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19-49-1-1-1a - D1.1a-Vs..." sheetId="2" r:id="rId2"/>
    <sheet name="2019-49-1-1-1b - D.1.1b-D..." sheetId="3" r:id="rId3"/>
    <sheet name="2019-46-1-1-4-1 - D.1.4.1..." sheetId="4" r:id="rId4"/>
    <sheet name="2019-49-1-1-4-2 - D.1.4.2..." sheetId="5" r:id="rId5"/>
    <sheet name="2019-49-1-1-4-3 - D.1.4.3..." sheetId="6" r:id="rId6"/>
    <sheet name="2019-49-1-1-4-4 - D.1.4.4..." sheetId="7" r:id="rId7"/>
    <sheet name="2019-46-1-1-4-5 - D.1.4.5..." sheetId="8" r:id="rId8"/>
    <sheet name="2019-49-1-1-5 - D.1.5-Výtah" sheetId="9" r:id="rId9"/>
    <sheet name="2019-49-1-2 - D.2-Terénní..." sheetId="10" r:id="rId10"/>
    <sheet name="2019-49-1-3-1 - D.3.1-Sdě..." sheetId="11" r:id="rId11"/>
    <sheet name="2019-49-1-3-2 - D.3.2-Pří..." sheetId="12" r:id="rId12"/>
    <sheet name="2019-49-1-3-3 - D.3.3-Vod..." sheetId="13" r:id="rId13"/>
    <sheet name="2019-49-1-3-4 - D.3.4-Kan..." sheetId="14" r:id="rId14"/>
    <sheet name="2019-49-1-VON - Vedlejší ..." sheetId="15" r:id="rId15"/>
    <sheet name="Seznam figur" sheetId="16" r:id="rId16"/>
    <sheet name="Pokyny pro vyplnění" sheetId="17" r:id="rId17"/>
  </sheets>
  <definedNames>
    <definedName name="_xlnm._FilterDatabase" localSheetId="3" hidden="1">'2019-46-1-1-4-1 - D.1.4.1...'!$C$96:$K$150</definedName>
    <definedName name="_xlnm._FilterDatabase" localSheetId="7" hidden="1">'2019-46-1-1-4-5 - D.1.4.5...'!$C$95:$K$141</definedName>
    <definedName name="_xlnm._FilterDatabase" localSheetId="1" hidden="1">'2019-49-1-1-1a - D1.1a-Vs...'!$C$117:$K$1629</definedName>
    <definedName name="_xlnm._FilterDatabase" localSheetId="2" hidden="1">'2019-49-1-1-1b - D.1.1b-D...'!$C$94:$K$126</definedName>
    <definedName name="_xlnm._FilterDatabase" localSheetId="4" hidden="1">'2019-49-1-1-4-2 - D.1.4.2...'!$C$98:$K$135</definedName>
    <definedName name="_xlnm._FilterDatabase" localSheetId="5" hidden="1">'2019-49-1-1-4-3 - D.1.4.3...'!$C$99:$K$158</definedName>
    <definedName name="_xlnm._FilterDatabase" localSheetId="6" hidden="1">'2019-49-1-1-4-4 - D.1.4.4...'!$C$112:$K$213</definedName>
    <definedName name="_xlnm._FilterDatabase" localSheetId="8" hidden="1">'2019-49-1-1-5 - D.1.5-Výtah'!$C$92:$K$97</definedName>
    <definedName name="_xlnm._FilterDatabase" localSheetId="9" hidden="1">'2019-49-1-2 - D.2-Terénní...'!$C$93:$K$415</definedName>
    <definedName name="_xlnm._FilterDatabase" localSheetId="10" hidden="1">'2019-49-1-3-1 - D.3.1-Sdě...'!$C$93:$K$98</definedName>
    <definedName name="_xlnm._FilterDatabase" localSheetId="11" hidden="1">'2019-49-1-3-2 - D.3.2-Pří...'!$C$92:$K$109</definedName>
    <definedName name="_xlnm._FilterDatabase" localSheetId="12" hidden="1">'2019-49-1-3-3 - D.3.3-Vod...'!$C$96:$K$153</definedName>
    <definedName name="_xlnm._FilterDatabase" localSheetId="13" hidden="1">'2019-49-1-3-4 - D.3.4-Kan...'!$C$95:$K$132</definedName>
    <definedName name="_xlnm._FilterDatabase" localSheetId="14" hidden="1">'2019-49-1-VON - Vedlejší ...'!$C$91:$K$122</definedName>
    <definedName name="_xlnm.Print_Titles" localSheetId="3">'2019-46-1-1-4-1 - D.1.4.1...'!$96:$96</definedName>
    <definedName name="_xlnm.Print_Titles" localSheetId="7">'2019-46-1-1-4-5 - D.1.4.5...'!$95:$95</definedName>
    <definedName name="_xlnm.Print_Titles" localSheetId="1">'2019-49-1-1-1a - D1.1a-Vs...'!$117:$117</definedName>
    <definedName name="_xlnm.Print_Titles" localSheetId="2">'2019-49-1-1-1b - D.1.1b-D...'!$94:$94</definedName>
    <definedName name="_xlnm.Print_Titles" localSheetId="4">'2019-49-1-1-4-2 - D.1.4.2...'!$98:$98</definedName>
    <definedName name="_xlnm.Print_Titles" localSheetId="5">'2019-49-1-1-4-3 - D.1.4.3...'!$99:$99</definedName>
    <definedName name="_xlnm.Print_Titles" localSheetId="6">'2019-49-1-1-4-4 - D.1.4.4...'!$112:$112</definedName>
    <definedName name="_xlnm.Print_Titles" localSheetId="8">'2019-49-1-1-5 - D.1.5-Výtah'!$92:$92</definedName>
    <definedName name="_xlnm.Print_Titles" localSheetId="9">'2019-49-1-2 - D.2-Terénní...'!$93:$93</definedName>
    <definedName name="_xlnm.Print_Titles" localSheetId="10">'2019-49-1-3-1 - D.3.1-Sdě...'!$93:$93</definedName>
    <definedName name="_xlnm.Print_Titles" localSheetId="11">'2019-49-1-3-2 - D.3.2-Pří...'!$92:$92</definedName>
    <definedName name="_xlnm.Print_Titles" localSheetId="12">'2019-49-1-3-3 - D.3.3-Vod...'!$96:$96</definedName>
    <definedName name="_xlnm.Print_Titles" localSheetId="13">'2019-49-1-3-4 - D.3.4-Kan...'!$95:$95</definedName>
    <definedName name="_xlnm.Print_Titles" localSheetId="14">'2019-49-1-VON - Vedlejší ...'!$91:$91</definedName>
    <definedName name="_xlnm.Print_Titles" localSheetId="0">'Rekapitulace stavby'!$52:$52</definedName>
    <definedName name="_xlnm.Print_Titles" localSheetId="15">'Seznam figur'!$9:$9</definedName>
    <definedName name="_xlnm.Print_Area" localSheetId="3">'2019-46-1-1-4-1 - D.1.4.1...'!$C$4:$J$43,'2019-46-1-1-4-1 - D.1.4.1...'!$C$49:$J$74,'2019-46-1-1-4-1 - D.1.4.1...'!$C$80:$K$150</definedName>
    <definedName name="_xlnm.Print_Area" localSheetId="7">'2019-46-1-1-4-5 - D.1.4.5...'!$C$4:$J$43,'2019-46-1-1-4-5 - D.1.4.5...'!$C$49:$J$73,'2019-46-1-1-4-5 - D.1.4.5...'!$C$79:$K$141</definedName>
    <definedName name="_xlnm.Print_Area" localSheetId="1">'2019-49-1-1-1a - D1.1a-Vs...'!$C$4:$J$43,'2019-49-1-1-1a - D1.1a-Vs...'!$C$49:$J$95,'2019-49-1-1-1a - D1.1a-Vs...'!$C$101:$K$1629</definedName>
    <definedName name="_xlnm.Print_Area" localSheetId="2">'2019-49-1-1-1b - D.1.1b-D...'!$C$4:$J$43,'2019-49-1-1-1b - D.1.1b-D...'!$C$49:$J$72,'2019-49-1-1-1b - D.1.1b-D...'!$C$78:$K$126</definedName>
    <definedName name="_xlnm.Print_Area" localSheetId="4">'2019-49-1-1-4-2 - D.1.4.2...'!$C$4:$J$43,'2019-49-1-1-4-2 - D.1.4.2...'!$C$49:$J$76,'2019-49-1-1-4-2 - D.1.4.2...'!$C$82:$K$135</definedName>
    <definedName name="_xlnm.Print_Area" localSheetId="5">'2019-49-1-1-4-3 - D.1.4.3...'!$C$4:$J$43,'2019-49-1-1-4-3 - D.1.4.3...'!$C$49:$J$77,'2019-49-1-1-4-3 - D.1.4.3...'!$C$83:$K$158</definedName>
    <definedName name="_xlnm.Print_Area" localSheetId="6">'2019-49-1-1-4-4 - D.1.4.4...'!$C$4:$J$43,'2019-49-1-1-4-4 - D.1.4.4...'!$C$49:$J$90,'2019-49-1-1-4-4 - D.1.4.4...'!$C$96:$K$213</definedName>
    <definedName name="_xlnm.Print_Area" localSheetId="8">'2019-49-1-1-5 - D.1.5-Výtah'!$C$4:$J$43,'2019-49-1-1-5 - D.1.5-Výtah'!$C$49:$J$70,'2019-49-1-1-5 - D.1.5-Výtah'!$C$76:$K$97</definedName>
    <definedName name="_xlnm.Print_Area" localSheetId="9">'2019-49-1-2 - D.2-Terénní...'!$C$4:$J$41,'2019-49-1-2 - D.2-Terénní...'!$C$47:$J$73,'2019-49-1-2 - D.2-Terénní...'!$C$79:$K$415</definedName>
    <definedName name="_xlnm.Print_Area" localSheetId="10">'2019-49-1-3-1 - D.3.1-Sdě...'!$C$4:$J$43,'2019-49-1-3-1 - D.3.1-Sdě...'!$C$49:$J$71,'2019-49-1-3-1 - D.3.1-Sdě...'!$C$77:$K$98</definedName>
    <definedName name="_xlnm.Print_Area" localSheetId="11">'2019-49-1-3-2 - D.3.2-Pří...'!$C$4:$J$43,'2019-49-1-3-2 - D.3.2-Pří...'!$C$49:$J$70,'2019-49-1-3-2 - D.3.2-Pří...'!$C$76:$K$109</definedName>
    <definedName name="_xlnm.Print_Area" localSheetId="12">'2019-49-1-3-3 - D.3.3-Vod...'!$C$4:$J$43,'2019-49-1-3-3 - D.3.3-Vod...'!$C$49:$J$74,'2019-49-1-3-3 - D.3.3-Vod...'!$C$80:$K$153</definedName>
    <definedName name="_xlnm.Print_Area" localSheetId="13">'2019-49-1-3-4 - D.3.4-Kan...'!$C$4:$J$43,'2019-49-1-3-4 - D.3.4-Kan...'!$C$49:$J$73,'2019-49-1-3-4 - D.3.4-Kan...'!$C$79:$K$132</definedName>
    <definedName name="_xlnm.Print_Area" localSheetId="14">'2019-49-1-VON - Vedlejší ...'!$C$4:$J$41,'2019-49-1-VON - Vedlejší ...'!$C$47:$J$71,'2019-49-1-VON - Vedlejší ...'!$C$77:$K$122</definedName>
    <definedName name="_xlnm.Print_Area" localSheetId="16">'Pokyny pro vyplnění'!$B$2:$K$71,'Pokyny pro vyplnění'!$B$74:$K$118,'Pokyny pro vyplnění'!$B$121:$K$190,'Pokyny pro vyplnění'!$B$198:$K$218</definedName>
    <definedName name="_xlnm.Print_Area" localSheetId="0">'Rekapitulace stavby'!$D$4:$AO$36,'Rekapitulace stavby'!$C$42:$AQ$74</definedName>
    <definedName name="_xlnm.Print_Area" localSheetId="15">'Seznam figur'!$C$4:$G$94</definedName>
  </definedNames>
  <calcPr calcId="125725"/>
</workbook>
</file>

<file path=xl/calcChain.xml><?xml version="1.0" encoding="utf-8"?>
<calcChain xmlns="http://schemas.openxmlformats.org/spreadsheetml/2006/main">
  <c r="D7" i="16"/>
  <c r="J39" i="15"/>
  <c r="J38"/>
  <c r="AY73" i="1"/>
  <c r="J37" i="15"/>
  <c r="AX73" i="1" s="1"/>
  <c r="BI121" i="15"/>
  <c r="BH121"/>
  <c r="BG121"/>
  <c r="BF121"/>
  <c r="T121"/>
  <c r="R121"/>
  <c r="P121"/>
  <c r="BI119"/>
  <c r="BH119"/>
  <c r="BG119"/>
  <c r="BF119"/>
  <c r="T119"/>
  <c r="R119"/>
  <c r="P119"/>
  <c r="BI116"/>
  <c r="BH116"/>
  <c r="BG116"/>
  <c r="BF116"/>
  <c r="T116"/>
  <c r="T115" s="1"/>
  <c r="R116"/>
  <c r="R115"/>
  <c r="P116"/>
  <c r="P115"/>
  <c r="BI113"/>
  <c r="BH113"/>
  <c r="BG113"/>
  <c r="BF113"/>
  <c r="T113"/>
  <c r="R113"/>
  <c r="P113"/>
  <c r="BI111"/>
  <c r="BH111"/>
  <c r="BG111"/>
  <c r="BF111"/>
  <c r="T111"/>
  <c r="R111"/>
  <c r="P111"/>
  <c r="BI108"/>
  <c r="BH108"/>
  <c r="BG108"/>
  <c r="BF108"/>
  <c r="T108"/>
  <c r="R108"/>
  <c r="P108"/>
  <c r="BI106"/>
  <c r="BH106"/>
  <c r="BG106"/>
  <c r="BF106"/>
  <c r="T106"/>
  <c r="R106"/>
  <c r="P106"/>
  <c r="BI103"/>
  <c r="BH103"/>
  <c r="BG103"/>
  <c r="BF103"/>
  <c r="T103"/>
  <c r="T102" s="1"/>
  <c r="R103"/>
  <c r="R102" s="1"/>
  <c r="P103"/>
  <c r="P102"/>
  <c r="BI100"/>
  <c r="BH100"/>
  <c r="BG100"/>
  <c r="BF100"/>
  <c r="T100"/>
  <c r="R100"/>
  <c r="P100"/>
  <c r="BI98"/>
  <c r="BH98"/>
  <c r="BG98"/>
  <c r="BF98"/>
  <c r="T98"/>
  <c r="R98"/>
  <c r="P98"/>
  <c r="BI96"/>
  <c r="BH96"/>
  <c r="BG96"/>
  <c r="BF96"/>
  <c r="T96"/>
  <c r="R96"/>
  <c r="P96"/>
  <c r="BI95"/>
  <c r="BH95"/>
  <c r="BG95"/>
  <c r="BF95"/>
  <c r="T95"/>
  <c r="R95"/>
  <c r="P95"/>
  <c r="J89"/>
  <c r="J88"/>
  <c r="F88"/>
  <c r="F86"/>
  <c r="E84"/>
  <c r="J59"/>
  <c r="J58"/>
  <c r="F58"/>
  <c r="F56"/>
  <c r="E54"/>
  <c r="J20"/>
  <c r="E20"/>
  <c r="F89"/>
  <c r="J19"/>
  <c r="J14"/>
  <c r="J56"/>
  <c r="E7"/>
  <c r="E80" s="1"/>
  <c r="J41" i="14"/>
  <c r="J40"/>
  <c r="AY72" i="1"/>
  <c r="J39" i="14"/>
  <c r="AX72" i="1"/>
  <c r="BI132" i="14"/>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3"/>
  <c r="J92"/>
  <c r="F92"/>
  <c r="F90"/>
  <c r="E88"/>
  <c r="J63"/>
  <c r="J62"/>
  <c r="F62"/>
  <c r="F60"/>
  <c r="E58"/>
  <c r="J22"/>
  <c r="E22"/>
  <c r="F93"/>
  <c r="J21"/>
  <c r="J16"/>
  <c r="J90"/>
  <c r="E7"/>
  <c r="E82" s="1"/>
  <c r="J41" i="13"/>
  <c r="J40"/>
  <c r="AY71" i="1"/>
  <c r="J39" i="13"/>
  <c r="AX71" i="1"/>
  <c r="BI153" i="13"/>
  <c r="BH153"/>
  <c r="BG153"/>
  <c r="BF153"/>
  <c r="T153"/>
  <c r="T152"/>
  <c r="R153"/>
  <c r="R152"/>
  <c r="P153"/>
  <c r="P152" s="1"/>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28"/>
  <c r="BH128"/>
  <c r="BG128"/>
  <c r="BF128"/>
  <c r="T128"/>
  <c r="T127"/>
  <c r="R128"/>
  <c r="R127"/>
  <c r="P128"/>
  <c r="P127" s="1"/>
  <c r="BI126"/>
  <c r="BH126"/>
  <c r="BG126"/>
  <c r="BF126"/>
  <c r="T126"/>
  <c r="R126"/>
  <c r="P126"/>
  <c r="BI125"/>
  <c r="BH125"/>
  <c r="BG125"/>
  <c r="BF125"/>
  <c r="T125"/>
  <c r="R125"/>
  <c r="P125"/>
  <c r="BI122"/>
  <c r="BH122"/>
  <c r="BG122"/>
  <c r="BF122"/>
  <c r="T122"/>
  <c r="R122"/>
  <c r="P122"/>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2"/>
  <c r="BH102"/>
  <c r="BG102"/>
  <c r="BF102"/>
  <c r="T102"/>
  <c r="R102"/>
  <c r="P102"/>
  <c r="BI99"/>
  <c r="BH99"/>
  <c r="BG99"/>
  <c r="BF99"/>
  <c r="T99"/>
  <c r="R99"/>
  <c r="P99"/>
  <c r="J94"/>
  <c r="J93"/>
  <c r="F93"/>
  <c r="F91"/>
  <c r="E89"/>
  <c r="J63"/>
  <c r="J62"/>
  <c r="F62"/>
  <c r="F60"/>
  <c r="E58"/>
  <c r="J22"/>
  <c r="E22"/>
  <c r="F63"/>
  <c r="J21"/>
  <c r="J16"/>
  <c r="J60"/>
  <c r="E7"/>
  <c r="E52"/>
  <c r="J41" i="12"/>
  <c r="J40"/>
  <c r="AY70" i="1"/>
  <c r="J39" i="12"/>
  <c r="AX70" i="1" s="1"/>
  <c r="BI109" i="12"/>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90"/>
  <c r="J89"/>
  <c r="F89"/>
  <c r="F87"/>
  <c r="E85"/>
  <c r="J63"/>
  <c r="J62"/>
  <c r="F62"/>
  <c r="F60"/>
  <c r="E58"/>
  <c r="J22"/>
  <c r="E22"/>
  <c r="F90" s="1"/>
  <c r="J21"/>
  <c r="J16"/>
  <c r="J60" s="1"/>
  <c r="E7"/>
  <c r="E79" s="1"/>
  <c r="J41" i="11"/>
  <c r="J40"/>
  <c r="AY69" i="1"/>
  <c r="J39" i="11"/>
  <c r="AX69" i="1" s="1"/>
  <c r="BI98" i="11"/>
  <c r="BH98"/>
  <c r="BG98"/>
  <c r="BF98"/>
  <c r="T98"/>
  <c r="T97"/>
  <c r="T96" s="1"/>
  <c r="T95" s="1"/>
  <c r="T94" s="1"/>
  <c r="R98"/>
  <c r="R97" s="1"/>
  <c r="R96" s="1"/>
  <c r="R95" s="1"/>
  <c r="R94" s="1"/>
  <c r="P98"/>
  <c r="P97"/>
  <c r="P96" s="1"/>
  <c r="P95" s="1"/>
  <c r="P94" s="1"/>
  <c r="AU69" i="1" s="1"/>
  <c r="J90" i="11"/>
  <c r="F90"/>
  <c r="F88"/>
  <c r="E86"/>
  <c r="J62"/>
  <c r="F62"/>
  <c r="F60"/>
  <c r="E58"/>
  <c r="J28"/>
  <c r="E28"/>
  <c r="J63" s="1"/>
  <c r="J27"/>
  <c r="J22"/>
  <c r="E22"/>
  <c r="F91" s="1"/>
  <c r="J21"/>
  <c r="J16"/>
  <c r="J88"/>
  <c r="E7"/>
  <c r="E52"/>
  <c r="J39" i="10"/>
  <c r="J38"/>
  <c r="AY67" i="1" s="1"/>
  <c r="J37" i="10"/>
  <c r="AX67" i="1"/>
  <c r="BI415" i="10"/>
  <c r="BH415"/>
  <c r="BG415"/>
  <c r="BF415"/>
  <c r="T415"/>
  <c r="T414" s="1"/>
  <c r="R415"/>
  <c r="R414"/>
  <c r="P415"/>
  <c r="P414" s="1"/>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78"/>
  <c r="BH378"/>
  <c r="BG378"/>
  <c r="BF378"/>
  <c r="T378"/>
  <c r="R378"/>
  <c r="P378"/>
  <c r="BI377"/>
  <c r="BH377"/>
  <c r="BG377"/>
  <c r="BF377"/>
  <c r="T377"/>
  <c r="R377"/>
  <c r="P377"/>
  <c r="BI376"/>
  <c r="BH376"/>
  <c r="BG376"/>
  <c r="BF376"/>
  <c r="T376"/>
  <c r="R376"/>
  <c r="P376"/>
  <c r="BI372"/>
  <c r="BH372"/>
  <c r="BG372"/>
  <c r="BF372"/>
  <c r="T372"/>
  <c r="R372"/>
  <c r="P372"/>
  <c r="BI371"/>
  <c r="BH371"/>
  <c r="BG371"/>
  <c r="BF371"/>
  <c r="T371"/>
  <c r="R371"/>
  <c r="P371"/>
  <c r="BI367"/>
  <c r="BH367"/>
  <c r="BG367"/>
  <c r="BF367"/>
  <c r="T367"/>
  <c r="R367"/>
  <c r="P367"/>
  <c r="BI360"/>
  <c r="BH360"/>
  <c r="BG360"/>
  <c r="BF360"/>
  <c r="T360"/>
  <c r="R360"/>
  <c r="P360"/>
  <c r="BI356"/>
  <c r="BH356"/>
  <c r="BG356"/>
  <c r="BF356"/>
  <c r="T356"/>
  <c r="R356"/>
  <c r="P356"/>
  <c r="BI347"/>
  <c r="BH347"/>
  <c r="BG347"/>
  <c r="BF347"/>
  <c r="T347"/>
  <c r="R347"/>
  <c r="P347"/>
  <c r="BI346"/>
  <c r="BH346"/>
  <c r="BG346"/>
  <c r="BF346"/>
  <c r="T346"/>
  <c r="R346"/>
  <c r="P346"/>
  <c r="BI342"/>
  <c r="BH342"/>
  <c r="BG342"/>
  <c r="BF342"/>
  <c r="T342"/>
  <c r="R342"/>
  <c r="P342"/>
  <c r="BI338"/>
  <c r="BH338"/>
  <c r="BG338"/>
  <c r="BF338"/>
  <c r="T338"/>
  <c r="R338"/>
  <c r="P338"/>
  <c r="BI335"/>
  <c r="BH335"/>
  <c r="BG335"/>
  <c r="BF335"/>
  <c r="T335"/>
  <c r="R335"/>
  <c r="P335"/>
  <c r="BI332"/>
  <c r="BH332"/>
  <c r="BG332"/>
  <c r="BF332"/>
  <c r="T332"/>
  <c r="R332"/>
  <c r="P332"/>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06"/>
  <c r="BH306"/>
  <c r="BG306"/>
  <c r="BF306"/>
  <c r="T306"/>
  <c r="R306"/>
  <c r="P306"/>
  <c r="BI302"/>
  <c r="BH302"/>
  <c r="BG302"/>
  <c r="BF302"/>
  <c r="T302"/>
  <c r="R302"/>
  <c r="P302"/>
  <c r="BI301"/>
  <c r="BH301"/>
  <c r="BG301"/>
  <c r="BF301"/>
  <c r="T301"/>
  <c r="R301"/>
  <c r="P301"/>
  <c r="BI292"/>
  <c r="BH292"/>
  <c r="BG292"/>
  <c r="BF292"/>
  <c r="T292"/>
  <c r="R292"/>
  <c r="P292"/>
  <c r="BI288"/>
  <c r="BH288"/>
  <c r="BG288"/>
  <c r="BF288"/>
  <c r="T288"/>
  <c r="R288"/>
  <c r="P288"/>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2"/>
  <c r="BH262"/>
  <c r="BG262"/>
  <c r="BF262"/>
  <c r="T262"/>
  <c r="R262"/>
  <c r="P262"/>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2"/>
  <c r="BH222"/>
  <c r="BG222"/>
  <c r="BF222"/>
  <c r="T222"/>
  <c r="R222"/>
  <c r="P222"/>
  <c r="BI219"/>
  <c r="BH219"/>
  <c r="BG219"/>
  <c r="BF219"/>
  <c r="T219"/>
  <c r="R219"/>
  <c r="P219"/>
  <c r="BI217"/>
  <c r="BH217"/>
  <c r="BG217"/>
  <c r="BF217"/>
  <c r="T217"/>
  <c r="R217"/>
  <c r="P217"/>
  <c r="BI213"/>
  <c r="BH213"/>
  <c r="BG213"/>
  <c r="BF213"/>
  <c r="T213"/>
  <c r="R213"/>
  <c r="P213"/>
  <c r="BI212"/>
  <c r="BH212"/>
  <c r="BG212"/>
  <c r="BF212"/>
  <c r="T212"/>
  <c r="R212"/>
  <c r="P212"/>
  <c r="BI208"/>
  <c r="BH208"/>
  <c r="BG208"/>
  <c r="BF208"/>
  <c r="T208"/>
  <c r="R208"/>
  <c r="P208"/>
  <c r="BI204"/>
  <c r="BH204"/>
  <c r="BG204"/>
  <c r="BF204"/>
  <c r="T204"/>
  <c r="R204"/>
  <c r="P204"/>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78"/>
  <c r="BH178"/>
  <c r="BG178"/>
  <c r="BF178"/>
  <c r="T178"/>
  <c r="R178"/>
  <c r="P178"/>
  <c r="BI173"/>
  <c r="BH173"/>
  <c r="BG173"/>
  <c r="BF173"/>
  <c r="T173"/>
  <c r="R173"/>
  <c r="P173"/>
  <c r="BI170"/>
  <c r="BH170"/>
  <c r="BG170"/>
  <c r="BF170"/>
  <c r="T170"/>
  <c r="R170"/>
  <c r="P170"/>
  <c r="BI169"/>
  <c r="BH169"/>
  <c r="BG169"/>
  <c r="BF169"/>
  <c r="T169"/>
  <c r="R169"/>
  <c r="P169"/>
  <c r="BI166"/>
  <c r="BH166"/>
  <c r="BG166"/>
  <c r="BF166"/>
  <c r="T166"/>
  <c r="R166"/>
  <c r="P166"/>
  <c r="BI160"/>
  <c r="BH160"/>
  <c r="BG160"/>
  <c r="BF160"/>
  <c r="T160"/>
  <c r="R160"/>
  <c r="P160"/>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6"/>
  <c r="BH136"/>
  <c r="BG136"/>
  <c r="BF136"/>
  <c r="T136"/>
  <c r="R136"/>
  <c r="P136"/>
  <c r="BI132"/>
  <c r="BH132"/>
  <c r="BG132"/>
  <c r="BF132"/>
  <c r="T132"/>
  <c r="R132"/>
  <c r="P132"/>
  <c r="BI131"/>
  <c r="BH131"/>
  <c r="BG131"/>
  <c r="BF131"/>
  <c r="T131"/>
  <c r="R131"/>
  <c r="P131"/>
  <c r="BI127"/>
  <c r="BH127"/>
  <c r="BG127"/>
  <c r="BF127"/>
  <c r="T127"/>
  <c r="R127"/>
  <c r="P127"/>
  <c r="BI126"/>
  <c r="BH126"/>
  <c r="BG126"/>
  <c r="BF126"/>
  <c r="T126"/>
  <c r="R126"/>
  <c r="P126"/>
  <c r="BI125"/>
  <c r="BH125"/>
  <c r="BG125"/>
  <c r="BF125"/>
  <c r="T125"/>
  <c r="R125"/>
  <c r="P125"/>
  <c r="BI121"/>
  <c r="BH121"/>
  <c r="BG121"/>
  <c r="BF121"/>
  <c r="T121"/>
  <c r="R121"/>
  <c r="P121"/>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7"/>
  <c r="BH97"/>
  <c r="BG97"/>
  <c r="BF97"/>
  <c r="T97"/>
  <c r="R97"/>
  <c r="P97"/>
  <c r="J91"/>
  <c r="J90"/>
  <c r="F90"/>
  <c r="F88"/>
  <c r="E86"/>
  <c r="J59"/>
  <c r="J58"/>
  <c r="F58"/>
  <c r="F56"/>
  <c r="E54"/>
  <c r="J20"/>
  <c r="E20"/>
  <c r="F59" s="1"/>
  <c r="J19"/>
  <c r="J14"/>
  <c r="J88" s="1"/>
  <c r="E7"/>
  <c r="E50" s="1"/>
  <c r="J41" i="9"/>
  <c r="J40"/>
  <c r="AY66" i="1" s="1"/>
  <c r="J39" i="9"/>
  <c r="AX66" i="1" s="1"/>
  <c r="BI96" i="9"/>
  <c r="BH96"/>
  <c r="BG96"/>
  <c r="BF96"/>
  <c r="T96"/>
  <c r="T95" s="1"/>
  <c r="T94" s="1"/>
  <c r="T93" s="1"/>
  <c r="R96"/>
  <c r="R95"/>
  <c r="R94" s="1"/>
  <c r="R93" s="1"/>
  <c r="P96"/>
  <c r="P95" s="1"/>
  <c r="P94" s="1"/>
  <c r="P93" s="1"/>
  <c r="AU66" i="1" s="1"/>
  <c r="J90" i="9"/>
  <c r="J89"/>
  <c r="F89"/>
  <c r="F87"/>
  <c r="E85"/>
  <c r="J63"/>
  <c r="J62"/>
  <c r="F62"/>
  <c r="F60"/>
  <c r="E58"/>
  <c r="J22"/>
  <c r="E22"/>
  <c r="F63" s="1"/>
  <c r="J21"/>
  <c r="J16"/>
  <c r="J60" s="1"/>
  <c r="E7"/>
  <c r="E79" s="1"/>
  <c r="J41" i="8"/>
  <c r="J40"/>
  <c r="AY65" i="1"/>
  <c r="J39" i="8"/>
  <c r="AX65" i="1" s="1"/>
  <c r="BI141" i="8"/>
  <c r="BH141"/>
  <c r="BG141"/>
  <c r="BF141"/>
  <c r="T141"/>
  <c r="R141"/>
  <c r="P141"/>
  <c r="BI140"/>
  <c r="BH140"/>
  <c r="BG140"/>
  <c r="BF140"/>
  <c r="T140"/>
  <c r="R140"/>
  <c r="P140"/>
  <c r="BI136"/>
  <c r="BH136"/>
  <c r="BG136"/>
  <c r="BF136"/>
  <c r="T136"/>
  <c r="T135" s="1"/>
  <c r="R136"/>
  <c r="R135"/>
  <c r="P136"/>
  <c r="P135" s="1"/>
  <c r="BI132"/>
  <c r="BH132"/>
  <c r="BG132"/>
  <c r="BF132"/>
  <c r="T132"/>
  <c r="T131"/>
  <c r="R132"/>
  <c r="R131" s="1"/>
  <c r="P132"/>
  <c r="P131"/>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J93"/>
  <c r="J92"/>
  <c r="F92"/>
  <c r="F90"/>
  <c r="E88"/>
  <c r="J63"/>
  <c r="J62"/>
  <c r="F62"/>
  <c r="F60"/>
  <c r="E58"/>
  <c r="J22"/>
  <c r="E22"/>
  <c r="F93" s="1"/>
  <c r="J21"/>
  <c r="J16"/>
  <c r="J90" s="1"/>
  <c r="E7"/>
  <c r="E82" s="1"/>
  <c r="J41" i="7"/>
  <c r="J40"/>
  <c r="AY64" i="1" s="1"/>
  <c r="J39" i="7"/>
  <c r="AX64" i="1" s="1"/>
  <c r="BI213" i="7"/>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4"/>
  <c r="BH174"/>
  <c r="BG174"/>
  <c r="BF174"/>
  <c r="T174"/>
  <c r="T173" s="1"/>
  <c r="R174"/>
  <c r="R173"/>
  <c r="P174"/>
  <c r="P173"/>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0"/>
  <c r="BH160"/>
  <c r="BG160"/>
  <c r="BF160"/>
  <c r="T160"/>
  <c r="R160"/>
  <c r="P160"/>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J110"/>
  <c r="J109"/>
  <c r="F109"/>
  <c r="F107"/>
  <c r="E105"/>
  <c r="J63"/>
  <c r="J62"/>
  <c r="F62"/>
  <c r="F60"/>
  <c r="E58"/>
  <c r="J22"/>
  <c r="E22"/>
  <c r="F110" s="1"/>
  <c r="J21"/>
  <c r="J16"/>
  <c r="J60" s="1"/>
  <c r="E7"/>
  <c r="E52"/>
  <c r="J41" i="6"/>
  <c r="J40"/>
  <c r="AY63" i="1" s="1"/>
  <c r="J39" i="6"/>
  <c r="AX63" i="1" s="1"/>
  <c r="BI158" i="6"/>
  <c r="BH158"/>
  <c r="BG158"/>
  <c r="BF158"/>
  <c r="T158"/>
  <c r="R158"/>
  <c r="P158"/>
  <c r="BI157"/>
  <c r="BH157"/>
  <c r="BG157"/>
  <c r="BF157"/>
  <c r="T157"/>
  <c r="R157"/>
  <c r="P157"/>
  <c r="BI156"/>
  <c r="BH156"/>
  <c r="BG156"/>
  <c r="BF156"/>
  <c r="T156"/>
  <c r="R156"/>
  <c r="P156"/>
  <c r="BI155"/>
  <c r="BH155"/>
  <c r="BG155"/>
  <c r="BF155"/>
  <c r="T155"/>
  <c r="R155"/>
  <c r="P155"/>
  <c r="BI153"/>
  <c r="BH153"/>
  <c r="BG153"/>
  <c r="BF153"/>
  <c r="T153"/>
  <c r="T152" s="1"/>
  <c r="R153"/>
  <c r="R152" s="1"/>
  <c r="P153"/>
  <c r="P152" s="1"/>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T103" s="1"/>
  <c r="R104"/>
  <c r="R103" s="1"/>
  <c r="P104"/>
  <c r="P103"/>
  <c r="BI102"/>
  <c r="BH102"/>
  <c r="BG102"/>
  <c r="BF102"/>
  <c r="T102"/>
  <c r="T101" s="1"/>
  <c r="R102"/>
  <c r="R101" s="1"/>
  <c r="P102"/>
  <c r="P101" s="1"/>
  <c r="J97"/>
  <c r="J96"/>
  <c r="F96"/>
  <c r="F94"/>
  <c r="E92"/>
  <c r="J63"/>
  <c r="J62"/>
  <c r="F62"/>
  <c r="F60"/>
  <c r="E58"/>
  <c r="J22"/>
  <c r="E22"/>
  <c r="F97"/>
  <c r="J21"/>
  <c r="J16"/>
  <c r="J94" s="1"/>
  <c r="E7"/>
  <c r="E86" s="1"/>
  <c r="J41" i="5"/>
  <c r="J40"/>
  <c r="AY62" i="1"/>
  <c r="J39" i="5"/>
  <c r="AX62" i="1"/>
  <c r="BI135" i="5"/>
  <c r="BH135"/>
  <c r="BG135"/>
  <c r="BF135"/>
  <c r="T135"/>
  <c r="T134"/>
  <c r="R135"/>
  <c r="R134"/>
  <c r="P135"/>
  <c r="P134"/>
  <c r="BI133"/>
  <c r="BH133"/>
  <c r="BG133"/>
  <c r="BF133"/>
  <c r="T133"/>
  <c r="T132"/>
  <c r="R133"/>
  <c r="R132"/>
  <c r="P133"/>
  <c r="P132" s="1"/>
  <c r="BI131"/>
  <c r="BH131"/>
  <c r="BG131"/>
  <c r="BF131"/>
  <c r="T131"/>
  <c r="T130"/>
  <c r="R131"/>
  <c r="R130" s="1"/>
  <c r="P131"/>
  <c r="P130"/>
  <c r="BI129"/>
  <c r="BH129"/>
  <c r="BG129"/>
  <c r="BF129"/>
  <c r="T129"/>
  <c r="T128" s="1"/>
  <c r="R129"/>
  <c r="R128"/>
  <c r="P129"/>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BI105"/>
  <c r="BH105"/>
  <c r="BG105"/>
  <c r="BF105"/>
  <c r="T105"/>
  <c r="R105"/>
  <c r="P105"/>
  <c r="BI103"/>
  <c r="BH103"/>
  <c r="BG103"/>
  <c r="BF103"/>
  <c r="T103"/>
  <c r="R103"/>
  <c r="P103"/>
  <c r="BI101"/>
  <c r="BH101"/>
  <c r="BG101"/>
  <c r="BF101"/>
  <c r="T101"/>
  <c r="R101"/>
  <c r="P101"/>
  <c r="J96"/>
  <c r="J95"/>
  <c r="F95"/>
  <c r="F93"/>
  <c r="E91"/>
  <c r="J63"/>
  <c r="J62"/>
  <c r="F62"/>
  <c r="F60"/>
  <c r="E58"/>
  <c r="J22"/>
  <c r="E22"/>
  <c r="F63" s="1"/>
  <c r="J21"/>
  <c r="J16"/>
  <c r="J93" s="1"/>
  <c r="E7"/>
  <c r="E85" s="1"/>
  <c r="J41" i="4"/>
  <c r="J40"/>
  <c r="AY61" i="1" s="1"/>
  <c r="J39" i="4"/>
  <c r="AX61" i="1"/>
  <c r="BI150" i="4"/>
  <c r="BH150"/>
  <c r="BG150"/>
  <c r="BF150"/>
  <c r="T150"/>
  <c r="T149" s="1"/>
  <c r="R150"/>
  <c r="R149"/>
  <c r="P150"/>
  <c r="P149"/>
  <c r="BI148"/>
  <c r="BH148"/>
  <c r="BG148"/>
  <c r="BF148"/>
  <c r="T148"/>
  <c r="T147"/>
  <c r="R148"/>
  <c r="R147"/>
  <c r="P148"/>
  <c r="P147" s="1"/>
  <c r="BI146"/>
  <c r="BH146"/>
  <c r="BG146"/>
  <c r="BF146"/>
  <c r="T146"/>
  <c r="T145"/>
  <c r="R146"/>
  <c r="R145" s="1"/>
  <c r="P146"/>
  <c r="P145" s="1"/>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100"/>
  <c r="BH100"/>
  <c r="BG100"/>
  <c r="BF100"/>
  <c r="T100"/>
  <c r="R100"/>
  <c r="P100"/>
  <c r="BI99"/>
  <c r="BH99"/>
  <c r="BG99"/>
  <c r="BF99"/>
  <c r="T99"/>
  <c r="R99"/>
  <c r="P99"/>
  <c r="J94"/>
  <c r="J93"/>
  <c r="F93"/>
  <c r="F91"/>
  <c r="E89"/>
  <c r="J63"/>
  <c r="J62"/>
  <c r="F62"/>
  <c r="F60"/>
  <c r="E58"/>
  <c r="J22"/>
  <c r="E22"/>
  <c r="F63"/>
  <c r="J21"/>
  <c r="J16"/>
  <c r="J91" s="1"/>
  <c r="E7"/>
  <c r="E52"/>
  <c r="J41" i="3"/>
  <c r="J40"/>
  <c r="AY59" i="1"/>
  <c r="J39" i="3"/>
  <c r="AX59" i="1"/>
  <c r="BI125" i="3"/>
  <c r="BH125"/>
  <c r="BG125"/>
  <c r="BF125"/>
  <c r="T125"/>
  <c r="R125"/>
  <c r="P125"/>
  <c r="BI122"/>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10"/>
  <c r="BH110"/>
  <c r="BG110"/>
  <c r="BF110"/>
  <c r="T110"/>
  <c r="R110"/>
  <c r="P110"/>
  <c r="BI108"/>
  <c r="BH108"/>
  <c r="BG108"/>
  <c r="BF108"/>
  <c r="T108"/>
  <c r="R108"/>
  <c r="P108"/>
  <c r="BI107"/>
  <c r="BH107"/>
  <c r="BG107"/>
  <c r="BF107"/>
  <c r="T107"/>
  <c r="R107"/>
  <c r="P107"/>
  <c r="BI98"/>
  <c r="BH98"/>
  <c r="BG98"/>
  <c r="BF98"/>
  <c r="T98"/>
  <c r="R98"/>
  <c r="P98"/>
  <c r="J92"/>
  <c r="J91"/>
  <c r="F91"/>
  <c r="F89"/>
  <c r="E87"/>
  <c r="J63"/>
  <c r="J62"/>
  <c r="F62"/>
  <c r="F60"/>
  <c r="E58"/>
  <c r="J22"/>
  <c r="E22"/>
  <c r="F92"/>
  <c r="J21"/>
  <c r="J16"/>
  <c r="J60" s="1"/>
  <c r="E7"/>
  <c r="E81"/>
  <c r="J41" i="2"/>
  <c r="J40"/>
  <c r="AY58" i="1"/>
  <c r="J39" i="2"/>
  <c r="AX58" i="1"/>
  <c r="BI1628" i="2"/>
  <c r="BH1628"/>
  <c r="BG1628"/>
  <c r="BF1628"/>
  <c r="T1628"/>
  <c r="T1627"/>
  <c r="T1626" s="1"/>
  <c r="R1628"/>
  <c r="R1627" s="1"/>
  <c r="R1626" s="1"/>
  <c r="P1628"/>
  <c r="P1627" s="1"/>
  <c r="P1626" s="1"/>
  <c r="BI1621"/>
  <c r="BH1621"/>
  <c r="BG1621"/>
  <c r="BF1621"/>
  <c r="T1621"/>
  <c r="T1620"/>
  <c r="R1621"/>
  <c r="R1620"/>
  <c r="P1621"/>
  <c r="P1620" s="1"/>
  <c r="BI1618"/>
  <c r="BH1618"/>
  <c r="BG1618"/>
  <c r="BF1618"/>
  <c r="T1618"/>
  <c r="R1618"/>
  <c r="P1618"/>
  <c r="BI1610"/>
  <c r="BH1610"/>
  <c r="BG1610"/>
  <c r="BF1610"/>
  <c r="T1610"/>
  <c r="R1610"/>
  <c r="P1610"/>
  <c r="BI1572"/>
  <c r="BH1572"/>
  <c r="BG1572"/>
  <c r="BF1572"/>
  <c r="T1572"/>
  <c r="R1572"/>
  <c r="P1572"/>
  <c r="BI1569"/>
  <c r="BH1569"/>
  <c r="BG1569"/>
  <c r="BF1569"/>
  <c r="T1569"/>
  <c r="R1569"/>
  <c r="P1569"/>
  <c r="BI1564"/>
  <c r="BH1564"/>
  <c r="BG1564"/>
  <c r="BF1564"/>
  <c r="T1564"/>
  <c r="R1564"/>
  <c r="P1564"/>
  <c r="BI1559"/>
  <c r="BH1559"/>
  <c r="BG1559"/>
  <c r="BF1559"/>
  <c r="T1559"/>
  <c r="R1559"/>
  <c r="P1559"/>
  <c r="BI1554"/>
  <c r="BH1554"/>
  <c r="BG1554"/>
  <c r="BF1554"/>
  <c r="T1554"/>
  <c r="R1554"/>
  <c r="P1554"/>
  <c r="BI1552"/>
  <c r="BH1552"/>
  <c r="BG1552"/>
  <c r="BF1552"/>
  <c r="T1552"/>
  <c r="R1552"/>
  <c r="P1552"/>
  <c r="BI1549"/>
  <c r="BH1549"/>
  <c r="BG1549"/>
  <c r="BF1549"/>
  <c r="T1549"/>
  <c r="R1549"/>
  <c r="P1549"/>
  <c r="BI1547"/>
  <c r="BH1547"/>
  <c r="BG1547"/>
  <c r="BF1547"/>
  <c r="T1547"/>
  <c r="R1547"/>
  <c r="P1547"/>
  <c r="BI1544"/>
  <c r="BH1544"/>
  <c r="BG1544"/>
  <c r="BF1544"/>
  <c r="T1544"/>
  <c r="R1544"/>
  <c r="P1544"/>
  <c r="BI1541"/>
  <c r="BH1541"/>
  <c r="BG1541"/>
  <c r="BF1541"/>
  <c r="T1541"/>
  <c r="R1541"/>
  <c r="P1541"/>
  <c r="BI1537"/>
  <c r="BH1537"/>
  <c r="BG1537"/>
  <c r="BF1537"/>
  <c r="T1537"/>
  <c r="R1537"/>
  <c r="P1537"/>
  <c r="BI1535"/>
  <c r="BH1535"/>
  <c r="BG1535"/>
  <c r="BF1535"/>
  <c r="T1535"/>
  <c r="R1535"/>
  <c r="P1535"/>
  <c r="BI1533"/>
  <c r="BH1533"/>
  <c r="BG1533"/>
  <c r="BF1533"/>
  <c r="T1533"/>
  <c r="R1533"/>
  <c r="P1533"/>
  <c r="BI1529"/>
  <c r="BH1529"/>
  <c r="BG1529"/>
  <c r="BF1529"/>
  <c r="T1529"/>
  <c r="R1529"/>
  <c r="P1529"/>
  <c r="BI1527"/>
  <c r="BH1527"/>
  <c r="BG1527"/>
  <c r="BF1527"/>
  <c r="T1527"/>
  <c r="R1527"/>
  <c r="P1527"/>
  <c r="BI1524"/>
  <c r="BH1524"/>
  <c r="BG1524"/>
  <c r="BF1524"/>
  <c r="T1524"/>
  <c r="R1524"/>
  <c r="P1524"/>
  <c r="BI1519"/>
  <c r="BH1519"/>
  <c r="BG1519"/>
  <c r="BF1519"/>
  <c r="T1519"/>
  <c r="R1519"/>
  <c r="P1519"/>
  <c r="BI1516"/>
  <c r="BH1516"/>
  <c r="BG1516"/>
  <c r="BF1516"/>
  <c r="T1516"/>
  <c r="R1516"/>
  <c r="P1516"/>
  <c r="BI1513"/>
  <c r="BH1513"/>
  <c r="BG1513"/>
  <c r="BF1513"/>
  <c r="T1513"/>
  <c r="R1513"/>
  <c r="P1513"/>
  <c r="BI1510"/>
  <c r="BH1510"/>
  <c r="BG1510"/>
  <c r="BF1510"/>
  <c r="T1510"/>
  <c r="R1510"/>
  <c r="P1510"/>
  <c r="BI1507"/>
  <c r="BH1507"/>
  <c r="BG1507"/>
  <c r="BF1507"/>
  <c r="T1507"/>
  <c r="R1507"/>
  <c r="P1507"/>
  <c r="BI1504"/>
  <c r="BH1504"/>
  <c r="BG1504"/>
  <c r="BF1504"/>
  <c r="T1504"/>
  <c r="R1504"/>
  <c r="P1504"/>
  <c r="BI1502"/>
  <c r="BH1502"/>
  <c r="BG1502"/>
  <c r="BF1502"/>
  <c r="T1502"/>
  <c r="R1502"/>
  <c r="P1502"/>
  <c r="BI1499"/>
  <c r="BH1499"/>
  <c r="BG1499"/>
  <c r="BF1499"/>
  <c r="T1499"/>
  <c r="R1499"/>
  <c r="P1499"/>
  <c r="BI1494"/>
  <c r="BH1494"/>
  <c r="BG1494"/>
  <c r="BF1494"/>
  <c r="T1494"/>
  <c r="R1494"/>
  <c r="P1494"/>
  <c r="BI1492"/>
  <c r="BH1492"/>
  <c r="BG1492"/>
  <c r="BF1492"/>
  <c r="T1492"/>
  <c r="R1492"/>
  <c r="P1492"/>
  <c r="BI1487"/>
  <c r="BH1487"/>
  <c r="BG1487"/>
  <c r="BF1487"/>
  <c r="T1487"/>
  <c r="R1487"/>
  <c r="P1487"/>
  <c r="BI1484"/>
  <c r="BH1484"/>
  <c r="BG1484"/>
  <c r="BF1484"/>
  <c r="T1484"/>
  <c r="R1484"/>
  <c r="P1484"/>
  <c r="BI1472"/>
  <c r="BH1472"/>
  <c r="BG1472"/>
  <c r="BF1472"/>
  <c r="T1472"/>
  <c r="R1472"/>
  <c r="P1472"/>
  <c r="BI1468"/>
  <c r="BH1468"/>
  <c r="BG1468"/>
  <c r="BF1468"/>
  <c r="T1468"/>
  <c r="R1468"/>
  <c r="P1468"/>
  <c r="BI1460"/>
  <c r="BH1460"/>
  <c r="BG1460"/>
  <c r="BF1460"/>
  <c r="T1460"/>
  <c r="R1460"/>
  <c r="P1460"/>
  <c r="BI1458"/>
  <c r="BH1458"/>
  <c r="BG1458"/>
  <c r="BF1458"/>
  <c r="T1458"/>
  <c r="R1458"/>
  <c r="P1458"/>
  <c r="BI1455"/>
  <c r="BH1455"/>
  <c r="BG1455"/>
  <c r="BF1455"/>
  <c r="T1455"/>
  <c r="R1455"/>
  <c r="P1455"/>
  <c r="BI1453"/>
  <c r="BH1453"/>
  <c r="BG1453"/>
  <c r="BF1453"/>
  <c r="T1453"/>
  <c r="R1453"/>
  <c r="P1453"/>
  <c r="BI1449"/>
  <c r="BH1449"/>
  <c r="BG1449"/>
  <c r="BF1449"/>
  <c r="T1449"/>
  <c r="R1449"/>
  <c r="P1449"/>
  <c r="BI1446"/>
  <c r="BH1446"/>
  <c r="BG1446"/>
  <c r="BF1446"/>
  <c r="T1446"/>
  <c r="R1446"/>
  <c r="P1446"/>
  <c r="BI1442"/>
  <c r="BH1442"/>
  <c r="BG1442"/>
  <c r="BF1442"/>
  <c r="T1442"/>
  <c r="R1442"/>
  <c r="P1442"/>
  <c r="BI1440"/>
  <c r="BH1440"/>
  <c r="BG1440"/>
  <c r="BF1440"/>
  <c r="T1440"/>
  <c r="R1440"/>
  <c r="P1440"/>
  <c r="BI1438"/>
  <c r="BH1438"/>
  <c r="BG1438"/>
  <c r="BF1438"/>
  <c r="T1438"/>
  <c r="R1438"/>
  <c r="P1438"/>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5"/>
  <c r="BH1405"/>
  <c r="BG1405"/>
  <c r="BF1405"/>
  <c r="T1405"/>
  <c r="R1405"/>
  <c r="P1405"/>
  <c r="BI1403"/>
  <c r="BH1403"/>
  <c r="BG1403"/>
  <c r="BF1403"/>
  <c r="T1403"/>
  <c r="R1403"/>
  <c r="P1403"/>
  <c r="BI1401"/>
  <c r="BH1401"/>
  <c r="BG1401"/>
  <c r="BF1401"/>
  <c r="T1401"/>
  <c r="R1401"/>
  <c r="P1401"/>
  <c r="BI1399"/>
  <c r="BH1399"/>
  <c r="BG1399"/>
  <c r="BF1399"/>
  <c r="T1399"/>
  <c r="R1399"/>
  <c r="P1399"/>
  <c r="BI1397"/>
  <c r="BH1397"/>
  <c r="BG1397"/>
  <c r="BF1397"/>
  <c r="T1397"/>
  <c r="R1397"/>
  <c r="P1397"/>
  <c r="BI1395"/>
  <c r="BH1395"/>
  <c r="BG1395"/>
  <c r="BF1395"/>
  <c r="T1395"/>
  <c r="R1395"/>
  <c r="P1395"/>
  <c r="BI1393"/>
  <c r="BH1393"/>
  <c r="BG1393"/>
  <c r="BF1393"/>
  <c r="T1393"/>
  <c r="R1393"/>
  <c r="P1393"/>
  <c r="BI1391"/>
  <c r="BH1391"/>
  <c r="BG1391"/>
  <c r="BF1391"/>
  <c r="T1391"/>
  <c r="R1391"/>
  <c r="P1391"/>
  <c r="BI1389"/>
  <c r="BH1389"/>
  <c r="BG1389"/>
  <c r="BF1389"/>
  <c r="T1389"/>
  <c r="R1389"/>
  <c r="P1389"/>
  <c r="BI1387"/>
  <c r="BH1387"/>
  <c r="BG1387"/>
  <c r="BF1387"/>
  <c r="T1387"/>
  <c r="R1387"/>
  <c r="P1387"/>
  <c r="BI1385"/>
  <c r="BH1385"/>
  <c r="BG1385"/>
  <c r="BF1385"/>
  <c r="T1385"/>
  <c r="R1385"/>
  <c r="P1385"/>
  <c r="BI1383"/>
  <c r="BH1383"/>
  <c r="BG1383"/>
  <c r="BF1383"/>
  <c r="T1383"/>
  <c r="R1383"/>
  <c r="P1383"/>
  <c r="BI1381"/>
  <c r="BH1381"/>
  <c r="BG1381"/>
  <c r="BF1381"/>
  <c r="T1381"/>
  <c r="R1381"/>
  <c r="P1381"/>
  <c r="BI1379"/>
  <c r="BH1379"/>
  <c r="BG1379"/>
  <c r="BF1379"/>
  <c r="T1379"/>
  <c r="R1379"/>
  <c r="P1379"/>
  <c r="BI1377"/>
  <c r="BH1377"/>
  <c r="BG1377"/>
  <c r="BF1377"/>
  <c r="T1377"/>
  <c r="R1377"/>
  <c r="P1377"/>
  <c r="BI1374"/>
  <c r="BH1374"/>
  <c r="BG1374"/>
  <c r="BF1374"/>
  <c r="T1374"/>
  <c r="R1374"/>
  <c r="P1374"/>
  <c r="BI1368"/>
  <c r="BH1368"/>
  <c r="BG1368"/>
  <c r="BF1368"/>
  <c r="T1368"/>
  <c r="R1368"/>
  <c r="P1368"/>
  <c r="BI1366"/>
  <c r="BH1366"/>
  <c r="BG1366"/>
  <c r="BF1366"/>
  <c r="T1366"/>
  <c r="R1366"/>
  <c r="P1366"/>
  <c r="BI1364"/>
  <c r="BH1364"/>
  <c r="BG1364"/>
  <c r="BF1364"/>
  <c r="T1364"/>
  <c r="R1364"/>
  <c r="P1364"/>
  <c r="BI1359"/>
  <c r="BH1359"/>
  <c r="BG1359"/>
  <c r="BF1359"/>
  <c r="T1359"/>
  <c r="R1359"/>
  <c r="P1359"/>
  <c r="BI1356"/>
  <c r="BH1356"/>
  <c r="BG1356"/>
  <c r="BF1356"/>
  <c r="T1356"/>
  <c r="T1355" s="1"/>
  <c r="R1356"/>
  <c r="R1355" s="1"/>
  <c r="P1356"/>
  <c r="P1355"/>
  <c r="BI1353"/>
  <c r="BH1353"/>
  <c r="BG1353"/>
  <c r="BF1353"/>
  <c r="T1353"/>
  <c r="R1353"/>
  <c r="P1353"/>
  <c r="BI1351"/>
  <c r="BH1351"/>
  <c r="BG1351"/>
  <c r="BF1351"/>
  <c r="T1351"/>
  <c r="R1351"/>
  <c r="P1351"/>
  <c r="BI1348"/>
  <c r="BH1348"/>
  <c r="BG1348"/>
  <c r="BF1348"/>
  <c r="T1348"/>
  <c r="R1348"/>
  <c r="P1348"/>
  <c r="BI1346"/>
  <c r="BH1346"/>
  <c r="BG1346"/>
  <c r="BF1346"/>
  <c r="T1346"/>
  <c r="R1346"/>
  <c r="P1346"/>
  <c r="BI1344"/>
  <c r="BH1344"/>
  <c r="BG1344"/>
  <c r="BF1344"/>
  <c r="T1344"/>
  <c r="R1344"/>
  <c r="P1344"/>
  <c r="BI1341"/>
  <c r="BH1341"/>
  <c r="BG1341"/>
  <c r="BF1341"/>
  <c r="T1341"/>
  <c r="R1341"/>
  <c r="P1341"/>
  <c r="BI1339"/>
  <c r="BH1339"/>
  <c r="BG1339"/>
  <c r="BF1339"/>
  <c r="T1339"/>
  <c r="R1339"/>
  <c r="P1339"/>
  <c r="BI1336"/>
  <c r="BH1336"/>
  <c r="BG1336"/>
  <c r="BF1336"/>
  <c r="T1336"/>
  <c r="R1336"/>
  <c r="P1336"/>
  <c r="BI1330"/>
  <c r="BH1330"/>
  <c r="BG1330"/>
  <c r="BF1330"/>
  <c r="T1330"/>
  <c r="R1330"/>
  <c r="P1330"/>
  <c r="BI1324"/>
  <c r="BH1324"/>
  <c r="BG1324"/>
  <c r="BF1324"/>
  <c r="T1324"/>
  <c r="R1324"/>
  <c r="P1324"/>
  <c r="BI1321"/>
  <c r="BH1321"/>
  <c r="BG1321"/>
  <c r="BF1321"/>
  <c r="T1321"/>
  <c r="R1321"/>
  <c r="P1321"/>
  <c r="BI1316"/>
  <c r="BH1316"/>
  <c r="BG1316"/>
  <c r="BF1316"/>
  <c r="T1316"/>
  <c r="R1316"/>
  <c r="P1316"/>
  <c r="BI1311"/>
  <c r="BH1311"/>
  <c r="BG1311"/>
  <c r="BF1311"/>
  <c r="T1311"/>
  <c r="R1311"/>
  <c r="P1311"/>
  <c r="BI1306"/>
  <c r="BH1306"/>
  <c r="BG1306"/>
  <c r="BF1306"/>
  <c r="T1306"/>
  <c r="R1306"/>
  <c r="P1306"/>
  <c r="BI1298"/>
  <c r="BH1298"/>
  <c r="BG1298"/>
  <c r="BF1298"/>
  <c r="T1298"/>
  <c r="R1298"/>
  <c r="P1298"/>
  <c r="BI1295"/>
  <c r="BH1295"/>
  <c r="BG1295"/>
  <c r="BF1295"/>
  <c r="T1295"/>
  <c r="R1295"/>
  <c r="P1295"/>
  <c r="BI1290"/>
  <c r="BH1290"/>
  <c r="BG1290"/>
  <c r="BF1290"/>
  <c r="T1290"/>
  <c r="R1290"/>
  <c r="P1290"/>
  <c r="BI1287"/>
  <c r="BH1287"/>
  <c r="BG1287"/>
  <c r="BF1287"/>
  <c r="T1287"/>
  <c r="R1287"/>
  <c r="P1287"/>
  <c r="BI1285"/>
  <c r="BH1285"/>
  <c r="BG1285"/>
  <c r="BF1285"/>
  <c r="T1285"/>
  <c r="R1285"/>
  <c r="P1285"/>
  <c r="BI1282"/>
  <c r="BH1282"/>
  <c r="BG1282"/>
  <c r="BF1282"/>
  <c r="T1282"/>
  <c r="R1282"/>
  <c r="P1282"/>
  <c r="BI1279"/>
  <c r="BH1279"/>
  <c r="BG1279"/>
  <c r="BF1279"/>
  <c r="T1279"/>
  <c r="R1279"/>
  <c r="P1279"/>
  <c r="BI1272"/>
  <c r="BH1272"/>
  <c r="BG1272"/>
  <c r="BF1272"/>
  <c r="T1272"/>
  <c r="R1272"/>
  <c r="P1272"/>
  <c r="BI1270"/>
  <c r="BH1270"/>
  <c r="BG1270"/>
  <c r="BF1270"/>
  <c r="T1270"/>
  <c r="R1270"/>
  <c r="P1270"/>
  <c r="BI1269"/>
  <c r="BH1269"/>
  <c r="BG1269"/>
  <c r="BF1269"/>
  <c r="T1269"/>
  <c r="R1269"/>
  <c r="P1269"/>
  <c r="BI1268"/>
  <c r="BH1268"/>
  <c r="BG1268"/>
  <c r="BF1268"/>
  <c r="T1268"/>
  <c r="R1268"/>
  <c r="P1268"/>
  <c r="BI1265"/>
  <c r="BH1265"/>
  <c r="BG1265"/>
  <c r="BF1265"/>
  <c r="T1265"/>
  <c r="R1265"/>
  <c r="P1265"/>
  <c r="BI1263"/>
  <c r="BH1263"/>
  <c r="BG1263"/>
  <c r="BF1263"/>
  <c r="T1263"/>
  <c r="R1263"/>
  <c r="P1263"/>
  <c r="BI1261"/>
  <c r="BH1261"/>
  <c r="BG1261"/>
  <c r="BF1261"/>
  <c r="T1261"/>
  <c r="R1261"/>
  <c r="P1261"/>
  <c r="BI1258"/>
  <c r="BH1258"/>
  <c r="BG1258"/>
  <c r="BF1258"/>
  <c r="T1258"/>
  <c r="R1258"/>
  <c r="P1258"/>
  <c r="BI1255"/>
  <c r="BH1255"/>
  <c r="BG1255"/>
  <c r="BF1255"/>
  <c r="T1255"/>
  <c r="R1255"/>
  <c r="P1255"/>
  <c r="BI1253"/>
  <c r="BH1253"/>
  <c r="BG1253"/>
  <c r="BF1253"/>
  <c r="T1253"/>
  <c r="R1253"/>
  <c r="P1253"/>
  <c r="BI1251"/>
  <c r="BH1251"/>
  <c r="BG1251"/>
  <c r="BF1251"/>
  <c r="T1251"/>
  <c r="R1251"/>
  <c r="P1251"/>
  <c r="BI1249"/>
  <c r="BH1249"/>
  <c r="BG1249"/>
  <c r="BF1249"/>
  <c r="T1249"/>
  <c r="R1249"/>
  <c r="P1249"/>
  <c r="BI1247"/>
  <c r="BH1247"/>
  <c r="BG1247"/>
  <c r="BF1247"/>
  <c r="T1247"/>
  <c r="R1247"/>
  <c r="P1247"/>
  <c r="BI1233"/>
  <c r="BH1233"/>
  <c r="BG1233"/>
  <c r="BF1233"/>
  <c r="T1233"/>
  <c r="R1233"/>
  <c r="P1233"/>
  <c r="BI1230"/>
  <c r="BH1230"/>
  <c r="BG1230"/>
  <c r="BF1230"/>
  <c r="T1230"/>
  <c r="R1230"/>
  <c r="P1230"/>
  <c r="BI1222"/>
  <c r="BH1222"/>
  <c r="BG1222"/>
  <c r="BF1222"/>
  <c r="T1222"/>
  <c r="R1222"/>
  <c r="P1222"/>
  <c r="BI1220"/>
  <c r="BH1220"/>
  <c r="BG1220"/>
  <c r="BF1220"/>
  <c r="T1220"/>
  <c r="R1220"/>
  <c r="P1220"/>
  <c r="BI1215"/>
  <c r="BH1215"/>
  <c r="BG1215"/>
  <c r="BF1215"/>
  <c r="T1215"/>
  <c r="R1215"/>
  <c r="P1215"/>
  <c r="BI1213"/>
  <c r="BH1213"/>
  <c r="BG1213"/>
  <c r="BF1213"/>
  <c r="T1213"/>
  <c r="R1213"/>
  <c r="P1213"/>
  <c r="BI1203"/>
  <c r="BH1203"/>
  <c r="BG1203"/>
  <c r="BF1203"/>
  <c r="T1203"/>
  <c r="R1203"/>
  <c r="P1203"/>
  <c r="BI1200"/>
  <c r="BH1200"/>
  <c r="BG1200"/>
  <c r="BF1200"/>
  <c r="T1200"/>
  <c r="R1200"/>
  <c r="P1200"/>
  <c r="BI1195"/>
  <c r="BH1195"/>
  <c r="BG1195"/>
  <c r="BF1195"/>
  <c r="T1195"/>
  <c r="R1195"/>
  <c r="P1195"/>
  <c r="BI1189"/>
  <c r="BH1189"/>
  <c r="BG1189"/>
  <c r="BF1189"/>
  <c r="T1189"/>
  <c r="R1189"/>
  <c r="P1189"/>
  <c r="BI1177"/>
  <c r="BH1177"/>
  <c r="BG1177"/>
  <c r="BF1177"/>
  <c r="T1177"/>
  <c r="R1177"/>
  <c r="P1177"/>
  <c r="BI1175"/>
  <c r="BH1175"/>
  <c r="BG1175"/>
  <c r="BF1175"/>
  <c r="T1175"/>
  <c r="R1175"/>
  <c r="P1175"/>
  <c r="BI1172"/>
  <c r="BH1172"/>
  <c r="BG1172"/>
  <c r="BF1172"/>
  <c r="T1172"/>
  <c r="R1172"/>
  <c r="P1172"/>
  <c r="BI1170"/>
  <c r="BH1170"/>
  <c r="BG1170"/>
  <c r="BF1170"/>
  <c r="T1170"/>
  <c r="R1170"/>
  <c r="P1170"/>
  <c r="BI1168"/>
  <c r="BH1168"/>
  <c r="BG1168"/>
  <c r="BF1168"/>
  <c r="T1168"/>
  <c r="R1168"/>
  <c r="P1168"/>
  <c r="BI1165"/>
  <c r="BH1165"/>
  <c r="BG1165"/>
  <c r="BF1165"/>
  <c r="T1165"/>
  <c r="R1165"/>
  <c r="P1165"/>
  <c r="BI1163"/>
  <c r="BH1163"/>
  <c r="BG1163"/>
  <c r="BF1163"/>
  <c r="T1163"/>
  <c r="R1163"/>
  <c r="P1163"/>
  <c r="BI1157"/>
  <c r="BH1157"/>
  <c r="BG1157"/>
  <c r="BF1157"/>
  <c r="T1157"/>
  <c r="R1157"/>
  <c r="P1157"/>
  <c r="BI1154"/>
  <c r="BH1154"/>
  <c r="BG1154"/>
  <c r="BF1154"/>
  <c r="T1154"/>
  <c r="R1154"/>
  <c r="P1154"/>
  <c r="BI1151"/>
  <c r="BH1151"/>
  <c r="BG1151"/>
  <c r="BF1151"/>
  <c r="T1151"/>
  <c r="R1151"/>
  <c r="P1151"/>
  <c r="BI1148"/>
  <c r="BH1148"/>
  <c r="BG1148"/>
  <c r="BF1148"/>
  <c r="T1148"/>
  <c r="R1148"/>
  <c r="P1148"/>
  <c r="BI1127"/>
  <c r="BH1127"/>
  <c r="BG1127"/>
  <c r="BF1127"/>
  <c r="T1127"/>
  <c r="R1127"/>
  <c r="P1127"/>
  <c r="BI1124"/>
  <c r="BH1124"/>
  <c r="BG1124"/>
  <c r="BF1124"/>
  <c r="T1124"/>
  <c r="R1124"/>
  <c r="P1124"/>
  <c r="BI1118"/>
  <c r="BH1118"/>
  <c r="BG1118"/>
  <c r="BF1118"/>
  <c r="T1118"/>
  <c r="R1118"/>
  <c r="P1118"/>
  <c r="BI1116"/>
  <c r="BH1116"/>
  <c r="BG1116"/>
  <c r="BF1116"/>
  <c r="T1116"/>
  <c r="R1116"/>
  <c r="P1116"/>
  <c r="BI1111"/>
  <c r="BH1111"/>
  <c r="BG1111"/>
  <c r="BF1111"/>
  <c r="T1111"/>
  <c r="R1111"/>
  <c r="P1111"/>
  <c r="BI1109"/>
  <c r="BH1109"/>
  <c r="BG1109"/>
  <c r="BF1109"/>
  <c r="T1109"/>
  <c r="R1109"/>
  <c r="P1109"/>
  <c r="BI1103"/>
  <c r="BH1103"/>
  <c r="BG1103"/>
  <c r="BF1103"/>
  <c r="T1103"/>
  <c r="R1103"/>
  <c r="P1103"/>
  <c r="BI1102"/>
  <c r="BH1102"/>
  <c r="BG1102"/>
  <c r="BF1102"/>
  <c r="T1102"/>
  <c r="R1102"/>
  <c r="P1102"/>
  <c r="BI1096"/>
  <c r="BH1096"/>
  <c r="BG1096"/>
  <c r="BF1096"/>
  <c r="T1096"/>
  <c r="R1096"/>
  <c r="P1096"/>
  <c r="BI1093"/>
  <c r="BH1093"/>
  <c r="BG1093"/>
  <c r="BF1093"/>
  <c r="T1093"/>
  <c r="R1093"/>
  <c r="P1093"/>
  <c r="BI1085"/>
  <c r="BH1085"/>
  <c r="BG1085"/>
  <c r="BF1085"/>
  <c r="T1085"/>
  <c r="R1085"/>
  <c r="P1085"/>
  <c r="BI1083"/>
  <c r="BH1083"/>
  <c r="BG1083"/>
  <c r="BF1083"/>
  <c r="T1083"/>
  <c r="R1083"/>
  <c r="P1083"/>
  <c r="BI1075"/>
  <c r="BH1075"/>
  <c r="BG1075"/>
  <c r="BF1075"/>
  <c r="T1075"/>
  <c r="R1075"/>
  <c r="P1075"/>
  <c r="BI1074"/>
  <c r="BH1074"/>
  <c r="BG1074"/>
  <c r="BF1074"/>
  <c r="T1074"/>
  <c r="R1074"/>
  <c r="P1074"/>
  <c r="BI1072"/>
  <c r="BH1072"/>
  <c r="BG1072"/>
  <c r="BF1072"/>
  <c r="T1072"/>
  <c r="R1072"/>
  <c r="P1072"/>
  <c r="BI1070"/>
  <c r="BH1070"/>
  <c r="BG1070"/>
  <c r="BF1070"/>
  <c r="T1070"/>
  <c r="R1070"/>
  <c r="P1070"/>
  <c r="BI1062"/>
  <c r="BH1062"/>
  <c r="BG1062"/>
  <c r="BF1062"/>
  <c r="T1062"/>
  <c r="R1062"/>
  <c r="P1062"/>
  <c r="BI1060"/>
  <c r="BH1060"/>
  <c r="BG1060"/>
  <c r="BF1060"/>
  <c r="T1060"/>
  <c r="R1060"/>
  <c r="P1060"/>
  <c r="BI1053"/>
  <c r="BH1053"/>
  <c r="BG1053"/>
  <c r="BF1053"/>
  <c r="T1053"/>
  <c r="R1053"/>
  <c r="P1053"/>
  <c r="BI1050"/>
  <c r="BH1050"/>
  <c r="BG1050"/>
  <c r="BF1050"/>
  <c r="T1050"/>
  <c r="R1050"/>
  <c r="P1050"/>
  <c r="BI1047"/>
  <c r="BH1047"/>
  <c r="BG1047"/>
  <c r="BF1047"/>
  <c r="T1047"/>
  <c r="R1047"/>
  <c r="P1047"/>
  <c r="BI1044"/>
  <c r="BH1044"/>
  <c r="BG1044"/>
  <c r="BF1044"/>
  <c r="T1044"/>
  <c r="R1044"/>
  <c r="P1044"/>
  <c r="BI1042"/>
  <c r="BH1042"/>
  <c r="BG1042"/>
  <c r="BF1042"/>
  <c r="T1042"/>
  <c r="R1042"/>
  <c r="P1042"/>
  <c r="BI1034"/>
  <c r="BH1034"/>
  <c r="BG1034"/>
  <c r="BF1034"/>
  <c r="T1034"/>
  <c r="R1034"/>
  <c r="P1034"/>
  <c r="BI1032"/>
  <c r="BH1032"/>
  <c r="BG1032"/>
  <c r="BF1032"/>
  <c r="T1032"/>
  <c r="R1032"/>
  <c r="P1032"/>
  <c r="BI1025"/>
  <c r="BH1025"/>
  <c r="BG1025"/>
  <c r="BF1025"/>
  <c r="T1025"/>
  <c r="R1025"/>
  <c r="P1025"/>
  <c r="BI1019"/>
  <c r="BH1019"/>
  <c r="BG1019"/>
  <c r="BF1019"/>
  <c r="T1019"/>
  <c r="R1019"/>
  <c r="P1019"/>
  <c r="BI1016"/>
  <c r="BH1016"/>
  <c r="BG1016"/>
  <c r="BF1016"/>
  <c r="T1016"/>
  <c r="R1016"/>
  <c r="P1016"/>
  <c r="BI1014"/>
  <c r="BH1014"/>
  <c r="BG1014"/>
  <c r="BF1014"/>
  <c r="T1014"/>
  <c r="R1014"/>
  <c r="P1014"/>
  <c r="BI1009"/>
  <c r="BH1009"/>
  <c r="BG1009"/>
  <c r="BF1009"/>
  <c r="T1009"/>
  <c r="R1009"/>
  <c r="P1009"/>
  <c r="BI1004"/>
  <c r="BH1004"/>
  <c r="BG1004"/>
  <c r="BF1004"/>
  <c r="T1004"/>
  <c r="R1004"/>
  <c r="P1004"/>
  <c r="BI1000"/>
  <c r="BH1000"/>
  <c r="BG1000"/>
  <c r="BF1000"/>
  <c r="T1000"/>
  <c r="R1000"/>
  <c r="P1000"/>
  <c r="BI998"/>
  <c r="BH998"/>
  <c r="BG998"/>
  <c r="BF998"/>
  <c r="T998"/>
  <c r="R998"/>
  <c r="P998"/>
  <c r="BI995"/>
  <c r="BH995"/>
  <c r="BG995"/>
  <c r="BF995"/>
  <c r="T995"/>
  <c r="R995"/>
  <c r="P995"/>
  <c r="BI992"/>
  <c r="BH992"/>
  <c r="BG992"/>
  <c r="BF992"/>
  <c r="T992"/>
  <c r="R992"/>
  <c r="P992"/>
  <c r="BI989"/>
  <c r="BH989"/>
  <c r="BG989"/>
  <c r="BF989"/>
  <c r="T989"/>
  <c r="R989"/>
  <c r="P989"/>
  <c r="BI986"/>
  <c r="BH986"/>
  <c r="BG986"/>
  <c r="BF986"/>
  <c r="T986"/>
  <c r="R986"/>
  <c r="P986"/>
  <c r="BI983"/>
  <c r="BH983"/>
  <c r="BG983"/>
  <c r="BF983"/>
  <c r="T983"/>
  <c r="R983"/>
  <c r="P983"/>
  <c r="BI980"/>
  <c r="BH980"/>
  <c r="BG980"/>
  <c r="BF980"/>
  <c r="T980"/>
  <c r="R980"/>
  <c r="P980"/>
  <c r="BI970"/>
  <c r="BH970"/>
  <c r="BG970"/>
  <c r="BF970"/>
  <c r="T970"/>
  <c r="R970"/>
  <c r="P970"/>
  <c r="BI967"/>
  <c r="BH967"/>
  <c r="BG967"/>
  <c r="BF967"/>
  <c r="T967"/>
  <c r="R967"/>
  <c r="P967"/>
  <c r="BI962"/>
  <c r="BH962"/>
  <c r="BG962"/>
  <c r="BF962"/>
  <c r="T962"/>
  <c r="R962"/>
  <c r="P962"/>
  <c r="BI953"/>
  <c r="BH953"/>
  <c r="BG953"/>
  <c r="BF953"/>
  <c r="T953"/>
  <c r="R953"/>
  <c r="P953"/>
  <c r="BI950"/>
  <c r="BH950"/>
  <c r="BG950"/>
  <c r="BF950"/>
  <c r="T950"/>
  <c r="R950"/>
  <c r="P950"/>
  <c r="BI947"/>
  <c r="BH947"/>
  <c r="BG947"/>
  <c r="BF947"/>
  <c r="T947"/>
  <c r="R947"/>
  <c r="P947"/>
  <c r="BI944"/>
  <c r="BH944"/>
  <c r="BG944"/>
  <c r="BF944"/>
  <c r="T944"/>
  <c r="R944"/>
  <c r="P944"/>
  <c r="BI939"/>
  <c r="BH939"/>
  <c r="BG939"/>
  <c r="BF939"/>
  <c r="T939"/>
  <c r="R939"/>
  <c r="P939"/>
  <c r="BI935"/>
  <c r="BH935"/>
  <c r="BG935"/>
  <c r="BF935"/>
  <c r="T935"/>
  <c r="T934" s="1"/>
  <c r="R935"/>
  <c r="R934" s="1"/>
  <c r="P935"/>
  <c r="P934" s="1"/>
  <c r="BI929"/>
  <c r="BH929"/>
  <c r="BG929"/>
  <c r="BF929"/>
  <c r="T929"/>
  <c r="R929"/>
  <c r="P929"/>
  <c r="BI923"/>
  <c r="BH923"/>
  <c r="BG923"/>
  <c r="BF923"/>
  <c r="T923"/>
  <c r="R923"/>
  <c r="P923"/>
  <c r="BI918"/>
  <c r="BH918"/>
  <c r="BG918"/>
  <c r="BF918"/>
  <c r="T918"/>
  <c r="R918"/>
  <c r="P918"/>
  <c r="BI913"/>
  <c r="BH913"/>
  <c r="BG913"/>
  <c r="BF913"/>
  <c r="T913"/>
  <c r="R913"/>
  <c r="P913"/>
  <c r="BI907"/>
  <c r="BH907"/>
  <c r="BG907"/>
  <c r="BF907"/>
  <c r="T907"/>
  <c r="R907"/>
  <c r="P907"/>
  <c r="BI904"/>
  <c r="BH904"/>
  <c r="BG904"/>
  <c r="BF904"/>
  <c r="T904"/>
  <c r="R904"/>
  <c r="P904"/>
  <c r="BI902"/>
  <c r="BH902"/>
  <c r="BG902"/>
  <c r="BF902"/>
  <c r="T902"/>
  <c r="R902"/>
  <c r="P902"/>
  <c r="BI899"/>
  <c r="BH899"/>
  <c r="BG899"/>
  <c r="BF899"/>
  <c r="T899"/>
  <c r="R899"/>
  <c r="P899"/>
  <c r="BI896"/>
  <c r="BH896"/>
  <c r="BG896"/>
  <c r="BF896"/>
  <c r="T896"/>
  <c r="R896"/>
  <c r="P896"/>
  <c r="BI891"/>
  <c r="BH891"/>
  <c r="BG891"/>
  <c r="BF891"/>
  <c r="T891"/>
  <c r="R891"/>
  <c r="P891"/>
  <c r="BI883"/>
  <c r="BH883"/>
  <c r="BG883"/>
  <c r="BF883"/>
  <c r="T883"/>
  <c r="R883"/>
  <c r="P883"/>
  <c r="BI878"/>
  <c r="BH878"/>
  <c r="BG878"/>
  <c r="BF878"/>
  <c r="T878"/>
  <c r="R878"/>
  <c r="P878"/>
  <c r="BI873"/>
  <c r="BH873"/>
  <c r="BG873"/>
  <c r="BF873"/>
  <c r="T873"/>
  <c r="R873"/>
  <c r="P873"/>
  <c r="BI865"/>
  <c r="BH865"/>
  <c r="BG865"/>
  <c r="BF865"/>
  <c r="T865"/>
  <c r="R865"/>
  <c r="P865"/>
  <c r="BI863"/>
  <c r="BH863"/>
  <c r="BG863"/>
  <c r="BF863"/>
  <c r="T863"/>
  <c r="R863"/>
  <c r="P863"/>
  <c r="BI861"/>
  <c r="BH861"/>
  <c r="BG861"/>
  <c r="BF861"/>
  <c r="T861"/>
  <c r="R861"/>
  <c r="P861"/>
  <c r="BI852"/>
  <c r="BH852"/>
  <c r="BG852"/>
  <c r="BF852"/>
  <c r="T852"/>
  <c r="R852"/>
  <c r="P852"/>
  <c r="BI847"/>
  <c r="BH847"/>
  <c r="BG847"/>
  <c r="BF847"/>
  <c r="T847"/>
  <c r="R847"/>
  <c r="P847"/>
  <c r="BI843"/>
  <c r="BH843"/>
  <c r="BG843"/>
  <c r="BF843"/>
  <c r="T843"/>
  <c r="R843"/>
  <c r="P843"/>
  <c r="BI840"/>
  <c r="BH840"/>
  <c r="BG840"/>
  <c r="BF840"/>
  <c r="T840"/>
  <c r="R840"/>
  <c r="P840"/>
  <c r="BI838"/>
  <c r="BH838"/>
  <c r="BG838"/>
  <c r="BF838"/>
  <c r="T838"/>
  <c r="R838"/>
  <c r="P838"/>
  <c r="BI837"/>
  <c r="BH837"/>
  <c r="BG837"/>
  <c r="BF837"/>
  <c r="T837"/>
  <c r="R837"/>
  <c r="P837"/>
  <c r="BI834"/>
  <c r="BH834"/>
  <c r="BG834"/>
  <c r="BF834"/>
  <c r="T834"/>
  <c r="R834"/>
  <c r="P834"/>
  <c r="BI830"/>
  <c r="BH830"/>
  <c r="BG830"/>
  <c r="BF830"/>
  <c r="T830"/>
  <c r="R830"/>
  <c r="P830"/>
  <c r="BI827"/>
  <c r="BH827"/>
  <c r="BG827"/>
  <c r="BF827"/>
  <c r="T827"/>
  <c r="R827"/>
  <c r="P827"/>
  <c r="BI819"/>
  <c r="BH819"/>
  <c r="BG819"/>
  <c r="BF819"/>
  <c r="T819"/>
  <c r="R819"/>
  <c r="P819"/>
  <c r="BI816"/>
  <c r="BH816"/>
  <c r="BG816"/>
  <c r="BF816"/>
  <c r="T816"/>
  <c r="R816"/>
  <c r="P816"/>
  <c r="BI814"/>
  <c r="BH814"/>
  <c r="BG814"/>
  <c r="BF814"/>
  <c r="T814"/>
  <c r="R814"/>
  <c r="P814"/>
  <c r="BI812"/>
  <c r="BH812"/>
  <c r="BG812"/>
  <c r="BF812"/>
  <c r="T812"/>
  <c r="R812"/>
  <c r="P812"/>
  <c r="BI808"/>
  <c r="BH808"/>
  <c r="BG808"/>
  <c r="BF808"/>
  <c r="T808"/>
  <c r="R808"/>
  <c r="P808"/>
  <c r="BI805"/>
  <c r="BH805"/>
  <c r="BG805"/>
  <c r="BF805"/>
  <c r="T805"/>
  <c r="R805"/>
  <c r="P805"/>
  <c r="BI802"/>
  <c r="BH802"/>
  <c r="BG802"/>
  <c r="BF802"/>
  <c r="T802"/>
  <c r="R802"/>
  <c r="P802"/>
  <c r="BI798"/>
  <c r="BH798"/>
  <c r="BG798"/>
  <c r="BF798"/>
  <c r="T798"/>
  <c r="R798"/>
  <c r="P798"/>
  <c r="BI792"/>
  <c r="BH792"/>
  <c r="BG792"/>
  <c r="BF792"/>
  <c r="T792"/>
  <c r="R792"/>
  <c r="P792"/>
  <c r="BI789"/>
  <c r="BH789"/>
  <c r="BG789"/>
  <c r="BF789"/>
  <c r="T789"/>
  <c r="R789"/>
  <c r="P789"/>
  <c r="BI785"/>
  <c r="BH785"/>
  <c r="BG785"/>
  <c r="BF785"/>
  <c r="T785"/>
  <c r="R785"/>
  <c r="P785"/>
  <c r="BI779"/>
  <c r="BH779"/>
  <c r="BG779"/>
  <c r="BF779"/>
  <c r="T779"/>
  <c r="R779"/>
  <c r="P779"/>
  <c r="BI774"/>
  <c r="BH774"/>
  <c r="BG774"/>
  <c r="BF774"/>
  <c r="T774"/>
  <c r="R774"/>
  <c r="P774"/>
  <c r="BI769"/>
  <c r="BH769"/>
  <c r="BG769"/>
  <c r="BF769"/>
  <c r="T769"/>
  <c r="R769"/>
  <c r="P769"/>
  <c r="BI764"/>
  <c r="BH764"/>
  <c r="BG764"/>
  <c r="BF764"/>
  <c r="T764"/>
  <c r="R764"/>
  <c r="P764"/>
  <c r="BI755"/>
  <c r="BH755"/>
  <c r="BG755"/>
  <c r="BF755"/>
  <c r="T755"/>
  <c r="R755"/>
  <c r="P755"/>
  <c r="BI747"/>
  <c r="BH747"/>
  <c r="BG747"/>
  <c r="BF747"/>
  <c r="T747"/>
  <c r="R747"/>
  <c r="P747"/>
  <c r="BI743"/>
  <c r="BH743"/>
  <c r="BG743"/>
  <c r="BF743"/>
  <c r="T743"/>
  <c r="R743"/>
  <c r="P743"/>
  <c r="BI739"/>
  <c r="BH739"/>
  <c r="BG739"/>
  <c r="BF739"/>
  <c r="T739"/>
  <c r="R739"/>
  <c r="P739"/>
  <c r="BI727"/>
  <c r="BH727"/>
  <c r="BG727"/>
  <c r="BF727"/>
  <c r="T727"/>
  <c r="R727"/>
  <c r="P727"/>
  <c r="BI722"/>
  <c r="BH722"/>
  <c r="BG722"/>
  <c r="BF722"/>
  <c r="T722"/>
  <c r="R722"/>
  <c r="P722"/>
  <c r="BI720"/>
  <c r="BH720"/>
  <c r="BG720"/>
  <c r="BF720"/>
  <c r="T720"/>
  <c r="R720"/>
  <c r="P720"/>
  <c r="BI716"/>
  <c r="BH716"/>
  <c r="BG716"/>
  <c r="BF716"/>
  <c r="T716"/>
  <c r="R716"/>
  <c r="P716"/>
  <c r="BI713"/>
  <c r="BH713"/>
  <c r="BG713"/>
  <c r="BF713"/>
  <c r="T713"/>
  <c r="R713"/>
  <c r="P713"/>
  <c r="BI709"/>
  <c r="BH709"/>
  <c r="BG709"/>
  <c r="BF709"/>
  <c r="T709"/>
  <c r="R709"/>
  <c r="P709"/>
  <c r="BI702"/>
  <c r="BH702"/>
  <c r="BG702"/>
  <c r="BF702"/>
  <c r="T702"/>
  <c r="R702"/>
  <c r="P702"/>
  <c r="BI700"/>
  <c r="BH700"/>
  <c r="BG700"/>
  <c r="BF700"/>
  <c r="T700"/>
  <c r="R700"/>
  <c r="P700"/>
  <c r="BI698"/>
  <c r="BH698"/>
  <c r="BG698"/>
  <c r="BF698"/>
  <c r="T698"/>
  <c r="R698"/>
  <c r="P698"/>
  <c r="BI694"/>
  <c r="BH694"/>
  <c r="BG694"/>
  <c r="BF694"/>
  <c r="T694"/>
  <c r="R694"/>
  <c r="P694"/>
  <c r="BI687"/>
  <c r="BH687"/>
  <c r="BG687"/>
  <c r="BF687"/>
  <c r="T687"/>
  <c r="R687"/>
  <c r="P687"/>
  <c r="BI682"/>
  <c r="BH682"/>
  <c r="BG682"/>
  <c r="BF682"/>
  <c r="T682"/>
  <c r="R682"/>
  <c r="P682"/>
  <c r="BI677"/>
  <c r="BH677"/>
  <c r="BG677"/>
  <c r="BF677"/>
  <c r="T677"/>
  <c r="R677"/>
  <c r="P677"/>
  <c r="BI671"/>
  <c r="BH671"/>
  <c r="BG671"/>
  <c r="BF671"/>
  <c r="T671"/>
  <c r="R671"/>
  <c r="P671"/>
  <c r="BI669"/>
  <c r="BH669"/>
  <c r="BG669"/>
  <c r="BF669"/>
  <c r="T669"/>
  <c r="R669"/>
  <c r="P669"/>
  <c r="BI666"/>
  <c r="BH666"/>
  <c r="BG666"/>
  <c r="BF666"/>
  <c r="T666"/>
  <c r="R666"/>
  <c r="P666"/>
  <c r="BI662"/>
  <c r="BH662"/>
  <c r="BG662"/>
  <c r="BF662"/>
  <c r="T662"/>
  <c r="R662"/>
  <c r="P662"/>
  <c r="BI658"/>
  <c r="BH658"/>
  <c r="BG658"/>
  <c r="BF658"/>
  <c r="T658"/>
  <c r="R658"/>
  <c r="P658"/>
  <c r="BI653"/>
  <c r="BH653"/>
  <c r="BG653"/>
  <c r="BF653"/>
  <c r="T653"/>
  <c r="R653"/>
  <c r="P653"/>
  <c r="BI650"/>
  <c r="BH650"/>
  <c r="BG650"/>
  <c r="BF650"/>
  <c r="T650"/>
  <c r="R650"/>
  <c r="P650"/>
  <c r="BI648"/>
  <c r="BH648"/>
  <c r="BG648"/>
  <c r="BF648"/>
  <c r="T648"/>
  <c r="R648"/>
  <c r="P648"/>
  <c r="BI645"/>
  <c r="BH645"/>
  <c r="BG645"/>
  <c r="BF645"/>
  <c r="T645"/>
  <c r="R645"/>
  <c r="P645"/>
  <c r="BI636"/>
  <c r="BH636"/>
  <c r="BG636"/>
  <c r="BF636"/>
  <c r="T636"/>
  <c r="R636"/>
  <c r="P636"/>
  <c r="BI633"/>
  <c r="BH633"/>
  <c r="BG633"/>
  <c r="BF633"/>
  <c r="T633"/>
  <c r="R633"/>
  <c r="P633"/>
  <c r="BI630"/>
  <c r="BH630"/>
  <c r="BG630"/>
  <c r="BF630"/>
  <c r="T630"/>
  <c r="R630"/>
  <c r="P630"/>
  <c r="BI622"/>
  <c r="BH622"/>
  <c r="BG622"/>
  <c r="BF622"/>
  <c r="T622"/>
  <c r="R622"/>
  <c r="P622"/>
  <c r="BI620"/>
  <c r="BH620"/>
  <c r="BG620"/>
  <c r="BF620"/>
  <c r="T620"/>
  <c r="R620"/>
  <c r="P620"/>
  <c r="BI614"/>
  <c r="BH614"/>
  <c r="BG614"/>
  <c r="BF614"/>
  <c r="T614"/>
  <c r="R614"/>
  <c r="P614"/>
  <c r="BI611"/>
  <c r="BH611"/>
  <c r="BG611"/>
  <c r="BF611"/>
  <c r="T611"/>
  <c r="R611"/>
  <c r="P611"/>
  <c r="BI606"/>
  <c r="BH606"/>
  <c r="BG606"/>
  <c r="BF606"/>
  <c r="T606"/>
  <c r="R606"/>
  <c r="P606"/>
  <c r="BI604"/>
  <c r="BH604"/>
  <c r="BG604"/>
  <c r="BF604"/>
  <c r="T604"/>
  <c r="R604"/>
  <c r="P604"/>
  <c r="BI595"/>
  <c r="BH595"/>
  <c r="BG595"/>
  <c r="BF595"/>
  <c r="T595"/>
  <c r="R595"/>
  <c r="P595"/>
  <c r="BI593"/>
  <c r="BH593"/>
  <c r="BG593"/>
  <c r="BF593"/>
  <c r="T593"/>
  <c r="R593"/>
  <c r="P593"/>
  <c r="BI586"/>
  <c r="BH586"/>
  <c r="BG586"/>
  <c r="BF586"/>
  <c r="T586"/>
  <c r="R586"/>
  <c r="P586"/>
  <c r="BI584"/>
  <c r="BH584"/>
  <c r="BG584"/>
  <c r="BF584"/>
  <c r="T584"/>
  <c r="R584"/>
  <c r="P584"/>
  <c r="BI580"/>
  <c r="BH580"/>
  <c r="BG580"/>
  <c r="BF580"/>
  <c r="T580"/>
  <c r="R580"/>
  <c r="P580"/>
  <c r="BI578"/>
  <c r="BH578"/>
  <c r="BG578"/>
  <c r="BF578"/>
  <c r="T578"/>
  <c r="R578"/>
  <c r="P578"/>
  <c r="BI573"/>
  <c r="BH573"/>
  <c r="BG573"/>
  <c r="BF573"/>
  <c r="T573"/>
  <c r="R573"/>
  <c r="P573"/>
  <c r="BI570"/>
  <c r="BH570"/>
  <c r="BG570"/>
  <c r="BF570"/>
  <c r="T570"/>
  <c r="R570"/>
  <c r="P570"/>
  <c r="BI567"/>
  <c r="BH567"/>
  <c r="BG567"/>
  <c r="BF567"/>
  <c r="T567"/>
  <c r="R567"/>
  <c r="P567"/>
  <c r="BI554"/>
  <c r="BH554"/>
  <c r="BG554"/>
  <c r="BF554"/>
  <c r="T554"/>
  <c r="R554"/>
  <c r="P554"/>
  <c r="BI551"/>
  <c r="BH551"/>
  <c r="BG551"/>
  <c r="BF551"/>
  <c r="T551"/>
  <c r="R551"/>
  <c r="P551"/>
  <c r="BI546"/>
  <c r="BH546"/>
  <c r="BG546"/>
  <c r="BF546"/>
  <c r="T546"/>
  <c r="R546"/>
  <c r="P546"/>
  <c r="BI543"/>
  <c r="BH543"/>
  <c r="BG543"/>
  <c r="BF543"/>
  <c r="T543"/>
  <c r="R543"/>
  <c r="P543"/>
  <c r="BI535"/>
  <c r="BH535"/>
  <c r="BG535"/>
  <c r="BF535"/>
  <c r="T535"/>
  <c r="R535"/>
  <c r="P535"/>
  <c r="BI521"/>
  <c r="BH521"/>
  <c r="BG521"/>
  <c r="BF521"/>
  <c r="T521"/>
  <c r="R521"/>
  <c r="P521"/>
  <c r="BI511"/>
  <c r="BH511"/>
  <c r="BG511"/>
  <c r="BF511"/>
  <c r="T511"/>
  <c r="R511"/>
  <c r="P511"/>
  <c r="BI503"/>
  <c r="BH503"/>
  <c r="BG503"/>
  <c r="BF503"/>
  <c r="T503"/>
  <c r="R503"/>
  <c r="P503"/>
  <c r="BI488"/>
  <c r="BH488"/>
  <c r="BG488"/>
  <c r="BF488"/>
  <c r="T488"/>
  <c r="R488"/>
  <c r="P488"/>
  <c r="BI486"/>
  <c r="BH486"/>
  <c r="BG486"/>
  <c r="BF486"/>
  <c r="T486"/>
  <c r="R486"/>
  <c r="P486"/>
  <c r="BI479"/>
  <c r="BH479"/>
  <c r="BG479"/>
  <c r="BF479"/>
  <c r="T479"/>
  <c r="R479"/>
  <c r="P479"/>
  <c r="BI472"/>
  <c r="BH472"/>
  <c r="BG472"/>
  <c r="BF472"/>
  <c r="T472"/>
  <c r="R472"/>
  <c r="P472"/>
  <c r="BI469"/>
  <c r="BH469"/>
  <c r="BG469"/>
  <c r="BF469"/>
  <c r="T469"/>
  <c r="R469"/>
  <c r="P469"/>
  <c r="BI466"/>
  <c r="BH466"/>
  <c r="BG466"/>
  <c r="BF466"/>
  <c r="T466"/>
  <c r="R466"/>
  <c r="P466"/>
  <c r="BI461"/>
  <c r="BH461"/>
  <c r="BG461"/>
  <c r="BF461"/>
  <c r="T461"/>
  <c r="R461"/>
  <c r="P461"/>
  <c r="BI459"/>
  <c r="BH459"/>
  <c r="BG459"/>
  <c r="BF459"/>
  <c r="T459"/>
  <c r="R459"/>
  <c r="P459"/>
  <c r="BI451"/>
  <c r="BH451"/>
  <c r="BG451"/>
  <c r="BF451"/>
  <c r="T451"/>
  <c r="R451"/>
  <c r="P451"/>
  <c r="BI443"/>
  <c r="BH443"/>
  <c r="BG443"/>
  <c r="BF443"/>
  <c r="T443"/>
  <c r="R443"/>
  <c r="P443"/>
  <c r="BI441"/>
  <c r="BH441"/>
  <c r="BG441"/>
  <c r="BF441"/>
  <c r="T441"/>
  <c r="R441"/>
  <c r="P441"/>
  <c r="BI437"/>
  <c r="BH437"/>
  <c r="BG437"/>
  <c r="BF437"/>
  <c r="T437"/>
  <c r="R437"/>
  <c r="P437"/>
  <c r="BI435"/>
  <c r="BH435"/>
  <c r="BG435"/>
  <c r="BF435"/>
  <c r="T435"/>
  <c r="R435"/>
  <c r="P435"/>
  <c r="BI431"/>
  <c r="BH431"/>
  <c r="BG431"/>
  <c r="BF431"/>
  <c r="T431"/>
  <c r="R431"/>
  <c r="P431"/>
  <c r="BI428"/>
  <c r="BH428"/>
  <c r="BG428"/>
  <c r="BF428"/>
  <c r="T428"/>
  <c r="R428"/>
  <c r="P428"/>
  <c r="BI425"/>
  <c r="BH425"/>
  <c r="BG425"/>
  <c r="BF425"/>
  <c r="T425"/>
  <c r="R425"/>
  <c r="P425"/>
  <c r="BI417"/>
  <c r="BH417"/>
  <c r="BG417"/>
  <c r="BF417"/>
  <c r="T417"/>
  <c r="R417"/>
  <c r="P417"/>
  <c r="BI414"/>
  <c r="BH414"/>
  <c r="BG414"/>
  <c r="BF414"/>
  <c r="T414"/>
  <c r="R414"/>
  <c r="P414"/>
  <c r="BI398"/>
  <c r="BH398"/>
  <c r="BG398"/>
  <c r="BF398"/>
  <c r="T398"/>
  <c r="R398"/>
  <c r="P398"/>
  <c r="BI390"/>
  <c r="BH390"/>
  <c r="BG390"/>
  <c r="BF390"/>
  <c r="T390"/>
  <c r="R390"/>
  <c r="P390"/>
  <c r="BI386"/>
  <c r="BH386"/>
  <c r="BG386"/>
  <c r="BF386"/>
  <c r="T386"/>
  <c r="R386"/>
  <c r="P386"/>
  <c r="BI383"/>
  <c r="BH383"/>
  <c r="BG383"/>
  <c r="BF383"/>
  <c r="T383"/>
  <c r="R383"/>
  <c r="P383"/>
  <c r="BI377"/>
  <c r="BH377"/>
  <c r="BG377"/>
  <c r="BF377"/>
  <c r="T377"/>
  <c r="R377"/>
  <c r="P377"/>
  <c r="BI372"/>
  <c r="BH372"/>
  <c r="BG372"/>
  <c r="BF372"/>
  <c r="T372"/>
  <c r="R372"/>
  <c r="P372"/>
  <c r="BI371"/>
  <c r="BH371"/>
  <c r="BG371"/>
  <c r="BF371"/>
  <c r="T371"/>
  <c r="R371"/>
  <c r="P371"/>
  <c r="BI368"/>
  <c r="BH368"/>
  <c r="BG368"/>
  <c r="BF368"/>
  <c r="T368"/>
  <c r="R368"/>
  <c r="P368"/>
  <c r="BI365"/>
  <c r="BH365"/>
  <c r="BG365"/>
  <c r="BF365"/>
  <c r="T365"/>
  <c r="R365"/>
  <c r="P365"/>
  <c r="BI363"/>
  <c r="BH363"/>
  <c r="BG363"/>
  <c r="BF363"/>
  <c r="T363"/>
  <c r="R363"/>
  <c r="P363"/>
  <c r="BI356"/>
  <c r="BH356"/>
  <c r="BG356"/>
  <c r="BF356"/>
  <c r="T356"/>
  <c r="R356"/>
  <c r="P356"/>
  <c r="BI353"/>
  <c r="BH353"/>
  <c r="BG353"/>
  <c r="BF353"/>
  <c r="T353"/>
  <c r="R353"/>
  <c r="P353"/>
  <c r="BI345"/>
  <c r="BH345"/>
  <c r="BG345"/>
  <c r="BF345"/>
  <c r="T345"/>
  <c r="R345"/>
  <c r="P345"/>
  <c r="BI330"/>
  <c r="BH330"/>
  <c r="BG330"/>
  <c r="BF330"/>
  <c r="T330"/>
  <c r="R330"/>
  <c r="P330"/>
  <c r="BI323"/>
  <c r="BH323"/>
  <c r="BG323"/>
  <c r="BF323"/>
  <c r="T323"/>
  <c r="R323"/>
  <c r="P323"/>
  <c r="BI319"/>
  <c r="BH319"/>
  <c r="BG319"/>
  <c r="BF319"/>
  <c r="T319"/>
  <c r="R319"/>
  <c r="P319"/>
  <c r="BI316"/>
  <c r="BH316"/>
  <c r="BG316"/>
  <c r="BF316"/>
  <c r="T316"/>
  <c r="R316"/>
  <c r="P316"/>
  <c r="BI311"/>
  <c r="BH311"/>
  <c r="BG311"/>
  <c r="BF311"/>
  <c r="T311"/>
  <c r="R311"/>
  <c r="P311"/>
  <c r="BI306"/>
  <c r="BH306"/>
  <c r="BG306"/>
  <c r="BF306"/>
  <c r="T306"/>
  <c r="R306"/>
  <c r="P306"/>
  <c r="BI302"/>
  <c r="BH302"/>
  <c r="BG302"/>
  <c r="BF302"/>
  <c r="T302"/>
  <c r="R302"/>
  <c r="P302"/>
  <c r="BI299"/>
  <c r="BH299"/>
  <c r="BG299"/>
  <c r="BF299"/>
  <c r="T299"/>
  <c r="R299"/>
  <c r="P299"/>
  <c r="BI294"/>
  <c r="BH294"/>
  <c r="BG294"/>
  <c r="BF294"/>
  <c r="T294"/>
  <c r="R294"/>
  <c r="P294"/>
  <c r="BI289"/>
  <c r="BH289"/>
  <c r="BG289"/>
  <c r="BF289"/>
  <c r="T289"/>
  <c r="R289"/>
  <c r="P289"/>
  <c r="BI286"/>
  <c r="BH286"/>
  <c r="BG286"/>
  <c r="BF286"/>
  <c r="T286"/>
  <c r="R286"/>
  <c r="P286"/>
  <c r="BI278"/>
  <c r="BH278"/>
  <c r="BG278"/>
  <c r="BF278"/>
  <c r="T278"/>
  <c r="R278"/>
  <c r="P278"/>
  <c r="BI270"/>
  <c r="BH270"/>
  <c r="BG270"/>
  <c r="BF270"/>
  <c r="T270"/>
  <c r="R270"/>
  <c r="P270"/>
  <c r="BI267"/>
  <c r="BH267"/>
  <c r="BG267"/>
  <c r="BF267"/>
  <c r="T267"/>
  <c r="R267"/>
  <c r="P267"/>
  <c r="BI257"/>
  <c r="BH257"/>
  <c r="BG257"/>
  <c r="BF257"/>
  <c r="T257"/>
  <c r="R257"/>
  <c r="P257"/>
  <c r="BI249"/>
  <c r="BH249"/>
  <c r="BG249"/>
  <c r="BF249"/>
  <c r="T249"/>
  <c r="R249"/>
  <c r="P249"/>
  <c r="BI239"/>
  <c r="BH239"/>
  <c r="BG239"/>
  <c r="BF239"/>
  <c r="T239"/>
  <c r="R239"/>
  <c r="P239"/>
  <c r="BI232"/>
  <c r="BH232"/>
  <c r="BG232"/>
  <c r="BF232"/>
  <c r="T232"/>
  <c r="R232"/>
  <c r="P232"/>
  <c r="BI229"/>
  <c r="BH229"/>
  <c r="BG229"/>
  <c r="BF229"/>
  <c r="T229"/>
  <c r="R229"/>
  <c r="P229"/>
  <c r="BI226"/>
  <c r="BH226"/>
  <c r="BG226"/>
  <c r="BF226"/>
  <c r="T226"/>
  <c r="R226"/>
  <c r="P226"/>
  <c r="BI221"/>
  <c r="BH221"/>
  <c r="BG221"/>
  <c r="BF221"/>
  <c r="T221"/>
  <c r="R221"/>
  <c r="P221"/>
  <c r="BI218"/>
  <c r="BH218"/>
  <c r="BG218"/>
  <c r="BF218"/>
  <c r="T218"/>
  <c r="R218"/>
  <c r="P218"/>
  <c r="BI215"/>
  <c r="BH215"/>
  <c r="BG215"/>
  <c r="BF215"/>
  <c r="T215"/>
  <c r="R215"/>
  <c r="P215"/>
  <c r="BI203"/>
  <c r="BH203"/>
  <c r="BG203"/>
  <c r="BF203"/>
  <c r="T203"/>
  <c r="R203"/>
  <c r="P203"/>
  <c r="BI200"/>
  <c r="BH200"/>
  <c r="BG200"/>
  <c r="BF200"/>
  <c r="T200"/>
  <c r="R200"/>
  <c r="P200"/>
  <c r="BI192"/>
  <c r="BH192"/>
  <c r="BG192"/>
  <c r="BF192"/>
  <c r="T192"/>
  <c r="R192"/>
  <c r="P192"/>
  <c r="BI179"/>
  <c r="BH179"/>
  <c r="BG179"/>
  <c r="BF179"/>
  <c r="T179"/>
  <c r="R179"/>
  <c r="P179"/>
  <c r="BI177"/>
  <c r="BH177"/>
  <c r="BG177"/>
  <c r="BF177"/>
  <c r="T177"/>
  <c r="R177"/>
  <c r="P177"/>
  <c r="BI165"/>
  <c r="BH165"/>
  <c r="BG165"/>
  <c r="BF165"/>
  <c r="T165"/>
  <c r="R165"/>
  <c r="P165"/>
  <c r="BI162"/>
  <c r="BH162"/>
  <c r="BG162"/>
  <c r="BF162"/>
  <c r="T162"/>
  <c r="R162"/>
  <c r="P162"/>
  <c r="BI159"/>
  <c r="BH159"/>
  <c r="BG159"/>
  <c r="BF159"/>
  <c r="T159"/>
  <c r="R159"/>
  <c r="P159"/>
  <c r="BI153"/>
  <c r="BH153"/>
  <c r="BG153"/>
  <c r="BF153"/>
  <c r="T153"/>
  <c r="R153"/>
  <c r="P153"/>
  <c r="BI150"/>
  <c r="BH150"/>
  <c r="BG150"/>
  <c r="BF150"/>
  <c r="T150"/>
  <c r="R150"/>
  <c r="P150"/>
  <c r="BI142"/>
  <c r="BH142"/>
  <c r="BG142"/>
  <c r="BF142"/>
  <c r="T142"/>
  <c r="R142"/>
  <c r="P142"/>
  <c r="BI139"/>
  <c r="BH139"/>
  <c r="BG139"/>
  <c r="BF139"/>
  <c r="T139"/>
  <c r="R139"/>
  <c r="P139"/>
  <c r="BI127"/>
  <c r="BH127"/>
  <c r="BG127"/>
  <c r="BF127"/>
  <c r="T127"/>
  <c r="R127"/>
  <c r="P127"/>
  <c r="BI121"/>
  <c r="BH121"/>
  <c r="BG121"/>
  <c r="BF121"/>
  <c r="T121"/>
  <c r="R121"/>
  <c r="P121"/>
  <c r="J115"/>
  <c r="J114"/>
  <c r="F114"/>
  <c r="F112"/>
  <c r="E110"/>
  <c r="J63"/>
  <c r="J62"/>
  <c r="F62"/>
  <c r="F60"/>
  <c r="E58"/>
  <c r="J22"/>
  <c r="E22"/>
  <c r="F115" s="1"/>
  <c r="J21"/>
  <c r="J16"/>
  <c r="J112" s="1"/>
  <c r="E7"/>
  <c r="E52"/>
  <c r="L50" i="1"/>
  <c r="AM50"/>
  <c r="AM49"/>
  <c r="L49"/>
  <c r="AM47"/>
  <c r="L47"/>
  <c r="L45"/>
  <c r="L44"/>
  <c r="BK100" i="15"/>
  <c r="BK119" i="14"/>
  <c r="BK100"/>
  <c r="J134" i="13"/>
  <c r="BK108" i="12"/>
  <c r="BK347" i="10"/>
  <c r="J205" i="7"/>
  <c r="BK171"/>
  <c r="J141"/>
  <c r="J120"/>
  <c r="BK147" i="6"/>
  <c r="BK119"/>
  <c r="J131" i="5"/>
  <c r="J127" i="4"/>
  <c r="J98" i="3"/>
  <c r="BK1541" i="2"/>
  <c r="BK1427"/>
  <c r="BK1377"/>
  <c r="J1272"/>
  <c r="BK1127"/>
  <c r="BK1085"/>
  <c r="BK992"/>
  <c r="J929"/>
  <c r="J852"/>
  <c r="BK798"/>
  <c r="BK727"/>
  <c r="J648"/>
  <c r="BK580"/>
  <c r="J461"/>
  <c r="BK372"/>
  <c r="J142"/>
  <c r="J121" i="15"/>
  <c r="BK132" i="14"/>
  <c r="J113"/>
  <c r="BK139" i="13"/>
  <c r="J132"/>
  <c r="J108" i="12"/>
  <c r="J415" i="10"/>
  <c r="BK356"/>
  <c r="J287"/>
  <c r="J212"/>
  <c r="J141"/>
  <c r="BK130" i="8"/>
  <c r="J209" i="7"/>
  <c r="J177"/>
  <c r="BK147"/>
  <c r="BK128"/>
  <c r="J137" i="6"/>
  <c r="J115"/>
  <c r="BK126" i="5"/>
  <c r="BK117" i="3"/>
  <c r="BK1529" i="2"/>
  <c r="BK1492"/>
  <c r="BK1385"/>
  <c r="BK1324"/>
  <c r="J1263"/>
  <c r="BK1233"/>
  <c r="BK1102"/>
  <c r="J1004"/>
  <c r="BK896"/>
  <c r="J805"/>
  <c r="J716"/>
  <c r="J488"/>
  <c r="BK386"/>
  <c r="J249"/>
  <c r="BK150"/>
  <c r="J125" i="14"/>
  <c r="BK104"/>
  <c r="J122" i="13"/>
  <c r="J402" i="10"/>
  <c r="J347"/>
  <c r="J279"/>
  <c r="BK170"/>
  <c r="J101" i="8"/>
  <c r="BK196" i="7"/>
  <c r="J143"/>
  <c r="BK120"/>
  <c r="J140" i="6"/>
  <c r="BK120"/>
  <c r="BK125" i="5"/>
  <c r="J115" i="4"/>
  <c r="J1541" i="2"/>
  <c r="BK1499"/>
  <c r="BK1449"/>
  <c r="BK1366"/>
  <c r="J1213"/>
  <c r="J1154"/>
  <c r="BK1062"/>
  <c r="J950"/>
  <c r="J847"/>
  <c r="BK720"/>
  <c r="J645"/>
  <c r="J570"/>
  <c r="BK437"/>
  <c r="J390"/>
  <c r="J294"/>
  <c r="BK159"/>
  <c r="J127" i="14"/>
  <c r="J110"/>
  <c r="BK138" i="13"/>
  <c r="J102"/>
  <c r="BK346" i="10"/>
  <c r="J312"/>
  <c r="J132"/>
  <c r="BK185" i="7"/>
  <c r="J156"/>
  <c r="BK140" i="6"/>
  <c r="J120" i="5"/>
  <c r="J1621" i="2"/>
  <c r="BK1472"/>
  <c r="BK1419"/>
  <c r="J1379"/>
  <c r="BK1282"/>
  <c r="BK1203"/>
  <c r="BK1096"/>
  <c r="BK970"/>
  <c r="BK878"/>
  <c r="BK805"/>
  <c r="BK722"/>
  <c r="BK584"/>
  <c r="J437"/>
  <c r="BK294"/>
  <c r="BK162"/>
  <c r="J104" i="14"/>
  <c r="BK148" i="13"/>
  <c r="J103"/>
  <c r="J386" i="10"/>
  <c r="J283"/>
  <c r="BK230"/>
  <c r="J117"/>
  <c r="BK112" i="8"/>
  <c r="BK148" i="7"/>
  <c r="J146" i="6"/>
  <c r="BK127" i="5"/>
  <c r="BK146" i="4"/>
  <c r="BK111"/>
  <c r="BK1533" i="2"/>
  <c r="J1427"/>
  <c r="J1368"/>
  <c r="J1200"/>
  <c r="BK1047"/>
  <c r="BK923"/>
  <c r="J700"/>
  <c r="BK567"/>
  <c r="BK486"/>
  <c r="J368"/>
  <c r="BK249"/>
  <c r="J107" i="14"/>
  <c r="BK140" i="13"/>
  <c r="BK101" i="12"/>
  <c r="J306" i="10"/>
  <c r="BK212"/>
  <c r="J109"/>
  <c r="J107" i="8"/>
  <c r="BK201" i="7"/>
  <c r="BK176"/>
  <c r="J125"/>
  <c r="BK136" i="6"/>
  <c r="J111"/>
  <c r="BK120" i="5"/>
  <c r="J146" i="4"/>
  <c r="BK103"/>
  <c r="BK1516" i="2"/>
  <c r="J1425"/>
  <c r="J1395"/>
  <c r="BK1348"/>
  <c r="BK1175"/>
  <c r="BK1053"/>
  <c r="J1000"/>
  <c r="J332" i="10"/>
  <c r="J238"/>
  <c r="BK153"/>
  <c r="BK109"/>
  <c r="BK99" i="12"/>
  <c r="BK376" i="10"/>
  <c r="J302"/>
  <c r="J202"/>
  <c r="BK207" i="7"/>
  <c r="J169"/>
  <c r="BK136"/>
  <c r="BK155" i="6"/>
  <c r="J136"/>
  <c r="BK111"/>
  <c r="BK111" i="5"/>
  <c r="BK132" i="4"/>
  <c r="J113"/>
  <c r="J1527" i="2"/>
  <c r="BK1341"/>
  <c r="BK1251"/>
  <c r="J1195"/>
  <c r="J1074"/>
  <c r="J995"/>
  <c r="BK907"/>
  <c r="J840"/>
  <c r="J743"/>
  <c r="BK650"/>
  <c r="J543"/>
  <c r="BK414"/>
  <c r="BK257"/>
  <c r="BK153"/>
  <c r="F39" i="11"/>
  <c r="BB69" i="1" s="1"/>
  <c r="BK121" i="15"/>
  <c r="J132" i="14"/>
  <c r="J109"/>
  <c r="J140" i="13"/>
  <c r="BK106"/>
  <c r="J406" i="10"/>
  <c r="BK96" i="9"/>
  <c r="J204" i="7"/>
  <c r="J168"/>
  <c r="BK135"/>
  <c r="BK117"/>
  <c r="BK141" i="6"/>
  <c r="BK106"/>
  <c r="J113" i="5"/>
  <c r="BK107" i="4"/>
  <c r="BK107" i="3"/>
  <c r="J1544" i="2"/>
  <c r="BK1431"/>
  <c r="J1385"/>
  <c r="J1282"/>
  <c r="J764"/>
  <c r="BK653"/>
  <c r="BK595"/>
  <c r="J466"/>
  <c r="J428"/>
  <c r="BK299"/>
  <c r="J150"/>
  <c r="BK116" i="15"/>
  <c r="BK131" i="14"/>
  <c r="J118"/>
  <c r="BK149" i="13"/>
  <c r="BK134"/>
  <c r="BK103"/>
  <c r="J410" i="10"/>
  <c r="BK335"/>
  <c r="BK222"/>
  <c r="J178"/>
  <c r="BK137"/>
  <c r="BK104" i="8"/>
  <c r="J191" i="7"/>
  <c r="BK151"/>
  <c r="J133"/>
  <c r="J143" i="6"/>
  <c r="J125"/>
  <c r="BK104"/>
  <c r="J148" i="4"/>
  <c r="J1564" i="2"/>
  <c r="J1504"/>
  <c r="BK1389"/>
  <c r="J1339"/>
  <c r="J1270"/>
  <c r="BK1230"/>
  <c r="J1096"/>
  <c r="J983"/>
  <c r="BK819"/>
  <c r="J720"/>
  <c r="J650"/>
  <c r="J472"/>
  <c r="J289"/>
  <c r="BK221"/>
  <c r="J108" i="15"/>
  <c r="J120" i="14"/>
  <c r="BK146" i="13"/>
  <c r="BK126"/>
  <c r="BK97" i="12"/>
  <c r="J356" i="10"/>
  <c r="J292"/>
  <c r="BK204"/>
  <c r="BK124" i="8"/>
  <c r="J178" i="7"/>
  <c r="BK163"/>
  <c r="J130"/>
  <c r="BK126" i="6"/>
  <c r="J106"/>
  <c r="J130" i="4"/>
  <c r="J100"/>
  <c r="BK1544" i="2"/>
  <c r="J1492"/>
  <c r="BK1417"/>
  <c r="J1381"/>
  <c r="J1279"/>
  <c r="J1163"/>
  <c r="BK1014"/>
  <c r="BK983"/>
  <c r="BK918"/>
  <c r="BK852"/>
  <c r="J814"/>
  <c r="J709"/>
  <c r="J653"/>
  <c r="J567"/>
  <c r="J435"/>
  <c r="BK365"/>
  <c r="BK278"/>
  <c r="BK177"/>
  <c r="BK108" i="15"/>
  <c r="BK128" i="14"/>
  <c r="BK114"/>
  <c r="J100"/>
  <c r="BK121" i="13"/>
  <c r="J360" i="10"/>
  <c r="BK325"/>
  <c r="J208"/>
  <c r="J199" i="7"/>
  <c r="J170"/>
  <c r="J152"/>
  <c r="BK118"/>
  <c r="BK131" i="6"/>
  <c r="BK105" i="4"/>
  <c r="J1549" i="2"/>
  <c r="J1502"/>
  <c r="J1453"/>
  <c r="BK1381"/>
  <c r="J1341"/>
  <c r="J1251"/>
  <c r="J1177"/>
  <c r="BK1016"/>
  <c r="J913"/>
  <c r="BK840"/>
  <c r="BK743"/>
  <c r="BK551"/>
  <c r="BK377"/>
  <c r="BK319"/>
  <c r="J229"/>
  <c r="J122" i="14"/>
  <c r="J103"/>
  <c r="J139" i="13"/>
  <c r="J101" i="12"/>
  <c r="BK322" i="10"/>
  <c r="BK238"/>
  <c r="J166"/>
  <c r="J136" i="8"/>
  <c r="J188" i="7"/>
  <c r="BK170"/>
  <c r="BK121"/>
  <c r="BK135" i="6"/>
  <c r="BK110"/>
  <c r="BK124" i="5"/>
  <c r="J135" i="4"/>
  <c r="BK1621" i="2"/>
  <c r="J1460"/>
  <c r="J1399"/>
  <c r="BK1379"/>
  <c r="J1324"/>
  <c r="J1127"/>
  <c r="BK1009"/>
  <c r="J944"/>
  <c r="BK769"/>
  <c r="J671"/>
  <c r="J593"/>
  <c r="J535"/>
  <c r="J414"/>
  <c r="J345"/>
  <c r="J221"/>
  <c r="J108" i="14"/>
  <c r="J147" i="13"/>
  <c r="J104" i="12"/>
  <c r="J311" i="10"/>
  <c r="BK242"/>
  <c r="J173"/>
  <c r="J141" i="8"/>
  <c r="J211" i="7"/>
  <c r="BK154"/>
  <c r="J155" i="6"/>
  <c r="BK132"/>
  <c r="J129" i="5"/>
  <c r="BK148" i="4"/>
  <c r="BK117"/>
  <c r="BK110" i="3"/>
  <c r="BK1527" i="2"/>
  <c r="J1446"/>
  <c r="J1391"/>
  <c r="BK1306"/>
  <c r="J1268"/>
  <c r="J1168"/>
  <c r="J1044"/>
  <c r="BK109" i="12"/>
  <c r="J346" i="10"/>
  <c r="BK258"/>
  <c r="J169"/>
  <c r="BK117"/>
  <c r="J110" i="8"/>
  <c r="BK96" i="12"/>
  <c r="BK338" i="10"/>
  <c r="BK279"/>
  <c r="BK121"/>
  <c r="BK194" i="7"/>
  <c r="J184"/>
  <c r="BK139"/>
  <c r="J150" i="6"/>
  <c r="BK134"/>
  <c r="BK102"/>
  <c r="J108" i="5"/>
  <c r="J121" i="4"/>
  <c r="J1572" i="2"/>
  <c r="J1455"/>
  <c r="BK1423"/>
  <c r="BK1346"/>
  <c r="BK1258"/>
  <c r="J1116"/>
  <c r="J1070"/>
  <c r="J904"/>
  <c r="J830"/>
  <c r="BK709"/>
  <c r="BK648"/>
  <c r="J503"/>
  <c r="J469"/>
  <c r="J372"/>
  <c r="BK286"/>
  <c r="BK192"/>
  <c r="F39" i="9"/>
  <c r="BB66" i="1" s="1"/>
  <c r="BK119" i="15"/>
  <c r="BK124" i="14"/>
  <c r="BK108"/>
  <c r="J128" i="13"/>
  <c r="J105" i="12"/>
  <c r="BK115" i="8"/>
  <c r="J200" i="7"/>
  <c r="J142"/>
  <c r="J124"/>
  <c r="BK150" i="6"/>
  <c r="BK115"/>
  <c r="J124" i="5"/>
  <c r="J137" i="4"/>
  <c r="BK125" i="3"/>
  <c r="BK1610" i="2"/>
  <c r="J1472"/>
  <c r="BK1421"/>
  <c r="BK1374"/>
  <c r="BK1270"/>
  <c r="J1165"/>
  <c r="J1102"/>
  <c r="J1047"/>
  <c r="J986"/>
  <c r="BK904"/>
  <c r="J834"/>
  <c r="BK677"/>
  <c r="BK611"/>
  <c r="J521"/>
  <c r="BK435"/>
  <c r="J311"/>
  <c r="BK218"/>
  <c r="AS68" i="1"/>
  <c r="J148" i="13"/>
  <c r="BK128"/>
  <c r="BK415" i="10"/>
  <c r="J378"/>
  <c r="BK254"/>
  <c r="BK166"/>
  <c r="J105"/>
  <c r="BK98" i="8"/>
  <c r="BK206" i="7"/>
  <c r="J164"/>
  <c r="BK142"/>
  <c r="BK149" i="6"/>
  <c r="J130"/>
  <c r="J107"/>
  <c r="J111" i="5"/>
  <c r="J1547" i="2"/>
  <c r="J1499"/>
  <c r="J1413"/>
  <c r="J1344"/>
  <c r="BK1269"/>
  <c r="BK1213"/>
  <c r="J1060"/>
  <c r="J962"/>
  <c r="BK861"/>
  <c r="J774"/>
  <c r="BK687"/>
  <c r="BK614"/>
  <c r="J302"/>
  <c r="BK226"/>
  <c r="J131" i="14"/>
  <c r="J106"/>
  <c r="J144" i="13"/>
  <c r="BK135"/>
  <c r="J99" i="12"/>
  <c r="BK342" i="10"/>
  <c r="BK283"/>
  <c r="J190"/>
  <c r="BK110" i="8"/>
  <c r="BK203" i="7"/>
  <c r="BK174"/>
  <c r="J136"/>
  <c r="J135" i="6"/>
  <c r="J119"/>
  <c r="J150" i="4"/>
  <c r="BK109"/>
  <c r="J1628" i="2"/>
  <c r="BK1494"/>
  <c r="J1429"/>
  <c r="BK1393"/>
  <c r="BK1295"/>
  <c r="BK1195"/>
  <c r="BK1111"/>
  <c r="BK1004"/>
  <c r="J947"/>
  <c r="J899"/>
  <c r="BK834"/>
  <c r="J727"/>
  <c r="BK636"/>
  <c r="BK554"/>
  <c r="BK417"/>
  <c r="J330"/>
  <c r="BK203"/>
  <c r="J119" i="15"/>
  <c r="J103"/>
  <c r="J124" i="14"/>
  <c r="BK147" i="13"/>
  <c r="J118"/>
  <c r="BK371" i="10"/>
  <c r="J322"/>
  <c r="J242"/>
  <c r="BK136"/>
  <c r="J190" i="7"/>
  <c r="BK168"/>
  <c r="J148"/>
  <c r="BK158" i="6"/>
  <c r="J116"/>
  <c r="J103" i="5"/>
  <c r="BK1564" i="2"/>
  <c r="J1507"/>
  <c r="BK1438"/>
  <c r="BK1405"/>
  <c r="BK1356"/>
  <c r="J1295"/>
  <c r="BK1222"/>
  <c r="BK1148"/>
  <c r="BK1032"/>
  <c r="BK950"/>
  <c r="J861"/>
  <c r="BK755"/>
  <c r="BK658"/>
  <c r="J546"/>
  <c r="J371"/>
  <c r="J306"/>
  <c r="AS57" i="1"/>
  <c r="BK122" i="13"/>
  <c r="J398" i="10"/>
  <c r="BK311"/>
  <c r="J217"/>
  <c r="J136"/>
  <c r="J203" i="7"/>
  <c r="BK178"/>
  <c r="BK141"/>
  <c r="J145" i="6"/>
  <c r="BK116"/>
  <c r="J143" i="4"/>
  <c r="BK125"/>
  <c r="J117" i="3"/>
  <c r="BK1484" i="2"/>
  <c r="J1419"/>
  <c r="BK1387"/>
  <c r="BK1268"/>
  <c r="BK1157"/>
  <c r="BK1025"/>
  <c r="BK913"/>
  <c r="J747"/>
  <c r="BK633"/>
  <c r="BK543"/>
  <c r="BK428"/>
  <c r="J356"/>
  <c r="J215"/>
  <c r="BK102" i="14"/>
  <c r="BK115" i="13"/>
  <c r="BK386" i="10"/>
  <c r="BK292"/>
  <c r="BK262"/>
  <c r="BK178"/>
  <c r="BK132"/>
  <c r="J112" i="8"/>
  <c r="BK192" i="7"/>
  <c r="J135"/>
  <c r="BK142" i="6"/>
  <c r="J122"/>
  <c r="J127" i="5"/>
  <c r="BK143" i="4"/>
  <c r="BK100"/>
  <c r="BK1628" i="2"/>
  <c r="BK1504"/>
  <c r="J1438"/>
  <c r="BK1399"/>
  <c r="BK1321"/>
  <c r="BK1247"/>
  <c r="BK1083"/>
  <c r="BK1034"/>
  <c r="BK367" i="10"/>
  <c r="BK288"/>
  <c r="BK198"/>
  <c r="J121"/>
  <c r="J115" i="8"/>
  <c r="BK105" i="12"/>
  <c r="BK390" i="10"/>
  <c r="J313"/>
  <c r="BK208"/>
  <c r="BK127" i="8"/>
  <c r="BK188" i="7"/>
  <c r="J166"/>
  <c r="BK134"/>
  <c r="BK145" i="6"/>
  <c r="J104"/>
  <c r="BK101" i="5"/>
  <c r="J123" i="4"/>
  <c r="J108" i="3"/>
  <c r="J1487" i="2"/>
  <c r="BK1429"/>
  <c r="BK1353"/>
  <c r="BK1265"/>
  <c r="BK1200"/>
  <c r="J1072"/>
  <c r="J967"/>
  <c r="BK883"/>
  <c r="BK808"/>
  <c r="BK702"/>
  <c r="J620"/>
  <c r="J573"/>
  <c r="BK459"/>
  <c r="J299"/>
  <c r="BK179"/>
  <c r="F41" i="9"/>
  <c r="BD66" i="1"/>
  <c r="J116" i="15"/>
  <c r="J121" i="14"/>
  <c r="BK103"/>
  <c r="J125" i="13"/>
  <c r="BK98" i="11"/>
  <c r="BK97" i="10"/>
  <c r="J208" i="7"/>
  <c r="BK169"/>
  <c r="BK133"/>
  <c r="BK157" i="6"/>
  <c r="J132"/>
  <c r="BK113"/>
  <c r="J121" i="5"/>
  <c r="J125" i="4"/>
  <c r="J122" i="3"/>
  <c r="J1618" i="2"/>
  <c r="J1458"/>
  <c r="J1409"/>
  <c r="J1348"/>
  <c r="BK1189"/>
  <c r="J1111"/>
  <c r="J1034"/>
  <c r="BK980"/>
  <c r="BK899"/>
  <c r="BK837"/>
  <c r="J808"/>
  <c r="BK671"/>
  <c r="BK645"/>
  <c r="BK570"/>
  <c r="J443"/>
  <c r="BK306"/>
  <c r="J153"/>
  <c r="J111" i="15"/>
  <c r="BK126" i="14"/>
  <c r="BK106"/>
  <c r="J141" i="13"/>
  <c r="J133"/>
  <c r="J109"/>
  <c r="BK394" i="10"/>
  <c r="BK313"/>
  <c r="J213"/>
  <c r="BK160"/>
  <c r="BK125"/>
  <c r="BK212" i="7"/>
  <c r="J194"/>
  <c r="J153"/>
  <c r="BK116"/>
  <c r="BK139" i="6"/>
  <c r="J123"/>
  <c r="BK131" i="5"/>
  <c r="J117" i="4"/>
  <c r="J1537" i="2"/>
  <c r="J1440"/>
  <c r="J1353"/>
  <c r="BK1287"/>
  <c r="J1222"/>
  <c r="J1118"/>
  <c r="J989"/>
  <c r="J843"/>
  <c r="J739"/>
  <c r="BK479"/>
  <c r="BK356"/>
  <c r="BK215"/>
  <c r="BK103" i="15"/>
  <c r="BK113" i="14"/>
  <c r="BK151" i="13"/>
  <c r="BK132"/>
  <c r="BK103" i="12"/>
  <c r="J367" i="10"/>
  <c r="J301"/>
  <c r="J194"/>
  <c r="BK118" i="8"/>
  <c r="J207" i="7"/>
  <c r="J165"/>
  <c r="BK127"/>
  <c r="BK143" i="6"/>
  <c r="BK125"/>
  <c r="BK133" i="5"/>
  <c r="BK134" i="4"/>
  <c r="BK108" i="3"/>
  <c r="BK1524" i="2"/>
  <c r="J1484"/>
  <c r="J1403"/>
  <c r="J1330"/>
  <c r="J1258"/>
  <c r="BK1124"/>
  <c r="BK986"/>
  <c r="BK944"/>
  <c r="BK865"/>
  <c r="J792"/>
  <c r="J682"/>
  <c r="BK511"/>
  <c r="BK443"/>
  <c r="BK345"/>
  <c r="J226"/>
  <c r="BK111" i="15"/>
  <c r="BK96"/>
  <c r="BK116" i="14"/>
  <c r="J101"/>
  <c r="BK133" i="13"/>
  <c r="BK378" i="10"/>
  <c r="BK331"/>
  <c r="BK213"/>
  <c r="BK101"/>
  <c r="J174" i="7"/>
  <c r="BK137"/>
  <c r="J153" i="6"/>
  <c r="BK105" i="5"/>
  <c r="J99" i="4"/>
  <c r="BK1547" i="2"/>
  <c r="J1468"/>
  <c r="J1415"/>
  <c r="BK1364"/>
  <c r="J1285"/>
  <c r="J1189"/>
  <c r="BK1070"/>
  <c r="J935"/>
  <c r="BK812"/>
  <c r="BK620"/>
  <c r="J511"/>
  <c r="BK363"/>
  <c r="J257"/>
  <c r="BK125" i="14"/>
  <c r="J111"/>
  <c r="J146" i="13"/>
  <c r="J96" i="12"/>
  <c r="J250" i="10"/>
  <c r="BK169"/>
  <c r="BK113"/>
  <c r="BK213" i="7"/>
  <c r="BK152"/>
  <c r="J119"/>
  <c r="J131" i="6"/>
  <c r="J102"/>
  <c r="BK139" i="4"/>
  <c r="BK122" i="3"/>
  <c r="J1535" i="2"/>
  <c r="BK1435"/>
  <c r="J1364"/>
  <c r="BK1298"/>
  <c r="BK1163"/>
  <c r="J1053"/>
  <c r="BK953"/>
  <c r="BK785"/>
  <c r="J702"/>
  <c r="J604"/>
  <c r="BK503"/>
  <c r="J383"/>
  <c r="J316"/>
  <c r="J162"/>
  <c r="J98" i="14"/>
  <c r="J112" i="13"/>
  <c r="J372" i="10"/>
  <c r="J288"/>
  <c r="BK234"/>
  <c r="J160"/>
  <c r="J124" i="8"/>
  <c r="J206" i="7"/>
  <c r="J186"/>
  <c r="J123"/>
  <c r="J134" i="6"/>
  <c r="BK108"/>
  <c r="J115" i="5"/>
  <c r="BK137" i="4"/>
  <c r="J119" i="3"/>
  <c r="J1529" i="2"/>
  <c r="BK1460"/>
  <c r="J1405"/>
  <c r="J1377"/>
  <c r="J1287"/>
  <c r="J1157"/>
  <c r="J1016"/>
  <c r="J98" i="12"/>
  <c r="BK301" i="10"/>
  <c r="J230"/>
  <c r="J131"/>
  <c r="BK141" i="8"/>
  <c r="J104"/>
  <c r="J394" i="10"/>
  <c r="BK312"/>
  <c r="BK250"/>
  <c r="BK190"/>
  <c r="BK205" i="7"/>
  <c r="J187"/>
  <c r="BK164"/>
  <c r="J127"/>
  <c r="BK146" i="6"/>
  <c r="J121"/>
  <c r="BK123" i="5"/>
  <c r="J139" i="4"/>
  <c r="BK99"/>
  <c r="J1554" i="2"/>
  <c r="BK1453"/>
  <c r="BK1413"/>
  <c r="BK1330"/>
  <c r="J1230"/>
  <c r="BK1168"/>
  <c r="J1062"/>
  <c r="J891"/>
  <c r="BK827"/>
  <c r="J769"/>
  <c r="BK682"/>
  <c r="BK606"/>
  <c r="BK441"/>
  <c r="J239"/>
  <c r="F40" i="9"/>
  <c r="BC66" i="1" s="1"/>
  <c r="J113" i="15"/>
  <c r="J128" i="14"/>
  <c r="J114"/>
  <c r="J143" i="13"/>
  <c r="BK112"/>
  <c r="J390" i="10"/>
  <c r="J121" i="8"/>
  <c r="BK184" i="7"/>
  <c r="J140"/>
  <c r="BK151" i="6"/>
  <c r="BK121"/>
  <c r="BK109"/>
  <c r="J117" i="5"/>
  <c r="J111" i="4"/>
  <c r="J110" i="3"/>
  <c r="BK1559" i="2"/>
  <c r="BK1442"/>
  <c r="J1387"/>
  <c r="J1290"/>
  <c r="BK1154"/>
  <c r="BK1093"/>
  <c r="J1025"/>
  <c r="BK939"/>
  <c r="J863"/>
  <c r="BK816"/>
  <c r="J698"/>
  <c r="BK604"/>
  <c r="J486"/>
  <c r="J431"/>
  <c r="BK289"/>
  <c r="BK139"/>
  <c r="J106" i="15"/>
  <c r="BK129" i="14"/>
  <c r="BK98"/>
  <c r="J137" i="13"/>
  <c r="BK125"/>
  <c r="J106" i="12"/>
  <c r="BK410" i="10"/>
  <c r="BK314"/>
  <c r="BK226"/>
  <c r="BK173"/>
  <c r="BK131"/>
  <c r="J118" i="8"/>
  <c r="BK202" i="7"/>
  <c r="J154"/>
  <c r="J134"/>
  <c r="J142" i="6"/>
  <c r="J127"/>
  <c r="J135" i="5"/>
  <c r="BK115" i="3"/>
  <c r="J1524" i="2"/>
  <c r="BK1401"/>
  <c r="J1316"/>
  <c r="J1247"/>
  <c r="BK1177"/>
  <c r="J1042"/>
  <c r="J923"/>
  <c r="J785"/>
  <c r="J713"/>
  <c r="J636"/>
  <c r="BK425"/>
  <c r="BK270"/>
  <c r="J165"/>
  <c r="J96" i="15"/>
  <c r="BK110" i="14"/>
  <c r="J102"/>
  <c r="BK141" i="13"/>
  <c r="J107" i="12"/>
  <c r="BK377" i="10"/>
  <c r="BK302"/>
  <c r="J234"/>
  <c r="J157"/>
  <c r="J210" i="7"/>
  <c r="BK199"/>
  <c r="BK157"/>
  <c r="BK125"/>
  <c r="J139" i="6"/>
  <c r="BK123"/>
  <c r="BK113" i="5"/>
  <c r="J103" i="4"/>
  <c r="J1569" i="2"/>
  <c r="BK1513"/>
  <c r="BK1468"/>
  <c r="J1401"/>
  <c r="BK1336"/>
  <c r="BK1261"/>
  <c r="J1151"/>
  <c r="BK1044"/>
  <c r="J970"/>
  <c r="BK891"/>
  <c r="J812"/>
  <c r="BK713"/>
  <c r="J666"/>
  <c r="J606"/>
  <c r="BK461"/>
  <c r="BK431"/>
  <c r="BK383"/>
  <c r="J232"/>
  <c r="BK142"/>
  <c r="BK98" i="15"/>
  <c r="BK122" i="14"/>
  <c r="BK109"/>
  <c r="BK142" i="13"/>
  <c r="BK98" i="12"/>
  <c r="J338" i="10"/>
  <c r="J254"/>
  <c r="J170"/>
  <c r="BK200" i="7"/>
  <c r="BK177"/>
  <c r="J157"/>
  <c r="BK129"/>
  <c r="J151" i="6"/>
  <c r="J125" i="5"/>
  <c r="BK130" i="4"/>
  <c r="J1552" i="2"/>
  <c r="J1494"/>
  <c r="BK1446"/>
  <c r="BK1407"/>
  <c r="J1336"/>
  <c r="BK1272"/>
  <c r="J1170"/>
  <c r="BK1050"/>
  <c r="BK962"/>
  <c r="BK847"/>
  <c r="J677"/>
  <c r="J580"/>
  <c r="BK451"/>
  <c r="BK330"/>
  <c r="J200"/>
  <c r="BK120" i="14"/>
  <c r="J150" i="13"/>
  <c r="J99"/>
  <c r="J331" i="10"/>
  <c r="J262"/>
  <c r="J222"/>
  <c r="J153"/>
  <c r="J127" i="8"/>
  <c r="BK187" i="7"/>
  <c r="BK166"/>
  <c r="J129"/>
  <c r="J126" i="6"/>
  <c r="J126" i="5"/>
  <c r="BK141" i="4"/>
  <c r="J1610" i="2"/>
  <c r="J1449"/>
  <c r="BK1411"/>
  <c r="BK1339"/>
  <c r="J1253"/>
  <c r="BK1060"/>
  <c r="BK989"/>
  <c r="J837"/>
  <c r="BK716"/>
  <c r="J630"/>
  <c r="BK521"/>
  <c r="J398"/>
  <c r="J270"/>
  <c r="J127"/>
  <c r="J151" i="13"/>
  <c r="J106"/>
  <c r="BK360" i="10"/>
  <c r="BK287"/>
  <c r="BK202"/>
  <c r="BK149"/>
  <c r="J97"/>
  <c r="BK101" i="8"/>
  <c r="BK195" i="7"/>
  <c r="J137"/>
  <c r="J157" i="6"/>
  <c r="BK138"/>
  <c r="J114"/>
  <c r="J123" i="5"/>
  <c r="J132" i="4"/>
  <c r="J115" i="3"/>
  <c r="J1559" i="2"/>
  <c r="BK1455"/>
  <c r="BK1415"/>
  <c r="BK1383"/>
  <c r="BK1290"/>
  <c r="J1220"/>
  <c r="BK1074"/>
  <c r="J1014"/>
  <c r="J98" i="11"/>
  <c r="J267" i="10"/>
  <c r="J126"/>
  <c r="BK121" i="8"/>
  <c r="BK107" i="12"/>
  <c r="J315" i="10"/>
  <c r="J198"/>
  <c r="J196" i="7"/>
  <c r="BK186"/>
  <c r="BK156"/>
  <c r="BK148" i="6"/>
  <c r="BK122"/>
  <c r="BK129" i="5"/>
  <c r="J105"/>
  <c r="BK123" i="4"/>
  <c r="BK112" i="3"/>
  <c r="J1513" i="2"/>
  <c r="J1397"/>
  <c r="BK1311"/>
  <c r="J1249"/>
  <c r="BK1172"/>
  <c r="J1075"/>
  <c r="BK1042"/>
  <c r="J939"/>
  <c r="BK843"/>
  <c r="BK779"/>
  <c r="J694"/>
  <c r="J584"/>
  <c r="BK535"/>
  <c r="J363"/>
  <c r="BK267"/>
  <c r="J159"/>
  <c r="F41" i="11"/>
  <c r="BD69" i="1" s="1"/>
  <c r="J98" i="15"/>
  <c r="BK127" i="14"/>
  <c r="BK111"/>
  <c r="J135" i="13"/>
  <c r="BK102"/>
  <c r="J377" i="10"/>
  <c r="J130" i="8"/>
  <c r="J201" i="7"/>
  <c r="J163"/>
  <c r="BK123"/>
  <c r="BK133" i="6"/>
  <c r="J108"/>
  <c r="BK116" i="5"/>
  <c r="J109" i="4"/>
  <c r="BK119" i="3"/>
  <c r="J1519" i="2"/>
  <c r="BK1433"/>
  <c r="J1407"/>
  <c r="J1356"/>
  <c r="J1215"/>
  <c r="J1124"/>
  <c r="BK1072"/>
  <c r="BK1019"/>
  <c r="BK947"/>
  <c r="J865"/>
  <c r="BK830"/>
  <c r="J779"/>
  <c r="BK666"/>
  <c r="J622"/>
  <c r="BK578"/>
  <c r="J441"/>
  <c r="J323"/>
  <c r="BK229"/>
  <c r="BK121"/>
  <c r="J100" i="15"/>
  <c r="BK121" i="14"/>
  <c r="BK153" i="13"/>
  <c r="J126"/>
  <c r="J100" i="12"/>
  <c r="BK406" i="10"/>
  <c r="BK328"/>
  <c r="BK271"/>
  <c r="J186"/>
  <c r="J145"/>
  <c r="BK140" i="8"/>
  <c r="J213" i="7"/>
  <c r="J195"/>
  <c r="BK160"/>
  <c r="J145"/>
  <c r="BK153" i="6"/>
  <c r="J138"/>
  <c r="J110"/>
  <c r="J109" i="5"/>
  <c r="BK1618" i="2"/>
  <c r="BK1510"/>
  <c r="BK1425"/>
  <c r="BK1359"/>
  <c r="BK1255"/>
  <c r="BK1220"/>
  <c r="J1085"/>
  <c r="J998"/>
  <c r="J883"/>
  <c r="BK789"/>
  <c r="BK694"/>
  <c r="J633"/>
  <c r="J417"/>
  <c r="J278"/>
  <c r="J177"/>
  <c r="BK95" i="15"/>
  <c r="BK107" i="14"/>
  <c r="J142" i="13"/>
  <c r="BK109"/>
  <c r="BK104" i="12"/>
  <c r="J376" i="10"/>
  <c r="BK315"/>
  <c r="J246"/>
  <c r="BK127"/>
  <c r="BK209" i="7"/>
  <c r="BK181"/>
  <c r="BK140"/>
  <c r="J158" i="6"/>
  <c r="BK129"/>
  <c r="J113"/>
  <c r="BK109" i="5"/>
  <c r="BK113" i="4"/>
  <c r="BK1552" i="2"/>
  <c r="BK1502"/>
  <c r="BK1440"/>
  <c r="J1383"/>
  <c r="J1311"/>
  <c r="J1175"/>
  <c r="BK1075"/>
  <c r="J953"/>
  <c r="J907"/>
  <c r="J838"/>
  <c r="J789"/>
  <c r="J687"/>
  <c r="J611"/>
  <c r="J459"/>
  <c r="J425"/>
  <c r="BK311"/>
  <c r="BK200"/>
  <c r="BK113" i="15"/>
  <c r="J126" i="14"/>
  <c r="BK115"/>
  <c r="BK137" i="13"/>
  <c r="BK100" i="12"/>
  <c r="BK332" i="10"/>
  <c r="BK246"/>
  <c r="BK141"/>
  <c r="J180" i="7"/>
  <c r="J160"/>
  <c r="BK124"/>
  <c r="BK137" i="6"/>
  <c r="BK108" i="5"/>
  <c r="J112" i="3"/>
  <c r="BK1535" i="2"/>
  <c r="BK1458"/>
  <c r="J1411"/>
  <c r="J1374"/>
  <c r="J1306"/>
  <c r="J1233"/>
  <c r="BK1116"/>
  <c r="BK995"/>
  <c r="BK863"/>
  <c r="J798"/>
  <c r="BK630"/>
  <c r="BK573"/>
  <c r="J386"/>
  <c r="BK323"/>
  <c r="J203"/>
  <c r="BK118" i="14"/>
  <c r="J153" i="13"/>
  <c r="J121"/>
  <c r="J335" i="10"/>
  <c r="J258"/>
  <c r="BK219"/>
  <c r="J137"/>
  <c r="BK105"/>
  <c r="J98" i="8"/>
  <c r="J185" i="7"/>
  <c r="J146"/>
  <c r="J118"/>
  <c r="BK127" i="6"/>
  <c r="BK135" i="5"/>
  <c r="BK115"/>
  <c r="J134" i="4"/>
  <c r="BK1554" i="2"/>
  <c r="J1431"/>
  <c r="BK1391"/>
  <c r="BK1344"/>
  <c r="J1255"/>
  <c r="J1148"/>
  <c r="BK967"/>
  <c r="J802"/>
  <c r="J669"/>
  <c r="J586"/>
  <c r="BK466"/>
  <c r="J319"/>
  <c r="BK165"/>
  <c r="BK105" i="14"/>
  <c r="J149" i="13"/>
  <c r="BK106" i="12"/>
  <c r="J328" i="10"/>
  <c r="BK275"/>
  <c r="J204"/>
  <c r="J127"/>
  <c r="J140" i="8"/>
  <c r="BK204" i="7"/>
  <c r="J181"/>
  <c r="BK130"/>
  <c r="J148" i="6"/>
  <c r="BK117"/>
  <c r="J119" i="5"/>
  <c r="J141" i="4"/>
  <c r="BK101"/>
  <c r="J107" i="3"/>
  <c r="J1510" i="2"/>
  <c r="J1442"/>
  <c r="BK1403"/>
  <c r="J1359"/>
  <c r="BK1279"/>
  <c r="J1172"/>
  <c r="J1050"/>
  <c r="J371" i="10"/>
  <c r="J271"/>
  <c r="BK217"/>
  <c r="J149"/>
  <c r="J96" i="9"/>
  <c r="BK107" i="8"/>
  <c r="J97" i="12"/>
  <c r="J314" i="10"/>
  <c r="J226"/>
  <c r="J125"/>
  <c r="J202" i="7"/>
  <c r="BK180"/>
  <c r="BK153"/>
  <c r="J116"/>
  <c r="J117" i="6"/>
  <c r="J116" i="5"/>
  <c r="BK127" i="4"/>
  <c r="J105"/>
  <c r="BK1549" i="2"/>
  <c r="J1433"/>
  <c r="J1351"/>
  <c r="BK1253"/>
  <c r="J1203"/>
  <c r="J1103"/>
  <c r="BK998"/>
  <c r="J896"/>
  <c r="BK838"/>
  <c r="BK792"/>
  <c r="BK700"/>
  <c r="BK622"/>
  <c r="J578"/>
  <c r="J554"/>
  <c r="BK472"/>
  <c r="J377"/>
  <c r="J353"/>
  <c r="J218"/>
  <c r="F40" i="11"/>
  <c r="BC69" i="1" s="1"/>
  <c r="J38" i="11"/>
  <c r="AW69" i="1" s="1"/>
  <c r="J95" i="15"/>
  <c r="J116" i="14"/>
  <c r="BK150" i="13"/>
  <c r="J115"/>
  <c r="J95" i="12"/>
  <c r="J113" i="10"/>
  <c r="J212" i="7"/>
  <c r="BK190"/>
  <c r="J128"/>
  <c r="BK156" i="6"/>
  <c r="J120"/>
  <c r="J133" i="5"/>
  <c r="J101"/>
  <c r="J101" i="4"/>
  <c r="BK1569" i="2"/>
  <c r="BK1507"/>
  <c r="BK1395"/>
  <c r="J1321"/>
  <c r="BK1170"/>
  <c r="BK1118"/>
  <c r="J1032"/>
  <c r="BK935"/>
  <c r="BK873"/>
  <c r="BK814"/>
  <c r="BK747"/>
  <c r="BK662"/>
  <c r="J614"/>
  <c r="BK546"/>
  <c r="BK368"/>
  <c r="BK239"/>
  <c r="AS60" i="1"/>
  <c r="BK144" i="13"/>
  <c r="BK118"/>
  <c r="BK95" i="12"/>
  <c r="BK402" i="10"/>
  <c r="BK306"/>
  <c r="J182"/>
  <c r="BK157"/>
  <c r="BK136" i="8"/>
  <c r="BK210" i="7"/>
  <c r="J171"/>
  <c r="J139"/>
  <c r="J147" i="6"/>
  <c r="J133"/>
  <c r="J109"/>
  <c r="BK115" i="4"/>
  <c r="J1533" i="2"/>
  <c r="J1423"/>
  <c r="BK1368"/>
  <c r="J1298"/>
  <c r="J1261"/>
  <c r="BK1151"/>
  <c r="J1019"/>
  <c r="J902"/>
  <c r="J816"/>
  <c r="J722"/>
  <c r="BK669"/>
  <c r="BK390"/>
  <c r="J192"/>
  <c r="J129" i="14"/>
  <c r="BK99"/>
  <c r="J138" i="13"/>
  <c r="BK99"/>
  <c r="BK398" i="10"/>
  <c r="J325"/>
  <c r="J219"/>
  <c r="J101"/>
  <c r="J176" i="7"/>
  <c r="BK146"/>
  <c r="BK119"/>
  <c r="BK130" i="6"/>
  <c r="BK114"/>
  <c r="BK121" i="5"/>
  <c r="BK121" i="4"/>
  <c r="J125" i="3"/>
  <c r="BK1537" i="2"/>
  <c r="BK1409"/>
  <c r="BK1351"/>
  <c r="J1269"/>
  <c r="BK1165"/>
  <c r="J1093"/>
  <c r="J992"/>
  <c r="BK929"/>
  <c r="J873"/>
  <c r="J827"/>
  <c r="BK774"/>
  <c r="BK698"/>
  <c r="BK593"/>
  <c r="J451"/>
  <c r="BK398"/>
  <c r="BK302"/>
  <c r="J179"/>
  <c r="BK106" i="15"/>
  <c r="J119" i="14"/>
  <c r="J105"/>
  <c r="J109" i="12"/>
  <c r="J342" i="10"/>
  <c r="J319"/>
  <c r="BK194"/>
  <c r="BK211" i="7"/>
  <c r="BK165"/>
  <c r="J151"/>
  <c r="J117"/>
  <c r="J129" i="6"/>
  <c r="BK135" i="4"/>
  <c r="J1516" i="2"/>
  <c r="J1417"/>
  <c r="J1393"/>
  <c r="BK1316"/>
  <c r="J1265"/>
  <c r="BK1103"/>
  <c r="J980"/>
  <c r="BK902"/>
  <c r="J819"/>
  <c r="BK739"/>
  <c r="J595"/>
  <c r="BK469"/>
  <c r="BK353"/>
  <c r="J286"/>
  <c r="J121"/>
  <c r="J115" i="14"/>
  <c r="J99"/>
  <c r="BK143" i="13"/>
  <c r="BK372" i="10"/>
  <c r="J275"/>
  <c r="BK182"/>
  <c r="BK126"/>
  <c r="BK132" i="8"/>
  <c r="J192" i="7"/>
  <c r="BK143"/>
  <c r="J156" i="6"/>
  <c r="BK124"/>
  <c r="BK117" i="5"/>
  <c r="BK120" i="4"/>
  <c r="BK1519" i="2"/>
  <c r="BK1397"/>
  <c r="J1346"/>
  <c r="BK1263"/>
  <c r="J1109"/>
  <c r="BK1000"/>
  <c r="J918"/>
  <c r="BK764"/>
  <c r="J662"/>
  <c r="J551"/>
  <c r="J479"/>
  <c r="BK371"/>
  <c r="J267"/>
  <c r="J139"/>
  <c r="BK101" i="14"/>
  <c r="J103" i="12"/>
  <c r="BK319" i="10"/>
  <c r="BK267"/>
  <c r="BK186"/>
  <c r="BK145"/>
  <c r="J132" i="8"/>
  <c r="BK208" i="7"/>
  <c r="BK145"/>
  <c r="J149" i="6"/>
  <c r="J124"/>
  <c r="BK107"/>
  <c r="BK103" i="5"/>
  <c r="J107" i="4"/>
  <c r="BK1572" i="2"/>
  <c r="BK1487"/>
  <c r="J1421"/>
  <c r="J1389"/>
  <c r="BK1249"/>
  <c r="BK1109"/>
  <c r="F38" i="14"/>
  <c r="BK191" i="7"/>
  <c r="J147"/>
  <c r="J121"/>
  <c r="J141" i="6"/>
  <c r="BK119" i="5"/>
  <c r="BK150" i="4"/>
  <c r="J120"/>
  <c r="BK98" i="3"/>
  <c r="J1435" i="2"/>
  <c r="J1366"/>
  <c r="BK1285"/>
  <c r="BK1215"/>
  <c r="J1083"/>
  <c r="J1009"/>
  <c r="J878"/>
  <c r="BK802"/>
  <c r="J755"/>
  <c r="J658"/>
  <c r="BK586"/>
  <c r="BK488"/>
  <c r="J365"/>
  <c r="BK316"/>
  <c r="BK232"/>
  <c r="BK127"/>
  <c r="F38" i="9"/>
  <c r="BA66" i="1"/>
  <c r="T123" i="14" l="1"/>
  <c r="BK220" i="2"/>
  <c r="J220" s="1"/>
  <c r="J70" s="1"/>
  <c r="BK322"/>
  <c r="J322" s="1"/>
  <c r="J71" s="1"/>
  <c r="R322"/>
  <c r="T389"/>
  <c r="R754"/>
  <c r="T912"/>
  <c r="P938"/>
  <c r="BK1174"/>
  <c r="J1174" s="1"/>
  <c r="J80" s="1"/>
  <c r="T1257"/>
  <c r="P1271"/>
  <c r="BK1358"/>
  <c r="J1358" s="1"/>
  <c r="J87" s="1"/>
  <c r="T1437"/>
  <c r="R1571"/>
  <c r="R109" i="3"/>
  <c r="P98" i="4"/>
  <c r="BK136"/>
  <c r="J136" s="1"/>
  <c r="J70" s="1"/>
  <c r="R100" i="5"/>
  <c r="BK122"/>
  <c r="J122" s="1"/>
  <c r="J71" s="1"/>
  <c r="BK105" i="6"/>
  <c r="J105"/>
  <c r="J70" s="1"/>
  <c r="P112"/>
  <c r="T128"/>
  <c r="P154"/>
  <c r="BK122" i="7"/>
  <c r="J122" s="1"/>
  <c r="J70" s="1"/>
  <c r="T126"/>
  <c r="R138"/>
  <c r="P150"/>
  <c r="BK167"/>
  <c r="J167"/>
  <c r="J79" s="1"/>
  <c r="R179"/>
  <c r="T183"/>
  <c r="BK198"/>
  <c r="J198" s="1"/>
  <c r="J89" s="1"/>
  <c r="T97" i="8"/>
  <c r="BK139"/>
  <c r="J139" s="1"/>
  <c r="J72" s="1"/>
  <c r="R96" i="10"/>
  <c r="T203"/>
  <c r="P225"/>
  <c r="T385"/>
  <c r="T94" i="12"/>
  <c r="R111" i="8"/>
  <c r="P96" i="10"/>
  <c r="R203"/>
  <c r="R225"/>
  <c r="BK385"/>
  <c r="J385" s="1"/>
  <c r="J71" s="1"/>
  <c r="P94" i="12"/>
  <c r="T120" i="2"/>
  <c r="T434"/>
  <c r="BK1018"/>
  <c r="J1018"/>
  <c r="J79"/>
  <c r="T1174"/>
  <c r="BK1267"/>
  <c r="J1267"/>
  <c r="J82"/>
  <c r="T1267"/>
  <c r="R1271"/>
  <c r="BK1343"/>
  <c r="J1343"/>
  <c r="J85" s="1"/>
  <c r="T1343"/>
  <c r="R1437"/>
  <c r="BK1551"/>
  <c r="J1551"/>
  <c r="J90" s="1"/>
  <c r="P1551"/>
  <c r="P109" i="3"/>
  <c r="P96" s="1"/>
  <c r="P95" s="1"/>
  <c r="AU59" i="1" s="1"/>
  <c r="R98" i="4"/>
  <c r="P136"/>
  <c r="P107" i="5"/>
  <c r="P122"/>
  <c r="T105" i="6"/>
  <c r="R118"/>
  <c r="BK144"/>
  <c r="J144"/>
  <c r="J74" s="1"/>
  <c r="R154"/>
  <c r="P122" i="7"/>
  <c r="R132"/>
  <c r="P144"/>
  <c r="R155"/>
  <c r="P175"/>
  <c r="R183"/>
  <c r="P193"/>
  <c r="T111" i="8"/>
  <c r="BK177" i="10"/>
  <c r="J177"/>
  <c r="J66"/>
  <c r="BK218"/>
  <c r="J218"/>
  <c r="J68"/>
  <c r="BK225"/>
  <c r="J225" s="1"/>
  <c r="J69" s="1"/>
  <c r="P385"/>
  <c r="BK102" i="12"/>
  <c r="J102" s="1"/>
  <c r="J69" s="1"/>
  <c r="T98" i="13"/>
  <c r="T131"/>
  <c r="R145"/>
  <c r="BK120" i="2"/>
  <c r="T220"/>
  <c r="T322"/>
  <c r="R389"/>
  <c r="BK754"/>
  <c r="J754"/>
  <c r="J74" s="1"/>
  <c r="R912"/>
  <c r="P1018"/>
  <c r="BK1257"/>
  <c r="J1257" s="1"/>
  <c r="J81" s="1"/>
  <c r="P1267"/>
  <c r="BK1289"/>
  <c r="J1289" s="1"/>
  <c r="J84" s="1"/>
  <c r="P1343"/>
  <c r="BK1437"/>
  <c r="J1437" s="1"/>
  <c r="J88" s="1"/>
  <c r="T1506"/>
  <c r="T1551"/>
  <c r="BK109" i="3"/>
  <c r="J109" s="1"/>
  <c r="J71" s="1"/>
  <c r="BK122" i="4"/>
  <c r="J122" s="1"/>
  <c r="J69" s="1"/>
  <c r="T122"/>
  <c r="BK100" i="5"/>
  <c r="J100" s="1"/>
  <c r="J68" s="1"/>
  <c r="T107"/>
  <c r="R122"/>
  <c r="R105" i="6"/>
  <c r="P118"/>
  <c r="R144"/>
  <c r="T122" i="7"/>
  <c r="T114" s="1"/>
  <c r="BK132"/>
  <c r="J132" s="1"/>
  <c r="J73" s="1"/>
  <c r="P138"/>
  <c r="BK155"/>
  <c r="J155" s="1"/>
  <c r="J78" s="1"/>
  <c r="P167"/>
  <c r="T175"/>
  <c r="BK183"/>
  <c r="J183"/>
  <c r="J85"/>
  <c r="R189"/>
  <c r="T198"/>
  <c r="T197"/>
  <c r="BK97" i="8"/>
  <c r="J97" s="1"/>
  <c r="J68" s="1"/>
  <c r="T177" i="10"/>
  <c r="P218"/>
  <c r="T300"/>
  <c r="R102" i="12"/>
  <c r="BK98" i="13"/>
  <c r="BK131"/>
  <c r="J131" s="1"/>
  <c r="J70" s="1"/>
  <c r="R136"/>
  <c r="R120" i="2"/>
  <c r="P434"/>
  <c r="BK912"/>
  <c r="J912"/>
  <c r="J75"/>
  <c r="R938"/>
  <c r="P1174"/>
  <c r="BK1271"/>
  <c r="J1271"/>
  <c r="J83"/>
  <c r="T1271"/>
  <c r="T1358"/>
  <c r="R1506"/>
  <c r="R1551"/>
  <c r="P106" i="3"/>
  <c r="P97"/>
  <c r="T98" i="4"/>
  <c r="P122"/>
  <c r="P100" i="5"/>
  <c r="BK118"/>
  <c r="J118"/>
  <c r="J70"/>
  <c r="T122"/>
  <c r="P105" i="6"/>
  <c r="T112"/>
  <c r="R128"/>
  <c r="T154"/>
  <c r="P115" i="7"/>
  <c r="P126"/>
  <c r="P114" s="1"/>
  <c r="BK138"/>
  <c r="J138" s="1"/>
  <c r="J74" s="1"/>
  <c r="T144"/>
  <c r="T131" s="1"/>
  <c r="R150"/>
  <c r="T167"/>
  <c r="P179"/>
  <c r="P183"/>
  <c r="BK193"/>
  <c r="J193" s="1"/>
  <c r="J87" s="1"/>
  <c r="P198"/>
  <c r="P197" s="1"/>
  <c r="BK111" i="8"/>
  <c r="J111"/>
  <c r="J69"/>
  <c r="T139"/>
  <c r="R177" i="10"/>
  <c r="R218"/>
  <c r="R300"/>
  <c r="BK94" i="12"/>
  <c r="BK93" s="1"/>
  <c r="J93" s="1"/>
  <c r="J67" s="1"/>
  <c r="BK136" i="13"/>
  <c r="J136" s="1"/>
  <c r="J71" s="1"/>
  <c r="BK145"/>
  <c r="J145" s="1"/>
  <c r="J72" s="1"/>
  <c r="P97" i="14"/>
  <c r="BK117"/>
  <c r="J117"/>
  <c r="J70" s="1"/>
  <c r="BK123"/>
  <c r="J123"/>
  <c r="J71" s="1"/>
  <c r="BK130"/>
  <c r="J130"/>
  <c r="J72"/>
  <c r="P94" i="15"/>
  <c r="T94"/>
  <c r="BK105"/>
  <c r="J105"/>
  <c r="J67" s="1"/>
  <c r="P105"/>
  <c r="R105"/>
  <c r="T105"/>
  <c r="BK110"/>
  <c r="J110" s="1"/>
  <c r="J68" s="1"/>
  <c r="P110"/>
  <c r="R110"/>
  <c r="T110"/>
  <c r="BK118"/>
  <c r="J118"/>
  <c r="J70"/>
  <c r="P120" i="2"/>
  <c r="R220"/>
  <c r="P322"/>
  <c r="BK389"/>
  <c r="J389" s="1"/>
  <c r="J72" s="1"/>
  <c r="P389"/>
  <c r="T754"/>
  <c r="T938"/>
  <c r="R1174"/>
  <c r="R1267"/>
  <c r="P1289"/>
  <c r="P1358"/>
  <c r="BK1506"/>
  <c r="J1506" s="1"/>
  <c r="J89" s="1"/>
  <c r="T1571"/>
  <c r="BK106" i="3"/>
  <c r="J106"/>
  <c r="J70" s="1"/>
  <c r="R106"/>
  <c r="R97"/>
  <c r="R96" s="1"/>
  <c r="R95" s="1"/>
  <c r="BK98" i="4"/>
  <c r="T136"/>
  <c r="T100" i="5"/>
  <c r="P118"/>
  <c r="R112" i="6"/>
  <c r="T118"/>
  <c r="P144"/>
  <c r="BK115" i="7"/>
  <c r="R122"/>
  <c r="T138"/>
  <c r="BK150"/>
  <c r="BK149" s="1"/>
  <c r="J149" s="1"/>
  <c r="J76" s="1"/>
  <c r="P155"/>
  <c r="R175"/>
  <c r="R172" s="1"/>
  <c r="T189"/>
  <c r="R193"/>
  <c r="P111" i="8"/>
  <c r="T96" i="10"/>
  <c r="BK203"/>
  <c r="J203" s="1"/>
  <c r="J67" s="1"/>
  <c r="T218"/>
  <c r="P300"/>
  <c r="P102" i="12"/>
  <c r="R98" i="13"/>
  <c r="R97" s="1"/>
  <c r="R131"/>
  <c r="T145"/>
  <c r="R97" i="14"/>
  <c r="P112"/>
  <c r="P117"/>
  <c r="P123"/>
  <c r="T130"/>
  <c r="P118" i="15"/>
  <c r="BK434" i="2"/>
  <c r="J434" s="1"/>
  <c r="J73" s="1"/>
  <c r="P754"/>
  <c r="P912"/>
  <c r="R1018"/>
  <c r="R1257"/>
  <c r="R1289"/>
  <c r="R1343"/>
  <c r="P1437"/>
  <c r="P1571"/>
  <c r="T106" i="3"/>
  <c r="T97"/>
  <c r="R136" i="4"/>
  <c r="BK107" i="5"/>
  <c r="J107" s="1"/>
  <c r="J69" s="1"/>
  <c r="T118"/>
  <c r="BK112" i="6"/>
  <c r="J112" s="1"/>
  <c r="J71" s="1"/>
  <c r="BK128"/>
  <c r="J128" s="1"/>
  <c r="J73" s="1"/>
  <c r="T144"/>
  <c r="T115" i="7"/>
  <c r="R126"/>
  <c r="P132"/>
  <c r="P131"/>
  <c r="R144"/>
  <c r="T155"/>
  <c r="BK175"/>
  <c r="J175" s="1"/>
  <c r="J82" s="1"/>
  <c r="T179"/>
  <c r="BK189"/>
  <c r="J189"/>
  <c r="J86" s="1"/>
  <c r="R198"/>
  <c r="R197"/>
  <c r="R97" i="8"/>
  <c r="R96"/>
  <c r="R139"/>
  <c r="BK96" i="10"/>
  <c r="J96"/>
  <c r="J65" s="1"/>
  <c r="P203"/>
  <c r="BK300"/>
  <c r="J300" s="1"/>
  <c r="J70" s="1"/>
  <c r="R94" i="12"/>
  <c r="R93"/>
  <c r="P98" i="13"/>
  <c r="P131"/>
  <c r="T136"/>
  <c r="T97" i="14"/>
  <c r="T96" s="1"/>
  <c r="T112"/>
  <c r="T117"/>
  <c r="P130"/>
  <c r="R118" i="15"/>
  <c r="P220" i="2"/>
  <c r="R434"/>
  <c r="BK938"/>
  <c r="T1018"/>
  <c r="P1257"/>
  <c r="T1289"/>
  <c r="R1358"/>
  <c r="P1506"/>
  <c r="BK1571"/>
  <c r="J1571" s="1"/>
  <c r="J91" s="1"/>
  <c r="T109" i="3"/>
  <c r="R122" i="4"/>
  <c r="R107" i="5"/>
  <c r="R118"/>
  <c r="BK118" i="6"/>
  <c r="J118" s="1"/>
  <c r="J72" s="1"/>
  <c r="P128"/>
  <c r="BK154"/>
  <c r="J154"/>
  <c r="J76" s="1"/>
  <c r="R115" i="7"/>
  <c r="R114"/>
  <c r="BK126"/>
  <c r="J126" s="1"/>
  <c r="J71" s="1"/>
  <c r="T132"/>
  <c r="BK144"/>
  <c r="J144"/>
  <c r="J75"/>
  <c r="T150"/>
  <c r="T149" s="1"/>
  <c r="R167"/>
  <c r="BK179"/>
  <c r="J179"/>
  <c r="J83" s="1"/>
  <c r="P189"/>
  <c r="T193"/>
  <c r="P97" i="8"/>
  <c r="P96" s="1"/>
  <c r="AU65" i="1" s="1"/>
  <c r="P139" i="8"/>
  <c r="P177" i="10"/>
  <c r="T225"/>
  <c r="R385"/>
  <c r="T102" i="12"/>
  <c r="P136" i="13"/>
  <c r="P145"/>
  <c r="BK97" i="14"/>
  <c r="J97" s="1"/>
  <c r="J68" s="1"/>
  <c r="BK112"/>
  <c r="J112"/>
  <c r="J69"/>
  <c r="R112"/>
  <c r="R117"/>
  <c r="R123"/>
  <c r="R130"/>
  <c r="BK94" i="15"/>
  <c r="J94" s="1"/>
  <c r="J65" s="1"/>
  <c r="R94"/>
  <c r="R93" s="1"/>
  <c r="R92" s="1"/>
  <c r="T118"/>
  <c r="J60" i="2"/>
  <c r="BE165"/>
  <c r="BE177"/>
  <c r="BE229"/>
  <c r="BE270"/>
  <c r="BE278"/>
  <c r="BE356"/>
  <c r="BE371"/>
  <c r="BE398"/>
  <c r="BE435"/>
  <c r="BE437"/>
  <c r="BE451"/>
  <c r="BE486"/>
  <c r="BE645"/>
  <c r="BE662"/>
  <c r="BE666"/>
  <c r="BE687"/>
  <c r="BE698"/>
  <c r="BE727"/>
  <c r="BE739"/>
  <c r="BE764"/>
  <c r="BE789"/>
  <c r="BE861"/>
  <c r="BE865"/>
  <c r="BE873"/>
  <c r="BE944"/>
  <c r="BE962"/>
  <c r="BE983"/>
  <c r="BE989"/>
  <c r="BE1047"/>
  <c r="BE1118"/>
  <c r="BE1124"/>
  <c r="BE1127"/>
  <c r="BE1170"/>
  <c r="BE1177"/>
  <c r="BE1189"/>
  <c r="BE1213"/>
  <c r="BE1255"/>
  <c r="BE1263"/>
  <c r="BE1269"/>
  <c r="BE1290"/>
  <c r="BE1295"/>
  <c r="BE1298"/>
  <c r="BE1306"/>
  <c r="BE1321"/>
  <c r="BE1324"/>
  <c r="BE1339"/>
  <c r="BE1393"/>
  <c r="BE1403"/>
  <c r="BE1405"/>
  <c r="BE1409"/>
  <c r="BE1411"/>
  <c r="BE1417"/>
  <c r="BE1419"/>
  <c r="BE1421"/>
  <c r="BE1427"/>
  <c r="BE1440"/>
  <c r="BE1442"/>
  <c r="BE1446"/>
  <c r="BE1449"/>
  <c r="BE1492"/>
  <c r="BE1504"/>
  <c r="BE1547"/>
  <c r="BE1610"/>
  <c r="BK1627"/>
  <c r="J1627"/>
  <c r="J94" s="1"/>
  <c r="J89" i="3"/>
  <c r="BE122"/>
  <c r="BE125"/>
  <c r="BE121" i="4"/>
  <c r="BE123"/>
  <c r="BE148"/>
  <c r="BE133" i="5"/>
  <c r="BE135"/>
  <c r="J60" i="6"/>
  <c r="BE113"/>
  <c r="BE132"/>
  <c r="BE133"/>
  <c r="BE135"/>
  <c r="BE147"/>
  <c r="BE151"/>
  <c r="J107" i="7"/>
  <c r="BE118"/>
  <c r="BE151"/>
  <c r="BE152"/>
  <c r="BE190"/>
  <c r="BE204"/>
  <c r="BE209"/>
  <c r="BE213"/>
  <c r="BE110" i="8"/>
  <c r="BE112"/>
  <c r="BE132"/>
  <c r="BE136"/>
  <c r="J56" i="10"/>
  <c r="F91"/>
  <c r="BE113"/>
  <c r="BE117"/>
  <c r="BE126"/>
  <c r="BE131"/>
  <c r="BE132"/>
  <c r="BE136"/>
  <c r="BE137"/>
  <c r="BE145"/>
  <c r="BE149"/>
  <c r="BE166"/>
  <c r="BE217"/>
  <c r="BE328"/>
  <c r="BE331"/>
  <c r="J91" i="11"/>
  <c r="E52" i="12"/>
  <c r="BE95"/>
  <c r="BE108"/>
  <c r="BE105" i="10"/>
  <c r="BE157"/>
  <c r="BE160"/>
  <c r="BE173"/>
  <c r="BE178"/>
  <c r="BE204"/>
  <c r="BE208"/>
  <c r="BE219"/>
  <c r="BE222"/>
  <c r="BE226"/>
  <c r="BE287"/>
  <c r="BE312"/>
  <c r="BE342"/>
  <c r="BE347"/>
  <c r="BE356"/>
  <c r="BE376"/>
  <c r="BE390"/>
  <c r="F63" i="11"/>
  <c r="BE97" i="12"/>
  <c r="BE99"/>
  <c r="BE107"/>
  <c r="F94" i="13"/>
  <c r="BE1032" i="2"/>
  <c r="BE1096"/>
  <c r="BE1103"/>
  <c r="BE1163"/>
  <c r="BE1165"/>
  <c r="BE1222"/>
  <c r="BE1272"/>
  <c r="BE1316"/>
  <c r="BE1336"/>
  <c r="BE1368"/>
  <c r="BE1374"/>
  <c r="BE1379"/>
  <c r="BE1381"/>
  <c r="BE1387"/>
  <c r="BE1397"/>
  <c r="BE1401"/>
  <c r="BE1453"/>
  <c r="BE1484"/>
  <c r="BE1513"/>
  <c r="BE1524"/>
  <c r="BE1621"/>
  <c r="BK1620"/>
  <c r="J1620" s="1"/>
  <c r="J92" s="1"/>
  <c r="J60" i="4"/>
  <c r="E83"/>
  <c r="BE115"/>
  <c r="BE125"/>
  <c r="BE127"/>
  <c r="BE130"/>
  <c r="BE135"/>
  <c r="E52" i="5"/>
  <c r="J60"/>
  <c r="F96"/>
  <c r="BE121"/>
  <c r="BE106" i="6"/>
  <c r="BE115"/>
  <c r="BE116"/>
  <c r="BE127"/>
  <c r="BE129"/>
  <c r="BE130"/>
  <c r="BE131"/>
  <c r="BE141"/>
  <c r="BK101"/>
  <c r="J101"/>
  <c r="J68"/>
  <c r="F63" i="7"/>
  <c r="BE120"/>
  <c r="BE127"/>
  <c r="BE128"/>
  <c r="BE142"/>
  <c r="BE143"/>
  <c r="BE147"/>
  <c r="BE171"/>
  <c r="BE178"/>
  <c r="BE199"/>
  <c r="BE200"/>
  <c r="BE203"/>
  <c r="F63" i="8"/>
  <c r="J87" i="9"/>
  <c r="BE101" i="10"/>
  <c r="BE121"/>
  <c r="BE182"/>
  <c r="BE198"/>
  <c r="BE258"/>
  <c r="BE283"/>
  <c r="BE301"/>
  <c r="BE302"/>
  <c r="BE313"/>
  <c r="BE314"/>
  <c r="BE315"/>
  <c r="BE325"/>
  <c r="BE378"/>
  <c r="J60" i="11"/>
  <c r="E80"/>
  <c r="BE98"/>
  <c r="BK97"/>
  <c r="BK96"/>
  <c r="BK95" s="1"/>
  <c r="BK94" s="1"/>
  <c r="J94" s="1"/>
  <c r="J34" s="1"/>
  <c r="AG69" i="1" s="1"/>
  <c r="F63" i="12"/>
  <c r="BE103" i="13"/>
  <c r="BE109"/>
  <c r="BE139"/>
  <c r="BE146"/>
  <c r="BE150"/>
  <c r="BE153"/>
  <c r="F63" i="14"/>
  <c r="BE99"/>
  <c r="BE100"/>
  <c r="BE106"/>
  <c r="E50" i="15"/>
  <c r="BE121" i="2"/>
  <c r="BE150"/>
  <c r="BE153"/>
  <c r="BE159"/>
  <c r="BE218"/>
  <c r="BE257"/>
  <c r="BE323"/>
  <c r="BE330"/>
  <c r="BE353"/>
  <c r="BE377"/>
  <c r="BE386"/>
  <c r="BE390"/>
  <c r="BE417"/>
  <c r="BE425"/>
  <c r="BE431"/>
  <c r="BE443"/>
  <c r="BE459"/>
  <c r="BE461"/>
  <c r="BE472"/>
  <c r="BE488"/>
  <c r="BE546"/>
  <c r="BE554"/>
  <c r="BE595"/>
  <c r="BE658"/>
  <c r="BE743"/>
  <c r="BE755"/>
  <c r="BE798"/>
  <c r="BE814"/>
  <c r="BE816"/>
  <c r="BE819"/>
  <c r="BE827"/>
  <c r="BE830"/>
  <c r="BE834"/>
  <c r="BE878"/>
  <c r="BE883"/>
  <c r="BE939"/>
  <c r="BE947"/>
  <c r="BE950"/>
  <c r="BE986"/>
  <c r="BE992"/>
  <c r="BE998"/>
  <c r="BE1004"/>
  <c r="BE1042"/>
  <c r="BE1044"/>
  <c r="BE1070"/>
  <c r="BE1111"/>
  <c r="BE1116"/>
  <c r="BE1154"/>
  <c r="BE1168"/>
  <c r="BE1175"/>
  <c r="BE1195"/>
  <c r="BE1203"/>
  <c r="BE1230"/>
  <c r="BE1258"/>
  <c r="BE1261"/>
  <c r="BE1279"/>
  <c r="BE1282"/>
  <c r="BE1285"/>
  <c r="BE1287"/>
  <c r="BE1356"/>
  <c r="BE1359"/>
  <c r="BE1385"/>
  <c r="BE1529"/>
  <c r="BE1552"/>
  <c r="BE1569"/>
  <c r="BE1618"/>
  <c r="E52" i="3"/>
  <c r="F63"/>
  <c r="BE98"/>
  <c r="BE107"/>
  <c r="BE115"/>
  <c r="BE101" i="4"/>
  <c r="BE103"/>
  <c r="BE105"/>
  <c r="BE132"/>
  <c r="BE137"/>
  <c r="BE109" i="5"/>
  <c r="BE111"/>
  <c r="BE113"/>
  <c r="BE123"/>
  <c r="BK130"/>
  <c r="J130" s="1"/>
  <c r="J73" s="1"/>
  <c r="BK132"/>
  <c r="J132" s="1"/>
  <c r="J74" s="1"/>
  <c r="E52" i="6"/>
  <c r="F63"/>
  <c r="BE121"/>
  <c r="BE122"/>
  <c r="BE123"/>
  <c r="BE134"/>
  <c r="BE138"/>
  <c r="BE142"/>
  <c r="BE143"/>
  <c r="BE158"/>
  <c r="BE117" i="7"/>
  <c r="BE124"/>
  <c r="BE125"/>
  <c r="BE134"/>
  <c r="BE135"/>
  <c r="BE139"/>
  <c r="BE140"/>
  <c r="BE153"/>
  <c r="BE156"/>
  <c r="BE157"/>
  <c r="BE176"/>
  <c r="BE177"/>
  <c r="BE181"/>
  <c r="BE194"/>
  <c r="BE195"/>
  <c r="BE196"/>
  <c r="BE210"/>
  <c r="BK173"/>
  <c r="BK172" s="1"/>
  <c r="J172" s="1"/>
  <c r="J80" s="1"/>
  <c r="E52" i="8"/>
  <c r="BE118"/>
  <c r="BE130"/>
  <c r="BK135"/>
  <c r="J135" s="1"/>
  <c r="J71" s="1"/>
  <c r="BE97" i="10"/>
  <c r="BE127"/>
  <c r="BE202"/>
  <c r="BE212"/>
  <c r="BE254"/>
  <c r="BE306"/>
  <c r="BE319"/>
  <c r="BE332"/>
  <c r="BE346"/>
  <c r="BE360"/>
  <c r="BE105" i="12"/>
  <c r="BE118" i="13"/>
  <c r="BE137"/>
  <c r="BE138"/>
  <c r="BE144"/>
  <c r="BE149"/>
  <c r="BE151"/>
  <c r="BK152"/>
  <c r="J152"/>
  <c r="J73" s="1"/>
  <c r="E52" i="14"/>
  <c r="BE98"/>
  <c r="BE105"/>
  <c r="BE116"/>
  <c r="BE121"/>
  <c r="E104" i="2"/>
  <c r="BE127"/>
  <c r="BE139"/>
  <c r="BE142"/>
  <c r="BE249"/>
  <c r="BE289"/>
  <c r="BE345"/>
  <c r="BE365"/>
  <c r="BE368"/>
  <c r="BE372"/>
  <c r="BE383"/>
  <c r="BE466"/>
  <c r="BE521"/>
  <c r="BE535"/>
  <c r="BE543"/>
  <c r="BE570"/>
  <c r="BE578"/>
  <c r="BE614"/>
  <c r="BE622"/>
  <c r="BE636"/>
  <c r="BE653"/>
  <c r="BE669"/>
  <c r="BE671"/>
  <c r="BE792"/>
  <c r="BE802"/>
  <c r="BE838"/>
  <c r="BE891"/>
  <c r="BE896"/>
  <c r="BE899"/>
  <c r="BE907"/>
  <c r="BE923"/>
  <c r="BE929"/>
  <c r="BE1009"/>
  <c r="BE1014"/>
  <c r="BE1034"/>
  <c r="BE1060"/>
  <c r="BE1102"/>
  <c r="BE1157"/>
  <c r="BE1200"/>
  <c r="BE1268"/>
  <c r="BE1270"/>
  <c r="BE1330"/>
  <c r="BE1348"/>
  <c r="BE1351"/>
  <c r="BE1353"/>
  <c r="BE1377"/>
  <c r="BE1389"/>
  <c r="BE1391"/>
  <c r="BE1423"/>
  <c r="BE1425"/>
  <c r="BE1499"/>
  <c r="BE1533"/>
  <c r="BE1541"/>
  <c r="BE1544"/>
  <c r="BE1628"/>
  <c r="BK934"/>
  <c r="J934" s="1"/>
  <c r="J76" s="1"/>
  <c r="BE119" i="3"/>
  <c r="BE107" i="4"/>
  <c r="BE109"/>
  <c r="BE111"/>
  <c r="BE113"/>
  <c r="BE134"/>
  <c r="BE141"/>
  <c r="BE117" i="5"/>
  <c r="BE126"/>
  <c r="BE127"/>
  <c r="BE131"/>
  <c r="BE114" i="6"/>
  <c r="BE119"/>
  <c r="BE120"/>
  <c r="BE124"/>
  <c r="BE125"/>
  <c r="BE126"/>
  <c r="BE145"/>
  <c r="BE148"/>
  <c r="BE157"/>
  <c r="BE123" i="7"/>
  <c r="BE133"/>
  <c r="BE136"/>
  <c r="BE145"/>
  <c r="BE146"/>
  <c r="BE154"/>
  <c r="BE160"/>
  <c r="BE163"/>
  <c r="BE164"/>
  <c r="BE184"/>
  <c r="BE188"/>
  <c r="BE191"/>
  <c r="BE205"/>
  <c r="J60" i="8"/>
  <c r="BE98"/>
  <c r="BE107"/>
  <c r="BE115"/>
  <c r="BE140"/>
  <c r="BE141"/>
  <c r="E52" i="9"/>
  <c r="F90"/>
  <c r="BE109" i="10"/>
  <c r="BE153"/>
  <c r="BE186"/>
  <c r="BE190"/>
  <c r="BE230"/>
  <c r="BE234"/>
  <c r="BE262"/>
  <c r="BE267"/>
  <c r="BE271"/>
  <c r="BE275"/>
  <c r="BE279"/>
  <c r="BE292"/>
  <c r="BE311"/>
  <c r="BE372"/>
  <c r="BE386"/>
  <c r="BE394"/>
  <c r="BE398"/>
  <c r="BE402"/>
  <c r="BK414"/>
  <c r="J414" s="1"/>
  <c r="J72" s="1"/>
  <c r="J87" i="12"/>
  <c r="BE106"/>
  <c r="E83" i="13"/>
  <c r="BE115"/>
  <c r="BE128"/>
  <c r="BE132"/>
  <c r="BE135"/>
  <c r="BE141"/>
  <c r="BE108" i="14"/>
  <c r="BE113"/>
  <c r="BE125"/>
  <c r="BE126"/>
  <c r="BE129"/>
  <c r="BA72" i="1"/>
  <c r="F59" i="15"/>
  <c r="BE95"/>
  <c r="BE100"/>
  <c r="BE103"/>
  <c r="BK115"/>
  <c r="J115"/>
  <c r="J69"/>
  <c r="BE192" i="2"/>
  <c r="BE221"/>
  <c r="BE299"/>
  <c r="BE363"/>
  <c r="BE428"/>
  <c r="BE441"/>
  <c r="BE503"/>
  <c r="BE551"/>
  <c r="BE580"/>
  <c r="BE584"/>
  <c r="BE586"/>
  <c r="BE604"/>
  <c r="BE630"/>
  <c r="BE633"/>
  <c r="BE648"/>
  <c r="BE650"/>
  <c r="BE677"/>
  <c r="BE700"/>
  <c r="BE702"/>
  <c r="BE779"/>
  <c r="BE785"/>
  <c r="BE837"/>
  <c r="BE840"/>
  <c r="BE843"/>
  <c r="BE863"/>
  <c r="BE902"/>
  <c r="BE904"/>
  <c r="BE913"/>
  <c r="BE935"/>
  <c r="BE967"/>
  <c r="BE995"/>
  <c r="BE1019"/>
  <c r="BE1025"/>
  <c r="BE1074"/>
  <c r="BE1085"/>
  <c r="BE1172"/>
  <c r="BE1215"/>
  <c r="BE1220"/>
  <c r="BE1364"/>
  <c r="BE1413"/>
  <c r="BE1415"/>
  <c r="BE1431"/>
  <c r="BE1438"/>
  <c r="BE1458"/>
  <c r="BE1460"/>
  <c r="BE1472"/>
  <c r="BE1510"/>
  <c r="BE1535"/>
  <c r="BE1549"/>
  <c r="BE120" i="4"/>
  <c r="BK147"/>
  <c r="J147" s="1"/>
  <c r="J72" s="1"/>
  <c r="BE101" i="5"/>
  <c r="BE103"/>
  <c r="BE105"/>
  <c r="BE108"/>
  <c r="BE119"/>
  <c r="BE120"/>
  <c r="BE124"/>
  <c r="BK128"/>
  <c r="J128" s="1"/>
  <c r="J72" s="1"/>
  <c r="BK134"/>
  <c r="J134" s="1"/>
  <c r="J75" s="1"/>
  <c r="BE107" i="6"/>
  <c r="BE108"/>
  <c r="BE109"/>
  <c r="BE110"/>
  <c r="BE111"/>
  <c r="BE117"/>
  <c r="BE136"/>
  <c r="BE146"/>
  <c r="BE150"/>
  <c r="BK103"/>
  <c r="J103"/>
  <c r="J69" s="1"/>
  <c r="BK152"/>
  <c r="J152"/>
  <c r="J75" s="1"/>
  <c r="E99" i="7"/>
  <c r="BE180"/>
  <c r="BE192"/>
  <c r="BE202"/>
  <c r="BE206"/>
  <c r="BE211"/>
  <c r="BE212"/>
  <c r="BE169" i="10"/>
  <c r="BE213"/>
  <c r="BE238"/>
  <c r="BE288"/>
  <c r="BE335"/>
  <c r="BE338"/>
  <c r="BE96" i="12"/>
  <c r="BE101"/>
  <c r="J91" i="13"/>
  <c r="BE112"/>
  <c r="BE121"/>
  <c r="BE125"/>
  <c r="BE133"/>
  <c r="BE134"/>
  <c r="BE148"/>
  <c r="BE101" i="14"/>
  <c r="BE109"/>
  <c r="BE119"/>
  <c r="BE124"/>
  <c r="BE98" i="15"/>
  <c r="BE111"/>
  <c r="BE113"/>
  <c r="BE116"/>
  <c r="BE119"/>
  <c r="BE121"/>
  <c r="BE162" i="2"/>
  <c r="BE179"/>
  <c r="BE200"/>
  <c r="BE203"/>
  <c r="BE232"/>
  <c r="BE239"/>
  <c r="BE267"/>
  <c r="BE286"/>
  <c r="BE306"/>
  <c r="BE311"/>
  <c r="BE316"/>
  <c r="BE319"/>
  <c r="BE414"/>
  <c r="BE469"/>
  <c r="BE611"/>
  <c r="BE709"/>
  <c r="BE747"/>
  <c r="BE769"/>
  <c r="BE808"/>
  <c r="BE852"/>
  <c r="BE918"/>
  <c r="BE953"/>
  <c r="BE970"/>
  <c r="BE980"/>
  <c r="BE1000"/>
  <c r="BE1016"/>
  <c r="BE1072"/>
  <c r="BE1075"/>
  <c r="BE1083"/>
  <c r="BE1093"/>
  <c r="BE1148"/>
  <c r="BE1253"/>
  <c r="BE1311"/>
  <c r="BE1341"/>
  <c r="BE1366"/>
  <c r="BE1383"/>
  <c r="BE1395"/>
  <c r="BE1399"/>
  <c r="BE1407"/>
  <c r="BE1429"/>
  <c r="BE1433"/>
  <c r="BE1435"/>
  <c r="BE1455"/>
  <c r="BE1487"/>
  <c r="BE1494"/>
  <c r="BE1502"/>
  <c r="BE1507"/>
  <c r="BE1519"/>
  <c r="BE1554"/>
  <c r="BE1559"/>
  <c r="BK1355"/>
  <c r="J1355"/>
  <c r="J86" s="1"/>
  <c r="BE108" i="3"/>
  <c r="BE110"/>
  <c r="BE112"/>
  <c r="F94" i="4"/>
  <c r="BE139"/>
  <c r="BE150"/>
  <c r="BE115" i="5"/>
  <c r="BE116"/>
  <c r="BE125"/>
  <c r="BE155" i="6"/>
  <c r="BE156"/>
  <c r="BE119" i="7"/>
  <c r="BE137"/>
  <c r="BE141"/>
  <c r="BE165"/>
  <c r="BE166"/>
  <c r="BE168"/>
  <c r="BE169"/>
  <c r="BE170"/>
  <c r="BE174"/>
  <c r="BE201"/>
  <c r="BE208"/>
  <c r="BE101" i="8"/>
  <c r="BE121"/>
  <c r="BE124"/>
  <c r="BE127"/>
  <c r="BE96" i="9"/>
  <c r="E82" i="10"/>
  <c r="BE170"/>
  <c r="BE194"/>
  <c r="BE242"/>
  <c r="BE246"/>
  <c r="BE250"/>
  <c r="BE322"/>
  <c r="BE367"/>
  <c r="BE371"/>
  <c r="BE377"/>
  <c r="BE406"/>
  <c r="BE410"/>
  <c r="BE415"/>
  <c r="BE98" i="12"/>
  <c r="BE99" i="13"/>
  <c r="BE102"/>
  <c r="BE106"/>
  <c r="BE122"/>
  <c r="BE140"/>
  <c r="BE142"/>
  <c r="BE143"/>
  <c r="BE147"/>
  <c r="J60" i="14"/>
  <c r="BE102"/>
  <c r="BE103"/>
  <c r="BE104"/>
  <c r="BE110"/>
  <c r="BE111"/>
  <c r="BE114"/>
  <c r="BE115"/>
  <c r="BE120"/>
  <c r="BE127"/>
  <c r="BE132"/>
  <c r="J86" i="15"/>
  <c r="BE96"/>
  <c r="F63" i="2"/>
  <c r="BE215"/>
  <c r="BE226"/>
  <c r="BE294"/>
  <c r="BE302"/>
  <c r="BE479"/>
  <c r="BE511"/>
  <c r="BE567"/>
  <c r="BE573"/>
  <c r="BE593"/>
  <c r="BE606"/>
  <c r="BE620"/>
  <c r="BE682"/>
  <c r="BE694"/>
  <c r="BE713"/>
  <c r="BE716"/>
  <c r="BE720"/>
  <c r="BE722"/>
  <c r="BE774"/>
  <c r="BE805"/>
  <c r="BE812"/>
  <c r="BE847"/>
  <c r="BE1050"/>
  <c r="BE1053"/>
  <c r="BE1062"/>
  <c r="BE1109"/>
  <c r="BE1151"/>
  <c r="BE1233"/>
  <c r="BE1247"/>
  <c r="BE1249"/>
  <c r="BE1251"/>
  <c r="BE1265"/>
  <c r="BE1344"/>
  <c r="BE1346"/>
  <c r="BE1468"/>
  <c r="BE1516"/>
  <c r="BE1527"/>
  <c r="BE1537"/>
  <c r="BE1564"/>
  <c r="BE1572"/>
  <c r="BE117" i="3"/>
  <c r="BK97"/>
  <c r="J97"/>
  <c r="J69"/>
  <c r="BE99" i="4"/>
  <c r="BE100"/>
  <c r="BE117"/>
  <c r="BE143"/>
  <c r="BE146"/>
  <c r="BK145"/>
  <c r="J145"/>
  <c r="J71"/>
  <c r="BK149"/>
  <c r="J149" s="1"/>
  <c r="J73" s="1"/>
  <c r="BE129" i="5"/>
  <c r="BE102" i="6"/>
  <c r="BE104"/>
  <c r="BE137"/>
  <c r="BE139"/>
  <c r="BE140"/>
  <c r="BE149"/>
  <c r="BE153"/>
  <c r="BE116" i="7"/>
  <c r="BE121"/>
  <c r="BE129"/>
  <c r="BE130"/>
  <c r="BE148"/>
  <c r="BE185"/>
  <c r="BE186"/>
  <c r="BE187"/>
  <c r="BE207"/>
  <c r="BE104" i="8"/>
  <c r="BK131"/>
  <c r="J131"/>
  <c r="J70"/>
  <c r="BK95" i="9"/>
  <c r="J95" s="1"/>
  <c r="J69" s="1"/>
  <c r="BE125" i="10"/>
  <c r="BE141"/>
  <c r="BE100" i="12"/>
  <c r="BE103"/>
  <c r="BE104"/>
  <c r="BE109"/>
  <c r="BE126" i="13"/>
  <c r="BK127"/>
  <c r="J127"/>
  <c r="J69" s="1"/>
  <c r="BE107" i="14"/>
  <c r="BE118"/>
  <c r="BE122"/>
  <c r="BE128"/>
  <c r="BE131"/>
  <c r="BE106" i="15"/>
  <c r="BE108"/>
  <c r="BK102"/>
  <c r="J102" s="1"/>
  <c r="J66" s="1"/>
  <c r="J38" i="13"/>
  <c r="AW71" i="1" s="1"/>
  <c r="F39" i="7"/>
  <c r="BB64" i="1"/>
  <c r="F37" i="15"/>
  <c r="BB73" i="1" s="1"/>
  <c r="F40" i="13"/>
  <c r="BC71" i="1"/>
  <c r="F38" i="7"/>
  <c r="BA64" i="1" s="1"/>
  <c r="J36" i="15"/>
  <c r="AW73" i="1"/>
  <c r="F38" i="15"/>
  <c r="BC73" i="1" s="1"/>
  <c r="J38" i="9"/>
  <c r="AW66" i="1"/>
  <c r="AS56"/>
  <c r="AS55" s="1"/>
  <c r="AS54" s="1"/>
  <c r="F39" i="8"/>
  <c r="BB65" i="1"/>
  <c r="J38" i="4"/>
  <c r="AW61" i="1" s="1"/>
  <c r="F39" i="4"/>
  <c r="BB61" i="1"/>
  <c r="F40" i="4"/>
  <c r="BC61" i="1" s="1"/>
  <c r="F38" i="5"/>
  <c r="BA62" i="1"/>
  <c r="F36" i="10"/>
  <c r="BA67" i="1" s="1"/>
  <c r="F41" i="5"/>
  <c r="BD62" i="1"/>
  <c r="F38" i="10"/>
  <c r="BC67" i="1" s="1"/>
  <c r="F38" i="11"/>
  <c r="BA69" i="1"/>
  <c r="F41" i="4"/>
  <c r="BD61" i="1" s="1"/>
  <c r="F40" i="8"/>
  <c r="BC65" i="1"/>
  <c r="F39" i="15"/>
  <c r="BD73" i="1" s="1"/>
  <c r="F38" i="2"/>
  <c r="BA58" i="1" s="1"/>
  <c r="F38" i="3"/>
  <c r="BA59" i="1" s="1"/>
  <c r="F40" i="7"/>
  <c r="BC64" i="1"/>
  <c r="J38" i="3"/>
  <c r="AW59" i="1" s="1"/>
  <c r="F38" i="8"/>
  <c r="BA65" i="1" s="1"/>
  <c r="F39" i="6"/>
  <c r="BB63" i="1"/>
  <c r="F36" i="15"/>
  <c r="BA73" i="1" s="1"/>
  <c r="F38" i="6"/>
  <c r="BA63" i="1" s="1"/>
  <c r="F41" i="7"/>
  <c r="BD64" i="1" s="1"/>
  <c r="J38" i="7"/>
  <c r="AW64" i="1"/>
  <c r="F38" i="12"/>
  <c r="BA70" i="1" s="1"/>
  <c r="F41" i="14"/>
  <c r="BD72" i="1" s="1"/>
  <c r="F37" i="10"/>
  <c r="BB67" i="1" s="1"/>
  <c r="J38" i="6"/>
  <c r="AW63" i="1"/>
  <c r="J37" i="11"/>
  <c r="AV69" i="1" s="1"/>
  <c r="AT69" s="1"/>
  <c r="F40" i="6"/>
  <c r="BC63" i="1"/>
  <c r="F41" i="12"/>
  <c r="BD70" i="1"/>
  <c r="J38" i="2"/>
  <c r="AW58" i="1" s="1"/>
  <c r="F41" i="13"/>
  <c r="BD71" i="1"/>
  <c r="F40" i="3"/>
  <c r="BC59" i="1" s="1"/>
  <c r="F41" i="6"/>
  <c r="BD63" i="1"/>
  <c r="F38" i="4"/>
  <c r="BA61" i="1" s="1"/>
  <c r="F39" i="10"/>
  <c r="BD67" i="1"/>
  <c r="F39" i="12"/>
  <c r="BB70" i="1" s="1"/>
  <c r="J36" i="10"/>
  <c r="AW67" i="1"/>
  <c r="J38" i="12"/>
  <c r="AW70" i="1" s="1"/>
  <c r="F41" i="8"/>
  <c r="BD65" i="1"/>
  <c r="F39" i="5"/>
  <c r="BB62" i="1" s="1"/>
  <c r="F40" i="14"/>
  <c r="BC72" i="1"/>
  <c r="F37" i="9"/>
  <c r="AZ66" i="1" s="1"/>
  <c r="F38" i="13"/>
  <c r="BA71" i="1"/>
  <c r="F39" i="13"/>
  <c r="BB71" i="1" s="1"/>
  <c r="J38" i="14"/>
  <c r="AW72" i="1"/>
  <c r="F40" i="5"/>
  <c r="BC62" i="1" s="1"/>
  <c r="J38" i="8"/>
  <c r="AW65" i="1"/>
  <c r="F41" i="3"/>
  <c r="BD59" i="1" s="1"/>
  <c r="F39" i="2"/>
  <c r="BB58" i="1" s="1"/>
  <c r="F39" i="14"/>
  <c r="BB72" i="1" s="1"/>
  <c r="F39" i="3"/>
  <c r="BB59" i="1"/>
  <c r="F40" i="2"/>
  <c r="BC58" i="1" s="1"/>
  <c r="J38" i="5"/>
  <c r="AW62" i="1" s="1"/>
  <c r="F40" i="12"/>
  <c r="BC70" i="1" s="1"/>
  <c r="F41" i="2"/>
  <c r="BD58" i="1" s="1"/>
  <c r="T96" i="3" l="1"/>
  <c r="T95" s="1"/>
  <c r="T172" i="7"/>
  <c r="T113" s="1"/>
  <c r="T100" i="6"/>
  <c r="P100"/>
  <c r="AU63" i="1" s="1"/>
  <c r="R100" i="6"/>
  <c r="P172" i="7"/>
  <c r="BK97" i="4"/>
  <c r="J97" s="1"/>
  <c r="J34" s="1"/>
  <c r="AG61" i="1" s="1"/>
  <c r="T937" i="2"/>
  <c r="T93" i="15"/>
  <c r="T92" s="1"/>
  <c r="R182" i="7"/>
  <c r="T95" i="10"/>
  <c r="T94" s="1"/>
  <c r="R149" i="7"/>
  <c r="R113" s="1"/>
  <c r="R119" i="2"/>
  <c r="BK119"/>
  <c r="J119" s="1"/>
  <c r="J68" s="1"/>
  <c r="T96" i="8"/>
  <c r="BK937" i="2"/>
  <c r="J937" s="1"/>
  <c r="J77" s="1"/>
  <c r="R97" i="4"/>
  <c r="T182" i="7"/>
  <c r="P149"/>
  <c r="P97" i="4"/>
  <c r="AU61" i="1"/>
  <c r="P97" i="13"/>
  <c r="AU71" i="1"/>
  <c r="P119" i="2"/>
  <c r="R131" i="7"/>
  <c r="P95" i="10"/>
  <c r="P94" s="1"/>
  <c r="AU67" i="1" s="1"/>
  <c r="R95" i="10"/>
  <c r="R94" s="1"/>
  <c r="R99" i="5"/>
  <c r="P182" i="7"/>
  <c r="P99" i="5"/>
  <c r="AU62" i="1" s="1"/>
  <c r="R937" i="2"/>
  <c r="BK97" i="13"/>
  <c r="J97" s="1"/>
  <c r="J67" s="1"/>
  <c r="R96" i="14"/>
  <c r="BK114" i="7"/>
  <c r="J114" s="1"/>
  <c r="J68" s="1"/>
  <c r="P93" i="15"/>
  <c r="P92" s="1"/>
  <c r="AU73" i="1" s="1"/>
  <c r="P113" i="7"/>
  <c r="AU64" i="1" s="1"/>
  <c r="T97" i="4"/>
  <c r="T97" i="13"/>
  <c r="T93" i="12"/>
  <c r="P937" i="2"/>
  <c r="T99" i="5"/>
  <c r="P96" i="14"/>
  <c r="AU72" i="1"/>
  <c r="T119" i="2"/>
  <c r="T118" s="1"/>
  <c r="P93" i="12"/>
  <c r="AU70" i="1" s="1"/>
  <c r="BK100" i="6"/>
  <c r="J100" s="1"/>
  <c r="J34" s="1"/>
  <c r="AG63" i="1" s="1"/>
  <c r="J173" i="7"/>
  <c r="J81"/>
  <c r="J97" i="11"/>
  <c r="J70" s="1"/>
  <c r="BK94" i="9"/>
  <c r="J94" s="1"/>
  <c r="J68" s="1"/>
  <c r="BK1626" i="2"/>
  <c r="J1626" s="1"/>
  <c r="J93" s="1"/>
  <c r="J115" i="7"/>
  <c r="J69" s="1"/>
  <c r="J150"/>
  <c r="J77" s="1"/>
  <c r="BK197"/>
  <c r="J197" s="1"/>
  <c r="J88" s="1"/>
  <c r="J95" i="11"/>
  <c r="J68" s="1"/>
  <c r="J120" i="2"/>
  <c r="J69" s="1"/>
  <c r="J938"/>
  <c r="J78" s="1"/>
  <c r="BK96" i="8"/>
  <c r="J96" s="1"/>
  <c r="J34" s="1"/>
  <c r="AG65" i="1" s="1"/>
  <c r="J67" i="11"/>
  <c r="J96"/>
  <c r="J69" s="1"/>
  <c r="BK96" i="3"/>
  <c r="J96" s="1"/>
  <c r="J68" s="1"/>
  <c r="BK99" i="5"/>
  <c r="J99" s="1"/>
  <c r="J34" s="1"/>
  <c r="AG62" i="1" s="1"/>
  <c r="BK95" i="10"/>
  <c r="J95" s="1"/>
  <c r="J64" s="1"/>
  <c r="J94" i="12"/>
  <c r="J68" s="1"/>
  <c r="J98" i="13"/>
  <c r="J68" s="1"/>
  <c r="BK93" i="15"/>
  <c r="J93"/>
  <c r="J64" s="1"/>
  <c r="BK131" i="7"/>
  <c r="J131" s="1"/>
  <c r="J72" s="1"/>
  <c r="J98" i="4"/>
  <c r="J68"/>
  <c r="BK96" i="14"/>
  <c r="J96"/>
  <c r="J67" s="1"/>
  <c r="BK182" i="7"/>
  <c r="J182" s="1"/>
  <c r="J84" s="1"/>
  <c r="J43" i="11"/>
  <c r="AN69" i="1"/>
  <c r="J37" i="12"/>
  <c r="AV70" i="1"/>
  <c r="AT70" s="1"/>
  <c r="BD57"/>
  <c r="J37" i="5"/>
  <c r="AV62" i="1" s="1"/>
  <c r="AT62" s="1"/>
  <c r="BB57"/>
  <c r="BB68"/>
  <c r="AX68"/>
  <c r="F37" i="5"/>
  <c r="AZ62" i="1" s="1"/>
  <c r="F37" i="14"/>
  <c r="AZ72" i="1" s="1"/>
  <c r="BA57"/>
  <c r="AW57"/>
  <c r="BA68"/>
  <c r="AW68"/>
  <c r="F37" i="8"/>
  <c r="AZ65" i="1" s="1"/>
  <c r="F35" i="10"/>
  <c r="AZ67" i="1" s="1"/>
  <c r="J37" i="7"/>
  <c r="AV64" i="1" s="1"/>
  <c r="AT64" s="1"/>
  <c r="J35" i="15"/>
  <c r="AV73" i="1" s="1"/>
  <c r="AT73" s="1"/>
  <c r="J37" i="4"/>
  <c r="AV61" i="1" s="1"/>
  <c r="AT61" s="1"/>
  <c r="J37" i="3"/>
  <c r="AV59" i="1" s="1"/>
  <c r="AT59" s="1"/>
  <c r="F37" i="6"/>
  <c r="AZ63" i="1" s="1"/>
  <c r="F37" i="7"/>
  <c r="AZ64" i="1" s="1"/>
  <c r="BD60"/>
  <c r="J37" i="9"/>
  <c r="AV66" i="1" s="1"/>
  <c r="AT66" s="1"/>
  <c r="J37" i="14"/>
  <c r="AV72" i="1" s="1"/>
  <c r="AT72" s="1"/>
  <c r="F35" i="15"/>
  <c r="AZ73" i="1" s="1"/>
  <c r="BA60"/>
  <c r="AW60" s="1"/>
  <c r="BD68"/>
  <c r="J37" i="6"/>
  <c r="AV63" i="1" s="1"/>
  <c r="AT63" s="1"/>
  <c r="F37" i="12"/>
  <c r="AZ70" i="1" s="1"/>
  <c r="F37" i="2"/>
  <c r="AZ58" i="1" s="1"/>
  <c r="F37" i="11"/>
  <c r="AZ69" i="1"/>
  <c r="BC60"/>
  <c r="AY60" s="1"/>
  <c r="J37" i="8"/>
  <c r="AV65" i="1" s="1"/>
  <c r="AT65" s="1"/>
  <c r="J34" i="12"/>
  <c r="AG70" i="1" s="1"/>
  <c r="F37" i="4"/>
  <c r="AZ61" i="1" s="1"/>
  <c r="J37" i="13"/>
  <c r="AV71" i="1" s="1"/>
  <c r="AT71" s="1"/>
  <c r="F37" i="13"/>
  <c r="AZ71" i="1" s="1"/>
  <c r="BB60"/>
  <c r="AX60" s="1"/>
  <c r="BC57"/>
  <c r="AY57"/>
  <c r="F37" i="3"/>
  <c r="AZ59" i="1" s="1"/>
  <c r="J37" i="2"/>
  <c r="AV58" i="1" s="1"/>
  <c r="AT58" s="1"/>
  <c r="J35" i="10"/>
  <c r="AV67" i="1" s="1"/>
  <c r="AT67" s="1"/>
  <c r="BC68"/>
  <c r="AY68" s="1"/>
  <c r="AN70" l="1"/>
  <c r="P118" i="2"/>
  <c r="AU58" i="1" s="1"/>
  <c r="AU57" s="1"/>
  <c r="R118" i="2"/>
  <c r="J43" i="5"/>
  <c r="J43" i="12"/>
  <c r="J43" i="6"/>
  <c r="J43" i="4"/>
  <c r="J43" i="8"/>
  <c r="J67" i="6"/>
  <c r="BK113" i="7"/>
  <c r="J113" s="1"/>
  <c r="J34" s="1"/>
  <c r="AG64" i="1" s="1"/>
  <c r="AN64" s="1"/>
  <c r="BK93" i="9"/>
  <c r="J93" s="1"/>
  <c r="J67" s="1"/>
  <c r="J67" i="4"/>
  <c r="BK92" i="15"/>
  <c r="J92" s="1"/>
  <c r="J63" s="1"/>
  <c r="BK95" i="3"/>
  <c r="J95" s="1"/>
  <c r="J34" s="1"/>
  <c r="AG59" i="1" s="1"/>
  <c r="AN59" s="1"/>
  <c r="J67" i="8"/>
  <c r="J67" i="5"/>
  <c r="BK118" i="2"/>
  <c r="J118"/>
  <c r="J67" s="1"/>
  <c r="BK94" i="10"/>
  <c r="J94" s="1"/>
  <c r="J63" s="1"/>
  <c r="AN61" i="1"/>
  <c r="AN65"/>
  <c r="AN62"/>
  <c r="AN63"/>
  <c r="BD56"/>
  <c r="J34" i="14"/>
  <c r="AG72" i="1" s="1"/>
  <c r="AN72" s="1"/>
  <c r="AZ57"/>
  <c r="AV57" s="1"/>
  <c r="AT57" s="1"/>
  <c r="BA56"/>
  <c r="AW56" s="1"/>
  <c r="BB56"/>
  <c r="AX56" s="1"/>
  <c r="BC56"/>
  <c r="BC55" s="1"/>
  <c r="AY55" s="1"/>
  <c r="AX57"/>
  <c r="J34" i="13"/>
  <c r="AG71" i="1"/>
  <c r="AN71" s="1"/>
  <c r="AU60"/>
  <c r="AZ60"/>
  <c r="AV60" s="1"/>
  <c r="AT60" s="1"/>
  <c r="AZ68"/>
  <c r="AV68" s="1"/>
  <c r="AT68" s="1"/>
  <c r="AU68"/>
  <c r="J67" i="3" l="1"/>
  <c r="J67" i="7"/>
  <c r="J43"/>
  <c r="J43" i="3"/>
  <c r="J43" i="13"/>
  <c r="J43" i="14"/>
  <c r="BC54" i="1"/>
  <c r="W32" s="1"/>
  <c r="AG60"/>
  <c r="AN60" s="1"/>
  <c r="BD55"/>
  <c r="BD54" s="1"/>
  <c r="W33" s="1"/>
  <c r="AU56"/>
  <c r="AU55" s="1"/>
  <c r="AU54" s="1"/>
  <c r="J34" i="2"/>
  <c r="AG58" i="1" s="1"/>
  <c r="AN58" s="1"/>
  <c r="J32" i="10"/>
  <c r="AG67" i="1" s="1"/>
  <c r="AN67" s="1"/>
  <c r="AZ56"/>
  <c r="AV56" s="1"/>
  <c r="AT56" s="1"/>
  <c r="J34" i="9"/>
  <c r="AG66" i="1" s="1"/>
  <c r="AN66" s="1"/>
  <c r="AY56"/>
  <c r="J32" i="15"/>
  <c r="AG73" i="1" s="1"/>
  <c r="AN73" s="1"/>
  <c r="BB55"/>
  <c r="AX55" s="1"/>
  <c r="BA55"/>
  <c r="BA54" s="1"/>
  <c r="AW54" s="1"/>
  <c r="AK30" s="1"/>
  <c r="AG68"/>
  <c r="AN68" s="1"/>
  <c r="J41" i="10" l="1"/>
  <c r="J43" i="9"/>
  <c r="J41" i="15"/>
  <c r="J43" i="2"/>
  <c r="BB54" i="1"/>
  <c r="W31" s="1"/>
  <c r="AZ55"/>
  <c r="AV55" s="1"/>
  <c r="W30"/>
  <c r="AW55"/>
  <c r="AG57"/>
  <c r="AN57" s="1"/>
  <c r="AY54"/>
  <c r="AX54" l="1"/>
  <c r="AG56"/>
  <c r="AN56" s="1"/>
  <c r="AT55"/>
  <c r="AZ54"/>
  <c r="W29" s="1"/>
  <c r="AG55" l="1"/>
  <c r="AG54" s="1"/>
  <c r="AV54"/>
  <c r="AK29" s="1"/>
  <c r="AN55" l="1"/>
  <c r="AT54"/>
  <c r="AK26"/>
  <c r="AK35" s="1"/>
  <c r="AN54" l="1"/>
</calcChain>
</file>

<file path=xl/sharedStrings.xml><?xml version="1.0" encoding="utf-8"?>
<sst xmlns="http://schemas.openxmlformats.org/spreadsheetml/2006/main" count="26258" uniqueCount="3572">
  <si>
    <t>Export Komplet</t>
  </si>
  <si>
    <t>VZ</t>
  </si>
  <si>
    <t>2.0</t>
  </si>
  <si>
    <t>ZAMOK</t>
  </si>
  <si>
    <t>False</t>
  </si>
  <si>
    <t>{bafa527d-ed26-484f-a40a-8260be7ec273}</t>
  </si>
  <si>
    <t>0,01</t>
  </si>
  <si>
    <t>21</t>
  </si>
  <si>
    <t>15</t>
  </si>
  <si>
    <t>REKAPITULACE STAVBY</t>
  </si>
  <si>
    <t>v ---  níže se nacházejí doplnkové a pomocné údaje k sestavám  --- v</t>
  </si>
  <si>
    <t>Návod na vyplnění</t>
  </si>
  <si>
    <t>0,001</t>
  </si>
  <si>
    <t>Kód:</t>
  </si>
  <si>
    <t>2019/49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</si>
  <si>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</si>
  <si>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</si>
  <si>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UPOL FTK-vstupní objekt</t>
  </si>
  <si>
    <t>KSO:</t>
  </si>
  <si>
    <t>801 35</t>
  </si>
  <si>
    <t>CC-CZ:</t>
  </si>
  <si>
    <t/>
  </si>
  <si>
    <t>Místo:</t>
  </si>
  <si>
    <t xml:space="preserve"> </t>
  </si>
  <si>
    <t>Datum:</t>
  </si>
  <si>
    <t>13. 3. 2020</t>
  </si>
  <si>
    <t>Zadavatel:</t>
  </si>
  <si>
    <t>IČ:</t>
  </si>
  <si>
    <t>UPOL</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</si>
  <si>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</si>
  <si>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</si>
  <si>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</si>
  <si>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</si>
  <si>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</si>
  <si>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</si>
  <si>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</si>
  <si>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</si>
  <si>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</si>
  <si>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</si>
  <si>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</si>
  <si>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</si>
  <si>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</si>
  <si>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</si>
  <si>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</si>
  <si>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</si>
  <si>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</si>
  <si>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</si>
  <si>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</si>
  <si>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</si>
  <si>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</si>
  <si>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</si>
  <si>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</si>
  <si>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</si>
  <si>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</si>
  <si>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</si>
  <si>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</si>
  <si>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</si>
  <si>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</si>
  <si>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</si>
  <si>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</si>
  <si>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</si>
  <si>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</si>
  <si>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</si>
  <si>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</si>
  <si>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</si>
  <si>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</si>
  <si>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</si>
  <si>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</si>
  <si>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</si>
  <si>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</si>
  <si>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</si>
  <si>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</si>
  <si>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</si>
  <si>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</si>
  <si>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</si>
  <si>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</si>
  <si>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</si>
  <si>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2019/49-1</t>
  </si>
  <si>
    <t>STA</t>
  </si>
  <si>
    <t>1</t>
  </si>
  <si>
    <t>{710603b9-f35a-4106-aa9e-1fe1da8c9afc}</t>
  </si>
  <si>
    <t>2</t>
  </si>
  <si>
    <t>2019/49-1-1</t>
  </si>
  <si>
    <t>D.1-Vlastní objekt</t>
  </si>
  <si>
    <t>Soupis</t>
  </si>
  <si>
    <t>{a6333e48-ef13-4731-b0f7-7b32c7a9b1a0}</t>
  </si>
  <si>
    <t>2019/49-1-1-1</t>
  </si>
  <si>
    <t>D.1.1-Architektonicko-stavební řešení (vč.D1.3-statika a D.1.3-PBŘ)</t>
  </si>
  <si>
    <t>3</t>
  </si>
  <si>
    <t>{4b3eb3c4-fe3f-4c12-904b-e3b70857bc5d}</t>
  </si>
  <si>
    <t>/</t>
  </si>
  <si>
    <t>2019/49-1-1-1a</t>
  </si>
  <si>
    <t>D1.1a-Vstupní objekt</t>
  </si>
  <si>
    <t>4</t>
  </si>
  <si>
    <t>{4f691495-53fc-44a5-be08-39335cd1e020}</t>
  </si>
  <si>
    <t>2019/49-1-1-1b</t>
  </si>
  <si>
    <t>D.1.1b-Demolice stávajícího objektu</t>
  </si>
  <si>
    <t>{a210b621-60a5-4db5-88c1-8961c473e41f}</t>
  </si>
  <si>
    <t>2019/49-1-1-4</t>
  </si>
  <si>
    <t>D.1.4-Technika prostředí staveb</t>
  </si>
  <si>
    <t>{739c58ba-81ef-4c50-b8a0-f178571f4b6d}</t>
  </si>
  <si>
    <t>2019/46-1-1-4-1</t>
  </si>
  <si>
    <t>D.1.4.1-Zdravotně technické instalace</t>
  </si>
  <si>
    <t>{c4ed5c30-b592-4890-a9ea-8607a6ad5f64}</t>
  </si>
  <si>
    <t>2019/49-1-1-4-2</t>
  </si>
  <si>
    <t>D.1.4.2-Vytápění</t>
  </si>
  <si>
    <t>{50837001-a448-4c70-8c92-3ff391ffb9d4}</t>
  </si>
  <si>
    <t>2019/49-1-1-4-3</t>
  </si>
  <si>
    <t>D.1.4.3-Elektroinstalace-silnoproud</t>
  </si>
  <si>
    <t>{58bff1c2-d765-46db-ae1f-e7e95ebc38d0}</t>
  </si>
  <si>
    <t>2019/49-1-1-4-4</t>
  </si>
  <si>
    <t>D.1.4.4-Elektroinstalace-slaboproud</t>
  </si>
  <si>
    <t>{175f0908-1f46-4e2d-bf4e-069adf28a65b}</t>
  </si>
  <si>
    <t>2019/46-1-1-4-5</t>
  </si>
  <si>
    <t>D.1.4.5-Vzduchotechnika</t>
  </si>
  <si>
    <t>{e0369121-f58a-46bb-bf2e-3f796a07ae3b}</t>
  </si>
  <si>
    <t>2019/49-1-1-5</t>
  </si>
  <si>
    <t>D.1.5-Výtah</t>
  </si>
  <si>
    <t>{9608d348-b32a-473c-9500-5c94526a5546}</t>
  </si>
  <si>
    <t>2019/49-1-2</t>
  </si>
  <si>
    <t>D.2-Terénní úpravy, zpevněné plochy</t>
  </si>
  <si>
    <t>{b8baf18d-c54a-43d9-acdc-764e2ce518ef}</t>
  </si>
  <si>
    <t>822 59</t>
  </si>
  <si>
    <t>2019/49-1-3</t>
  </si>
  <si>
    <t>D.3-Přeložky inženýrských sítí</t>
  </si>
  <si>
    <t>{328a71ab-8778-4271-812d-78191228eedf}</t>
  </si>
  <si>
    <t>2019/49-1-3-1</t>
  </si>
  <si>
    <t>D.3.1-Sdělovací kabely CETIN</t>
  </si>
  <si>
    <t>{b166a442-fda5-43ab-988a-c146cd0d1bee}</t>
  </si>
  <si>
    <t>2019/49-1-3-2</t>
  </si>
  <si>
    <t>D.3.2-Přípojky NN</t>
  </si>
  <si>
    <t>{bfd54025-5193-4595-8ec6-e2a2809b33e1}</t>
  </si>
  <si>
    <t>828 8</t>
  </si>
  <si>
    <t>2019/49-1-3-3</t>
  </si>
  <si>
    <t>D.3.3-Vodovod</t>
  </si>
  <si>
    <t>{da3da340-4260-4748-af9a-e1643dd646fb}</t>
  </si>
  <si>
    <t>827 1</t>
  </si>
  <si>
    <t>2019/49-1-3-4</t>
  </si>
  <si>
    <t>D.3.4-Kanalizace dešťová</t>
  </si>
  <si>
    <t>{c84ad0c3-79e1-45b0-a2ea-32e06455a9b7}</t>
  </si>
  <si>
    <t>827 2</t>
  </si>
  <si>
    <t>2019/49-1-VON</t>
  </si>
  <si>
    <t>Vedlejší a ostatní náklady</t>
  </si>
  <si>
    <t>{18a132fd-a1a7-45ce-a188-134ef8776a31}</t>
  </si>
  <si>
    <t>OL</t>
  </si>
  <si>
    <t>obvodová lišta pro PVC</t>
  </si>
  <si>
    <t>m</t>
  </si>
  <si>
    <t>15,52</t>
  </si>
  <si>
    <t>P101</t>
  </si>
  <si>
    <t>ker.dlažba na terénu</t>
  </si>
  <si>
    <t>m2</t>
  </si>
  <si>
    <t>47,96</t>
  </si>
  <si>
    <t>KRYCÍ LIST SOUPISU PRACÍ</t>
  </si>
  <si>
    <t>P102</t>
  </si>
  <si>
    <t>PVC na terénu</t>
  </si>
  <si>
    <t>14,74</t>
  </si>
  <si>
    <t>P401</t>
  </si>
  <si>
    <t>ker.dlažba v podlaží</t>
  </si>
  <si>
    <t>40,69</t>
  </si>
  <si>
    <t>Objekt:</t>
  </si>
  <si>
    <t>2019/49-1 - UPOL FTK-vstupní objekt</t>
  </si>
  <si>
    <t>Soupis:</t>
  </si>
  <si>
    <t>2019/49-1-1 - D.1-Vlastní objekt</t>
  </si>
  <si>
    <t>Úroveň 4:</t>
  </si>
  <si>
    <t>2019/49-1-1-1a - D1.1a-Vstupní objekt</t>
  </si>
  <si>
    <t>Nedílnou součástí výkazu výměr je projektová dokumentace zpracovaná firmou Hexaplan International spol.s r.o. v listopadu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</si>
  <si>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</si>
  <si>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</si>
  <si>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</si>
  <si>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</si>
  <si>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</si>
  <si>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</si>
  <si>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</si>
  <si>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</si>
  <si>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</si>
  <si>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</si>
  <si>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</si>
  <si>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</si>
  <si>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</si>
  <si>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</si>
  <si>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</si>
  <si>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</si>
  <si>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</si>
  <si>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</si>
  <si>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727 - Požární ochrana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</si>
  <si>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</si>
  <si>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</si>
  <si>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</si>
  <si>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</si>
  <si>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</si>
  <si>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</si>
  <si>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</si>
  <si>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</si>
  <si>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</si>
  <si>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 xml:space="preserve">    789 - Povrchové úpravy ocelových konstrukcí a technologických zařízení</t>
  </si>
  <si>
    <t>M - Práce a dodávky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</si>
  <si>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</si>
  <si>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</si>
  <si>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</si>
  <si>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</si>
  <si>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</si>
  <si>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</si>
  <si>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</si>
  <si>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</si>
  <si>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</si>
  <si>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</si>
  <si>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</si>
  <si>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</si>
  <si>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</si>
  <si>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</si>
  <si>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</si>
  <si>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</si>
  <si>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</si>
  <si>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</si>
  <si>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</si>
  <si>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130951123</t>
  </si>
  <si>
    <t>Bourání konstrukcí v hloubených vykopávkách s přemístěním suti na hromady na vzdálenost do 20 m nebo s naložením na dopravní prostředek strojně z betonu železového nebo předpjatého</t>
  </si>
  <si>
    <t>m3</t>
  </si>
  <si>
    <t>CS ÚRS 2019 01</t>
  </si>
  <si>
    <t>1943301158</t>
  </si>
  <si>
    <t>PSC</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</si>
  <si>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přístup._x000D_
2. Ceny lze použít i pro bourání konstrukcí při vykopávkách zářezů._x000D_
3. Ceny nelze použít pro bourání konstrukcí_x000D_
a) na suchu ze zdiva nebo z betonu jako samostatnou stavební práci, i když jsou bourané konstrukce pod úrovní terénu, jako např. zdi, stropy a klenby v suterénu,_x000D_
b) pod vodou.; toto bourání se oceňuje individuálně._x000D_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rozprostření._x000D_
5. Objem vybouraného materiálu pro přemístění se rovná objemu konstrukcí před rozbouráním._x000D_
</t>
  </si>
  <si>
    <t>VV</t>
  </si>
  <si>
    <t>"stáv.základy výtahu (zasahující do nového objektu)-pod úrovní terénu"</t>
  </si>
  <si>
    <t>"svislá část vč.přizdívky"1,8*0,7*(3,1*2+2,575*2)</t>
  </si>
  <si>
    <t>"zákl.deska"0,5*3,525*3,525</t>
  </si>
  <si>
    <t>Mezisoučet</t>
  </si>
  <si>
    <t>131301102</t>
  </si>
  <si>
    <t>Hloubení nezapažených jam a zářezů s urovnáním dna do předepsaného profilu a spádu v hornině tř. 4 přes 100 do 1 000 m3</t>
  </si>
  <si>
    <t>966160427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</si>
  <si>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</si>
  <si>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"na úroveň -0,55m (od úrovně -0,2m)"</t>
  </si>
  <si>
    <t>0,35*105</t>
  </si>
  <si>
    <t>"snížení pro nový výtah (na úroveň -1,6m)-vč.rozšíření o 600mm na každou stranu"1,05*4,2*4,2</t>
  </si>
  <si>
    <t>"podkladní mazanina výtah"0,1*3,0*3,0</t>
  </si>
  <si>
    <t>"patky pro membránu (od úrovně -0,2m na kotu -1,71m)vč.rozšíření okolo patek o 600mm"</t>
  </si>
  <si>
    <t>1,51*(3,2*3,2+17+3,2*3,7+15,8+16+18)</t>
  </si>
  <si>
    <t>"odpočet stáv.výtah.šachty"-1,8*3,525*3,525</t>
  </si>
  <si>
    <t>10</t>
  </si>
  <si>
    <t>Součet</t>
  </si>
  <si>
    <t>131301109</t>
  </si>
  <si>
    <t>Hloubení nezapažených jam a zářezů s urovnáním dna do předepsaného profilu a spádu Příplatek k cenám za lepivost horniny tř. 4</t>
  </si>
  <si>
    <t>-1738225621</t>
  </si>
  <si>
    <t>"dtto jámy"178,015</t>
  </si>
  <si>
    <t>132301101</t>
  </si>
  <si>
    <t>Hloubení zapažených i nezapažených rýh šířky do 600 mm s urovnáním dna do předepsaného profilu a spádu v hornině tř. 4 do 100 m3</t>
  </si>
  <si>
    <t>-1908095065</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</si>
  <si>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</si>
  <si>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"kanalizace (mimo stáv.objekt)"0,5*0,5*10</t>
  </si>
  <si>
    <t>"spodek zákl.pasů (od úrovně -0,95 m po -1,2m)-mimo výkop po bouraném výtahu"</t>
  </si>
  <si>
    <t>0,25*0,55*(11+4,7*2+0,9+1,675)</t>
  </si>
  <si>
    <t>5</t>
  </si>
  <si>
    <t>132301109</t>
  </si>
  <si>
    <t>Hloubení zapažených i nezapažených rýh šířky do 600 mm s urovnáním dna do předepsaného profilu a spádu v hornině tř. 4 Příplatek k cenám za lepivost horniny tř. 4</t>
  </si>
  <si>
    <t>-1463601000</t>
  </si>
  <si>
    <t>"dtt rýhy š-600mm"5,659</t>
  </si>
  <si>
    <t>6</t>
  </si>
  <si>
    <t>132301201</t>
  </si>
  <si>
    <t>Hloubení zapažených i nezapažených rýh šířky přes 600 do 2 000 mm s urovnáním dna do předepsaného profilu a spádu v hornině tř. 4 do 100 m3</t>
  </si>
  <si>
    <t>2016910195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</si>
  <si>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</si>
  <si>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"rýhy pro pasy (od úrovně -0,55m po -0,95m) vč.rozšíření o 600mm na každou stranu"</t>
  </si>
  <si>
    <t>"š-550mm"0,4*1,75*(11+4,7*2+2,8+1,68+2,95)</t>
  </si>
  <si>
    <t>"š-400mm"0,4*1,6*2,97</t>
  </si>
  <si>
    <t>7</t>
  </si>
  <si>
    <t>132301209</t>
  </si>
  <si>
    <t>Hloubení zapažených i nezapažených rýh šířky přes 600 do 2 000 mm s urovnáním dna do předepsaného profilu a spádu v hornině tř. 4 Příplatek k cenám za lepivost horniny tř. 4</t>
  </si>
  <si>
    <t>-1481292595</t>
  </si>
  <si>
    <t>"dtto rýhy š. do 2m"21,382</t>
  </si>
  <si>
    <t>8</t>
  </si>
  <si>
    <t>139711101</t>
  </si>
  <si>
    <t>Vykopávka v uzavřených prostorách s naložením výkopku na dopravní prostředek v hornině tř. 1 až 4</t>
  </si>
  <si>
    <t>-1759135924</t>
  </si>
  <si>
    <t xml:space="preserve">Poznámka k souboru cen:_x000D_
1. V cenách nejsou započteny náklady na podchycení stavebních konstrukcí a případné odvětrávání pracovního prostoru._x000D_
</t>
  </si>
  <si>
    <t>"kanalizace (uvnitř.stáv.objektu)"0,5*0,5*2</t>
  </si>
  <si>
    <t>9</t>
  </si>
  <si>
    <t>162201101</t>
  </si>
  <si>
    <t>Vodorovné přemístění výkopku nebo sypaniny po suchu na obvyklém dopravním prostředku, bez naložení výkopku, avšak se složením bez rozhrnutí z horniny tř. 1 až 4 na vzdálenost do 20 m</t>
  </si>
  <si>
    <t>298327385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</si>
  <si>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</si>
  <si>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"vykopaná zemeina na meziskládku"</t>
  </si>
  <si>
    <t>"uložení na meziskládku (výkopy)"</t>
  </si>
  <si>
    <t>"uvnitř"0,5</t>
  </si>
  <si>
    <t>"zemina na zásyp (zpět)"143,539</t>
  </si>
  <si>
    <t>162201211</t>
  </si>
  <si>
    <t>Vodorovné přemístění výkopku nebo sypaniny stavebním kolečkem s naložením a vyprázdněním kolečka na hromady nebo do dopravního prostředku na vzdálenost do 10 m z horniny tř. 1 až 4</t>
  </si>
  <si>
    <t>-1126334763</t>
  </si>
  <si>
    <t>"z objektu uvnitř"0,5</t>
  </si>
  <si>
    <t>11</t>
  </si>
  <si>
    <t>162701105</t>
  </si>
  <si>
    <t>Vodorovné přemístění výkopku nebo sypaniny po suchu na obvyklém dopravním prostředku, bez naložení výkopku, avšak se složením bez rozhrnutí z horniny tř. 1 až 4 na vzdálenost přes 9 000 do 10 000 m</t>
  </si>
  <si>
    <t>-1639803614</t>
  </si>
  <si>
    <t>P</t>
  </si>
  <si>
    <t>Poznámka k položce:_x000D_
uchazeč ve své cenové nabídce vyhodnotí vzdálenost pro uložení zeminy a konečnou cenu zapracuje ve své nabídce</t>
  </si>
  <si>
    <t>"zemina na odvoz"</t>
  </si>
  <si>
    <t>"výkopy celkem"</t>
  </si>
  <si>
    <t>"odpočet zemina na zásyp"-143,539</t>
  </si>
  <si>
    <t>12</t>
  </si>
  <si>
    <t>171201201</t>
  </si>
  <si>
    <t>Uložení sypaniny na skládky</t>
  </si>
  <si>
    <t>-1461942979</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</si>
  <si>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</si>
  <si>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"dtt rýhy š-600mm"10,659</t>
  </si>
  <si>
    <t>13</t>
  </si>
  <si>
    <t>171201211</t>
  </si>
  <si>
    <t>Poplatek za uložení stavebního odpadu na skládce (skládkovné) zeminy a kameniva zatříděného do Katalogu odpadů pod kódem 170 504</t>
  </si>
  <si>
    <t>t</t>
  </si>
  <si>
    <t>-506624581</t>
  </si>
  <si>
    <t xml:space="preserve">Poznámka k souboru cen:_x000D_
1. Ceny uvedené v souboru cen lze po dohodě upravit podle místních podmínek._x000D_
</t>
  </si>
  <si>
    <t>"zemina na odvoz vč.přepočtu na tuny"67,017*1,8</t>
  </si>
  <si>
    <t>14</t>
  </si>
  <si>
    <t>174101101</t>
  </si>
  <si>
    <t>Zásyp sypaninou z jakékoliv horniny s uložením výkopku ve vrstvách se zhutněním jam, šachet, rýh nebo kolem objektů v těchto vykopávkách</t>
  </si>
  <si>
    <t>1321097090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</si>
  <si>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</si>
  <si>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do úrovně -0,2m (okolo objektu)"</t>
  </si>
  <si>
    <t>"okolo objektu"0,75*0,6*(12,2+5,8*2+2,8+1,68+2,95*2)</t>
  </si>
  <si>
    <t>"zásyp patek (výkop pro patky vč.odpočtu ŽB patek)"134,209-44,676</t>
  </si>
  <si>
    <t>"okolo pasů (z vnitřní strany)"0,4*0,6*(9,9+5,77+1,13+3,5*2+2,57+2,97)</t>
  </si>
  <si>
    <t>"okolo výtahu"1,05*0,6*(3,0*2+4,2*2)</t>
  </si>
  <si>
    <t>"po vybouraném výtahu (upřesnit dle skutečnosti)"1,25*2,97*2,97</t>
  </si>
  <si>
    <t>"z vnější strany (dopočet)"0,5*0,6*(2+2,95)</t>
  </si>
  <si>
    <t>175111101</t>
  </si>
  <si>
    <t>Obsypání potrubí ručně sypaninou z vhodných hornin tř. 1 až 4 nebo materiálem připraveným podél výkopu ve vzdálenosti do 3 m od jeho kraje, pro jakoukoliv hloubku výkopu a míru zhutnění bez prohození sypaniny sítem</t>
  </si>
  <si>
    <t>348417731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</si>
  <si>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</si>
  <si>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"kanalizace"0,4*0,5*(10+2)</t>
  </si>
  <si>
    <t>16</t>
  </si>
  <si>
    <t>M</t>
  </si>
  <si>
    <t>58152354</t>
  </si>
  <si>
    <t>písek slévárenský praný</t>
  </si>
  <si>
    <t>-575952901</t>
  </si>
  <si>
    <t>2,4*2 'Přepočtené koeficientem množství</t>
  </si>
  <si>
    <t>Zakládání</t>
  </si>
  <si>
    <t>17</t>
  </si>
  <si>
    <t>211571121</t>
  </si>
  <si>
    <t>Výplň kamenivem do rýh odvodňovacích žeber nebo trativodů bez zhutnění, s úpravou povrchu výplně kamenivem drobným těženým</t>
  </si>
  <si>
    <t>1736587882</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</si>
  <si>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</si>
  <si>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"pro VZ/101"</t>
  </si>
  <si>
    <t>(PI*0,15*0,15*1,0)</t>
  </si>
  <si>
    <t>18</t>
  </si>
  <si>
    <t>212755211</t>
  </si>
  <si>
    <t>Trativody bez lože z drenážních trubek plastových flexibilních D 50 mm</t>
  </si>
  <si>
    <t>-52164753</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</si>
  <si>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</si>
  <si>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"pro VZ/101"1,0</t>
  </si>
  <si>
    <t>19</t>
  </si>
  <si>
    <t>215901101</t>
  </si>
  <si>
    <t>Zhutnění podloží pod násypy z rostlé horniny tř. 1 až 4 z hornin soudružných do 92 % PS a nesoudržných sypkých relativní ulehlosti I(d) do 0,8</t>
  </si>
  <si>
    <t>546068050</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</si>
  <si>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</si>
  <si>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"přístavba"100</t>
  </si>
  <si>
    <t>20</t>
  </si>
  <si>
    <t>271572211</t>
  </si>
  <si>
    <t>Podsyp pod základové konstrukce se zhutněním a urovnáním povrchu ze štěrkopísku netříděného</t>
  </si>
  <si>
    <t>326983739</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</si>
  <si>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</si>
  <si>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 zákl.deskou-tl.200mm"</t>
  </si>
  <si>
    <t>0,25*(9,9*4,7+2,97*2,97+0,6*1,8)</t>
  </si>
  <si>
    <t>272313911</t>
  </si>
  <si>
    <t>Základy z betonu prostého klenby z betonu kamenem neprokládaného tř. C 30/37</t>
  </si>
  <si>
    <t>1765453271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</si>
  <si>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</si>
  <si>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"vstupní objekt-pasy"</t>
  </si>
  <si>
    <t>0,85*0,55*(11+4,7*2+2,8+1,68+3,5)</t>
  </si>
  <si>
    <t>0,85*0,4*2,97</t>
  </si>
  <si>
    <t>0,85*0,6*(0,6*2)</t>
  </si>
  <si>
    <t>0,6*0,48*2,97</t>
  </si>
  <si>
    <t>15,745*0,05</t>
  </si>
  <si>
    <t>22</t>
  </si>
  <si>
    <t>273321611</t>
  </si>
  <si>
    <t>Základy z betonu železového (bez výztuže) desky z betonu bez zvláštních nároků na prostředí tř. C 30/37</t>
  </si>
  <si>
    <t>1987297436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</si>
  <si>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</si>
  <si>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"zákl.deska tl.150mm"0,15*83</t>
  </si>
  <si>
    <t>"odpočet výtahu"-0,15*2,5*2,5</t>
  </si>
  <si>
    <t>"výtah"</t>
  </si>
  <si>
    <t>0,25*2,5*2,5</t>
  </si>
  <si>
    <t>0,25*3,0*3,0</t>
  </si>
  <si>
    <t>23</t>
  </si>
  <si>
    <t>273351121</t>
  </si>
  <si>
    <t>Bednění základů desek zřízení</t>
  </si>
  <si>
    <t>-113697561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</si>
  <si>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</si>
  <si>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"zákl.deska tl.150mm"0,15*39,5</t>
  </si>
  <si>
    <t>"výtah"0,15*(2,5*2+2,5*2)</t>
  </si>
  <si>
    <t>0,25*(2,5*2+2,5*2)</t>
  </si>
  <si>
    <t>0,25*(3,0*2+3,0*2)</t>
  </si>
  <si>
    <t>24</t>
  </si>
  <si>
    <t>273351122</t>
  </si>
  <si>
    <t>Bednění základů desek odstranění</t>
  </si>
  <si>
    <t>-1185268245</t>
  </si>
  <si>
    <t>"dtto zřízení"14,925</t>
  </si>
  <si>
    <t>25</t>
  </si>
  <si>
    <t>273362021</t>
  </si>
  <si>
    <t>Výztuž základů desek ze svařovaných sítí z drátů typu KARI</t>
  </si>
  <si>
    <t>1465568195</t>
  </si>
  <si>
    <t xml:space="preserve">Poznámka k souboru cen:_x000D_
1. Ceny platí pro desky rovné, s náběhy, hřibové nebo upnuté do žeber včetně výztuže těchto žeber._x000D_
</t>
  </si>
  <si>
    <t xml:space="preserve">Poznámka k položce:_x000D_
vč.zpracování dílenské dokumentace (viz.VON)_x000D_
</t>
  </si>
  <si>
    <t>"zákl.deska tl.150mm-2x Kari síť prům.5mm oka 150/150mm vč.20% překrytí"</t>
  </si>
  <si>
    <t>((83-(2,5*2,5))*2,52*2)/1000</t>
  </si>
  <si>
    <t>(((2,5*2,5)+(3*3))*2,52*2)/1000</t>
  </si>
  <si>
    <t>26</t>
  </si>
  <si>
    <t>274351121</t>
  </si>
  <si>
    <t>Bednění základů pasů rovné zřízení</t>
  </si>
  <si>
    <t>1192153160</t>
  </si>
  <si>
    <t>"bednění pasů (od úrovně -0,95m po zákl.desku)"</t>
  </si>
  <si>
    <t>0,6*2*(11+4,7*2+2,8+1,68+3,5)</t>
  </si>
  <si>
    <t>0,6*2*2,97</t>
  </si>
  <si>
    <t>0,6*2*(0,6*2)</t>
  </si>
  <si>
    <t>27</t>
  </si>
  <si>
    <t>274351122</t>
  </si>
  <si>
    <t>Bednění základů pasů rovné odstranění</t>
  </si>
  <si>
    <t>429080659</t>
  </si>
  <si>
    <t>"dtto zřízení"42,624</t>
  </si>
  <si>
    <t>28</t>
  </si>
  <si>
    <t>275321611</t>
  </si>
  <si>
    <t>Základy z betonu železového (bez výztuže) patky z betonu bez zvláštních nároků na prostředí tř. C 30/37</t>
  </si>
  <si>
    <t>-1854593247</t>
  </si>
  <si>
    <t>"patky pro memránovou střechu"</t>
  </si>
  <si>
    <t>1,2*(2,0*2,0+1*1+3*2+2,5*2+3*2+1,08*1+1,15*1+2*3+1*1+3*2)</t>
  </si>
  <si>
    <t>29</t>
  </si>
  <si>
    <t>275351121</t>
  </si>
  <si>
    <t>Bednění základů patek zřízení</t>
  </si>
  <si>
    <t>884335973</t>
  </si>
  <si>
    <t>1,2*(2,0*4+1*4+3*2+2*2+2,5*2+2*2+3*2+2*2+1,08*2+1*2+1,15*2+1*2+2*2+3*2+1*2+1*2+3*2+2*2)</t>
  </si>
  <si>
    <t>30</t>
  </si>
  <si>
    <t>275351122</t>
  </si>
  <si>
    <t>Bednění základů patek odstranění</t>
  </si>
  <si>
    <t>501768867</t>
  </si>
  <si>
    <t>"dtto zřízení"88,152</t>
  </si>
  <si>
    <t>31</t>
  </si>
  <si>
    <t>275361821</t>
  </si>
  <si>
    <t>Výztuž základů patek z betonářské oceli 10 505 (R)</t>
  </si>
  <si>
    <t>-194527294</t>
  </si>
  <si>
    <t>Poznámka k položce:_x000D_
vč.zpracování dílenské dokumentace (viz.VON)</t>
  </si>
  <si>
    <t>"výztuž patek 200kg/m3 (upřesněno dle stat.výpočtu membránové střechy)"44,676*0,2</t>
  </si>
  <si>
    <t>32</t>
  </si>
  <si>
    <t>279321348</t>
  </si>
  <si>
    <t>Základové zdi z betonu železového (bez výztuže) bez zvláštních nároků na prostředí tř. C 30/37</t>
  </si>
  <si>
    <t>-1121986415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</si>
  <si>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</si>
  <si>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"dojezd výtahu"</t>
  </si>
  <si>
    <t>"vnější"1,0*0,25*(3,0*2+2,5*2)</t>
  </si>
  <si>
    <t>33</t>
  </si>
  <si>
    <t>279351121</t>
  </si>
  <si>
    <t>Bednění základových zdí rovné oboustranné za každou stranu zřízení</t>
  </si>
  <si>
    <t>791031885</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</si>
  <si>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</si>
  <si>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"vnější"1,0*2*(3,0*2+2,5*2)</t>
  </si>
  <si>
    <t>34</t>
  </si>
  <si>
    <t>279351122</t>
  </si>
  <si>
    <t>Bednění základových zdí rovné oboustranné za každou stranu odstranění</t>
  </si>
  <si>
    <t>271159480</t>
  </si>
  <si>
    <t>"dtto zřízení"22</t>
  </si>
  <si>
    <t>35</t>
  </si>
  <si>
    <t>279361821</t>
  </si>
  <si>
    <t>Výztuž základových zdí nosných svislých nebo odkloněných od svislice, rovinných nebo oblých, deskových nebo žebrových, včetně výztuže jejich žeber z betonářské oceli 10 505 (R) nebo BSt 500</t>
  </si>
  <si>
    <t>2121681762</t>
  </si>
  <si>
    <t>"výztuž 120kg/m3-upřesněno dle statiky"2,75*0,12</t>
  </si>
  <si>
    <t>Svislé a kompletní konstrukce</t>
  </si>
  <si>
    <t>36</t>
  </si>
  <si>
    <t>311273121</t>
  </si>
  <si>
    <t>Zdivo tepelněizolační z pórobetonových tvárnic na tenkovrstvou maltu, pevnost tvárnic do P2, objemová hmotnost do 400kg/m3,součinitel prostupu tepla U přes 0,18 do 0,22, tl. zdiva 450 mm</t>
  </si>
  <si>
    <t>-208984833</t>
  </si>
  <si>
    <t xml:space="preserve">Poznámka k souboru cen:_x000D_
1. Jednotka U (W/m2K) - součinitel prostupu tepla udává tepelně izolační vlastnosti neomítnutého zdiva při praktické vlhkosti._x000D_
</t>
  </si>
  <si>
    <t>"zazdívky ve stáv.objektu"</t>
  </si>
  <si>
    <t>"1.np"1,4*2,1</t>
  </si>
  <si>
    <t>"2.np-3.np"2,66*7,2</t>
  </si>
  <si>
    <t>"4.np"1,2*2,66</t>
  </si>
  <si>
    <t>37</t>
  </si>
  <si>
    <t>311321611</t>
  </si>
  <si>
    <t>Nadzákladové zdi z betonu železového (bez výztuže) nosné bez zvláštních nároků na vliv prostředí tř. C 30/37</t>
  </si>
  <si>
    <t>-1069318269</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</si>
  <si>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</si>
  <si>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"výtah.šachta"</t>
  </si>
  <si>
    <t>"dojezd výtahu (vnitřní)"1,1*0,25*(2,0*2+2,5*2)</t>
  </si>
  <si>
    <t>"šachta (od 1.np-po strop)"14,63*0,25*(2,0*2+2,5*2)</t>
  </si>
  <si>
    <t>"odpočet otvorů"-0,25*(1,2*2,28*4+2,0*14,63)</t>
  </si>
  <si>
    <t>"vedle výtahu"10,675*0,25*(0,85*2)+3,955*0,25*(1,4*2)</t>
  </si>
  <si>
    <t>"obvodové stěny"</t>
  </si>
  <si>
    <t>"1.np"3,475*0,25*(3,35+2,8+3,0)-0,25*(0,8*3,475)</t>
  </si>
  <si>
    <t>"2.np"3,4*0,25*3,35-0,25*(0,8*3,4)</t>
  </si>
  <si>
    <t>"3.np"3,4*0,25*3,35-0,25*(0,8*3,4)</t>
  </si>
  <si>
    <t>"4.np"3,955*0,25*3,9-0,25*(0,8*3,955)</t>
  </si>
  <si>
    <t>38</t>
  </si>
  <si>
    <t>311351121</t>
  </si>
  <si>
    <t>Bednění nadzákladových zdí nosných rovné oboustranné za každou stranu zřízení</t>
  </si>
  <si>
    <t>1717081638</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</si>
  <si>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</si>
  <si>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"1.np"3,475*2*(3,35+2,8+3,0)+0,25*(0,8+3,475*2)</t>
  </si>
  <si>
    <t>"2.np"3,4*2*3,35+0,25*(0,8+3,4*2)</t>
  </si>
  <si>
    <t>"3.np"3,4*2*3,35+0,25*(0,8+3,4*2)</t>
  </si>
  <si>
    <t>"4.np"3,955*2*3,9+0,25*(0,8+3,955*2)</t>
  </si>
  <si>
    <t>39</t>
  </si>
  <si>
    <t>311351122</t>
  </si>
  <si>
    <t>Bednění nadzákladových zdí nosných rovné oboustranné za každou stranu odstranění</t>
  </si>
  <si>
    <t>-1229933116</t>
  </si>
  <si>
    <t>"dtto zřízení"147,917</t>
  </si>
  <si>
    <t>40</t>
  </si>
  <si>
    <t>311353111</t>
  </si>
  <si>
    <t>Bednění šachet oboustranné za každou stranu zřízení</t>
  </si>
  <si>
    <t>-151179158</t>
  </si>
  <si>
    <t>"dojezd výtahu (vnitřní)"1,1*2*(2,0*2+2,5*2)</t>
  </si>
  <si>
    <t>"šachta (od 1.np-po strop)"14,63*2*(2,0*2+2,5*2)</t>
  </si>
  <si>
    <t>"otvory"0,25*(1,2*4+2,28*8+2,0+14,63*2)</t>
  </si>
  <si>
    <t>"vedle výtahu"10,675*2*(0,85*2)+3,955*2*(1,4*2)</t>
  </si>
  <si>
    <t>41</t>
  </si>
  <si>
    <t>311353112</t>
  </si>
  <si>
    <t>Bednění šachet oboustranné za každou stranu odstranění</t>
  </si>
  <si>
    <t>478990850</t>
  </si>
  <si>
    <t>"dtto zřízení"355,158</t>
  </si>
  <si>
    <t>42</t>
  </si>
  <si>
    <t>311361821</t>
  </si>
  <si>
    <t>Výztuž nadzákladových zdí nosných svislých nebo odkloněných od svislice, rovných nebo oblých z betonářské oceli 10 505 (R) nebo BSt 500</t>
  </si>
  <si>
    <t>1363904658</t>
  </si>
  <si>
    <t>"výztuž 120kg/m3-upřesněno dle statiky"47,302*0,12</t>
  </si>
  <si>
    <t>43</t>
  </si>
  <si>
    <t>317121351</t>
  </si>
  <si>
    <t>Montáž překladů ze železobetonových prefabrikátů dodatečně do připravených rýh, světlosti otvoru přes 1800 do 2400 mm</t>
  </si>
  <si>
    <t>kus</t>
  </si>
  <si>
    <t>-340226190</t>
  </si>
  <si>
    <t xml:space="preserve">Poznámka k souboru cen:_x000D_
1. Ceny jsou určeny za 1 kus dílce, neplatí za 1 kus překladu (za sestavu)._x000D_
2. Pro volbu cen je rozhodující světlost otvoru._x000D_
3. V cenách nejsou započteny náklady na prefabrikované dílce; tyto dílce se oceňují ve specifikaci._x000D_
</t>
  </si>
  <si>
    <t>"průchod přístavba-stáv.objekt 1-4.np"2*4</t>
  </si>
  <si>
    <t>44</t>
  </si>
  <si>
    <t>59321828</t>
  </si>
  <si>
    <t>překlad pórobetonový nosný š 250mm dl 2100-2400mm</t>
  </si>
  <si>
    <t>864776178</t>
  </si>
  <si>
    <t>45</t>
  </si>
  <si>
    <t>345321616</t>
  </si>
  <si>
    <t>Zídky atikové, poprsní, schodišťové a zábradelní z betonu železového bez výztuže tř. C 30/37</t>
  </si>
  <si>
    <t>-1251211465</t>
  </si>
  <si>
    <t>"ŽB atiky"</t>
  </si>
  <si>
    <t>"spodní střecha"0,5*0,25*(10,7*2+5,0*2)</t>
  </si>
  <si>
    <t>"horní střecha"0,35*0,25*(6,125+3,9*2)</t>
  </si>
  <si>
    <t>46</t>
  </si>
  <si>
    <t>345351005</t>
  </si>
  <si>
    <t>Bednění atikových, poprsních, schodišťových, zábradelních zídek plnostěnných zřízení</t>
  </si>
  <si>
    <t>969687789</t>
  </si>
  <si>
    <t xml:space="preserve">Poznámka k souboru cen:_x000D_
1. Do celkové plochy prolamovaných atikových i zábradelních zídek se započítává plocha bednicích truhlíků tvořících dutiny v konstrukci betonu._x000D_
</t>
  </si>
  <si>
    <t>"spodní střecha"0,5*2*(10,7*2+5,0*2)</t>
  </si>
  <si>
    <t>"horní střecha"0,35*2*(6,125+3,9*2)</t>
  </si>
  <si>
    <t>47</t>
  </si>
  <si>
    <t>345351006</t>
  </si>
  <si>
    <t>Bednění atikových, poprsních, schodišťových, zábradelních zídek plnostěnných odstranění</t>
  </si>
  <si>
    <t>-255254495</t>
  </si>
  <si>
    <t>"dtto zřízení"41,148</t>
  </si>
  <si>
    <t>48</t>
  </si>
  <si>
    <t>345361821</t>
  </si>
  <si>
    <t>Výztuž atikových, poprsních, schodišťových, zábradelních zídek a madel z betonářské oceli 10 505 (R) nebo BSt 500</t>
  </si>
  <si>
    <t>1588823854</t>
  </si>
  <si>
    <t>"výztuž 200kg/m3-upřesněno dle statiky"5,143*0,2</t>
  </si>
  <si>
    <t>Vodorovné konstrukce</t>
  </si>
  <si>
    <t>49</t>
  </si>
  <si>
    <t>411321616</t>
  </si>
  <si>
    <t>Stropy z betonu železového (bez výztuže) stropů deskových, plochých střech, desek balkonových, desek hřibových stropů včetně hlavic hřibových sloupů tř. C 30/37</t>
  </si>
  <si>
    <t>1545242364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</si>
  <si>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</si>
  <si>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"stropy"</t>
  </si>
  <si>
    <t>"nad 1.np"0,2*69,5</t>
  </si>
  <si>
    <t>"nad 2.np"0,2*12,5</t>
  </si>
  <si>
    <t>"nad 3.np"0,2*12,5</t>
  </si>
  <si>
    <t>"nad 4.np vč.výtahu"0,25*24</t>
  </si>
  <si>
    <t>50</t>
  </si>
  <si>
    <t>411351011</t>
  </si>
  <si>
    <t>Bednění stropních konstrukcí - bez podpěrné konstrukce desek tloušťky stropní desky přes 5 do 25 cm zřízení</t>
  </si>
  <si>
    <t>-2101802245</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</si>
  <si>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</si>
  <si>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"spodní líc"</t>
  </si>
  <si>
    <t>"nad 1.np"69,5</t>
  </si>
  <si>
    <t>"nad 2.np"12,5</t>
  </si>
  <si>
    <t>"nad 3.np"12,5</t>
  </si>
  <si>
    <t>"nad 4.np vč.výtahu"24</t>
  </si>
  <si>
    <t>"boky"</t>
  </si>
  <si>
    <t>"nad 1.np"0,2*39,1</t>
  </si>
  <si>
    <t>"nad 2.np"0,2*13,95</t>
  </si>
  <si>
    <t>"nad 3.np"0,2*13,95</t>
  </si>
  <si>
    <t>"nad 4.np vč.výtahu"0,25*20,05</t>
  </si>
  <si>
    <t>"prostupy"2</t>
  </si>
  <si>
    <t>51</t>
  </si>
  <si>
    <t>411351012</t>
  </si>
  <si>
    <t>Bednění stropních konstrukcí - bez podpěrné konstrukce desek tloušťky stropní desky přes 5 do 25 cm odstranění</t>
  </si>
  <si>
    <t>1746652061</t>
  </si>
  <si>
    <t>"dtto zřízení"138,913</t>
  </si>
  <si>
    <t>52</t>
  </si>
  <si>
    <t>411354313</t>
  </si>
  <si>
    <t>Podpěrná konstrukce stropů - desek, kleneb a skořepin výška podepření do 4 m tloušťka stropu přes 15 do 25 cm zřízení</t>
  </si>
  <si>
    <t>-556369078</t>
  </si>
  <si>
    <t xml:space="preserve">Poznámka k souboru cen:_x000D_
1. Podepření větších výšek než 6 m se oceňuje individuálně._x000D_
</t>
  </si>
  <si>
    <t>53</t>
  </si>
  <si>
    <t>411354314</t>
  </si>
  <si>
    <t>Podpěrná konstrukce stropů - desek, kleneb a skořepin výška podepření do 4 m tloušťka stropu přes 15 do 25 cm odstranění</t>
  </si>
  <si>
    <t>1777126210</t>
  </si>
  <si>
    <t>"dtto zřízení"118,5</t>
  </si>
  <si>
    <t>54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</si>
  <si>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</si>
  <si>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</si>
  <si>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-973002503</t>
  </si>
  <si>
    <t>"výztuž cca 120kg/m3 (upřesnit dle statiky)"24,9*0,12</t>
  </si>
  <si>
    <t>55</t>
  </si>
  <si>
    <t>451541111</t>
  </si>
  <si>
    <t>Lože pod potrubí, stoky a drobné objekty v otevřeném výkopu ze štěrkodrtě 0-63 mm</t>
  </si>
  <si>
    <t>1019942907</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</si>
  <si>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</si>
  <si>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"kanalizace"0,1*0,5*(30+2)</t>
  </si>
  <si>
    <t>Úpravy povrchů, podlahy a osazování výplní</t>
  </si>
  <si>
    <t>56</t>
  </si>
  <si>
    <t>611131102</t>
  </si>
  <si>
    <t>Podkladní a spojovací vrstva vnitřních omítaných ploch cementový postřik nanášený ručně síťovitě (pokrytí plochy 50 až 75 %) stropů</t>
  </si>
  <si>
    <t>-1644576109</t>
  </si>
  <si>
    <t>"dtto omítka stropů"67,65</t>
  </si>
  <si>
    <t>57</t>
  </si>
  <si>
    <t>611131121</t>
  </si>
  <si>
    <t>Podkladní a spojovací vrstva vnitřních omítaných ploch penetrace akrylát-silikonová nanášená ručně stropů</t>
  </si>
  <si>
    <t>-1248532415</t>
  </si>
  <si>
    <t>"oprava stropů 10%"130*0,1</t>
  </si>
  <si>
    <t>58</t>
  </si>
  <si>
    <t>611315222</t>
  </si>
  <si>
    <t>Vápenná omítka jednotlivých malých ploch štuková na stropech, plochy jednotlivě přes 0,09 do 0,25 m2</t>
  </si>
  <si>
    <t>405839132</t>
  </si>
  <si>
    <t>"nové překlady (průchod přístavba-st.objekt)"4</t>
  </si>
  <si>
    <t>59</t>
  </si>
  <si>
    <t>611321141</t>
  </si>
  <si>
    <t>Omítka vápenocementová vnitřních ploch nanášená ručně dvouvrstvá, tloušťky jádrové omítky do 10 mm a tloušťky štuku do 3 mm štuková vodorovných konstrukcí stropů rovných</t>
  </si>
  <si>
    <t>385664440</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</si>
  <si>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</si>
  <si>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"1.np:101-102,103,104"4,95+25,16+14,74+22,8</t>
  </si>
  <si>
    <t>"2.np:201-podhled"0</t>
  </si>
  <si>
    <t>"3.np:301-podhled"0</t>
  </si>
  <si>
    <t>"4.np:401-podhled"0</t>
  </si>
  <si>
    <t>60</t>
  </si>
  <si>
    <t>611325421</t>
  </si>
  <si>
    <t>Oprava vápenocementové omítky vnitřních ploch štukové dvouvrstvé, tloušťky do 20 mm a tloušťky štuku do 3 mm stropů, v rozsahu opravované plochy do 10%</t>
  </si>
  <si>
    <t>978576178</t>
  </si>
  <si>
    <t xml:space="preserve">Poznámka k souboru cen:_x000D_
1. Pro ocenění opravy omítek plochy do 1 m2 se použijí ceny souboru cen 61. 32-52.. Vápenocementová omítka jednotlivých malých ploch._x000D_
</t>
  </si>
  <si>
    <t>"stáv.objekt-stropy"</t>
  </si>
  <si>
    <t>"120,123,sklad+chodba"60</t>
  </si>
  <si>
    <t>"218"20</t>
  </si>
  <si>
    <t>"318"20</t>
  </si>
  <si>
    <t>"416"30</t>
  </si>
  <si>
    <t>61</t>
  </si>
  <si>
    <t>612131102</t>
  </si>
  <si>
    <t>Podkladní a spojovací vrstva vnitřních omítaných ploch cementový postřik nanášený ručně síťovitě (pokrytí plochy 50 až 75 %) stěn</t>
  </si>
  <si>
    <t>-1612714431</t>
  </si>
  <si>
    <t>"dtto stěny"122,618</t>
  </si>
  <si>
    <t>62</t>
  </si>
  <si>
    <t>612131121</t>
  </si>
  <si>
    <t>Podkladní a spojovací vrstva vnitřních omítaných ploch penetrace akrylát-silikonová nanášená ručně stěn</t>
  </si>
  <si>
    <t>731824892</t>
  </si>
  <si>
    <t>"oprava stěn 10%"371,124*0,1</t>
  </si>
  <si>
    <t>"štuk"75,814</t>
  </si>
  <si>
    <t>63</t>
  </si>
  <si>
    <t>612135001</t>
  </si>
  <si>
    <t>Vyrovnání nerovností podkladu vnitřních omítaných ploch maltou, tloušťky do 10 mm vápenocementovou stěn</t>
  </si>
  <si>
    <t>-1869894845</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</si>
  <si>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</si>
  <si>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"1.-4.np (čelní stěna+zapuštění ke dveřím)"(3,4*(0,75*2+0,25+1,15))*4</t>
  </si>
  <si>
    <t>64</t>
  </si>
  <si>
    <t>612135101</t>
  </si>
  <si>
    <t>Hrubá výplň rýh maltou jakékoli šířky rýhy ve stěnách</t>
  </si>
  <si>
    <t>-381941839</t>
  </si>
  <si>
    <t xml:space="preserve">Poznámka k souboru cen:_x000D_
1. V cenách nejsou započteny náklady na omítku rýh, tyto se ocení příšlušnými cenami tohoto katalogu._x000D_
</t>
  </si>
  <si>
    <t>"pro profese"0,1*20*4</t>
  </si>
  <si>
    <t>65</t>
  </si>
  <si>
    <t>612142001</t>
  </si>
  <si>
    <t>Potažení vnitřních ploch pletivem v ploše nebo pruzích, na plném podkladu sklovláknitým vtlačením do tmelu stěn</t>
  </si>
  <si>
    <t>1644273856</t>
  </si>
  <si>
    <t xml:space="preserve">Poznámka k souboru cen:_x000D_
1. V cenách -2001 jsou započteny i náklady na tmel._x000D_
</t>
  </si>
  <si>
    <t>"dtto porobet.zazdívky"25,284*2</t>
  </si>
  <si>
    <t>"ostatní"10</t>
  </si>
  <si>
    <t>60,568*0,2</t>
  </si>
  <si>
    <t>66</t>
  </si>
  <si>
    <t>612311131</t>
  </si>
  <si>
    <t>Potažení vnitřních ploch štukem tloušťky do 3 mm svislých konstrukcí stěn</t>
  </si>
  <si>
    <t>-2090343413</t>
  </si>
  <si>
    <t>"dtto porobet.zazdívky"25,284</t>
  </si>
  <si>
    <t>"v přístavbě"0,725*7,2+0,725*1,2</t>
  </si>
  <si>
    <t>67</t>
  </si>
  <si>
    <t>612315222</t>
  </si>
  <si>
    <t>Vápenná omítka jednotlivých malých ploch štuková na stěnách, plochy jednotlivě přes 0,09 do 0,25 m2</t>
  </si>
  <si>
    <t>-374938905</t>
  </si>
  <si>
    <t>"nové překlady (průchod přístavba-st.objekt)-boky"4*2</t>
  </si>
  <si>
    <t>68</t>
  </si>
  <si>
    <t>612321141</t>
  </si>
  <si>
    <t>Omítka vápenocementová vnitřních ploch nanášená ručně dvouvrstvá, tloušťky jádrové omítky do 10 mm a tloušťky štuku do 3 mm štuková svislých konstrukcí stěn</t>
  </si>
  <si>
    <t>-716310301</t>
  </si>
  <si>
    <t>"stěny"</t>
  </si>
  <si>
    <t>"1.np"</t>
  </si>
  <si>
    <t>"102,104"3,475*(3,35*2+2,5)-(0,8*3,275+1,2*2,28)+0,25*(3,275*2+2,28*2)</t>
  </si>
  <si>
    <t>"103"3,475*(3+2,8)+0,25*3,475</t>
  </si>
  <si>
    <t>"2.np"</t>
  </si>
  <si>
    <t>"201-po podhled"3,2*(3,1*2)-(0,8*3,4+1,2*2,28)+0,25*(3,4*2+2,25*2+3,4*2)</t>
  </si>
  <si>
    <t>"3.np"</t>
  </si>
  <si>
    <t>"301-po podhled"3,2*(3,1*2)-(0,8*3,4+1,2*2,28)+0,25*(3,4*2+2,25*2+3,4*2)</t>
  </si>
  <si>
    <t>"4.np"</t>
  </si>
  <si>
    <t>"401-po podhled"3,7*(3,65*2)-(0,8*3,6+1,2*2,28)+0,25*(3,7*2+2,28*2)</t>
  </si>
  <si>
    <t>69</t>
  </si>
  <si>
    <t>612325421</t>
  </si>
  <si>
    <t>Oprava vápenocementové omítky vnitřních ploch štukové dvouvrstvé, tloušťky do 20 mm a tloušťky štuku do 3 mm stěn, v rozsahu opravované plochy do 10%</t>
  </si>
  <si>
    <t>-1913986184</t>
  </si>
  <si>
    <t>"stáv.objekt"</t>
  </si>
  <si>
    <t>"120,123,sklad+chodba"3,275*(11,35*2+8,02+10,4+5,4*2+2,2*4)</t>
  </si>
  <si>
    <t>"218"3,275*(8,05*2+2,3*2)</t>
  </si>
  <si>
    <t>"318"3,275*(8,05*2+2,3*2)</t>
  </si>
  <si>
    <t>"416"3,275*(5,6*2)</t>
  </si>
  <si>
    <t>70</t>
  </si>
  <si>
    <t>619991001</t>
  </si>
  <si>
    <t>Zakrytí vnitřních ploch před znečištěním včetně pozdějšího odkrytí podlah fólií přilepenou lepící páskou</t>
  </si>
  <si>
    <t>217374591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</si>
  <si>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</si>
  <si>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"přístavba"</t>
  </si>
  <si>
    <t>"1.np"4,95+25,16+14,74+22,8</t>
  </si>
  <si>
    <t>"2.np"13,25</t>
  </si>
  <si>
    <t>"3.np"13,25</t>
  </si>
  <si>
    <t>"4.np"14,19</t>
  </si>
  <si>
    <t>"ostatní potřebné plochy"30*4</t>
  </si>
  <si>
    <t>71</t>
  </si>
  <si>
    <t>619991011</t>
  </si>
  <si>
    <t>Zakrytí vnitřních ploch před znečištěním včetně pozdějšího odkrytí konstrukcí a prvků obalením fólií a přelepením páskou</t>
  </si>
  <si>
    <t>-102480160</t>
  </si>
  <si>
    <t>"1.np"3,275*(0,8+2,13+2,7+3,75+4+5,25+1,78+2)</t>
  </si>
  <si>
    <t>1,2*2,28+3,275*(3,75*2+1,6*2)+0,8*1,97*2+2,35*1*2+2,05*2,3</t>
  </si>
  <si>
    <t>"2.np"3,275*(0,8+3,37+2)</t>
  </si>
  <si>
    <t>1,2*2,28+2,05*2,3</t>
  </si>
  <si>
    <t>"3.np"3,275*(0,8+3,37+2)</t>
  </si>
  <si>
    <t>"4.np"3,83*(0,8+3,37+2)</t>
  </si>
  <si>
    <t>1,2*2,25+2*2,3</t>
  </si>
  <si>
    <t>"ostatní potřebné plochy (stáv.objekt)"30*4</t>
  </si>
  <si>
    <t>72</t>
  </si>
  <si>
    <t>619995001</t>
  </si>
  <si>
    <t>Začištění omítek (s dodáním hmot) kolem oken, dveří, podlah, obkladů apod.</t>
  </si>
  <si>
    <t>-878201488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</si>
  <si>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</si>
  <si>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"dtto ker.soklík"KS</t>
  </si>
  <si>
    <t>"dveře ve stáv.objektu"2,35*2*4+1,98+2,05*3</t>
  </si>
  <si>
    <t>"zazdívky ve stáv.objektu"1,4+2,1*2+2,7*2+7,2*2+2,7*2+1,2*2</t>
  </si>
  <si>
    <t>73</t>
  </si>
  <si>
    <t>619996115</t>
  </si>
  <si>
    <t>Ochrana stavebních konstrukcí a samostatných prvků včetně pozdějšího odstranění obedněním podlahy</t>
  </si>
  <si>
    <t>-1591436150</t>
  </si>
  <si>
    <t xml:space="preserve">Poznámka k souboru cen:_x000D_
1. Množství měrných jednotek se určuje v m2 rozvinuté plochy._x000D_
</t>
  </si>
  <si>
    <t>"přístup plochy-stáv.objekt"25*4</t>
  </si>
  <si>
    <t>74</t>
  </si>
  <si>
    <t>619996145</t>
  </si>
  <si>
    <t>Ochrana stavebních konstrukcí a samostatných prvků včetně pozdějšího odstranění obalením geotextilií samostatných konstrukcí a prvků</t>
  </si>
  <si>
    <t>-1859533958</t>
  </si>
  <si>
    <t>"dtto obednění"100</t>
  </si>
  <si>
    <t>"ostatní"50</t>
  </si>
  <si>
    <t>75</t>
  </si>
  <si>
    <t>622131121</t>
  </si>
  <si>
    <t>Podkladní a spojovací vrstva vnějších omítaných ploch penetrace akrylát-silikonová nanášená ručně stěn</t>
  </si>
  <si>
    <t>-1014004311</t>
  </si>
  <si>
    <t>"nad střechou přístavby (oprava 50%)"10*0,5</t>
  </si>
  <si>
    <t>76</t>
  </si>
  <si>
    <t>622143002</t>
  </si>
  <si>
    <t>Montáž omítkových profilů plastových nebo pozinkovaných, upevněných vtlačením do podkladní vrstvy nebo přibitím dilatačních s tkaninou</t>
  </si>
  <si>
    <t>1514094802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</si>
  <si>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</si>
  <si>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"pro vnitřní omítky-dilatace stáv.objektu a přístavby"</t>
  </si>
  <si>
    <t>"VZ/106"3,275*2+3,37</t>
  </si>
  <si>
    <t>"VZ/206"3,275*2+3,37</t>
  </si>
  <si>
    <t>"VZ/306"3,275*2+3,37</t>
  </si>
  <si>
    <t>"VZ/406"3,83*2+3,37</t>
  </si>
  <si>
    <t>"otvory-obvod"0,8*4+3,275*6+3,83*2</t>
  </si>
  <si>
    <t>"otvory-vnitřní"1,2*4+2,28*8</t>
  </si>
  <si>
    <t>"rohy"3,275*4*3+3,83*2</t>
  </si>
  <si>
    <t>77</t>
  </si>
  <si>
    <t>55343023</t>
  </si>
  <si>
    <t>profil omítkový rohový pro omítky vnitřní 12mm s úzkou kulatou hlavou 4,0mm</t>
  </si>
  <si>
    <t>275872328</t>
  </si>
  <si>
    <t>"rohy"100,51</t>
  </si>
  <si>
    <t>100,51*1,05 'Přepočtené koeficientem množství</t>
  </si>
  <si>
    <t>78</t>
  </si>
  <si>
    <t>55343014</t>
  </si>
  <si>
    <t>profil omítkový dilatační pro omítky venkovní 12mm</t>
  </si>
  <si>
    <t>92050060</t>
  </si>
  <si>
    <t>"dilatace"40,79</t>
  </si>
  <si>
    <t>40,79*1,05 'Přepočtené koeficientem množství</t>
  </si>
  <si>
    <t>79</t>
  </si>
  <si>
    <t>622143005</t>
  </si>
  <si>
    <t>Montáž omítkových profilů plastových nebo pozinkovaných, upevněných vtlačením do podkladní vrstvy nebo přibitím omítníků</t>
  </si>
  <si>
    <t>1902074259</t>
  </si>
  <si>
    <t>"omítníky vnitřní"</t>
  </si>
  <si>
    <t>"štuk.omítka stěn"125,098/2</t>
  </si>
  <si>
    <t>80</t>
  </si>
  <si>
    <t>55343031</t>
  </si>
  <si>
    <t>profil omítkový přesný pro omítky vnitřní 10mm</t>
  </si>
  <si>
    <t>-1302407855</t>
  </si>
  <si>
    <t>62,549*1,05 'Přepočtené koeficientem množství</t>
  </si>
  <si>
    <t>81</t>
  </si>
  <si>
    <t>622211021</t>
  </si>
  <si>
    <t>Montáž kontaktního zateplení z polystyrenových desek nebo z kombinovaných desek na vnější stěny, tloušťky desek přes 80 do 120 mm</t>
  </si>
  <si>
    <t>-1601869353</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</si>
  <si>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</si>
  <si>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"soklová část přístavba KZS EPS tl.120mm"0,2*(11+5,8*2+2,8+1,8+2,95*2)</t>
  </si>
  <si>
    <t>82</t>
  </si>
  <si>
    <t>28376355</t>
  </si>
  <si>
    <t>deska fasádní polystyrénová pro tepelné izolace spodní stavby tl 120mm</t>
  </si>
  <si>
    <t>1276986851</t>
  </si>
  <si>
    <t>6,62*1,05 'Přepočtené koeficientem množství</t>
  </si>
  <si>
    <t>83</t>
  </si>
  <si>
    <t>622211031</t>
  </si>
  <si>
    <t>Montáž kontaktního zateplení z polystyrenových desek nebo z kombinovaných desek na vnější stěny, tloušťky desek přes 120 do 160 mm</t>
  </si>
  <si>
    <t>-1075639773</t>
  </si>
  <si>
    <t>"KZS EPS tl.140mm-sokl"</t>
  </si>
  <si>
    <t>"doplnění na stáv.objektu"</t>
  </si>
  <si>
    <t>"1.np"0,3*1,4</t>
  </si>
  <si>
    <t>"4.np-nad střechou přístavby"0,3*3,1</t>
  </si>
  <si>
    <t>84</t>
  </si>
  <si>
    <t>28376357</t>
  </si>
  <si>
    <t>deska fasádní polystyrénová pro tepelné izolace spodní stavby tl 140mm</t>
  </si>
  <si>
    <t>-146516323</t>
  </si>
  <si>
    <t>1,35*1,05 'Přepočtené koeficientem množství</t>
  </si>
  <si>
    <t>85</t>
  </si>
  <si>
    <t>622221131</t>
  </si>
  <si>
    <t>Montáž kontaktního zateplení z desek z minerální vlny s kolmou orientací vláken na vnější stěny, tloušťky desek přes 120 do 160 mm</t>
  </si>
  <si>
    <t>2061391573</t>
  </si>
  <si>
    <t>Poznámka k položce:_x000D_
počet kotev upřesnět dle statického posouzení dodavatele zateplení (viz.VON-dílenskáí dokumentace)</t>
  </si>
  <si>
    <t>"KZS MW tl.140mm-nad soklovou částí"</t>
  </si>
  <si>
    <t>"1.np"1,4*1,85</t>
  </si>
  <si>
    <t>"nad střechou přístavby"10</t>
  </si>
  <si>
    <t>86</t>
  </si>
  <si>
    <t>63151532</t>
  </si>
  <si>
    <t>deska tepelně izolační minerální kontaktních fasád kolmé vlákno λ=0,040-0,042 tl 140mm</t>
  </si>
  <si>
    <t>-1729423513</t>
  </si>
  <si>
    <t>12,59*1,05 'Přepočtené koeficientem množství</t>
  </si>
  <si>
    <t>87</t>
  </si>
  <si>
    <t>622251101</t>
  </si>
  <si>
    <t>Montáž kontaktního zateplení Příplatek k cenám za zápustnou montáž kotev s použitím tepelněizolačních zátek na vnější stěny z polystyrenu</t>
  </si>
  <si>
    <t>-1319472873</t>
  </si>
  <si>
    <t>"KZS EPS tl.120mm"6,62</t>
  </si>
  <si>
    <t>"KZS EPS tl.140mm"1,35</t>
  </si>
  <si>
    <t>88</t>
  </si>
  <si>
    <t>622251105</t>
  </si>
  <si>
    <t>Montáž kontaktního zateplení Příplatek k cenám za zápustnou montáž kotev s použitím tepelněizolačních zátek na vnější stěny z minerální vlny</t>
  </si>
  <si>
    <t>1845395483</t>
  </si>
  <si>
    <t>"KZS MW tl.140mm"12,59</t>
  </si>
  <si>
    <t>89</t>
  </si>
  <si>
    <t>622252001</t>
  </si>
  <si>
    <t>Montáž lišt kontaktního zateplení zakládacích soklových připevněných hmoždinkami</t>
  </si>
  <si>
    <t>957666249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</si>
  <si>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</si>
  <si>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"viz.výpis zámečník"</t>
  </si>
  <si>
    <t>"VK/F02"4,1+7,5</t>
  </si>
  <si>
    <t>"VK/F03"30</t>
  </si>
  <si>
    <t>90</t>
  </si>
  <si>
    <t>590516-01</t>
  </si>
  <si>
    <t>lišta soklová Al s okapničkou zakládací U 15cm 0,95/200cm</t>
  </si>
  <si>
    <t>-498602243</t>
  </si>
  <si>
    <t>41,6*1,05 'Přepočtené koeficientem množství</t>
  </si>
  <si>
    <t>91</t>
  </si>
  <si>
    <t>622252002</t>
  </si>
  <si>
    <t>Montáž lišt kontaktního zateplení ostatních stěnových, dilatačních apod. lepených do tmelu</t>
  </si>
  <si>
    <t>2114805085</t>
  </si>
  <si>
    <t>"rohy (mimo špalet-započítáno v KZS ostění)"</t>
  </si>
  <si>
    <t>"doplnění zateplení na stáv.objektu"5</t>
  </si>
  <si>
    <t>"dilatační-viz.klempíř VK/F04"30,8*2</t>
  </si>
  <si>
    <t>92</t>
  </si>
  <si>
    <t>59051480</t>
  </si>
  <si>
    <t>profil rohový Al s tkaninou kontaktního zateplení</t>
  </si>
  <si>
    <t>1311326944</t>
  </si>
  <si>
    <t>"rohy"5</t>
  </si>
  <si>
    <t>5*1,05 'Přepočtené koeficientem množství</t>
  </si>
  <si>
    <t>93</t>
  </si>
  <si>
    <t>59051502</t>
  </si>
  <si>
    <t>profil dilatační rohový</t>
  </si>
  <si>
    <t>1476271194</t>
  </si>
  <si>
    <t>61,6*1,05 'Přepočtené koeficientem množství</t>
  </si>
  <si>
    <t>94</t>
  </si>
  <si>
    <t>622273001</t>
  </si>
  <si>
    <t>Montáž zavěšené odvětrávané fasády na hliníkové nosné konstrukci z fasádních desek na jednosměrné nosné konstrukci opláštění připevněné mechanickým viditelným spojem (nýty) stěn bez tepelné izolace</t>
  </si>
  <si>
    <t>1654108233</t>
  </si>
  <si>
    <t xml:space="preserve">Poznámka k souboru cen:_x000D_
1. V cenách jsou započteny náklady na:_x000D_
a) montáž a dodávku nosné konstrukce (roštu) se vzdáleností podpěr 425 mm pro podhledy a 600 mm pro stěny. Montáž roštu s jinými (menšími) roztečemi podpěr se oceňuje individuálně,_x000D_
b) montáž a dodávku tepelné izolace z desek z minerální vlny,_x000D_
c) montáž fasádní desky,_x000D_
d) montáž difuzní folie._x000D_
2. V cenách nejsou započteny náklady na:_x000D_
a) dodávku fasádních desek, tyto se oceňují ve specifikaci. Ztratné pro kompaktní desky_x000D_
- (cementovláknité, cementotřískové, z vysokotlakého laminátu) lze stanovit ve výši 25 %._x000D_
b) dodávku difuzní fólie, tyto se oceňují ve specifikaci. Ztratné lze stanovit ve výši 10 %._x000D_
c) případnou povrchovou úpravu desek._x000D_
</t>
  </si>
  <si>
    <t>"viz.fasády-obkladové desky (c)"</t>
  </si>
  <si>
    <t>"čelní (vstupní fasáda)"11,15*(0,4+2,65)</t>
  </si>
  <si>
    <t>"boční (pravá)"11,15*0,4+15,02*1,0+4,505*0,55</t>
  </si>
  <si>
    <t>"boční (levá)"15,02*(1,02*2)+4,505*0,55+11,15*0,55</t>
  </si>
  <si>
    <t>95</t>
  </si>
  <si>
    <t>59244081</t>
  </si>
  <si>
    <t>fólie kontaktní difuzně propustná pro doplňkovou hydroizolační vrstvu, třívrstvá 110g/m2</t>
  </si>
  <si>
    <t>1272882888</t>
  </si>
  <si>
    <t>Poznámka k položce:_x000D_
max. třída těsnosti 3, zvýšená odolnost proti impregnačním prostředkům na dřevo</t>
  </si>
  <si>
    <t>97,217*1,1 'Přepočtené koeficientem množství</t>
  </si>
  <si>
    <t>96</t>
  </si>
  <si>
    <t>631481-01</t>
  </si>
  <si>
    <t>deska tepelně izolační minerální provětrávaných fasád λ=0,033-0,035 tl 150mm</t>
  </si>
  <si>
    <t>787896002</t>
  </si>
  <si>
    <t>97,217*1,05 'Přepočtené koeficientem množství</t>
  </si>
  <si>
    <t>97</t>
  </si>
  <si>
    <t>591551-02</t>
  </si>
  <si>
    <t>fasádní obkladové desky, povrch dřevěná dýha, HPL jádro, barevný odstín-gold</t>
  </si>
  <si>
    <t>-1164259026</t>
  </si>
  <si>
    <t xml:space="preserve">Poznámka k položce:_x000D_
plný popis a specifikace viz.TZ a fasády_x000D_
_x000D_
</t>
  </si>
  <si>
    <t>97,217*1,25 'Přepočtené koeficientem množství</t>
  </si>
  <si>
    <t>98</t>
  </si>
  <si>
    <t>622273091</t>
  </si>
  <si>
    <t>Montáž zavěšené odvětrávané fasády na hliníkové nosné konstrukci z fasádních desek na jednosměrné nosné konstrukci opláštění připevněné mechanickým viditelným spojem (nýty) stěn s vložením tepelné izolace, tloušťky ostění nebo nadpraží</t>
  </si>
  <si>
    <t>1103306414</t>
  </si>
  <si>
    <t>"ostění"15,05+11,15*3+15,05+11,15</t>
  </si>
  <si>
    <t>99</t>
  </si>
  <si>
    <t>809913510</t>
  </si>
  <si>
    <t>"ostění"0,2*74,7</t>
  </si>
  <si>
    <t>14,94*1,1 'Přepočtené koeficientem množství</t>
  </si>
  <si>
    <t>100</t>
  </si>
  <si>
    <t>290148805</t>
  </si>
  <si>
    <t>Poznámka k položce:_x000D_
plný popis a specifikace viz.TZ a fasády</t>
  </si>
  <si>
    <t>14,94*1,25 'Přepočtené koeficientem množství</t>
  </si>
  <si>
    <t>101</t>
  </si>
  <si>
    <t>622325203</t>
  </si>
  <si>
    <t>Oprava vápenocementové omítky vnějších ploch stupně členitosti 1 štukové stěn, v rozsahu opravované plochy přes 30 do 50%</t>
  </si>
  <si>
    <t>-1300708822</t>
  </si>
  <si>
    <t>102</t>
  </si>
  <si>
    <t>622511111</t>
  </si>
  <si>
    <t>Omítka tenkovrstvá akrylátová vnějších ploch probarvená, včetně penetrace podkladu mozaiková střednězrnná stěn</t>
  </si>
  <si>
    <t>2046514553</t>
  </si>
  <si>
    <t>103</t>
  </si>
  <si>
    <t>6225310-01</t>
  </si>
  <si>
    <t>Omítka tenkovrstvá silikonová vnějších ploch probarvená, včetně penetrace podkladu zrnitá, tloušťky 1,5 mm stěn,podhledů,sloupů a špalet-D+M</t>
  </si>
  <si>
    <t>-212803978</t>
  </si>
  <si>
    <t>104</t>
  </si>
  <si>
    <t>629991001</t>
  </si>
  <si>
    <t>Zakrytí vnějších ploch před znečištěním včetně pozdějšího odkrytí ploch podélných rovných (např. chodníků) fólií položenou volně</t>
  </si>
  <si>
    <t>1533686761</t>
  </si>
  <si>
    <t xml:space="preserve">Poznámka k souboru cen:_x000D_
1. V ceně -1012 nejsou započteny náklady na dodávku a montáž začišťovací lišty; tyto se oceňují cenou 622 14-3004 této části katalogu a materiálem ve specifikaci._x000D_
</t>
  </si>
  <si>
    <t>"okolo objektu"1,0*(11+5,8*2+2,8+1,8+2,95*2)</t>
  </si>
  <si>
    <t>"střechy"60+30</t>
  </si>
  <si>
    <t>105</t>
  </si>
  <si>
    <t>629991011</t>
  </si>
  <si>
    <t>Zakrytí vnějších ploch před znečištěním včetně pozdějšího odkrytí výplní otvorů a svislých ploch fólií přilepenou lepící páskou</t>
  </si>
  <si>
    <t>-1099640816</t>
  </si>
  <si>
    <t>"výplně otvorů"</t>
  </si>
  <si>
    <t>"potřebné plochy"75+52+82</t>
  </si>
  <si>
    <t>106</t>
  </si>
  <si>
    <t>631311124</t>
  </si>
  <si>
    <t>Mazanina z betonu prostého bez zvýšených nároků na prostředí tl. přes 80 do 120 mm tř. C 16/20</t>
  </si>
  <si>
    <t>873375294</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</si>
  <si>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</si>
  <si>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"čistící rohož (VZ/101)"0,1*1*2</t>
  </si>
  <si>
    <t>1,1*0,1</t>
  </si>
  <si>
    <t>107</t>
  </si>
  <si>
    <t>631311131</t>
  </si>
  <si>
    <t>Doplnění dosavadních mazanin prostým betonem s dodáním hmot, bez potěru, plochy jednotlivě do 1 m2 a tl. přes 80 mm</t>
  </si>
  <si>
    <t>145659559</t>
  </si>
  <si>
    <t>"v rýze kanalizace (stáv.objekt)"</t>
  </si>
  <si>
    <t>"zákl.deska"0,1*0,5*2,0</t>
  </si>
  <si>
    <t>108</t>
  </si>
  <si>
    <t>631351101</t>
  </si>
  <si>
    <t>Bednění v podlahách rýh a hran zřízení</t>
  </si>
  <si>
    <t>-1378937349</t>
  </si>
  <si>
    <t>"čistící rohož (VZ/101)"0,1*(1*2+2*2)</t>
  </si>
  <si>
    <t>109</t>
  </si>
  <si>
    <t>631351102</t>
  </si>
  <si>
    <t>Bednění v podlahách rýh a hran odstranění</t>
  </si>
  <si>
    <t>-1869507231</t>
  </si>
  <si>
    <t>"dtto zřízení"0,6</t>
  </si>
  <si>
    <t>110</t>
  </si>
  <si>
    <t>631362021</t>
  </si>
  <si>
    <t>Výztuž mazanin ze svařovaných sítí z drátů typu KARI</t>
  </si>
  <si>
    <t>-2060030322</t>
  </si>
  <si>
    <t>"výztuž Kari síť v podlahách prům.4mm oka 150/150mm vč.20% překrytí)"</t>
  </si>
  <si>
    <t>((P101+P102+P401+4,92)*1,62)/1000</t>
  </si>
  <si>
    <t>"rýha kanalizace (v podlaze a zákl.desce)"((0,5*2,0*2)*1,62)/1000</t>
  </si>
  <si>
    <t>111</t>
  </si>
  <si>
    <t>632451254</t>
  </si>
  <si>
    <t>Potěr cementový samonivelační litý tř. C 30, tl. přes 45 do 50 mm</t>
  </si>
  <si>
    <t>-1089254796</t>
  </si>
  <si>
    <t>"viz.podlahy"P101+P102+P401</t>
  </si>
  <si>
    <t>"101-čistící zona"4,95</t>
  </si>
  <si>
    <t>112</t>
  </si>
  <si>
    <t>632451293</t>
  </si>
  <si>
    <t>Potěr cementový samonivelační litý Příplatek k cenám za každých dalších i započatých 5 mm tloušťky přes 50 mm tř. C 30</t>
  </si>
  <si>
    <t>-809453461</t>
  </si>
  <si>
    <t>"viz.podlahy (dopočet na tl.55mm)"P401</t>
  </si>
  <si>
    <t>113</t>
  </si>
  <si>
    <t>632451441</t>
  </si>
  <si>
    <t>Doplnění cementového potěru na mazaninách a betonových podkladech (s dodáním hmot), hlazeného dřevěným nebo ocelovým hladítkem, plochy jednotlivě do 1 m2 a tl. přes 30 do 40 mm</t>
  </si>
  <si>
    <t>410152878</t>
  </si>
  <si>
    <t>"v podlaze"0,5*2,0</t>
  </si>
  <si>
    <t>114</t>
  </si>
  <si>
    <t>6324812-01</t>
  </si>
  <si>
    <t>Separační vrstva k oddělení podlahových vrstev z polyetylénové fólie-slepená ve spojích-D+M</t>
  </si>
  <si>
    <t>950228275</t>
  </si>
  <si>
    <t>115</t>
  </si>
  <si>
    <t>633991111</t>
  </si>
  <si>
    <t>Nástřik proti odpařování vody betonových povrchů</t>
  </si>
  <si>
    <t>-426119366</t>
  </si>
  <si>
    <t>"ŽB stropy"118,5</t>
  </si>
  <si>
    <t>"zákl.deska"83</t>
  </si>
  <si>
    <t>116</t>
  </si>
  <si>
    <t>634112123</t>
  </si>
  <si>
    <t>Obvodová dilatace mezi stěnou a mazaninou nebo potěrem podlahovým páskem z pěnového PE s fólií tl. do 10 mm, výšky 80 mm</t>
  </si>
  <si>
    <t>270957483</t>
  </si>
  <si>
    <t>"101"3,39*2+1,75*2</t>
  </si>
  <si>
    <t>"103"2,91*2+5,25*2</t>
  </si>
  <si>
    <t>"102,104"7,685*2+8,6*2</t>
  </si>
  <si>
    <t>"201"3,37*2+4,15*2</t>
  </si>
  <si>
    <t>"301"3,37*2+4,15*2</t>
  </si>
  <si>
    <t>"401"3,37*2+4,7*2</t>
  </si>
  <si>
    <t>117</t>
  </si>
  <si>
    <t>634661111</t>
  </si>
  <si>
    <t>Výplň dilatačních spar mazanin silikonovým tmelem, šířka spáry do 5 mm</t>
  </si>
  <si>
    <t>1252062004</t>
  </si>
  <si>
    <t xml:space="preserve">Poznámka k souboru cen:_x000D_
1. V cenách jsou započteny i náklady na ochranu okrajů spáry papírovou páskou._x000D_
2. V cenách 634 66-21.. a 634 66-31.. jsou započteny i náklady na těsnící provazec z pěnového polyetylénu._x000D_
</t>
  </si>
  <si>
    <t>"1.np"3,37+3,65</t>
  </si>
  <si>
    <t>118</t>
  </si>
  <si>
    <t>634911114</t>
  </si>
  <si>
    <t>Řezání dilatačních nebo smršťovacích spár v čerstvé betonové mazanině nebo potěru šířky do 5 mm, hloubky přes 50 do 80 mm</t>
  </si>
  <si>
    <t>1821352875</t>
  </si>
  <si>
    <t xml:space="preserve">Poznámka k souboru cen:_x000D_
1. V cenách jsou započteny i náklady na vyčištění spár po řezání._x000D_
</t>
  </si>
  <si>
    <t>119</t>
  </si>
  <si>
    <t>637121113</t>
  </si>
  <si>
    <t>Okapový chodník z kameniva s udusáním a urovnáním povrchu z kačírku tl. 200 mm</t>
  </si>
  <si>
    <t>-746853586</t>
  </si>
  <si>
    <t>"vstupní objekt+část stáv.objekt"0,45*(1,8+3,3+1,85+3,5+7,35+1,85+2,5)</t>
  </si>
  <si>
    <t>"v kruhu okolo sloupů membránového zastřešení"</t>
  </si>
  <si>
    <t>(3,14*3,14*0,4)*10</t>
  </si>
  <si>
    <t>Ostatní konstrukce a práce, bourání</t>
  </si>
  <si>
    <t>120</t>
  </si>
  <si>
    <t>916231213</t>
  </si>
  <si>
    <t>Osazení chodníkového obrubníku betonového se zřízením lože, s vyplněním a zatřením spár cementovou maltou stojatého s boční opěrou z betonu prostého, do lože z betonu prostého</t>
  </si>
  <si>
    <t>39252551</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</si>
  <si>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</si>
  <si>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"lemování okap.chodníku"</t>
  </si>
  <si>
    <t>"vstupní objekt+část stáv.objekt"1,8+3,3+1,85+3,5+7,35+1,85+2,5+0,45*2</t>
  </si>
  <si>
    <t>(2*3,14*0,4)*10</t>
  </si>
  <si>
    <t>121</t>
  </si>
  <si>
    <t>59217002</t>
  </si>
  <si>
    <t>obrubník betonový zahradní šedý 1000x50x200mm</t>
  </si>
  <si>
    <t>213657050</t>
  </si>
  <si>
    <t>23,05*1,05 'Přepočtené koeficientem množství</t>
  </si>
  <si>
    <t>122</t>
  </si>
  <si>
    <t>592170-01</t>
  </si>
  <si>
    <t>obrubník betonový skružený</t>
  </si>
  <si>
    <t>-81735101</t>
  </si>
  <si>
    <t>25,12*1,05 'Přepočtené koeficientem množství</t>
  </si>
  <si>
    <t>123</t>
  </si>
  <si>
    <t>919726122</t>
  </si>
  <si>
    <t>Geotextilie netkaná pro ochranu, separaci nebo filtraci měrná hmotnost přes 200 do 300 g/m2</t>
  </si>
  <si>
    <t>1468286385</t>
  </si>
  <si>
    <t xml:space="preserve">Poznámka k souboru cen:_x000D_
1. V cenách jsou započteny i náklady na položení a dodání geotextilie včetně přesahů._x000D_
</t>
  </si>
  <si>
    <t>"dtto okap.chodník"49,406</t>
  </si>
  <si>
    <t>"pod základovou deskou"83</t>
  </si>
  <si>
    <t>124</t>
  </si>
  <si>
    <t>941111112</t>
  </si>
  <si>
    <t>Montáž lešení řadového trubkového lehkého pracovního s podlahami s provozním zatížením tř. 3 do 200 kg/m2 šířky tř. W06 od 0,6 do 0,9 m, výšky přes 10 do 25 m</t>
  </si>
  <si>
    <t>-1017657877</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</si>
  <si>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</si>
  <si>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</si>
  <si>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14,4*(6,5+3,5*2+0,9*4)</t>
  </si>
  <si>
    <t>3,6*(2,8*2+1,8*2+5,9*2+0,9*8)</t>
  </si>
  <si>
    <t>125</t>
  </si>
  <si>
    <t>941111212</t>
  </si>
  <si>
    <t>Montáž lešení řadového trubkového lehkého pracovního s podlahami s provozním zatížením tř. 3 do 200 kg/m2 Příplatek za první a každý další den použití lešení k ceně -1112</t>
  </si>
  <si>
    <t>1547733234</t>
  </si>
  <si>
    <t>Poznámka k položce:_x000D_
uchazeč ve své cenové nabídce vyhodnotí dobu použití pro veškeré práce a konečnou cenu zapracuje ve své nabídce</t>
  </si>
  <si>
    <t>"dtto lešení"347,76*30</t>
  </si>
  <si>
    <t>126</t>
  </si>
  <si>
    <t>941111812</t>
  </si>
  <si>
    <t>Demontáž lešení řadového trubkového lehkého pracovního s podlahami s provozním zatížením tř. 3 do 200 kg/m2 šířky tř. W06 od 0,6 do 0,9 m, výšky přes 10 do 25 m</t>
  </si>
  <si>
    <t>-1163293108</t>
  </si>
  <si>
    <t xml:space="preserve">Poznámka k souboru cen:_x000D_
1. Demontáž lešení řadového trubkového lehkého výšky přes 25 m se oceňuje individuálně._x000D_
</t>
  </si>
  <si>
    <t>"dtto lešení"347,76</t>
  </si>
  <si>
    <t>127</t>
  </si>
  <si>
    <t>944111122</t>
  </si>
  <si>
    <t>Montáž ochranného zábradlí trubkového vnitřního na lešeňových konstrukcích dvoutyčového</t>
  </si>
  <si>
    <t>1833531820</t>
  </si>
  <si>
    <t xml:space="preserve">Poznámka k souboru cen:_x000D_
1. Cena -1111 je určena pro zábradlí na objektech jakékoliv výšky._x000D_
2. Ceny -1121 a -1122 jsou určeny pro lešeňové trubkové konstrukce do výšky 25 m._x000D_
3. Množství měrných jednotek se určuje:_x000D_
a) u ceny -1111 v m délky vnějšího obvodu objektu v úrovni ochranného zábradlí,_x000D_
b) u cen -1121 a -1122 v m délky ochranného zábradlí._x000D_
</t>
  </si>
  <si>
    <t>8*(6,5+3,5*2+0,9*4)</t>
  </si>
  <si>
    <t>2*(2,8*2+1,8*2+5,9*2+0,9*8)</t>
  </si>
  <si>
    <t>128</t>
  </si>
  <si>
    <t>944111222</t>
  </si>
  <si>
    <t>Montáž ochranného zábradlí trubkového Příplatek za první a každý další den použití zábradlí k ceně -1122</t>
  </si>
  <si>
    <t>1224078526</t>
  </si>
  <si>
    <t>"dtto zábradlí"193,2*30</t>
  </si>
  <si>
    <t>129</t>
  </si>
  <si>
    <t>944111822</t>
  </si>
  <si>
    <t>Demontáž ochranného zábradlí trubkového vnitřního na lešeňových konstrukcích dvoutyčového</t>
  </si>
  <si>
    <t>1128946459</t>
  </si>
  <si>
    <t xml:space="preserve">Poznámka k souboru cen:_x000D_
1. Cena -1811 je určena pro zábradlí na objektech jakékoliv výšky._x000D_
2. Ceny -1821 a -1822 jsou určeny pro lešeňové trubkové konstrukce do výšky 25 m._x000D_
</t>
  </si>
  <si>
    <t>"dtto zábradlí"193,2</t>
  </si>
  <si>
    <t>130</t>
  </si>
  <si>
    <t>944511111</t>
  </si>
  <si>
    <t>Montáž ochranné sítě zavěšené na konstrukci lešení z textilie z umělých vláken</t>
  </si>
  <si>
    <t>-1566027715</t>
  </si>
  <si>
    <t xml:space="preserve">Poznámka k souboru cen:_x000D_
1. V cenách nejsou započteny náklady na lešení potřebné pro zavěšení sítí; toto lešení se oceňuje příslušnými cenami lešení._x000D_
</t>
  </si>
  <si>
    <t>131</t>
  </si>
  <si>
    <t>944511211</t>
  </si>
  <si>
    <t>Montáž ochranné sítě Příplatek za první a každý další den použití sítě k ceně -1111</t>
  </si>
  <si>
    <t>-1182781337</t>
  </si>
  <si>
    <t>132</t>
  </si>
  <si>
    <t>944511811</t>
  </si>
  <si>
    <t>Demontáž ochranné sítě zavěšené na konstrukci lešení z textilie z umělých vláken</t>
  </si>
  <si>
    <t>-946509348</t>
  </si>
  <si>
    <t>133</t>
  </si>
  <si>
    <t>94522-01</t>
  </si>
  <si>
    <t>Použití autojeřábu pro dopravu materiálu na střechu vč.obsluhy_x000D_
 a dopravy</t>
  </si>
  <si>
    <t>Sh</t>
  </si>
  <si>
    <t>1770166815</t>
  </si>
  <si>
    <t>Poznámka k položce:_x000D_
pro DMTZ a zpětná MTZ objemných prvků na fasádě a střeše, doprava materiálů._x000D_
uchazeč ve své cenové nabídce vyhodnotí dobu použití pro veškeré práce a konečnou cenu zapracuje ve své nabídce</t>
  </si>
  <si>
    <t>134</t>
  </si>
  <si>
    <t>945231111</t>
  </si>
  <si>
    <t>Závěsná klec (pohyblivá pracovní plošina - lávka) se zdvihem elektrickým výšky do 50 m délky do 1,20 m</t>
  </si>
  <si>
    <t>den</t>
  </si>
  <si>
    <t>-1565413215</t>
  </si>
  <si>
    <t xml:space="preserve">Poznámka k souboru cen:_x000D_
1. V ceně jsou započteny i náklady na:_x000D_
a) kotvení, zavěšení, provoz mechanizmu, převěšení a sejmutí lávky;_x000D_
b) úpravu střechy před vyložením krakorců a provizorní zakrytí otvorů po demontáži krakorců;_x000D_
c) jakýkoliv způsob kotvení a druh krakorců._x000D_
2. Závěsná klec na rameni autojeřábu se oceňuje cenou 945 22-1111 katalogu 821-1 Mosty._x000D_
3. Závěsná klec s ručním pohonem se oceňuje individuálně._x000D_
4. Závěsná klec výšky zdvihu přes 50 m se oceňuje individuálně._x000D_
5. Ochrana ploché střechy proti poškození se oceňuje cenami příslušných katalogů._x000D_
</t>
  </si>
  <si>
    <t>135</t>
  </si>
  <si>
    <t>949101111</t>
  </si>
  <si>
    <t>Lešení pomocné pracovní pro objekty pozemních staveb pro zatížení do 150 kg/m2, o výšce lešeňové podlahy do 1,9 m</t>
  </si>
  <si>
    <t>-581157217</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</si>
  <si>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</si>
  <si>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potřebné plochy"30</t>
  </si>
  <si>
    <t>136</t>
  </si>
  <si>
    <t>949311112</t>
  </si>
  <si>
    <t>Montáž lešení trubkového do šachet (výtahových, potrubních) o půdorysné ploše do 6 m2, výšky přes 10 do 20 m</t>
  </si>
  <si>
    <t>-1695069804</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</si>
  <si>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</si>
  <si>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"výtah"14</t>
  </si>
  <si>
    <t>137</t>
  </si>
  <si>
    <t>949311211</t>
  </si>
  <si>
    <t>Montáž lešení trubkového do šachet (výtahových, potrubních) Příplatek za první a každý další den použití lešení k ceně -1111, -1112 nebo -1113</t>
  </si>
  <si>
    <t>-669332898</t>
  </si>
  <si>
    <t>"výtah"14*10</t>
  </si>
  <si>
    <t>138</t>
  </si>
  <si>
    <t>949311812</t>
  </si>
  <si>
    <t>Demontáž lešení trubkového do šachet (výtahových, potrubních) o půdorysné ploše do 6 m2, výšky přes 10 do 20 m</t>
  </si>
  <si>
    <t>1221074282</t>
  </si>
  <si>
    <t xml:space="preserve">Poznámka k souboru cen:_x000D_
1. Demontáž lešení trubkového do šachet výšky přes 50 m se oceňuje individuálně._x000D_
</t>
  </si>
  <si>
    <t>139</t>
  </si>
  <si>
    <t>95-01</t>
  </si>
  <si>
    <t>Zednická výpomoc pro ZTI,ÚT,EL,VZT,MaR apod. (sekání,drážky) vč.jejich zpětného zapravení,odvozu,likvidace a poplatku za suť</t>
  </si>
  <si>
    <t>hod</t>
  </si>
  <si>
    <t>-1521959772</t>
  </si>
  <si>
    <t>140</t>
  </si>
  <si>
    <t>95-02</t>
  </si>
  <si>
    <t>Náklady na stěhování stávajícího zařízení a nábytku vč.uložení a zpětného umístění (v rozsahu požadavků investora)</t>
  </si>
  <si>
    <t>-518022801</t>
  </si>
  <si>
    <t>Poznámka k položce:_x000D_
rozsah prací upřesněn investor ve smlouvě o dílo</t>
  </si>
  <si>
    <t>141</t>
  </si>
  <si>
    <t>95-03</t>
  </si>
  <si>
    <t>Dodávka+montáž-hasící přístroj PHP 21A-práškový 6kg (viz.TZ požární ochrana)</t>
  </si>
  <si>
    <t>ks</t>
  </si>
  <si>
    <t>-1874827874</t>
  </si>
  <si>
    <t>Poznámka k položce:_x000D_
Všechny hasicí přístroje budou na volně přístupném a dobře viditelném místě v místě pravděpodobného vzniku požáru, zajištěný proti pádu s výškou rukojeti maximálně 1,5 ± 0,05 m nad podlahou. _x000D_
Hasicí přístroj umístěný na podlaze nebo na jiné vodorovné stavební konstrukci musí být vhodným způsobem zajištěn proti pádu.</t>
  </si>
  <si>
    <t>"viz.PBŘ (ve vrátnici)"1</t>
  </si>
  <si>
    <t>142</t>
  </si>
  <si>
    <t>95-04</t>
  </si>
  <si>
    <t>Náklady na zapravení a doplnění stáv.dlažby plochy cca 2m2 vč.přípravy podkladu-D+M</t>
  </si>
  <si>
    <t>kpl</t>
  </si>
  <si>
    <t>-3097563</t>
  </si>
  <si>
    <t>"1.np-120"1</t>
  </si>
  <si>
    <t>"rýha pro kanalizaci (rozměr 0,5x2m)"1</t>
  </si>
  <si>
    <t>143</t>
  </si>
  <si>
    <t>95-05</t>
  </si>
  <si>
    <t>Náklady na provizorní oddělení prostor objektu od stavebních úprav vč.dveří (SDK alt.dřevoštěpková stěna s utěsnými spoji,vč.potažení folií)-dodávka,montáž a demontáž</t>
  </si>
  <si>
    <t>1725540215</t>
  </si>
  <si>
    <t>"oddělení od stáv.prostor"</t>
  </si>
  <si>
    <t>(3,275*5,35)*4</t>
  </si>
  <si>
    <t>"ostatní"15</t>
  </si>
  <si>
    <t>144</t>
  </si>
  <si>
    <t>952901111</t>
  </si>
  <si>
    <t>Vyčištění budov nebo objektů před předáním do užívání budov bytové nebo občanské výstavby, světlé výšky podlaží do 4 m</t>
  </si>
  <si>
    <t>-1140996756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</si>
  <si>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</si>
  <si>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"1.np"83</t>
  </si>
  <si>
    <t>"2.np"24</t>
  </si>
  <si>
    <t>"3.np"24</t>
  </si>
  <si>
    <t>"4.np"24</t>
  </si>
  <si>
    <t>"střechy"(60+30)/2</t>
  </si>
  <si>
    <t>"stáv.objekt"60*4</t>
  </si>
  <si>
    <t>145</t>
  </si>
  <si>
    <t>953312123</t>
  </si>
  <si>
    <t>Vložky svislé do dilatačních spár z polystyrenových desek extrudovaných včetně dodání a osazení, v jakémkoliv zdivu přes 20 do 30 mm</t>
  </si>
  <si>
    <t>-870531306</t>
  </si>
  <si>
    <t>"1.np-dilatace od stáv.objektu"0,95*6,525</t>
  </si>
  <si>
    <t>146</t>
  </si>
  <si>
    <t>962031133</t>
  </si>
  <si>
    <t>Bourání příček z cihel, tvárnic nebo příčkovek z cihel pálených, plných nebo dutých na maltu vápennou nebo vápenocementovou, tl. do 150 mm</t>
  </si>
  <si>
    <t>1631928706</t>
  </si>
  <si>
    <t>"viz.bourání"5</t>
  </si>
  <si>
    <t>147</t>
  </si>
  <si>
    <t>962032231</t>
  </si>
  <si>
    <t>Bourání zdiva nadzákladového z cihel nebo tvárnic z cihel pálených nebo vápenopískových, na maltu vápennou nebo vápenocementovou, objemu přes 1 m3</t>
  </si>
  <si>
    <t>937792897</t>
  </si>
  <si>
    <t xml:space="preserve">Poznámka k souboru cen:_x000D_
1. Bourání pilířů o průřezu přes 0,36 m2 se oceňuje příslušnými cenami -2230, -2231, -2240, -2241,-2253 a -2254 jako bourání zdiva nadzákladového cihelného._x000D_
</t>
  </si>
  <si>
    <t>"viz.bourání-pro spojovací dveře do stáv.objektu"</t>
  </si>
  <si>
    <t>"1.np"2,05*2,35*0,45</t>
  </si>
  <si>
    <t>"2.np"2,05*2,35*0,45</t>
  </si>
  <si>
    <t>"3.np"2,05*2,35*0,45</t>
  </si>
  <si>
    <t>"4.np"2,05*2,35*0,45</t>
  </si>
  <si>
    <t>148</t>
  </si>
  <si>
    <t>965043321</t>
  </si>
  <si>
    <t>Bourání mazanin betonových s potěrem nebo teracem tl. do 100 mm, plochy do 1 m2</t>
  </si>
  <si>
    <t>-535650442</t>
  </si>
  <si>
    <t>"v podlaze"0,06*0,5*2,0</t>
  </si>
  <si>
    <t>149</t>
  </si>
  <si>
    <t>965049111</t>
  </si>
  <si>
    <t>Bourání mazanin Příplatek k cenám za bourání mazanin betonových se svařovanou sítí, tl. do 100 mm</t>
  </si>
  <si>
    <t>-508803274</t>
  </si>
  <si>
    <t>150</t>
  </si>
  <si>
    <t>968072357</t>
  </si>
  <si>
    <t>Vybourání kovových rámů oken s křídly, dveřních zárubní, vrat, stěn, ostění nebo obkladů okenních rámů s křídly zdvojených, plochy přes 4 m2</t>
  </si>
  <si>
    <t>-289717015</t>
  </si>
  <si>
    <t xml:space="preserve">Poznámka k souboru cen:_x000D_
1. V cenách -2244 až -2559 jsou započteny i náklady na vyvěšení křídel._x000D_
2. Cenou -2641 se oceňuje i vybourání nosné ocelové konstrukce pro sádrokartonové příčky._x000D_
</t>
  </si>
  <si>
    <t>"viz.bourání-proskl.dveře"</t>
  </si>
  <si>
    <t>"1.np"2,05*2,35+1,4*2,15</t>
  </si>
  <si>
    <t>"2.np"2,05*2,35</t>
  </si>
  <si>
    <t>"3.np"2,05*2,35</t>
  </si>
  <si>
    <t>"4.np"2,05*2,35</t>
  </si>
  <si>
    <t>151</t>
  </si>
  <si>
    <t>968072456</t>
  </si>
  <si>
    <t>Vybourání kovových rámů oken s křídly, dveřních zárubní, vrat, stěn, ostění nebo obkladů dveřních zárubní, plochy přes 2 m2</t>
  </si>
  <si>
    <t>1394476411</t>
  </si>
  <si>
    <t>"viz.bourání"</t>
  </si>
  <si>
    <t>"1.np"1,4*1,97</t>
  </si>
  <si>
    <t>152</t>
  </si>
  <si>
    <t>968082017</t>
  </si>
  <si>
    <t>Vybourání plastových rámů oken s křídly, dveřních zárubní, vrat rámu oken s křídly, plochy přes 2 do 4 m2</t>
  </si>
  <si>
    <t>601552811</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</si>
  <si>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</si>
  <si>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"viz.bourání"2,66*1,2</t>
  </si>
  <si>
    <t>153</t>
  </si>
  <si>
    <t>968082018</t>
  </si>
  <si>
    <t>Vybourání plastových rámů oken s křídly, dveřních zárubní, vrat rámu oken s křídly, plochy přes 4 m2</t>
  </si>
  <si>
    <t>1891202920</t>
  </si>
  <si>
    <t>"viz.bourání"2,66*7,2</t>
  </si>
  <si>
    <t>154</t>
  </si>
  <si>
    <t>974031664</t>
  </si>
  <si>
    <t>Vysekání rýh ve zdivu cihelném na maltu vápennou nebo vápenocementovou pro vtahování nosníků do zdí, před vybouráním otvoru do hl. 150 mm, při v. nosníku do 150 mm</t>
  </si>
  <si>
    <t>-1758565398</t>
  </si>
  <si>
    <t>"průchod přístavba-stáv.objekt 1-4.np"2*2,2*4</t>
  </si>
  <si>
    <t>155</t>
  </si>
  <si>
    <t>977151118</t>
  </si>
  <si>
    <t>Jádrové vrty diamantovými korunkami do stavebních materiálů (železobetonu, betonu, cihel, obkladů, dlažeb, kamene) průměru přes 90 do 100 mm</t>
  </si>
  <si>
    <t>-913982511</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</si>
  <si>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</si>
  <si>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profese"0,3*4*2</t>
  </si>
  <si>
    <t>156</t>
  </si>
  <si>
    <t>977312112</t>
  </si>
  <si>
    <t>Řezání stávajících betonových mazanin s vyztužením hloubky přes 50 do 100 mm</t>
  </si>
  <si>
    <t>1081716833</t>
  </si>
  <si>
    <t>"v podlaze"2*2,0</t>
  </si>
  <si>
    <t>"zákl.deska"2*2,0</t>
  </si>
  <si>
    <t>997</t>
  </si>
  <si>
    <t>Přesun sutě</t>
  </si>
  <si>
    <t>157</t>
  </si>
  <si>
    <t>997013155</t>
  </si>
  <si>
    <t>Vnitrostaveništní doprava suti a vybouraných hmot vodorovně do 50 m svisle s omezením mechanizace pro budovy a haly výšky přes 15 do 18 m</t>
  </si>
  <si>
    <t>19779996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</si>
  <si>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</si>
  <si>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"stavba"26,286</t>
  </si>
  <si>
    <t>"bourané základy (viz.zemní práce)"20,514*2,5</t>
  </si>
  <si>
    <t>158</t>
  </si>
  <si>
    <t>997013501</t>
  </si>
  <si>
    <t>Odvoz suti a vybouraných hmot na skládku nebo meziskládku se složením, na vzdálenost do 1 km</t>
  </si>
  <si>
    <t>-2038019088</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</si>
  <si>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</si>
  <si>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159</t>
  </si>
  <si>
    <t>997013509</t>
  </si>
  <si>
    <t>Odvoz suti a vybouraných hmot na skládku nebo meziskládku se složením, na vzdálenost Příplatek k ceně za každý další i započatý 1 km přes 1 km</t>
  </si>
  <si>
    <t>429242892</t>
  </si>
  <si>
    <t>77,571*15 'Přepočtené koeficientem množství</t>
  </si>
  <si>
    <t>160</t>
  </si>
  <si>
    <t>997013831</t>
  </si>
  <si>
    <t>Poplatek za uložení stavebního odpadu na skládce (skládkovné) směsného stavebního a demoličního zatříděného do Katalogu odpadů pod kódem 170 904</t>
  </si>
  <si>
    <t>2141028866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</si>
  <si>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</si>
  <si>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</si>
  <si>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</si>
  <si>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161</t>
  </si>
  <si>
    <t>998017003</t>
  </si>
  <si>
    <t>Přesun hmot pro budovy občanské výstavby, bydlení, výrobu a služby s omezením mechanizace vodorovná dopravní vzdálenost do 100 m pro budovy s jakoukoliv nosnou konstrukcí výšky přes 12 do 24 m</t>
  </si>
  <si>
    <t>2136469652</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</si>
  <si>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</si>
  <si>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</si>
  <si>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</si>
  <si>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</si>
  <si>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</si>
  <si>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162</t>
  </si>
  <si>
    <t>711111001</t>
  </si>
  <si>
    <t>Provedení izolace proti zemní vlhkosti natěradly a tmely za studena na ploše vodorovné V nátěrem penetračním</t>
  </si>
  <si>
    <t>47999206</t>
  </si>
  <si>
    <t xml:space="preserve">Poznámka k souboru cen:_x000D_
1. Izolace plochy jednotlivě do 10 m2 se oceňují skladebně cenou příslušné izolace a cenou 711 19-9095 Příplatek za plochu do 10 m2._x000D_
</t>
  </si>
  <si>
    <t>"dtto vodorovná izolace"83</t>
  </si>
  <si>
    <t>"doplnění v rýze kanalizace (stáv.objekt)"0,5*2,0</t>
  </si>
  <si>
    <t>163</t>
  </si>
  <si>
    <t>11163150</t>
  </si>
  <si>
    <t>lak penetrační asfaltový</t>
  </si>
  <si>
    <t>2045252962</t>
  </si>
  <si>
    <t>Poznámka k položce:_x000D_
Spotřeba 0,3-0,4kg/m2</t>
  </si>
  <si>
    <t>84*0,0003 'Přepočtené koeficientem množství</t>
  </si>
  <si>
    <t>164</t>
  </si>
  <si>
    <t>711112001</t>
  </si>
  <si>
    <t>Provedení izolace proti zemní vlhkosti natěradly a tmely za studena na ploše svislé S nátěrem penetračním</t>
  </si>
  <si>
    <t>-1003804247</t>
  </si>
  <si>
    <t>"dtto svislá hydroizolace"51,005</t>
  </si>
  <si>
    <t>165</t>
  </si>
  <si>
    <t>1244278124</t>
  </si>
  <si>
    <t>51,005*0,00035 'Přepočtené koeficientem množství</t>
  </si>
  <si>
    <t>166</t>
  </si>
  <si>
    <t>711141559</t>
  </si>
  <si>
    <t>Provedení izolace proti zemní vlhkosti pásy přitavením NAIP na ploše vodorovné V</t>
  </si>
  <si>
    <t>829397493</t>
  </si>
  <si>
    <t xml:space="preserve">Poznámka k souboru cen:_x000D_
1. Izolace plochy jednotlivě do 10 m2 se oceňují skladebně cenou příslušné izolace a cenou 711 19-9097 Příplatek za plochu do 10 m2._x000D_
</t>
  </si>
  <si>
    <t>"hydroizolace vodorovná"</t>
  </si>
  <si>
    <t>"1 vrstva"83</t>
  </si>
  <si>
    <t>"2 vrstva"83</t>
  </si>
  <si>
    <t>167</t>
  </si>
  <si>
    <t>62855001</t>
  </si>
  <si>
    <t>pás asfaltový natavitelný modifikovaný SBS tl 4,0mm s vložkou z polyesterové rohože a spalitelnou PE fólií nebo jemnozrnný minerálním posypem na horním povrchu</t>
  </si>
  <si>
    <t>1612729285</t>
  </si>
  <si>
    <t>84*1,15 'Přepočtené koeficientem množství</t>
  </si>
  <si>
    <t>168</t>
  </si>
  <si>
    <t>62853004</t>
  </si>
  <si>
    <t>pás asfaltový natavitelný modifikovaný SBS tl 4,0mm s vložkou ze skleněné tkaniny a spalitelnou PE fólií nebo jemnozrnný minerálním posypem na horním povrchu</t>
  </si>
  <si>
    <t>-315687097</t>
  </si>
  <si>
    <t>83*1,15 'Přepočtené koeficientem množství</t>
  </si>
  <si>
    <t>169</t>
  </si>
  <si>
    <t>711142559</t>
  </si>
  <si>
    <t>Provedení izolace proti zemní vlhkosti pásy přitavením NAIP na ploše svislé S</t>
  </si>
  <si>
    <t>899273784</t>
  </si>
  <si>
    <t>"hydroizolace svislá"</t>
  </si>
  <si>
    <t>"1 vrstva"</t>
  </si>
  <si>
    <t>"obvod"1,0*(11+5,8*2+2,8+2,95+6,525+2,95+1,68)</t>
  </si>
  <si>
    <t>"výtah"1,15*(2,5*2+2,5*2)</t>
  </si>
  <si>
    <t>"2 vrstva"51,005</t>
  </si>
  <si>
    <t>170</t>
  </si>
  <si>
    <t>-381476746</t>
  </si>
  <si>
    <t>51,005*1,2 'Přepočtené koeficientem množství</t>
  </si>
  <si>
    <t>171</t>
  </si>
  <si>
    <t>1487187452</t>
  </si>
  <si>
    <t>"1 vrstva"51,005</t>
  </si>
  <si>
    <t>172</t>
  </si>
  <si>
    <t>711161383</t>
  </si>
  <si>
    <t>Izolace proti zemní vlhkosti a beztlakové vodě nopovými fóliemi ostatní ukončení izolace lištou</t>
  </si>
  <si>
    <t>78083998</t>
  </si>
  <si>
    <t>"VK/F01-syst.přítlačná lišta nop.folie"34</t>
  </si>
  <si>
    <t>173</t>
  </si>
  <si>
    <t>711199095</t>
  </si>
  <si>
    <t>Příplatek k cenám provedení izolace proti zemní vlhkosti za plochu do 10 m2 natěradly za studena nebo za horka</t>
  </si>
  <si>
    <t>-816923206</t>
  </si>
  <si>
    <t xml:space="preserve">Poznámka k souboru cen:_x000D_
1. Cenami lze oceňovat jen tehdy, nepřesáhne-li součet souvislé plochy vodorovné a svislé izolační vrstvy 10 m2._x000D_
</t>
  </si>
  <si>
    <t>174</t>
  </si>
  <si>
    <t>711199097</t>
  </si>
  <si>
    <t>Příplatek k cenám provedení izolace proti zemní vlhkosti za plochu do 10 m2 pásy přitavením NAIP nebo termoplasty</t>
  </si>
  <si>
    <t>-118680501</t>
  </si>
  <si>
    <t>175</t>
  </si>
  <si>
    <t>711491273</t>
  </si>
  <si>
    <t>Provedení izolace proti povrchové a podpovrchové tlakové vodě ostatní na ploše svislé S z nopové fólie</t>
  </si>
  <si>
    <t>208130079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</si>
  <si>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</si>
  <si>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"ochrana izolace pod terénem"34,161</t>
  </si>
  <si>
    <t>176</t>
  </si>
  <si>
    <t>28323005</t>
  </si>
  <si>
    <t>fólie profilovaná (nopová) drenážní HDPE s výškou nopů 8mm</t>
  </si>
  <si>
    <t>-1401480114</t>
  </si>
  <si>
    <t>34,161*1,2 'Přepočtené koeficientem množství</t>
  </si>
  <si>
    <t>177</t>
  </si>
  <si>
    <t>711747067</t>
  </si>
  <si>
    <t>Provedení detailů pásy přitavením opracování trubních prostupů pod těsnící objímkou, průměru do 300 mm, NAIP</t>
  </si>
  <si>
    <t>915518877</t>
  </si>
  <si>
    <t>"spodní"3*2</t>
  </si>
  <si>
    <t>"horní"2*2</t>
  </si>
  <si>
    <t>178</t>
  </si>
  <si>
    <t>-1824963945</t>
  </si>
  <si>
    <t>"spodní"3</t>
  </si>
  <si>
    <t>"horní"2</t>
  </si>
  <si>
    <t>5*0,7 'Přepočtené koeficientem množství</t>
  </si>
  <si>
    <t>179</t>
  </si>
  <si>
    <t>-1048004020</t>
  </si>
  <si>
    <t>180</t>
  </si>
  <si>
    <t>998711103</t>
  </si>
  <si>
    <t>Přesun hmot pro izolace proti vodě, vlhkosti a plynům stanovený z hmotnosti přesunovaného materiálu vodorovná dopravní vzdálenost do 50 m v objektech výšky přes 12 do 60 m</t>
  </si>
  <si>
    <t>1599340755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</si>
  <si>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</si>
  <si>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181</t>
  </si>
  <si>
    <t>998711181</t>
  </si>
  <si>
    <t>Přesun hmot pro izolace proti vodě, vlhkosti a plynům stanovený z hmotnosti přesunovaného materiálu Příplatek k cenám za přesun prováděný bez použití mechanizace pro jakoukoliv výšku objektu</t>
  </si>
  <si>
    <t>-920813647</t>
  </si>
  <si>
    <t>712</t>
  </si>
  <si>
    <t>Povlakové krytiny</t>
  </si>
  <si>
    <t>182</t>
  </si>
  <si>
    <t>712-01</t>
  </si>
  <si>
    <t>Příplatek za mechanické kotvení povlakových krytin (vč.tepelné izolace)-D+M</t>
  </si>
  <si>
    <t>1528989046</t>
  </si>
  <si>
    <t xml:space="preserve">Poznámka k položce:_x000D_
předběžný návrh 5ks/m2-bude upřesněno dle zpracovaného kotevního plánu dle sání větru (zajistí dodavatel v rámci zpracování dílenské dokumentace-viz.VON)_x000D_
</t>
  </si>
  <si>
    <t>"dtto folie"</t>
  </si>
  <si>
    <t>"vodorovná"66</t>
  </si>
  <si>
    <t>"vytažení"27,805</t>
  </si>
  <si>
    <t>183</t>
  </si>
  <si>
    <t>712363001</t>
  </si>
  <si>
    <t>Provedení povlakové krytiny střech plochých do 10° fólií termoplastickou mPVC (měkčené PVC) rozvinutí a natažení fólie v ploše</t>
  </si>
  <si>
    <t>1601363711</t>
  </si>
  <si>
    <t xml:space="preserve">Poznámka k souboru cen:_x000D_
1. Povlakové krytiny střech jednotlivě do 10 m2 se oceňují skladebně cenou příslušné izolace a cenou 712 39-9097 Příplatek za plochu do 10 m2._x000D_
</t>
  </si>
  <si>
    <t>"SS/01-spodní střecha"</t>
  </si>
  <si>
    <t>"plocha mimo atik"47</t>
  </si>
  <si>
    <t>"SS/02-horní střecha"</t>
  </si>
  <si>
    <t>"plocha mimo atik"19</t>
  </si>
  <si>
    <t>184</t>
  </si>
  <si>
    <t>28322012</t>
  </si>
  <si>
    <t>fólie hydroizolační střešní mPVC mechanicky kotvená tl 1,5mm šedá</t>
  </si>
  <si>
    <t>472586929</t>
  </si>
  <si>
    <t>66*1,15 'Přepočtené koeficientem množství</t>
  </si>
  <si>
    <t>185</t>
  </si>
  <si>
    <t>712361703</t>
  </si>
  <si>
    <t>Provedení povlakové krytiny střech plochých do 10° fólií přilepenou lepidlem v plné ploše</t>
  </si>
  <si>
    <t>735694722</t>
  </si>
  <si>
    <t>"na atikách"</t>
  </si>
  <si>
    <t>"spodní střecha SS/01"</t>
  </si>
  <si>
    <t>"shora na atice"0,55*(11+5,8*2+2,8+1,8)</t>
  </si>
  <si>
    <t>"horní střecha SS/02"</t>
  </si>
  <si>
    <t>"shora na atice"0,6*(6,525+4,1*2)</t>
  </si>
  <si>
    <t>186</t>
  </si>
  <si>
    <t>-1594894005</t>
  </si>
  <si>
    <t>23,795*1,15 'Přepočtené koeficientem množství</t>
  </si>
  <si>
    <t>187</t>
  </si>
  <si>
    <t>712363355</t>
  </si>
  <si>
    <t>Povlakové krytiny střech plochých do 10° z tvarovaných poplastovaných lišt pro mPVC okapnice rš 150 mm</t>
  </si>
  <si>
    <t>1916438529</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</si>
  <si>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</si>
  <si>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"viz.výpis klempíř VK/S01-1"27,5+15</t>
  </si>
  <si>
    <t>188</t>
  </si>
  <si>
    <t>712363364</t>
  </si>
  <si>
    <t>Povlakové krytiny střech plochých do 10° z tvarovaných poplastovaných lišt pro mPVC tmelící lišta L profil rš 250 mm</t>
  </si>
  <si>
    <t>470052865</t>
  </si>
  <si>
    <t>"viz.výpis klempíř VK/SD1-2"27,5+15</t>
  </si>
  <si>
    <t>189</t>
  </si>
  <si>
    <t>7123633-01</t>
  </si>
  <si>
    <t>Povlakové krytiny střech plochých do 10° z tvarovaných poplastovaných lišt pro mPVC přítlačná lišta rš 140 mm</t>
  </si>
  <si>
    <t>-2065808591</t>
  </si>
  <si>
    <t>"viz.výpis klempíř VK/201"5,33</t>
  </si>
  <si>
    <t>190</t>
  </si>
  <si>
    <t>712771001</t>
  </si>
  <si>
    <t>Provedení separační nebo kluzné vrstvy vegetační střechy z fólií kladených volně s přesahem, sklon střechy do 5°</t>
  </si>
  <si>
    <t>-1805611423</t>
  </si>
  <si>
    <t>"separační vrstva 300g/m2 (2x)"</t>
  </si>
  <si>
    <t>"plocha mimo atik"47*2</t>
  </si>
  <si>
    <t>"plocha mimo atik"19*2</t>
  </si>
  <si>
    <t>191</t>
  </si>
  <si>
    <t>69311081</t>
  </si>
  <si>
    <t>geotextilie netkaná separační, ochranná, filtrační, drenážní PES 300g/m2</t>
  </si>
  <si>
    <t>834542196</t>
  </si>
  <si>
    <t>132*1,15 'Přepočtené koeficientem množství</t>
  </si>
  <si>
    <t>192</t>
  </si>
  <si>
    <t>712771221</t>
  </si>
  <si>
    <t>Provedení drenážní vrstvy vegetační střechy z plastových nopových fólií, výšky nopů do 25 mm, sklon střechy do 5°</t>
  </si>
  <si>
    <t>-914218986</t>
  </si>
  <si>
    <t>"drenážní vrstva (nopy)"</t>
  </si>
  <si>
    <t>"filtrační vrstva 200g/m2"</t>
  </si>
  <si>
    <t>193</t>
  </si>
  <si>
    <t>69334321</t>
  </si>
  <si>
    <t>fólie profilovaná (nopová) perforovaná HDPE s hydroakumulační a drenážní funkcí do vegetačních střech s výškou nopů 25mm</t>
  </si>
  <si>
    <t>-374320049</t>
  </si>
  <si>
    <t>194</t>
  </si>
  <si>
    <t>712771259</t>
  </si>
  <si>
    <t>Provedení drenážní vrstvy vegetační střechy odvodnění osazením výškového nástavce kontrolní šachty</t>
  </si>
  <si>
    <t>1013257561</t>
  </si>
  <si>
    <t>"viz.výpis klempíř VK/S04 (nástavec vpusti pro zelenou střechu)"2+2</t>
  </si>
  <si>
    <t>195</t>
  </si>
  <si>
    <t>69334171</t>
  </si>
  <si>
    <t>nástavec kontrolní šachtice vegetačních střech 250x250 mm v 100mm</t>
  </si>
  <si>
    <t>92384256</t>
  </si>
  <si>
    <t>196</t>
  </si>
  <si>
    <t>712771271</t>
  </si>
  <si>
    <t>Provedení filtrační vrstvy vegetační střechy z textilií kladených volně s přesahem, sklon střechy do 5°</t>
  </si>
  <si>
    <t>662261092</t>
  </si>
  <si>
    <t xml:space="preserve">Poznámka k souboru cen:_x000D_
1. Cenu lze použít jen v případě, je-li filtrační vrstva kladena ve zvláštním pracovním kroku, tzn. není-li součástí vyrobených drenážních vrstev._x000D_
</t>
  </si>
  <si>
    <t>197</t>
  </si>
  <si>
    <t>69311080</t>
  </si>
  <si>
    <t>geotextilie netkaná separační, ochranná, filtrační, drenážní PES 200g/m2</t>
  </si>
  <si>
    <t>1049949948</t>
  </si>
  <si>
    <t>198</t>
  </si>
  <si>
    <t>712771411</t>
  </si>
  <si>
    <t>Provedení vegetační vrstvy vegetační střechy ze substrátu, tloušťky přes 100 do 200 mm, sklon střechy do 5°</t>
  </si>
  <si>
    <t>-712884221</t>
  </si>
  <si>
    <t>"substrát tl.150mm"</t>
  </si>
  <si>
    <t>199</t>
  </si>
  <si>
    <t>10321001</t>
  </si>
  <si>
    <t>substrát vegetačních střech extenzivní suchomilných rostlin</t>
  </si>
  <si>
    <t>-1103977752</t>
  </si>
  <si>
    <t>"substrát tl.150mm"66*0,15</t>
  </si>
  <si>
    <t>9,9*1,1 'Přepočtené koeficientem množství</t>
  </si>
  <si>
    <t>200</t>
  </si>
  <si>
    <t>712771521</t>
  </si>
  <si>
    <t>Založení vegetace vegetační střechy položením vegetační nebo trávníkové rohože, sklon střechy do 5°</t>
  </si>
  <si>
    <t>1110751969</t>
  </si>
  <si>
    <t>"odpočet kačírku"</t>
  </si>
  <si>
    <t>"SS/02-horní střecha"-0,5*(5,325*2+2,5*2+1+1,2)</t>
  </si>
  <si>
    <t>201</t>
  </si>
  <si>
    <t>69334504</t>
  </si>
  <si>
    <t>koberec rozchodníkový vegetačních střech</t>
  </si>
  <si>
    <t>-2093372585</t>
  </si>
  <si>
    <t>202</t>
  </si>
  <si>
    <t>712771531</t>
  </si>
  <si>
    <t>Založení vegetace vegetační střechy výsadbou předpěstovaných rostlin do 15 kus/m2, sklon střechy do 5°</t>
  </si>
  <si>
    <t>408922997</t>
  </si>
  <si>
    <t>"SS/01-spodní střecha"-(0,5*(9,9*2+3,64*2)+(3,14*0,5*0,5)*2)</t>
  </si>
  <si>
    <t>203</t>
  </si>
  <si>
    <t>00572610</t>
  </si>
  <si>
    <t>sazenice trvalek pro vegetační střechy</t>
  </si>
  <si>
    <t>712927731</t>
  </si>
  <si>
    <t>31,89*15 'Přepočtené koeficientem množství</t>
  </si>
  <si>
    <t>204</t>
  </si>
  <si>
    <t>712771601</t>
  </si>
  <si>
    <t>Provedení ochranných pásů vegetační střechy po obvodu střechy, v místech střešních prostupům napojení na zeď apod. z praného říčního kameniva, tloušťky do 100 mm, šířky do 500 mm</t>
  </si>
  <si>
    <t>1191813592</t>
  </si>
  <si>
    <t>"kačírek"</t>
  </si>
  <si>
    <t>"SS/01-spodní střecha"0,1*(0,5*(9,9*2+3,64*2)+(3,14*0,5*0,5)*2)</t>
  </si>
  <si>
    <t>"SS/02-horní střecha"0,1*0,5*(5,325*2+2,5*2+1+1,2)</t>
  </si>
  <si>
    <t>205</t>
  </si>
  <si>
    <t>58337403</t>
  </si>
  <si>
    <t>kamenivo dekorační (kačírek) frakce 16/32</t>
  </si>
  <si>
    <t>-2008529702</t>
  </si>
  <si>
    <t>2,404*1,7 'Přepočtené koeficientem množství</t>
  </si>
  <si>
    <t>206</t>
  </si>
  <si>
    <t>712771613</t>
  </si>
  <si>
    <t>Provedení ochranných pásů vegetační střechy osazení ochranné kačírkové lišty navařením na hydroizolaci</t>
  </si>
  <si>
    <t>2047854767</t>
  </si>
  <si>
    <t>"kačírek-viz.výpis klempíř VK/S02"</t>
  </si>
  <si>
    <t>"SS/01-spodní střecha"(9,9*2+3,64*2)+(2*3,14*0,5)*2</t>
  </si>
  <si>
    <t>"SS/02-horní střecha"(5,325*2+2,5*2+1+1,2)</t>
  </si>
  <si>
    <t>207</t>
  </si>
  <si>
    <t>28343001</t>
  </si>
  <si>
    <t>lišta kačírková výšky 100 mm</t>
  </si>
  <si>
    <t>752158135</t>
  </si>
  <si>
    <t xml:space="preserve">Poznámka k položce:_x000D_
DĚLÍCÍ LIŠTA MEZI SKLADBOU ZELENÉ STŘECHY A DLAŽBOU NA TERASÁCH_x000D_
- SYS. VÝROBEK_x000D_
- OKRAJOVÁ LIŠTA PRO STŘECHY S PŘITĚŽUJÍCÍ VRSTVOU KAČÍRKU A UKONČENÍ PROFILU DLAŽBY, PRO STŘECHY A TERASY S HLAVNÍ HYDROIZOLAČNÍ VRSTVOU PVC._x000D_
VÝŠKA LIŠTY DLE KONKRÉTNÍHO SPÁDOVÁNÍ _x000D_
MATERIÁL: POPLASTOVANÝ PLECH CELKOVÉ TL. 1,6 MM, DÉLKA LIŠTY 2000 MM. TUHOST LIŠTY JE ZAJIŠTĚNA OHYBEM 10 MM NA KONCÍCH OBOU RAMEN. SOUČÁSTÍ DODÁVKY JE SPOJOVACÍ DÍL PRO SNADNÉ NAPOJENÍ DALŠÍ LIŠTY. NA LIŠTĚ JE VYSOKOFREKVENČNĚ NAVAŘENÝCH 3 - 5 KS PŘÍŘEZŮ FÓLIE MPVC 80x130 MM PRO SNADNOU MONTÁŽ. BAREVNÉ PROVEDENÍ RAL 7040_x000D_
</t>
  </si>
  <si>
    <t>51,21*1,02 'Přepočtené koeficientem množství</t>
  </si>
  <si>
    <t>208</t>
  </si>
  <si>
    <t>712831101</t>
  </si>
  <si>
    <t>Provedení povlakové krytiny střech samostatným vytažením izolačního povlaku pásy na sucho na konstrukce převyšující úroveň střechy, AIP, NAIP nebo tkaninou</t>
  </si>
  <si>
    <t>1629362687</t>
  </si>
  <si>
    <t>"vytažení"</t>
  </si>
  <si>
    <t>"separace  300g/m2-2x"</t>
  </si>
  <si>
    <t>"svisle na atice (stěně)"0,65*(10,2*2+5,0*2)*2</t>
  </si>
  <si>
    <t>"svisle na atice (stěně)"0,5*(5,625*2+3,65*2)*2</t>
  </si>
  <si>
    <t>"filtrace 200g/m2"</t>
  </si>
  <si>
    <t>"svisle na atice (stěně)"0,65*(10,2*2+5,0*2)</t>
  </si>
  <si>
    <t>"svisle na atice (stěně)"0,5*(5,625*2+3,65*2)</t>
  </si>
  <si>
    <t>"drenážní (nopy)"</t>
  </si>
  <si>
    <t>209</t>
  </si>
  <si>
    <t>43845369</t>
  </si>
  <si>
    <t>"separace  300g/m2-2x"58,07</t>
  </si>
  <si>
    <t>58,07*1,2 'Přepočtené koeficientem množství</t>
  </si>
  <si>
    <t>210</t>
  </si>
  <si>
    <t>546653542</t>
  </si>
  <si>
    <t>"filtrace 200g/m2"29,035</t>
  </si>
  <si>
    <t>29,035*1,2 'Přepočtené koeficientem množství</t>
  </si>
  <si>
    <t>211</t>
  </si>
  <si>
    <t>-1804345630</t>
  </si>
  <si>
    <t>"drenážní (nopy)"29,035</t>
  </si>
  <si>
    <t>212</t>
  </si>
  <si>
    <t>712861702</t>
  </si>
  <si>
    <t>Provedení povlakové krytiny střech samostatným vytažením izolačního povlaku fólií na konstrukce převyšující úroveň střechy, přilepenou bodově</t>
  </si>
  <si>
    <t>-1913460903</t>
  </si>
  <si>
    <t>"svisle na atice (stěně)"0,65*(9,9*2+4,7*2)</t>
  </si>
  <si>
    <t>"svisle na atice (stěně)"0,5*(5,325*2+3,5*2)</t>
  </si>
  <si>
    <t>213</t>
  </si>
  <si>
    <t>-400413581</t>
  </si>
  <si>
    <t>27,805*1,2 'Přepočtené koeficientem množství</t>
  </si>
  <si>
    <t>214</t>
  </si>
  <si>
    <t>712998202</t>
  </si>
  <si>
    <t>Provedení povlakové krytiny střech - ostatní práce montáž odvodňovacího prvku nouzového atikového přepadu z PVC na dešťovou vodu DN 125</t>
  </si>
  <si>
    <t>-1066996701</t>
  </si>
  <si>
    <t xml:space="preserve">Poznámka k souboru cen:_x000D_
1. Cena -8106 se používá pro střechy s kačírkem nebo s jinými přitěžujícím souvrstvím._x000D_
</t>
  </si>
  <si>
    <t>"střechy-viz.výpis klempíř VK/S03"2</t>
  </si>
  <si>
    <t>215</t>
  </si>
  <si>
    <t>28342773</t>
  </si>
  <si>
    <t>přepad bezpečnostní PVC atikový DN 125</t>
  </si>
  <si>
    <t>1531686494</t>
  </si>
  <si>
    <t xml:space="preserve">Poznámka k položce:_x000D_
STŘEŠNÍ VTOK BOČNÍ - POJISTNÝ PŘELIV_x000D_
- systémový pojistný přeliv boční odtok DN100_x000D_
- manžeta pro napojení na hydroizolaci_x000D_
- vč. lapače střešních splavenin_x000D_
- vodotěsné sys. napojení na střešní plášť_x000D_
</t>
  </si>
  <si>
    <t>216</t>
  </si>
  <si>
    <t>998712103</t>
  </si>
  <si>
    <t>Přesun hmot pro povlakové krytiny stanovený z hmotnosti přesunovaného materiálu vodorovná dopravní vzdálenost do 50 m v objektech výšky přes 12 do 24 m</t>
  </si>
  <si>
    <t>-2006302320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</si>
  <si>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</si>
  <si>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217</t>
  </si>
  <si>
    <t>998712181</t>
  </si>
  <si>
    <t>Přesun hmot pro povlakové krytiny stanovený z hmotnosti přesunovaného materiálu Příplatek k cenám za přesun prováděný bez použití mechanizace pro jakoukoliv výšku objektu</t>
  </si>
  <si>
    <t>-631667733</t>
  </si>
  <si>
    <t>713</t>
  </si>
  <si>
    <t>Izolace tepelné</t>
  </si>
  <si>
    <t>218</t>
  </si>
  <si>
    <t>713100921</t>
  </si>
  <si>
    <t>Oprava izolace běžných stavebních konstrukcí Příplatek k cenám izolací stavebních konstrukcí za správkový kus vyspravení podlah</t>
  </si>
  <si>
    <t>-1391781017</t>
  </si>
  <si>
    <t>"doplnění v rýze pro kanalizaci (ve stáv.objektu)-jen 1x 60mm"1</t>
  </si>
  <si>
    <t>219</t>
  </si>
  <si>
    <t>713121111</t>
  </si>
  <si>
    <t>Montáž tepelné izolace podlah rohožemi, pásy, deskami, dílci, bloky (izolační materiál ve specifikaci) kladenými volně jednovrstvá</t>
  </si>
  <si>
    <t>181399637</t>
  </si>
  <si>
    <t xml:space="preserve">Poznámka k souboru cen:_x000D_
1. Množství tepelné izolace podlah okrajovými pásky k ceně -1211 se určuje v m projektované délky obložení (bez přesahů) na obvodu podlahy._x000D_
</t>
  </si>
  <si>
    <t>"EPS 150S tl.60mm (celk.tl.140mm)"P101+P102</t>
  </si>
  <si>
    <t>"doplnění v rýze pro kanalizaci (ve stáv.objektu)-jen 1x 60mm"0,5*2,0</t>
  </si>
  <si>
    <t>"EPS 150S tl.80mm (celk.tl.140mm)"P101+P102</t>
  </si>
  <si>
    <t>"kroč.polyst.tl.50mm"P401</t>
  </si>
  <si>
    <t>220</t>
  </si>
  <si>
    <t>28375910</t>
  </si>
  <si>
    <t>deska EPS 150 pro trvalé zatížení v tlaku (max. 3000 kg/m2) tl 60mm</t>
  </si>
  <si>
    <t>884178338</t>
  </si>
  <si>
    <t>68,65*1,1 'Přepočtené koeficientem množství</t>
  </si>
  <si>
    <t>221</t>
  </si>
  <si>
    <t>28375912</t>
  </si>
  <si>
    <t>deska EPS 150 pro trvalé zatížení v tlaku (max. 3000 kg/m2) tl 80mm</t>
  </si>
  <si>
    <t>138279868</t>
  </si>
  <si>
    <t>67,65*1,1 'Přepočtené koeficientem množství</t>
  </si>
  <si>
    <t>222</t>
  </si>
  <si>
    <t>28376643</t>
  </si>
  <si>
    <t>deska polystyrénová pro snížení kročejového hluku (max. zatížení 5,0 kN/m2)</t>
  </si>
  <si>
    <t>931750689</t>
  </si>
  <si>
    <t>"kroč.polyst.tl.50mm"P401*0,05</t>
  </si>
  <si>
    <t>2,035*1,05 'Přepočtené koeficientem množství</t>
  </si>
  <si>
    <t>223</t>
  </si>
  <si>
    <t>713131141</t>
  </si>
  <si>
    <t>Montáž tepelné izolace stěn rohožemi, pásy, deskami, dílci, bloky (izolační materiál ve specifikaci) lepením celoplošně</t>
  </si>
  <si>
    <t>1591604001</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</si>
  <si>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</si>
  <si>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"střechy XPS tl.150mm"</t>
  </si>
  <si>
    <t>"shora na atice"0,4*(11+5,8*2+2,8+1,8)</t>
  </si>
  <si>
    <t>"shora na atice"0,45*(6,525+4,1*2)</t>
  </si>
  <si>
    <t>224</t>
  </si>
  <si>
    <t>283764-01</t>
  </si>
  <si>
    <t>deska z polystyrénu XPS, hrana polodrážková a hladký povrch tl 150mm</t>
  </si>
  <si>
    <t>230251072</t>
  </si>
  <si>
    <t>46,541*1,05 'Přepočtené koeficientem množství</t>
  </si>
  <si>
    <t>225</t>
  </si>
  <si>
    <t>713131145</t>
  </si>
  <si>
    <t>Montáž tepelné izolace stěn rohožemi, pásy, deskami, dílci, bloky (izolační materiál ve specifikaci) lepením bodově</t>
  </si>
  <si>
    <t>-1233797164</t>
  </si>
  <si>
    <t>"pod úrovní terénu"0,95*(11,24+6,04*2+2,92+2,95*2+1,8)</t>
  </si>
  <si>
    <t>"snížení výtah"0,65*2,95</t>
  </si>
  <si>
    <t>226</t>
  </si>
  <si>
    <t>-216653474</t>
  </si>
  <si>
    <t>34,161*1,05 'Přepočtené koeficientem množství</t>
  </si>
  <si>
    <t>227</t>
  </si>
  <si>
    <t>713141335</t>
  </si>
  <si>
    <t>Montáž tepelné izolace střech plochých spádovými klíny v ploše přilepenými za studena bodově</t>
  </si>
  <si>
    <t>1058510272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</si>
  <si>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</si>
  <si>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"EPS 150S tl.250-350mm (prům. tl.300mm)"</t>
  </si>
  <si>
    <t>228</t>
  </si>
  <si>
    <t>28376142</t>
  </si>
  <si>
    <t>klín izolační z pěnového polystyrenu EPS 150 spádový</t>
  </si>
  <si>
    <t>202323918</t>
  </si>
  <si>
    <t>"EPS 150S tl.250-350mm (prům. tl.300mm)"66*0,3</t>
  </si>
  <si>
    <t>19,8*1,1 'Přepočtené koeficientem množství</t>
  </si>
  <si>
    <t>229</t>
  </si>
  <si>
    <t>713291122</t>
  </si>
  <si>
    <t>Montáž tepelné izolace chlazených a temperovaných místností - doplňky a konstrukční součásti parotěsné zábrany stropů vrchem asfaltovým pásem</t>
  </si>
  <si>
    <t>1001501452</t>
  </si>
  <si>
    <t>"parozábrana"</t>
  </si>
  <si>
    <t>"plocha vč. atik"60,5</t>
  </si>
  <si>
    <t>"plocha vč. atik"27</t>
  </si>
  <si>
    <t>230</t>
  </si>
  <si>
    <t>62856011</t>
  </si>
  <si>
    <t>pás asfaltový natavitelný modifikovaný SBS tl 4,0mm s vložkou z hliníkové fólie, hliníkové fólie s textilií a spalitelnou PE fólií nebo jemnozrnný minerálním posypem na horním povrchu</t>
  </si>
  <si>
    <t>285127695</t>
  </si>
  <si>
    <t>116,535*1,15 'Přepočtené koeficientem množství</t>
  </si>
  <si>
    <t>231</t>
  </si>
  <si>
    <t>713291142</t>
  </si>
  <si>
    <t>Montáž tepelné izolace chlazených a temperovaných místností - doplňky a konstrukční součásti parotěsné zábrany stropů vrchem podkladním asfaltovým nátěrem</t>
  </si>
  <si>
    <t>2078126792</t>
  </si>
  <si>
    <t>"dtto parozábrana asf.pás"116,535</t>
  </si>
  <si>
    <t>232</t>
  </si>
  <si>
    <t>11161346</t>
  </si>
  <si>
    <t>asfalt oxidovaný stavebně izolační</t>
  </si>
  <si>
    <t>-1420558911</t>
  </si>
  <si>
    <t>116,535*0,002 'Přepočtené koeficientem množství</t>
  </si>
  <si>
    <t>233</t>
  </si>
  <si>
    <t>998713103</t>
  </si>
  <si>
    <t>Přesun hmot pro izolace tepelné stanovený z hmotnosti přesunovaného materiálu vodorovná dopravní vzdálenost do 50 m v objektech výšky přes 12 m do 24 m</t>
  </si>
  <si>
    <t>-491518461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</si>
  <si>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</si>
  <si>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234</t>
  </si>
  <si>
    <t>998713181</t>
  </si>
  <si>
    <t>Přesun hmot pro izolace tepelné stanovený z hmotnosti přesunovaného materiálu Příplatek k cenám za přesun prováděný bez použití mechanizace pro jakoukoliv výšku objektu</t>
  </si>
  <si>
    <t>2003940362</t>
  </si>
  <si>
    <t>721</t>
  </si>
  <si>
    <t>Zdravotechnika - vnitřní kanalizace</t>
  </si>
  <si>
    <t>235</t>
  </si>
  <si>
    <t>721233212</t>
  </si>
  <si>
    <t>Střešní vtoky (vpusti) polypropylenové (PP) pro pochůzné střechy s odtokem svislým DN 110</t>
  </si>
  <si>
    <t>-128161570</t>
  </si>
  <si>
    <t xml:space="preserve">Poznámka k položce:_x000D_
STŘEŠNÍ VPUS´T_x000D_
- SYS. VÝROBEK TŘEŠNÍ VPUSTI DN100_x000D_
- KOMPLETNÍ FUNKČNÍ SESTAVA VPUSTI PLOCHÉ OZELENĚNÉ STŘECHY, S LAPAČEM NEČISTOT_x000D_
- SOUČÁSTÍ MANŽETY PRO NAPOJENÍ NA HYDROIZOLAČNÍ SOUVRSTVÍ PLOCHÉ STŘECHY_x000D_
</t>
  </si>
  <si>
    <t>"viz.výpis klempíř VK/S04"2+2</t>
  </si>
  <si>
    <t>236</t>
  </si>
  <si>
    <t>721242105</t>
  </si>
  <si>
    <t>Lapače střešních splavenin polypropylenové (PP) se svislým odtokem DN 110</t>
  </si>
  <si>
    <t>-1374660024</t>
  </si>
  <si>
    <t>237</t>
  </si>
  <si>
    <t>998721103</t>
  </si>
  <si>
    <t>Přesun hmot pro vnitřní kanalizace stanovený z hmotnosti přesunovaného materiálu vodorovná dopravní vzdálenost do 50 m v objektech výšky přes 12 do 24 m</t>
  </si>
  <si>
    <t>501293182</t>
  </si>
  <si>
    <t>238</t>
  </si>
  <si>
    <t>998721181</t>
  </si>
  <si>
    <t>Přesun hmot pro vnitřní kanalizace stanovený z hmotnosti přesunovaného materiálu Příplatek k ceně za přesun prováděný bez použití mechanizace pro jakoukoliv výšku objektu</t>
  </si>
  <si>
    <t>314076624</t>
  </si>
  <si>
    <t>727</t>
  </si>
  <si>
    <t>Požární ochrana</t>
  </si>
  <si>
    <t>239</t>
  </si>
  <si>
    <t>727121101</t>
  </si>
  <si>
    <t>Protipožární ochranné manžety z jedné strany dělící konstrukce požární odolnost EI 90 D 32</t>
  </si>
  <si>
    <t>1653207448</t>
  </si>
  <si>
    <t>240</t>
  </si>
  <si>
    <t>727121103</t>
  </si>
  <si>
    <t>Protipožární ochranné manžety z jedné strany dělící konstrukce požární odolnost EI 90 D 50</t>
  </si>
  <si>
    <t>-2067152094</t>
  </si>
  <si>
    <t>241</t>
  </si>
  <si>
    <t>727-přesun</t>
  </si>
  <si>
    <t>Náklady na přesun hmot pro požární ochranu</t>
  </si>
  <si>
    <t>2144260688</t>
  </si>
  <si>
    <t>762</t>
  </si>
  <si>
    <t>Konstrukce tesařské</t>
  </si>
  <si>
    <t>242</t>
  </si>
  <si>
    <t>762341280</t>
  </si>
  <si>
    <t>Bednění a laťování montáž bednění střech rovných a šikmých sklonu do 60° s vyřezáním otvorů z desek cementotřískových nebo cementových na sraz</t>
  </si>
  <si>
    <t>1084731458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</si>
  <si>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</si>
  <si>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243</t>
  </si>
  <si>
    <t>60624134</t>
  </si>
  <si>
    <t>překližka stavební s fólií hladkou 1250x2500mm tl 21mm</t>
  </si>
  <si>
    <t>1977926098</t>
  </si>
  <si>
    <t>Poznámka k položce:_x000D_
vodovzdorná bříza</t>
  </si>
  <si>
    <t>23,795*1,1 'Přepočtené koeficientem množství</t>
  </si>
  <si>
    <t>244</t>
  </si>
  <si>
    <t>762395000</t>
  </si>
  <si>
    <t>Spojovací prostředky krovů, bednění a laťování, nadstřešních konstrukcí svory, prkna, hřebíky, pásová ocel, vruty</t>
  </si>
  <si>
    <t>620177684</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</si>
  <si>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</si>
  <si>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"dtto překližka na atice"23,792*0,021</t>
  </si>
  <si>
    <t>245</t>
  </si>
  <si>
    <t>998762103</t>
  </si>
  <si>
    <t>Přesun hmot pro konstrukce tesařské stanovený z hmotnosti přesunovaného materiálu vodorovná dopravní vzdálenost do 50 m v objektech výšky přes 12 do 24 m</t>
  </si>
  <si>
    <t>1917358972</t>
  </si>
  <si>
    <t>246</t>
  </si>
  <si>
    <t>998762181</t>
  </si>
  <si>
    <t>Přesun hmot pro konstrukce tesařské stanovený z hmotnosti přesunovaného materiálu Příplatek k cenám za přesun prováděný bez použití mechanizace pro jakoukoliv výšku objektu</t>
  </si>
  <si>
    <t>-910436250</t>
  </si>
  <si>
    <t>763</t>
  </si>
  <si>
    <t>Konstrukce suché výstavby</t>
  </si>
  <si>
    <t>247</t>
  </si>
  <si>
    <t>763111411</t>
  </si>
  <si>
    <t>Příčka ze sádrokartonových desek s nosnou konstrukcí z jednoduchých ocelových profilů UW, CW dvojitě opláštěná deskami standardními A tl. 2 x 12,5 mm, EI 60, příčka tl. 100 mm, profil 50 TI tl. 50 mm, Rw 50 dB</t>
  </si>
  <si>
    <t>1435525750</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</si>
  <si>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</si>
  <si>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"SDK příčka tl.100mm"</t>
  </si>
  <si>
    <t>"1.np"3,475*4,6-(0,8*2,3+2,35*1,0)</t>
  </si>
  <si>
    <t>248</t>
  </si>
  <si>
    <t>763111717</t>
  </si>
  <si>
    <t>Příčka ze sádrokartonových desek ostatní konstrukce a práce na příčkách ze sádrokartonových desek základní penetrační nátěr</t>
  </si>
  <si>
    <t>-1703450480</t>
  </si>
  <si>
    <t>"SDK příčka tl.100mm"11,795</t>
  </si>
  <si>
    <t>249</t>
  </si>
  <si>
    <t>763121411</t>
  </si>
  <si>
    <t>Stěna předsazená ze sádrokartonových desek s nosnou konstrukcí z ocelových profilů CW, UW jednoduše opláštěná deskou standardní A tl. 12,5 mm, bez TI, EI 15 stěna tl. 62,5 mm, profil 50</t>
  </si>
  <si>
    <t>2131816802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</si>
  <si>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</si>
  <si>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"SDK opláštění slepých částí prosklené fasády (zákryt tep.izol.dílů dodávky fasády)-viz.řez A-A"</t>
  </si>
  <si>
    <t>"1.np"0,675*(0,8+1,525+5,5+10,7+2,25)+0,7*2,0</t>
  </si>
  <si>
    <t>"2.np"0,475*(0,8+3,37)+0,7*2,0</t>
  </si>
  <si>
    <t>"3.np"0,475*(0,8+3,37)+0,7*2,0</t>
  </si>
  <si>
    <t>"4.np"1,05*(0,8+3,37)+0,98*2,0</t>
  </si>
  <si>
    <t>250</t>
  </si>
  <si>
    <t>763121448</t>
  </si>
  <si>
    <t>Stěna předsazená ze sádrokartonových desek s nosnou konstrukcí z ocelových profilů CW, UW jednoduše opláštěná deskou akustickou tl. 12,5 mm, TI tl. 40 mm 30 kg/m3, EI 30 stěna tl. 65 mm, profil 50</t>
  </si>
  <si>
    <t>-1674472387</t>
  </si>
  <si>
    <t>"SDK opláštění"</t>
  </si>
  <si>
    <t>"1.np"3,475*(0,65*2+0,22+0,25*3)</t>
  </si>
  <si>
    <t>251</t>
  </si>
  <si>
    <t>763121712</t>
  </si>
  <si>
    <t>Stěna předsazená ze sádrokartonových desek ostatní konstrukce a práce na předsazených stěnách ze sádrokartonových desek zalomení stěny</t>
  </si>
  <si>
    <t>1249565184</t>
  </si>
  <si>
    <t>"SDK předstěna"</t>
  </si>
  <si>
    <t>"1.np"3,475*4</t>
  </si>
  <si>
    <t>252</t>
  </si>
  <si>
    <t>763121714</t>
  </si>
  <si>
    <t>Stěna předsazená ze sádrokartonových desek ostatní konstrukce a práce na předsazených stěnách ze sádrokartonových desek základní penetrační nátěr</t>
  </si>
  <si>
    <t>-287400554</t>
  </si>
  <si>
    <t>"SDK předstěna akust."7,888</t>
  </si>
  <si>
    <t>"SDK A"28,524</t>
  </si>
  <si>
    <t>253</t>
  </si>
  <si>
    <t>763121751</t>
  </si>
  <si>
    <t>Stěna předsazená ze sádrokartonových desek Příplatek k cenám za plochu do 6 m2 jednotlivě</t>
  </si>
  <si>
    <t>692566477</t>
  </si>
  <si>
    <t>"SDK předstěna"7,888</t>
  </si>
  <si>
    <t>254</t>
  </si>
  <si>
    <t>763131411</t>
  </si>
  <si>
    <t>Podhled ze sádrokartonových desek dvouvrstvá zavěšená spodní konstrukce z ocelových profilů CD, UD jednoduše opláštěná deskou standardní A, tl. 12,5 mm, bez TI</t>
  </si>
  <si>
    <t>-110686966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</si>
  <si>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</si>
  <si>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"2.np:201"13,25</t>
  </si>
  <si>
    <t>"3.np:201"13,25</t>
  </si>
  <si>
    <t>"4.np:401"14,19</t>
  </si>
  <si>
    <t>255</t>
  </si>
  <si>
    <t>763131713</t>
  </si>
  <si>
    <t>Podhled ze sádrokartonových desek ostatní práce a konstrukce na podhledech ze sádrokartonových desek napojení na obvodové konstrukce profilem</t>
  </si>
  <si>
    <t>1279480220</t>
  </si>
  <si>
    <t>"201"3,37*2+3,9*2</t>
  </si>
  <si>
    <t>"301"3,37*2+3,9*2</t>
  </si>
  <si>
    <t>256</t>
  </si>
  <si>
    <t>763131714</t>
  </si>
  <si>
    <t>Podhled ze sádrokartonových desek ostatní práce a konstrukce na podhledech ze sádrokartonových desek základní penetrační nátěr</t>
  </si>
  <si>
    <t>-1684244677</t>
  </si>
  <si>
    <t>"dtto SDK podhled"40,69</t>
  </si>
  <si>
    <t>257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</si>
  <si>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</si>
  <si>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</si>
  <si>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-1995914291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</si>
  <si>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</si>
  <si>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258</t>
  </si>
  <si>
    <t>998763381</t>
  </si>
  <si>
    <t>Přesun hmot pro konstrukce montované z desek sádrokartonových, sádrovláknitých, cementovláknitých nebo cementových Příplatek k cenám za přesun prováděný bez použití mechanizace pro jakoukoliv výšku objektu</t>
  </si>
  <si>
    <t>704070890</t>
  </si>
  <si>
    <t>764</t>
  </si>
  <si>
    <t>Konstrukce klempířské</t>
  </si>
  <si>
    <t>259</t>
  </si>
  <si>
    <t>764002851</t>
  </si>
  <si>
    <t>Demontáž klempířských konstrukcí oplechování parapetů do suti</t>
  </si>
  <si>
    <t>2086766281</t>
  </si>
  <si>
    <t>"viz.bourání"2,7*2</t>
  </si>
  <si>
    <t>260</t>
  </si>
  <si>
    <t>764216604</t>
  </si>
  <si>
    <t>Oplechování parapetů z pozinkovaného plechu s povrchovou úpravou rovných mechanicky kotvené, bez rohů rš 330 mm</t>
  </si>
  <si>
    <t>-1894253637</t>
  </si>
  <si>
    <t>"viz.výpis klempíř VK/S05-parapet"3,37</t>
  </si>
  <si>
    <t>261</t>
  </si>
  <si>
    <t>7643116-01</t>
  </si>
  <si>
    <t>Lemování zdí z pozinkovaného plechu s povrchovou úpravou rš 300 mm</t>
  </si>
  <si>
    <t>1404354196</t>
  </si>
  <si>
    <t>Poznámka k položce:_x000D_
svislá část oplechování parapetu okna (pod okapničkou podsunutý svislý ochranný plech kryjící hydroizolaci)</t>
  </si>
  <si>
    <t>"viz.výpis klempíř VK/S05-svislý plech"3,37</t>
  </si>
  <si>
    <t>262</t>
  </si>
  <si>
    <t>998764103</t>
  </si>
  <si>
    <t>Přesun hmot pro konstrukce klempířské stanovený z hmotnosti přesunovaného materiálu vodorovná dopravní vzdálenost do 50 m v objektech výšky přes 12 do 24 m</t>
  </si>
  <si>
    <t>-664712986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</si>
  <si>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</si>
  <si>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263</t>
  </si>
  <si>
    <t>998764181</t>
  </si>
  <si>
    <t>Přesun hmot pro konstrukce klempířské stanovený z hmotnosti přesunovaného materiálu Příplatek k cenám za přesun prováděný bez použití mechanizace pro jakoukoliv výšku objektu</t>
  </si>
  <si>
    <t>-1669940280</t>
  </si>
  <si>
    <t>766</t>
  </si>
  <si>
    <t>Konstrukce truhlářské</t>
  </si>
  <si>
    <t>264</t>
  </si>
  <si>
    <t>766441821</t>
  </si>
  <si>
    <t>Demontáž parapetních desek dřevěných nebo plastových šířky do 300 mm délky přes 1m</t>
  </si>
  <si>
    <t>1003473286</t>
  </si>
  <si>
    <t>"viz.bourání"2</t>
  </si>
  <si>
    <t>767</t>
  </si>
  <si>
    <t>Konstrukce zámečnické</t>
  </si>
  <si>
    <t>265</t>
  </si>
  <si>
    <t>767531111</t>
  </si>
  <si>
    <t>Montáž vstupních čistících zón z rohoží kovových nebo plastových</t>
  </si>
  <si>
    <t>639644575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</si>
  <si>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</si>
  <si>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"VZ/101"1,0*2,0</t>
  </si>
  <si>
    <t>"VZ/102"1,65*3,39</t>
  </si>
  <si>
    <t>266</t>
  </si>
  <si>
    <t>69752030</t>
  </si>
  <si>
    <t>rohož vstupní provedení hliník nebo mosaz/gumové vlnovky/</t>
  </si>
  <si>
    <t>-1946458850</t>
  </si>
  <si>
    <t>267</t>
  </si>
  <si>
    <t>69752110</t>
  </si>
  <si>
    <t>rohož textilní provedení PA, hustý povrch, jemné dočištění</t>
  </si>
  <si>
    <t>-162595240</t>
  </si>
  <si>
    <t>268</t>
  </si>
  <si>
    <t>767531121</t>
  </si>
  <si>
    <t>Montáž vstupních čistících zón z rohoží osazení rámu mosazného nebo hliníkového zapuštěného z L profilů</t>
  </si>
  <si>
    <t>-389929495</t>
  </si>
  <si>
    <t>"rám čistících zon"</t>
  </si>
  <si>
    <t>"VZ/101"1*2+2*2</t>
  </si>
  <si>
    <t>"VZ/102"1,65*2+3,39*2</t>
  </si>
  <si>
    <t>269</t>
  </si>
  <si>
    <t>69752160</t>
  </si>
  <si>
    <t>rám pro zapuštění profil L-30/30 25/25 20/30 15/30-Al</t>
  </si>
  <si>
    <t>546005437</t>
  </si>
  <si>
    <t>10,08*1,05 'Přepočtené koeficientem množství</t>
  </si>
  <si>
    <t>342</t>
  </si>
  <si>
    <t>697521-01</t>
  </si>
  <si>
    <t>rám pro zapuštění profil L-30/30 20/30 -nerez</t>
  </si>
  <si>
    <t>-1422096676</t>
  </si>
  <si>
    <t>270</t>
  </si>
  <si>
    <t>767-AL101</t>
  </si>
  <si>
    <t>AL/101-Prosklená AL fasádní stěna (sloupek,paždík),pož.odolná,plocha cca 12,5m2,syst.osazení-D+M(plný popis viz.výpis AL stěn)</t>
  </si>
  <si>
    <t>-1445062134</t>
  </si>
  <si>
    <t>Poznámka k položce:_x000D_
PROSKLENÁ FASÁDNÍ STĚNA SLOUPEK PAŽDÍK, POŽÁRNĚ ODOLNÁ_x000D_
- NOSNÁ KONSTRUKCE Z CELOHLINÍKOVÝCH SYSTÉMOVÝCH PROFILŮ S PRÁŠKOVOU BARVOU RAL 7022, NA VÝŠKU 15,230M ( STABILITA, KOTVENÍ )._x000D_
- CELÁ STĚNA PROTIPOŽÁRNÍ, ODOLNOST DLE PBŘ EI-30 DP1_x000D_
- PŮDORYSNÉ ČLENĚNÍ SLOUPKY, VODOROVNÉ POUTCE_x000D_
- ZASKLENÍ ČIRÉ, ODOLNÉ PROTI PROKOPNUTÍ V PLOCHÁCH PODLAŽÍ_x000D_
 V PLOCHÁCH PŘED KONSTRUKCEMI NEPRŮHLEDNÉ, SKLO SMALTOVANÉ RAL 7021_x000D_
- POLEP DVOUŘADOU SIGNÁLNÍ PÁSKOU (ČTVERCE 50/50) VE VÝŠCE 0,90 A 1,50M_x000D_
vč.zpracování dílenské dokumentace (viz.VON)</t>
  </si>
  <si>
    <t>271</t>
  </si>
  <si>
    <t>767-AL102</t>
  </si>
  <si>
    <t>AL/102-Prosklená AL fasádní stěna (sloupek,paždík) se zádveřím a posuvnými dveřmi (viz.AL/104),syst.osazení-D+M(plný popis viz.výpis AL stěn)</t>
  </si>
  <si>
    <t>-62154811</t>
  </si>
  <si>
    <t>Poznámka k položce:_x000D_
PROSKLENÁ FASÁDNÍ STĚNA SLOUPEK PAŽDÍK, SE ZÁDVEŘÍM A POSUVNÝMI DVEŘMI_x000D_
- FASÁDA LoP KOLEM DOKOLA BUDOVY_x000D_
- NOSNÁ KONSTRUKCE Z CELOHLINÍKOVÝCH SYSTÉMOVÝCH PROFILŮ S PRÁŠKOVOU BARVOU RAL 7022, NA VÝŠKU 4,125M ( STABILITA, KOTVENÍ )._x000D_
- CELÁ STĚNA SKLO BEZPEČNOSTNÍ_x000D_
- PŮDORYSNÉ ČLENĚNÍ SLOUPKY, VODOROVNÉ POUTCE_x000D_
- ZASKLENÍ ČIRÉ, ODOLNÉ PROTI PROKOPNUTÍ_x000D_
- V PLOCHÁCH PŘED KONSTRUKCEMI NEPRŮHLEDNÉ, SKLO SMALTOVANÉ RAL 7021_x000D_
- OKNA OTEVÍRAVÁ A SKLOPNÁ, KOVÁNÍ BEZ MOŽNOSTI UZAMČENÍ, OKNA SLOUŽÍ PŘI POŽÁRU K NASÁVÁNÍ VZDUCHU (MANUÁLNĚ OTEVŘENÁ)_x000D_
- POLEP DVOUŘADOU SIGNÁLNÍ PÁSKOU (ČTVERCE 50/50) VE VÝŠCE 0,90 A 1,50M_x000D_
vč.zpracování dílenské dokumentace (viz.VON)</t>
  </si>
  <si>
    <t>272</t>
  </si>
  <si>
    <t>767-AL103</t>
  </si>
  <si>
    <t>AL/103-Prosklená AL fasádní stěna (sloupek,paždík),pož.odolná,plocha cca 30,5m2,syst.osazení-D+M(plný popis viz.výpis AL stěn)</t>
  </si>
  <si>
    <t>-12397338</t>
  </si>
  <si>
    <t>Poznámka k položce:_x000D_
PROSKLENÁ FASÁDNÍ STĚNA SLOUPEK PAŽDÍK_x000D_
- NOSNÁ KONSTRUKCE Z CELOHLINÍKOVÝCH SYSTÉMOVÝCH PROFILŮ S PRÁŠKOVOU BARVOU RAL 7022, NA VÝŠKU 15,230M ( STABILITA, KOTVENÍ )._x000D_
- PŮDORYSNÉ ČLENĚNÍ SLOUPKY, VODOROVNÉ POUTCE_x000D_
- ZASKLENÍ ČIRÉ, ODOLNÉ PROTI PROKOPNUTÍ V PLOCHÁCH PODLAŽÍ_x000D_
 V PLOCHÁCH PŘED KONSTRUKCEMI NEPRŮHLEDNÉ, SKLO SMALTOVANÉ RAL 7021_x000D_
- POLEP DVOUŘADOU SIGNÁLNÍ PÁSKOU (ČTVERCE 50/50) VE VÝŠCE 0,90 A 1,50M_x000D_
vč.zpracování dílenské dokumentace (viz.VON)</t>
  </si>
  <si>
    <t>273</t>
  </si>
  <si>
    <t>767-AL104</t>
  </si>
  <si>
    <t>AL/104-Prosklené Al fasádní dveře automatické, posuvné 1600/2600mm (v sestavě AL/102),syst.osazení-D+M(plný popis viz.výpis AL stěn)</t>
  </si>
  <si>
    <t>286507831</t>
  </si>
  <si>
    <t>Poznámka k položce:_x000D_
PROSKLENÉ FASÁDNÍ DVEŘE AUTOMATICKÉ, POSUVNÉ, DVOUKŘÍDLÉ_x000D_
- NOSNÁ KONSTRUKCE Z CELOHLINÍKOVÝCH SYSTÉMOVÝCH PROFILŮ S PRÁŠKOVOU BARVOU RAL 7022, V SYSTÉMU DODAVATELE FASÁDY_x000D_
- CELÉ DVEŘE SKLO BEZPEČNOSTNÍ_x000D_
- ZASKLENÍ ČIRÉ, ODOLNÉ PROTI PROKOPNUTÍ_x000D_
- DVEŘE POSUVNÉ AUTOMATICKÉ, OVLÁDÁNÍ RADAROVÝM ČIDLEM, REGULOVATELNÁ RYCHLOST OTEVÍRÁNÍ_x000D_
SYSTÉM, TICHÉHO POHONU, DIMENZOVÁNÍ NA VYSOKÝ PROVOZ A ČETNOST OTEVÍRÁNÍ (ŠKOLNÍ BUDOVA)_x000D_
S MOŽNOSTÍ MANUÁLNÍHO OTEVŘENÍ PŘI VÝPADKU EL. ENERGIE_x000D_
- V PŘÍPADĚ POŽÁRU SE DVEŘE MUSÍ OTEVŘÍT PRO SÁNÍ VZDUCHU_x000D_
- POLEP DVOUŘADOU SIGNÁLNÍ PÁSKOU (ČTVERCE 50/50) VE VÝŠCE 0,90 A 1,50M_x000D_
vč.zpracování dílenské dokumentace (viz.VON)</t>
  </si>
  <si>
    <t>274</t>
  </si>
  <si>
    <t>767-AL105</t>
  </si>
  <si>
    <t>AL/105-Al posuvné okno 2350/1000mm,bezp.sklo,kování,syst.osazení-D+M(plný popis viz.výpis AL stěn)</t>
  </si>
  <si>
    <t>59340746</t>
  </si>
  <si>
    <t>Poznámka k položce:_x000D_
HLINÍKOVÉ OKNO POSUVNÉ_x000D_
- RÁMY Z CELOHLINÍKOVÝCH SYSTÉMOVÝCH PROFILŮ S PRÁŠKOVOU BARVOU RAL 7022_x000D_
- ZASKLENÍ ČIRÉ, SKLO BEZPEČNOSTNÍ VÍCEVRSTVÉ LEPENÉ SKLO_x000D_
- POSUVNÁ ČÁST 1/2, UZAMYKATELNÁ, SKLO S KRUHOVÝMI PRŮVRTY - MLUVÍTKO_x000D_
vč.zpracování dílenské dokumentace (viz.VON)</t>
  </si>
  <si>
    <t>275</t>
  </si>
  <si>
    <t>767-AL201</t>
  </si>
  <si>
    <t>AL/201-Prosklená AL fasádní stěna (sloupek,paždík),plocha cca 38,5m2,syst.osazení-D+M(plný popis viz.výpis Al stěn)</t>
  </si>
  <si>
    <t>-1142342388</t>
  </si>
  <si>
    <t>Poznámka k položce:_x000D_
PROSKLENÁ FASÁDNÍ STĚNA SLOUPEK PAŽDÍK_x000D_
- FASÁDA LoP KOLEM DOKOLA BUDOVY_x000D_
- NOSNÁ KONSTRUKCE Z CELOHLINÍKOVÝCH SYSTÉMOVÝCH PROFILŮ S PRÁŠKOVOU BARVOU RAL 7022, NA VÝŠKU 11,115M ( STABILITA, KOTVENÍ )._x000D_
- CELÁ STĚNA SKLO BEZPEČNOSTNÍ_x000D_
- PŮDORYSNÉ ČLENĚNÍ SLOUPKY, VODOROVNÉ POUTCE_x000D_
- ZASKLENÍ ČIRÉ, ODOLNÉ PROTI PROKOPNUTÍ_x000D_
- V PLOCHÁCH PŘED KONSTRUKCEMI NEPRŮHLEDNÉ, SKLO SMALTOVANÉ RAL 7021_x000D_
- OKNA SKLOPNÁ, KOVÁNÍ S MOŽNOSTI UZAMČENÍ_x000D_
vč.zpracování dílenské dokumentace (viz.VON)</t>
  </si>
  <si>
    <t>276</t>
  </si>
  <si>
    <t>767-DV101</t>
  </si>
  <si>
    <t>DV/101-Prosklená AL dělící stěna s dveřmi 2050/2350mm,kování,bezp.sklo,polep,panik.klika,syst.osazení-D+M(plný popis viz.výpis AL stěn-interiér)</t>
  </si>
  <si>
    <t>-823969202</t>
  </si>
  <si>
    <t>Poznámka k položce:_x000D_
PROSKLENÁ DĚLÍCÍ STĚNA S DVOUKŘÍDLÍMI DVEŘMI_x000D_
NOSNÁ KONSTRUKCE Z CELOHLINÍKOVÝCH SYSTÉMOVÝCH PROFILŮ S PRÁŠKOVOU BARVOU RAL 7022, NA VÝŠKU 2,35M ( STABILITA, KOTVENÍ )._x000D_
PŮDORYSNÉ ČLENĚNÍ SLOUPKY, DO VÝŠE 1,95M ZASKLENÍ BEZPEČNOSTNÍM JEDNOSKLEM, ZBYLÁ ČÁST ZASKLENA JEDNOSKLEM,_x000D_
POLEP DVOUŘADOU SIGNÁLNÍ PÁSKOU (ČTVERCE 50/50) VE VÝŠCE 0,90 A 1,50M_x000D_
DVOUKŘÍDLÉ OTEVÍRAVÉ DVEŘE, AKTIVNÍ KŘÍDLO PANIKOVÁ KLIKA-KLIKA, PRÁH DVEŘÍ S NULOVOU VÝŠKOU_x000D_
DVEŘE VYBAVENY HORNÍ POŽÁRNÍ KONZOLÍ, SESTAVA SAMOZAVÍRAČŮ S KOORDINÁTORY, MECHANISMUS MUSÍ UMOŽNIT DRŽENÍ KŘÍDEL V OTEVŘENÉ POLOZE !!! PO PŘEKROČENÍ ÚHLU OTEVŘENÍ 90°  SE KŘÍDLA ZAARETUJÍ A ZŮSTANOU OTEVŘENÁ. TOTO SE BDUE V PŘÍPADĚ POŽÁRU PROVÁDĚT MANUÁLNĚ_x000D_
CITACE Z PBŘ: U dveří ze stávající chodby do prostoru přístavby bude zajištěno, aby dveře v případě požáru zůstaly v otevřené poloze (magnet, protizavírače, stavěče křídel a pod.). UPOZORŇUJI, že na těchto dveřích NESMÍ být osazeny samozavírače!_x000D_
vč.zpracování dílenské dokumentace (viz.VON)</t>
  </si>
  <si>
    <t>277</t>
  </si>
  <si>
    <t>767-DV102</t>
  </si>
  <si>
    <t>DV/102-Prosklená AL stěna s dveřmi 900/2350mm,kování,bezp.sklo,polep,bezp.zámek,samozavírač,syst.osazení-D+M(plný popis viz.výpis AL stěn-interiér)</t>
  </si>
  <si>
    <t>-883352967</t>
  </si>
  <si>
    <t>Poznámka k položce:_x000D_
PROSKLENÁ STĚNA S DVEŘMI_x000D_
NOSNÁ KONSTRUKCE Z CELOHLINÍKOVÝCH SYSTÉMOVÝCH PROFILŮ S PRÁŠKOVOU BARVOU RAL 7022, NA VÝŠKU 2,35M ( STABILITA, KOTVENÍ )._x000D_
ZASKLENÍ BEZPEČNOSTNÍM SKLEM_x000D_
POLEP DVOUŘADOU SIGNÁLNÍ PÁSKOU (ČTVERCE 50/50) VE VÝŠCE 0,90 A 1,50M_x000D_
POLEP VRÁTNICE, INFORMACE APOD._x000D_
JEDNOKŘÍDLÉ OTEVÍRAVÉ DVEŘE, AKTIVNÍ KŘÍDLO KOULE-KLIKA, BEZPEČNOSTNÍ ZÁMEK, CYL. VLOŽKA, BT3, PRÁH SYSTÉMOVÝ_x000D_
HORNÍ SAMOZAVÍRAČ_x000D_
(Dveřní samozavírač s hřebenovou technologií a kluzným ramínkem - součástí kluzná lišta_x000D_
Rozsah sil EN 1-4 s kluzným ramínkem - pro velikost dveří do šířky 1100 mm a váhy 80 kg._x000D_
Pravolevé použití._x000D_
Vhodné pro kouřotěsné a požáru odolné dveře._x000D_
Nastavitelná rychlost zavíraní, dovíraní a úhlu otevření (až do 180°), vysoká odolnost a stálost i při teplotách -35°C / +45°C._x000D_
Barva: stříbrná._x000D_
Osvědčení o shodě s normou EN1154.)_x000D_
DVEŘNÍ KOVÁNÍ ZÁVĚSY (PANT)_x000D_
- panty pro vysoké zatížení, přepdoklad min. 3ks na křídlo )bude upřesněno dílenskou dokumentací zhotovitele dle váhy křídla)_x000D_
- Pant ocelový, stavitelný ve všech osách 3D, D=16mm_x000D_
vč.zpracování dílenské dokumentace (viz.VON)</t>
  </si>
  <si>
    <t>278</t>
  </si>
  <si>
    <t>767-DV201</t>
  </si>
  <si>
    <t>DV/201-Prosklená AL dělící stěna s dveřmi 2050/2350mm,kování,bezp.sklo,polep,panik.klika,samozavírač+koordinátor zavírání,syst.osazení-D+M(plný popis viz.výpis AL stěn-interiér)</t>
  </si>
  <si>
    <t>1371523350</t>
  </si>
  <si>
    <t>Poznámka k položce:_x000D_
PROSKLENÁ DĚLÍCÍ STĚNA S DVOUKŘÍDLÍMI DVEŘMI_x000D_
NOSNÁ KONSTRUKCE Z CELOHLINÍKOVÝCH SYSTÉMOVÝCH PROFILŮ S PRÁŠKOVOU BARVOU RAL 7022, NA VÝŠKU 2,35M ( STABILITA, KOTVENÍ )._x000D_
PŮDORYSNÉ ČLENĚNÍ SLOUPKY, DO VÝŠE 1,95M ZASKLENÍ BEZPEČNOSTNÍM JEDNOSKLEM, ZBYLÁ ČÁST ZASKLENA JEDNOSKLEM,_x000D_
POLEP DVOUŘADOU SIGNÁLNÍ PÁSKOU (ČTVERCE 50/50) VE VÝŠCE 0,90 A 1,50M_x000D_
DVOUKŘÍDLÉ OTEVÍRAVÉ DVEŘE, AKTIVNÍ KŘÍDLO PANIKOVÁ KLIKA-KLIKA, PRÁH DVEŘÍ S NULOVOU VÝŠKOU_x000D_
DVEŘE VYBAVENY HORNÍ KONZOLÍ, SESTAVA SAMOZAVÍRAČŮ S KOORDINÁTORY_x000D_
vč.zpracování dílenské dokumentace (viz.VON)</t>
  </si>
  <si>
    <t>279</t>
  </si>
  <si>
    <t>767-DV301</t>
  </si>
  <si>
    <t>DV/301-Prosklená AL dělící stěna s dveřmi 2050/2350mm,kování,bezp.sklo,polep,panik.klika,samozavírač+koordinátor zavírání,syst.osazení-D+M(plný popis viz.výpis AL stěn-interiér)</t>
  </si>
  <si>
    <t>1077384378</t>
  </si>
  <si>
    <t>280</t>
  </si>
  <si>
    <t>767-DV401</t>
  </si>
  <si>
    <t>DV/401-Prosklená AL dělící stěna s dveřmi 2050/2350mm,kování,bezp.sklo,polep,panik.klika,samozavírač+koordinátor zavírání,syst.osazení-D+M(plný popis viz.výpis AL stěn-interiér)</t>
  </si>
  <si>
    <t>-842064639</t>
  </si>
  <si>
    <t>281</t>
  </si>
  <si>
    <t>767-oc.úhelník</t>
  </si>
  <si>
    <t>Oc.úhleník L 100/100-6mm dl.450mm,vč.kotvení chem.kotvami a nátěru (pro uložení překladu z porobetonu)-D+M</t>
  </si>
  <si>
    <t>-1198830047</t>
  </si>
  <si>
    <t>"uložení levé části porob.překladu"1*4</t>
  </si>
  <si>
    <t>282</t>
  </si>
  <si>
    <t>767-VZ103</t>
  </si>
  <si>
    <t>VZ/103-Oc.hrana podlahy L 100/100mm,dl.1200mm,žár.pozink,chem.kotvy-D+M(plný popis viz.výpis zámečník)</t>
  </si>
  <si>
    <t>463346900</t>
  </si>
  <si>
    <t xml:space="preserve">Poznámka k položce:_x000D_
OCELOVÁ HRANA PODLAHY PŘED VÝTAHEM - KOMPLETNÍ D+M_x000D_
- ocelové žárově pozinkovaný kompletní prvek_x000D_
- profil "L" 100/100mm dl. 1200mm_x000D_
- přivařená ocelová kotevní pásovina tl. 4mm, kotvená chem kotvami do podlahy_x000D_
- Žárové pozinkování viz. TZ - Povrchové úpravy : Místo zabudování prvku - vnější atmosféra	stupeň korozní agresivity  C3_x000D_
</t>
  </si>
  <si>
    <t>283</t>
  </si>
  <si>
    <t>767-VZ104</t>
  </si>
  <si>
    <t>VZ/104-Membránové zastřešení-D+M(plný popis viz.výpis zámečník)</t>
  </si>
  <si>
    <t>-1766584600</t>
  </si>
  <si>
    <t>Poznámka k položce:_x000D_
MEMBRÁNOVÉ ZASTŘEŠENÍ - KOMPLETNÍ D+M_x000D_
Hlavní vstup do budovy ude architektonicky zvýrazněn nadstřešením přístupového chodníku a vlastního vstupu membránovou střechou.  Na ocelové konstrukci ( šikmé stožáry s lany ) bude vepnuta  membrána cca 100 m2 půdorysné plochy. _x000D_
Membránové zastřešení je umístěno na únikovou cestou, materiál musí splňovat veškeré požadavky na požární bezpečnost, zejména nehořlavost a neodkapávat._x000D_
Nosná ocelová konstrukce :_x000D_
Zatížení:		- stálé od předpětí membrány_x000D_
		-klimatické zatížení sněhem pro danou sněhovou oblast_x000D_
		-klimatické zatížení větrem pro danou větrovou oblast_x000D_
Povrchová úprava - pozinkovaná, respektive nátěrová, na korosivní agresivitu C4, s životností min. 15 roků podrobně viz. TZ_x000D_
Dotykové plochy pro upnutí membrány zajištěny proti otěrovému poškození od kovových upínacích a napínacích částí membrány._x000D_
Montáž - dle technologického postupu , který vypracuje montážní organizace. _x000D_
Prostorová montážní nepřesnost upínacích bodů pro membránu, max. plus-minus 20 mm. _x000D_
Membránové zastřešení :_x000D_
Zastřešením je membránovina, kterou tvoří polyesterová tkanina, oboustranně nanesená měkčeným PVC, ohnivzdorná DIN 4102-B1, opatřená barevnými pigmenty a ošetřena vrstvou PVDF - Fluopolymer , proti znečištění , UV záření a zvýšení životnosti. Součástí membrány jsou nerezové lana a prvky, které jsou mechanicky spojeny přímo s membránovinou a slouží k jejímu napnutí - předepnutí a upnutí na nosnou ocelovou konstrukci._x000D_
Použitá membránovina by měla splňovat následující vlastnosti :_x000D_
Vlastnost			Norma						Hodnota_x000D_
							1002 Fl-T2 				702 Fl-T2 _x000D_
Nosníková tkanina		DIN 60 001					Polyester_x000D_
Jemnost příze osnova/útek(O/U)	DIN 53 830					1100/1100_x000D_
Plošná hmotnost			DIN EN 22 283		1050 g/m2				750 g/m2_x000D_
Tloušťka				DIN 53 353		0,78 mm				0,56 mm_x000D_
Nejvyšší tažná síla O/U		DIN 853 354		420/400 daN/5cm			300/280 daN/5cm_x000D_
Pevnost v nástřihu O/U		Din 53 363		55/50 daN				30/28 daN_x000D_
Přilnavost - pevnost spoje				12 daN/5cm				10 daN/5cm_x000D_
Pozn.:_x000D_
Součástí dodávky střešního systému membránové konstrukce, musí být výrobní dokumentace, vč. statického výpočtu membrány a OK, nadimenzování  jednotlivých komponentů střechy a případných požadavků na úpravu stavební připravenosti, vč. podrobné specifikace materiálu a detailů, vč. provozního řádu (obsluha, údržba, kontrolní a zkušební plán), která před realizací musí být předložena k odsouhlasení investorovi._x000D_
Předpokládá se celoroční instalace membránové střechy, Barva textílie okrová. Tvar membrány bude vytvořen pomocí speciálního softwaru tak, aby odolával tlaku větru a sněhu. _x000D_
Kotevní prvky přímo spojené s membránou budou nerezové, stejně jako okrajová lana._x000D_
Podpůrná konstrukce membrány je tvořena ocelovými sloupy. Konstrukce je sestavena z trubkových profilů s kloubovými spoji a opatřena styčníkovými prvky pro kotevní body membrány. Tato konstrukce musí být nadimenzována na předpínací síly od textílie, které určí statik membrány. Povrchová úprava žárový zinek + PU barva._x000D_
Zachycení vnějších sil bude zajištěno pomocí kotevních pozinkovaných lan s rektifikovatelnými prvky. Konstrukce zastřešení nebude kotvena k okolním budovám. Základové konstrukce budou železobetonové a budou nadimenzovány na základě výpočtu statiky membrány._x000D_
vč.zpracování dílenské dokumentace (viz.VON)</t>
  </si>
  <si>
    <t>284</t>
  </si>
  <si>
    <t>767-VZ107</t>
  </si>
  <si>
    <t>VZ/107-Trojřadé madlo oken:3x madlo dl.0,8m, TR50-4mm,kotvení-D+M(plný popis viz.výpis zámečník)</t>
  </si>
  <si>
    <t>-665879125</t>
  </si>
  <si>
    <t>Poznámka k položce:_x000D_
TROJŘADÉ MADLO OKEN - KOMPLETNÍ D+M_x000D_
- vnitřní vodící tyč nerez ve v. 300mm nad podlahou_x000D_
- ocelová nerez TR50-4mm kotvení patními pechy do ŽB ostění šrouby se zapuštěnou hlavou_x000D_
- kotvení kryto nerezovou rozetou - krytkou _x000D_
_x000D_
- vnitřní madlo nerez TR50-4mm ve v. 750 a 900mm nad podlahou_x000D_
- ocelová nerez TR50-4mm kotvení patními pechy do ŽB ostění šrouby se zapuštěnou hlavou_x000D_
- kotvení kryto nerezovou rozetou - krytkou _x000D_
vč-zpracování dílenské dokumentace (viz.VON)</t>
  </si>
  <si>
    <t>285</t>
  </si>
  <si>
    <t>767-VZ207</t>
  </si>
  <si>
    <t>VZ/207-Trojřadé madlo oken:3x madlo dl.0,8m, TR50-4mm,kotvení-D+M(plný popis viz.výpis zámečník)</t>
  </si>
  <si>
    <t>1512435390</t>
  </si>
  <si>
    <t>286</t>
  </si>
  <si>
    <t>767-VZ208</t>
  </si>
  <si>
    <t>VZ/208-Trojřadé madlo oken:3x madlo dl.2,605m, TR50-4mm,kotvení-D+M(plný popis viz.výpis zámečník)</t>
  </si>
  <si>
    <t>-145119001</t>
  </si>
  <si>
    <t>Poznámka k položce:_x000D_
TROJŘADÉ MADLO U PROSKLENÉ STĚNY - KOMPLETNÍ D+M_x000D_
- vnitřní vodící tyč nerez ve v. 300mm nad podlahou_x000D_
- ocelová narez TR50-4mm Kotvení zespod ke konzole samořeznými šrouby se zapuštěnou hlavou_x000D_
- kotveno do zesílených sloupků prosklené fasády_x000D_
- konzola ocelová tyč ∅10mm RAL7022, kotvení přes navařený patní plech a 2x chemická kotva M8_x000D_
s nerez polokolovou hlavou_x000D_
_x000D_
- vnitřní madlo nerez TR50-4mm ve v. 750 a 900mm nad podlahou_x000D_
- Kotvení madla zespod poutce samořeznými šrouby se zapuštěnou hlavou_x000D_
- kotveno do zesílených sloupků prosklené fasády_x000D_
- konzola ocelová tyč ∅10mm RAL7022, kotvení přes navařený patní plech a 3x nerez šroub do Al s nerez polokolovou hlavou_x000D_
vč.zpracování dílenské dokumentace (viz.VON)</t>
  </si>
  <si>
    <t>287</t>
  </si>
  <si>
    <t>767-VZ307</t>
  </si>
  <si>
    <t>VZ/307-Trojřadé madlo oken:3x madlo dl.0,8m, TR50-4mm,kotvení-D+M(plný popis viz.výpis zámečník)</t>
  </si>
  <si>
    <t>-1047947248</t>
  </si>
  <si>
    <t>288</t>
  </si>
  <si>
    <t>767-VZ308</t>
  </si>
  <si>
    <t>VZ/308-Trojřadé madlo oken:3x madlo dl.3,375m, TR50-4mm,kotvení-D+M(plný popis viz.výpis zámečník)</t>
  </si>
  <si>
    <t>-928788829</t>
  </si>
  <si>
    <t>289</t>
  </si>
  <si>
    <t>767-VZ407</t>
  </si>
  <si>
    <t>VZ/407-Trojřadé madlo oken:3x madlo dl.0,8m, TR50-4mm,kotvení-D+M(plný popis viz.výpis zámečník)</t>
  </si>
  <si>
    <t>1384116456</t>
  </si>
  <si>
    <t>290</t>
  </si>
  <si>
    <t>767-VZ408</t>
  </si>
  <si>
    <t>VZ/408-Trojřadé madlo oken:3x madlo dl.3,375m, TR50-4mm,kotvení-D+M(plný popis viz.výpis zámečník)</t>
  </si>
  <si>
    <t>-1170748514</t>
  </si>
  <si>
    <t>291</t>
  </si>
  <si>
    <t>767-VZEX1</t>
  </si>
  <si>
    <t>VZ/EX1-Oc.zábradlí exteriér u opěrné zdi, plocha 6,8m2,žár.pozink,kotvení-D+M(plný popis viz.výpis zámečník)</t>
  </si>
  <si>
    <t>267274493</t>
  </si>
  <si>
    <t>Poznámka k položce:_x000D_
OCELOVÉ ZÁBRADLÍ EXTERIÉR U OPĚRNÉ STĚNY - KOMPLETNÍ D+M_x000D_
- kompletní zábradlí v půdorysném tvaru "L" s parametry pro ZTP_x000D_
- ocelové profily žárově pozinkováno_x000D_
- ocelové sloupky Ja 80/80-5 kotvené přes patní plechy chem kotvami 4xM8 na sloupek_x000D_
- svařovaná pole, montážně spojovány pole ke sloupkům_x000D_
- pole rám a svislý výplet pásovina_x000D_
- 3x madla na komzolkách ze sloupků_x000D_
	- horní madlo ve v. 0,900m nad terénem_x000D_
	- vodící madlo ve v. 0,750m nad terénem_x000D_
	- odrazové madlo ve v. 0,300m nad terénem_x000D_
CELKOVÁ PLOCHA ZÁBRADLÍ cca 6,8m2_x000D_
CELKOVÁ DL. 5,0+2,5 = 7,5mb_x000D_
vč.zpracování dílenské dokumentace (viz.VON)</t>
  </si>
  <si>
    <t>292</t>
  </si>
  <si>
    <t>767-VZS1</t>
  </si>
  <si>
    <t>VZ/S1-Záchytný systém údržby ploché střechy-D+M(plný popis viz.výpis zámečník)</t>
  </si>
  <si>
    <t>1558476017</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</si>
  <si>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siuvrství zelené střechy._x000D_
Podrobné počty kotev a jejich rozmístění dle ČSN EN795._x000D_
CELKOVÁ PLOCHA PRO MONTÁŽ ZÁCHYTNÉHO SYSTÉMU cca 60m2_x000D_
vč.zpracování dílenské dokumentace (viz.VON)</t>
  </si>
  <si>
    <t>293</t>
  </si>
  <si>
    <t>767-VZS2</t>
  </si>
  <si>
    <t>VZ/S2-Záchytný systém údržby ploché střechy-D+M(plný popis viz.výpis zámečník)</t>
  </si>
  <si>
    <t>1479943748</t>
  </si>
  <si>
    <t>Poznámka k položce:_x000D_
ZÁCHYTNÝ SYSTÉM ÚDRŽBY PLOCHÉ STŘECHY - KOMPLETNÍ D+M_x000D_
- součástí dodávky je kompletní návrh kotevního systému_x000D_
dle ČSN EN795 od akreditovaného specialisty_x000D_
Navržené řešení obsahuje kotevní certifikovaná nerezová oka kotvená do nosné železobetonové stropní konstrukce v daných vzdálenostech, kotevní desky s tepelně izolační podložením (přerušení tepelného mostu) prochází tepelně izolační vrstvou a hydroizolací. _x000D_
Kryto hydroizolační manžetou, zakončeno v siuvrství zelené střechy._x000D_
Podrobné počty kotev a jejich rozmístění dle ČSN EN795._x000D_
CELKOVÁ PLOCHA PRO MONTÁŽ ZÁCHYTNÉHO SYSTÉMU cca 30m2_x000D_
vč.zpracování dílenské dokumentace (viz.VON)</t>
  </si>
  <si>
    <t>294</t>
  </si>
  <si>
    <t>767-VZS3</t>
  </si>
  <si>
    <t>VZ/S3-Nasvětlený nápis na střeše dl.2450mm,v-500mm-D+M)plný popis viz.výpis zámečník)</t>
  </si>
  <si>
    <t>1939291566</t>
  </si>
  <si>
    <t xml:space="preserve">Poznámka k položce:_x000D_
NASVĚTLENÝ NÁPIS NA STŘEŠE - KOMPLETNÍ D+M_x000D_
- nápis "UPOL - FTK" dl. cca 2450mm, v. 500mm_x000D_
Součástí dodávky bude statický návrh prostorové ocleové konstrukce a kompletní dílenská dokumentace výrobku (viz.VON)_x000D_
- jednotlivé znaky nápisu tvořeny alucobondovými kazetami, skládané písena s boky. Kompozitní kazeta, horní AL plech elox_x000D_
- nasvětlení každého písmena LED zdroji, nepřímé nasvětlení na hraně kazet písma. Napájení spínanými zdroji 230 / 12 V AC /DC. Připojení na el. přívod 230 V vč. příslušného jištění a spínání. Ovládání z vrátnice manuál + čidlem světla._x000D_
- ukotvení na pomocné ocelové konstrukci, žárově pozinkovaná prostorová konstrukce, kotvená ke střeše s přerušením tepelným mostem a hydroizolačními manžetami. Použito bude ocelových trubek s patním plechem. Prostorový zavětrovaný rám pak uzavřené ocelové profily Ja, montážně spojované na místě._x000D_
</t>
  </si>
  <si>
    <t>295</t>
  </si>
  <si>
    <t>767-VZF1</t>
  </si>
  <si>
    <t>VZ/F1-Polep nápis na fasádě-D+M(plný popis viz.výpis zámečník)</t>
  </si>
  <si>
    <t>550018223</t>
  </si>
  <si>
    <t xml:space="preserve">Poznámka k položce:_x000D_
POLEP NÁPIS NA FASÁDĚ - KOMPLETNÍ D+M_x000D_
- nápis vytvořen polepem písma na skleněnou fasádu_x000D_
- fólie UV stabilní, barva RAL dle archtekta_x000D_
- rozměr nápisu viz. schema_x000D_
</t>
  </si>
  <si>
    <t>296</t>
  </si>
  <si>
    <t>767-VZx01</t>
  </si>
  <si>
    <t>X/01-Oc.k-ce pro zakrytí rozvodů-D+M(plný popis viz.výpis zámečník)</t>
  </si>
  <si>
    <t>kg</t>
  </si>
  <si>
    <t>1743219416</t>
  </si>
  <si>
    <t>Poznámka k položce:_x000D_
OCELOVÉ KONSTRUKCE PRO ZAKRYTÍ ROZVODŮ - KOMPLETNÍ D+M_x000D_
- karosáž konstrukcí a prvků nepostižených v projektu_x000D_
- ocelová prostorová konstrukce ja, žárově pozinkovaná_x000D_
- opláštění tahokov cca 30/15-5 pozink do ocelových pozinkovaných rámů, profily l20/20-3_x000D_
- kompletní D+M vč. veškerých kotvení, těsnění, dilatací apod._x000D_
- Žárové pozinkování viz. TZ - Povrchové úpravy : Místo zabudování prvku - vnější atmosféra	stupeň korozní agresivity  C3_x000D_
vč.zpracování dílenské dokumentace (viz.VON)</t>
  </si>
  <si>
    <t>297</t>
  </si>
  <si>
    <t>767-VZx02</t>
  </si>
  <si>
    <t>X/02-Oc.pomocné a podpůrné k-ce-D+M(plný popis viz.výpis zámečník)</t>
  </si>
  <si>
    <t>948871268</t>
  </si>
  <si>
    <t>Poznámka k položce:_x000D_
OCELOVÉ POMOCNÉ A PODPŮRNÉ KONSTRUKCE - KOMPLETNÍ D+M_x000D_
- pomocné konstrukce, kotvení, konzoly a pod. nepostižené v projektu_x000D_
- ocelové profily válcované za studena, navařené kotevní desky, žárově pozinkovaná_x000D_
- kotvení chem kotvami s přerušeným tepelným mostem_x000D_
- kompletní D+M vč. veškerých kotvení, těsnění, dilatací apod._x000D_
- Žárové pozinkování viz. TZ - Povrchové úpravy : Místo zabudování prvku - vnější atmosféra	stupeň korozní agresivity  C3_x000D_
vč.zpracování dílenské dokumentace (viz.VON)</t>
  </si>
  <si>
    <t>298</t>
  </si>
  <si>
    <t>998767203</t>
  </si>
  <si>
    <t>Přesun hmot pro zámečnické konstrukce stanovený procentní sazbou (%) z ceny vodorovná dopravní vzdálenost do 50 m v objektech výšky přes 12 do 24 m</t>
  </si>
  <si>
    <t>%</t>
  </si>
  <si>
    <t>1245930124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</si>
  <si>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</si>
  <si>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</si>
  <si>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</si>
  <si>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299</t>
  </si>
  <si>
    <t>771-02</t>
  </si>
  <si>
    <t>Izolace koutu-spár (styk dlažba-soklík alt.obklad) impregnovanými provazci</t>
  </si>
  <si>
    <t>-1002979713</t>
  </si>
  <si>
    <t>"dtto silikonování"KS</t>
  </si>
  <si>
    <t>300</t>
  </si>
  <si>
    <t>28376-01</t>
  </si>
  <si>
    <t>provazec těsnící impregnovaný</t>
  </si>
  <si>
    <t>-1971789849</t>
  </si>
  <si>
    <t>66,06*1,05 'Přepočtené koeficientem množství</t>
  </si>
  <si>
    <t>301</t>
  </si>
  <si>
    <t>771111011</t>
  </si>
  <si>
    <t>Příprava podkladu před provedením dlažby vysátí podlah</t>
  </si>
  <si>
    <t>1318200794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</si>
  <si>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</si>
  <si>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"dlažba"(P101+P401)*3</t>
  </si>
  <si>
    <t>302</t>
  </si>
  <si>
    <t>771151022</t>
  </si>
  <si>
    <t>Příprava podkladu před provedením dlažby samonivelační stěrka min.pevnosti 30 MPa, tloušťky přes 3 do 5 mm</t>
  </si>
  <si>
    <t>1311331391</t>
  </si>
  <si>
    <t>303</t>
  </si>
  <si>
    <t>771161011</t>
  </si>
  <si>
    <t>Příprava podkladu před provedením dlažby montáž profilu dilatační spáry v rovině dlažby</t>
  </si>
  <si>
    <t>1377948456</t>
  </si>
  <si>
    <t>"viz.výpis zámečník:VZ/105,VZ/205,VZ/305,VZ/405"2,5*4</t>
  </si>
  <si>
    <t>304</t>
  </si>
  <si>
    <t>59054162</t>
  </si>
  <si>
    <t>profil dilatační s bočními díly z PVC/CPE tl 6mm</t>
  </si>
  <si>
    <t>-1752480260</t>
  </si>
  <si>
    <t>10*1,1 'Přepočtené koeficientem množství</t>
  </si>
  <si>
    <t>305</t>
  </si>
  <si>
    <t>771161021</t>
  </si>
  <si>
    <t>Příprava podkladu před provedením dlažby montáž profilu ukončujícího profilu pro plynulý přechod (dlažba-koberec apod.)</t>
  </si>
  <si>
    <t>-1965240859</t>
  </si>
  <si>
    <t>"1.np"0,8</t>
  </si>
  <si>
    <t>306</t>
  </si>
  <si>
    <t>59054100</t>
  </si>
  <si>
    <t>profil přechodový Al s pohyblivým ramenem 8x20mm</t>
  </si>
  <si>
    <t>100818265</t>
  </si>
  <si>
    <t>0,8*1,1 'Přepočtené koeficientem množství</t>
  </si>
  <si>
    <t>307</t>
  </si>
  <si>
    <t>771474112</t>
  </si>
  <si>
    <t>Montáž soklů z dlaždic keramických lepených flexibilním lepidlem rovných, výšky přes 65 do 90 mm</t>
  </si>
  <si>
    <t>509560535</t>
  </si>
  <si>
    <t>"ker.soklík pro dlažby"</t>
  </si>
  <si>
    <t>"102,104"7,685*2+9,45*2+0,25*4-(1,6+1,2+0,8+2,05)</t>
  </si>
  <si>
    <t>"2.np:201"3,37*2+4,15*2+0,25*4-(0,8+1,2+2,05+0,7)</t>
  </si>
  <si>
    <t>"3.np:301"3,37*2+4,15*2+0,25*4-(0,8+1,2+2,05)</t>
  </si>
  <si>
    <t>"4.np:401"3,37*2+4,7*2+0,25*4-(0,8+1,2+1,98)</t>
  </si>
  <si>
    <t>KS</t>
  </si>
  <si>
    <t>308</t>
  </si>
  <si>
    <t>597613-01</t>
  </si>
  <si>
    <t>dlažba velkoformátová keramická  přes 0,5 do 2 ks/m2-plný popis viz.TZ</t>
  </si>
  <si>
    <t>-1844842711</t>
  </si>
  <si>
    <t xml:space="preserve">Poznámka k položce:_x000D_
dlažba 75,5x75,5 cm, tl. 10mm_x000D_
- kalibrované, rektifikované	_x000D_
-mrazuvzdorné_x000D_
- neglazované _x000D_
- slinutý střep _x000D_
- nasákavost UGL: GL: E ≤ 0,1%_x000D_
- pevnost v ohybu min. 45 N/mm2 ) _x000D_
- odolné proti vzniku vlasových trhlin _x000D_
- protiskluznost R10_x000D_
- odolnost proti chemikáliím _x000D_
- odolnost proti kys. a louhům o nízké koncentraci tř. ULA _x000D_
- odolnost proti tvorbě skvrn min. tř. 5 _x000D_
</t>
  </si>
  <si>
    <t>"ker.soklík"KS*0,1</t>
  </si>
  <si>
    <t>6,606*1,15 'Přepočtené koeficientem množství</t>
  </si>
  <si>
    <t>309</t>
  </si>
  <si>
    <t>771574152</t>
  </si>
  <si>
    <t>Montáž podlah z dlaždic keramických lepených flexibilním lepidlem velkoformátových hladkých přes 0,5 do 2 ks/m2</t>
  </si>
  <si>
    <t>1336915498</t>
  </si>
  <si>
    <t xml:space="preserve">Poznámka k souboru cen:_x000D_
1. Položky jsou učeny pro všechy druhy povrchových úprav._x000D_
</t>
  </si>
  <si>
    <t>"viz.podlahy"</t>
  </si>
  <si>
    <t>"SP-1/01 (na terénu)"</t>
  </si>
  <si>
    <t>"1.np:102,104"25,16+22,8</t>
  </si>
  <si>
    <t>"SP-4/01"</t>
  </si>
  <si>
    <t>"3.np:301"13,25</t>
  </si>
  <si>
    <t>310</t>
  </si>
  <si>
    <t>-410478789</t>
  </si>
  <si>
    <t>88,65*1,15 'Přepočtené koeficientem množství</t>
  </si>
  <si>
    <t>311</t>
  </si>
  <si>
    <t>771579196</t>
  </si>
  <si>
    <t>Montáž podlah z dlaždic keramických lepených flexibilním lepidlem Příplatek k cenám za dvousložkový spárovací tmel</t>
  </si>
  <si>
    <t>2143901516</t>
  </si>
  <si>
    <t>"dlažba"P101+P401</t>
  </si>
  <si>
    <t>312</t>
  </si>
  <si>
    <t>7715911-01</t>
  </si>
  <si>
    <t>Podlahy - ostatní práce řezání dlaždic keramických</t>
  </si>
  <si>
    <t>2313628</t>
  </si>
  <si>
    <t>313</t>
  </si>
  <si>
    <t>771591111</t>
  </si>
  <si>
    <t>Příprava podkladu před provedením dlažby nátěr penetrační na podlahu</t>
  </si>
  <si>
    <t>155712968</t>
  </si>
  <si>
    <t>314</t>
  </si>
  <si>
    <t>771591115</t>
  </si>
  <si>
    <t>Podlahy - dokončovací práce spárování silikonem</t>
  </si>
  <si>
    <t>770185521</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</si>
  <si>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</si>
  <si>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"ker.soklík"KS</t>
  </si>
  <si>
    <t>315</t>
  </si>
  <si>
    <t>998771103</t>
  </si>
  <si>
    <t>Přesun hmot pro podlahy z dlaždic stanovený z hmotnosti přesunovaného materiálu vodorovná dopravní vzdálenost do 50 m v objektech výšky přes 12 do 24 m</t>
  </si>
  <si>
    <t>24014747</t>
  </si>
  <si>
    <t>316</t>
  </si>
  <si>
    <t>998771181</t>
  </si>
  <si>
    <t>Přesun hmot pro podlahy z dlaždic stanovený z hmotnosti přesunovaného materiálu Příplatek k ceně za přesun prováděný bez použití mechanizace pro jakoukoliv výšku objektu</t>
  </si>
  <si>
    <t>-766738501</t>
  </si>
  <si>
    <t>776</t>
  </si>
  <si>
    <t>Podlahy povlakové</t>
  </si>
  <si>
    <t>317</t>
  </si>
  <si>
    <t>776111111</t>
  </si>
  <si>
    <t>Příprava podkladu broušení podlah nového podkladu anhydritového</t>
  </si>
  <si>
    <t>1244197544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</si>
  <si>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</si>
  <si>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318</t>
  </si>
  <si>
    <t>776111311</t>
  </si>
  <si>
    <t>Příprava podkladu vysátí podlah</t>
  </si>
  <si>
    <t>2052351360</t>
  </si>
  <si>
    <t>P102*3</t>
  </si>
  <si>
    <t>319</t>
  </si>
  <si>
    <t>776121111</t>
  </si>
  <si>
    <t>Příprava podkladu penetrace vodou ředitelná na savý podklad (válečkováním) ředěná v poměru 1:3 podlah</t>
  </si>
  <si>
    <t>1582596604</t>
  </si>
  <si>
    <t>320</t>
  </si>
  <si>
    <t>776141122</t>
  </si>
  <si>
    <t>Příprava podkladu vyrovnání samonivelační stěrkou podlah min.pevnosti 30 MPa, tloušťky přes 3 do 5 mm</t>
  </si>
  <si>
    <t>509494283</t>
  </si>
  <si>
    <t>321</t>
  </si>
  <si>
    <t>776241111</t>
  </si>
  <si>
    <t>Montáž podlahovin ze sametového vinylu lepením pásů hladkých (bez vzoru)</t>
  </si>
  <si>
    <t>1341666665</t>
  </si>
  <si>
    <t>"SP-1/02"</t>
  </si>
  <si>
    <t>"1.np:103"14,74</t>
  </si>
  <si>
    <t>322</t>
  </si>
  <si>
    <t>284110-01</t>
  </si>
  <si>
    <t>vysocezátěžová hybridní vinylová podlahovina tl.2,0 mm-plný popis viz.TZ</t>
  </si>
  <si>
    <t>1215928833</t>
  </si>
  <si>
    <t>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t>
  </si>
  <si>
    <t>14,74*1,1 'Přepočtené koeficientem množství</t>
  </si>
  <si>
    <t>323</t>
  </si>
  <si>
    <t>776251411</t>
  </si>
  <si>
    <t>Montáž podlahovin z přírodního linolea (marmolea) spoj podlah svařováním za tepla</t>
  </si>
  <si>
    <t>1390557285</t>
  </si>
  <si>
    <t>P102*0,75</t>
  </si>
  <si>
    <t>324</t>
  </si>
  <si>
    <t>776421111</t>
  </si>
  <si>
    <t>Montáž lišt obvodových lepených</t>
  </si>
  <si>
    <t>-764950528</t>
  </si>
  <si>
    <t>"pro PVC"</t>
  </si>
  <si>
    <t>"1.np:103"2,91*2+5,25*2-(0,8)</t>
  </si>
  <si>
    <t>325</t>
  </si>
  <si>
    <t>697512-01</t>
  </si>
  <si>
    <t>lišta pro PVC krytiny vč.rohů</t>
  </si>
  <si>
    <t>-1571698642</t>
  </si>
  <si>
    <t>15,52*1,05 'Přepočtené koeficientem množství</t>
  </si>
  <si>
    <t>326</t>
  </si>
  <si>
    <t>776421711</t>
  </si>
  <si>
    <t>Montáž lišt vložení pásků z podlahoviny do lišt včetně nařezání</t>
  </si>
  <si>
    <t>-804052677</t>
  </si>
  <si>
    <t>327</t>
  </si>
  <si>
    <t>1386748567</t>
  </si>
  <si>
    <t>Poznámka k položce:_x000D_
nášlapná vrstva 0,40 mm, úprava PUR, třídy zátěže 23/32/41, otlak 0,05 mm, R 10, třída otěru T, B fl S1, bez ftalátů</t>
  </si>
  <si>
    <t>OL*0,1</t>
  </si>
  <si>
    <t>1,552*1,1 'Přepočtené koeficientem množství</t>
  </si>
  <si>
    <t>328</t>
  </si>
  <si>
    <t>776991111</t>
  </si>
  <si>
    <t>Ostatní práce spárování silikonem</t>
  </si>
  <si>
    <t>1290752240</t>
  </si>
  <si>
    <t xml:space="preserve">Poznámka k souboru cen:_x000D_
1. V ceně 776 99-1121 jsou započteny náklady na vysátí podlahy a setření vlhkým mopem._x000D_
2. V ceně 776 99-1141 jsou započteny i náklady na dodání pasty._x000D_
</t>
  </si>
  <si>
    <t>329</t>
  </si>
  <si>
    <t>776991121</t>
  </si>
  <si>
    <t>Ostatní práce údržba nových podlahovin po pokládce čištění základní</t>
  </si>
  <si>
    <t>1265496566</t>
  </si>
  <si>
    <t>330</t>
  </si>
  <si>
    <t>998776103</t>
  </si>
  <si>
    <t>Přesun hmot pro podlahy povlakové stanovený z hmotnosti přesunovaného materiálu vodorovná dopravní vzdálenost do 50 m v objektech výšky přes 12 do 24 m</t>
  </si>
  <si>
    <t>1341861513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</si>
  <si>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</si>
  <si>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331</t>
  </si>
  <si>
    <t>998776181</t>
  </si>
  <si>
    <t>Přesun hmot pro podlahy povlakové stanovený z hmotnosti přesunovaného materiálu Příplatek k cenám za přesun prováděný bez použití mechanizace pro jakoukoliv výšku objektu</t>
  </si>
  <si>
    <t>-57290794</t>
  </si>
  <si>
    <t>783</t>
  </si>
  <si>
    <t>Dokončovací práce - nátěry</t>
  </si>
  <si>
    <t>332</t>
  </si>
  <si>
    <t>783913151</t>
  </si>
  <si>
    <t>Penetrační nátěr betonových podlah hladkých (z pohledového nebo gletovaného betonu, stěrky apod.) syntetický</t>
  </si>
  <si>
    <t>-1386080020</t>
  </si>
  <si>
    <t>"penetrace vyrov.stěrek"P102+P401</t>
  </si>
  <si>
    <t>333</t>
  </si>
  <si>
    <t>783933151</t>
  </si>
  <si>
    <t>Penetrační nátěr betonových podlah hladkých (z pohledového nebo gletovaného betonu, stěrky apod.) epoxidový</t>
  </si>
  <si>
    <t>-1112615741</t>
  </si>
  <si>
    <t>"pro čistící zónu"</t>
  </si>
  <si>
    <t>334</t>
  </si>
  <si>
    <t>783937163</t>
  </si>
  <si>
    <t>Krycí (uzavírací) nátěr betonových podlah dvojnásobný epoxidový rozpouštědlový</t>
  </si>
  <si>
    <t>-1803541494</t>
  </si>
  <si>
    <t>335</t>
  </si>
  <si>
    <t>783943161</t>
  </si>
  <si>
    <t>Penetrační nátěr betonových podlah pórovitých ( např. z cihelné dlažby, betonu apod.) polyuretanový</t>
  </si>
  <si>
    <t>2074916485</t>
  </si>
  <si>
    <t>"dno"2,0*2,0</t>
  </si>
  <si>
    <t>"vytažení na stěny"1,1*(2,0*4)</t>
  </si>
  <si>
    <t>336</t>
  </si>
  <si>
    <t>783947163</t>
  </si>
  <si>
    <t>Krycí (uzavírací) nátěr betonových podlah dvojnásobný polyuretanový rozpouštědlový</t>
  </si>
  <si>
    <t>1230491019</t>
  </si>
  <si>
    <t>"výtah.šachta"12,8</t>
  </si>
  <si>
    <t>784</t>
  </si>
  <si>
    <t>Dokončovací práce - malby a tapety</t>
  </si>
  <si>
    <t>337</t>
  </si>
  <si>
    <t>784181101</t>
  </si>
  <si>
    <t>Penetrace podkladu jednonásobná základní akrylátová v místnostech výšky do 3,80 m</t>
  </si>
  <si>
    <t>-950572391</t>
  </si>
  <si>
    <t>"strop"4,5</t>
  </si>
  <si>
    <t>"stěny"(15,73*2,0)*4-(2*14,6)</t>
  </si>
  <si>
    <t>"stáv.objekt-stropy opravy"</t>
  </si>
  <si>
    <t>"102,104"3,475*(3,35*2+2,5)</t>
  </si>
  <si>
    <t>"103"3,475*(3+2,8)</t>
  </si>
  <si>
    <t>"201-po podhled"3,2*(3,1*2)</t>
  </si>
  <si>
    <t>"301-po podhled"3,2*(3,1*2)</t>
  </si>
  <si>
    <t>"401-po podhled"3,7*(3,65*2)</t>
  </si>
  <si>
    <t>"stáv.objekt-opravy stěn"</t>
  </si>
  <si>
    <t>"dtto potažení štukem"75,814</t>
  </si>
  <si>
    <t>338</t>
  </si>
  <si>
    <t>784211101</t>
  </si>
  <si>
    <t>Malby z malířských směsí otěruvzdorných za mokra dvojnásobné, bílé za mokra otěruvzdorné výborně v místnostech výšky do 3,80 m</t>
  </si>
  <si>
    <t>564979286</t>
  </si>
  <si>
    <t>"dtto penetrace"914,543</t>
  </si>
  <si>
    <t>"SDK"</t>
  </si>
  <si>
    <t>"SDK příčka tl.100mm"11,795*2</t>
  </si>
  <si>
    <t>"SDK podhled"40,69</t>
  </si>
  <si>
    <t>339</t>
  </si>
  <si>
    <t>784211167</t>
  </si>
  <si>
    <t>Malby z malířských směsí otěruvzdorných za mokra Příplatek k cenám dvojnásobných maleb za provádění barevné malby tónované na tónovacích automatech, v odstínu náročném</t>
  </si>
  <si>
    <t>-1916387506</t>
  </si>
  <si>
    <t>789</t>
  </si>
  <si>
    <t>Povrchové úpravy ocelových konstrukcí a technologických zařízení</t>
  </si>
  <si>
    <t>340</t>
  </si>
  <si>
    <t>7893261-01</t>
  </si>
  <si>
    <t>Protipožární zpěňující nátěr ocelových sloupů R30 (vč.přípravy podkladu-D+M</t>
  </si>
  <si>
    <t>786062500</t>
  </si>
  <si>
    <t>Poznámka k položce:_x000D_
plný popis viz.TZ</t>
  </si>
  <si>
    <t>"sloupy"</t>
  </si>
  <si>
    <t>(2*PI*0,08*0,08+2*PI*0,08*3,275)*5</t>
  </si>
  <si>
    <t>Práce a dodávky M</t>
  </si>
  <si>
    <t>43-M</t>
  </si>
  <si>
    <t>Montáž ocelových konstrukcí</t>
  </si>
  <si>
    <t>341</t>
  </si>
  <si>
    <t>Oc.sloupy</t>
  </si>
  <si>
    <t>Oc.sloupy v 1.np-prům.159mm tl.10mm,dl.3,475m,vč.kotvení-D+M</t>
  </si>
  <si>
    <t>-2101689681</t>
  </si>
  <si>
    <t>Poznámka k položce:_x000D_
vč.zpracování dílenské dokumentace (viz.VON)_x000D_
plný popis viz.statika</t>
  </si>
  <si>
    <t>2019/49-1-1-1b - D.1.1b-Demolice stávajícího objektu</t>
  </si>
  <si>
    <t>Nedílnou součástí výkazu výměr je projektová dokumentace zpracovaná firmou Hexaplan International spol.s r.o. v listopadu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</si>
  <si>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 xml:space="preserve">      95 - Různé dokončovací konstrukce a práce pozemních staveb</t>
  </si>
  <si>
    <t>981011316</t>
  </si>
  <si>
    <t>Demolice budov postupným rozebíráním z cihel, kamene, smíšeného nebo hrázděného zdiva, tvárnic na maltu vápennou nebo vápenocementovou s podílem konstrukcí přes 30 do 35 %</t>
  </si>
  <si>
    <t>1232262939</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</si>
  <si>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</si>
  <si>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"celk.obest.prostor výtahu (mimo zákl.pasů-demolice do úrovně terénu)"</t>
  </si>
  <si>
    <t>"výtah.šachta vč.střechy"18,1*3,0*3,05</t>
  </si>
  <si>
    <t>"stříška nad vstupem"</t>
  </si>
  <si>
    <t>"zastřešení"0,1*6,25*3,32</t>
  </si>
  <si>
    <t>"sloupky"(4,0*0,15*0,15)*3</t>
  </si>
  <si>
    <t>Různé dokončovací konstrukce a práce pozemních staveb</t>
  </si>
  <si>
    <t>Odpojení objektu od stávajících inženýrských sítí (elektro,kanalizace,vodovod,plynovod,...)</t>
  </si>
  <si>
    <t>soubor</t>
  </si>
  <si>
    <t>988716490</t>
  </si>
  <si>
    <t>Náklady související s ochranou a zabezpečením sousedních objektů při demolici</t>
  </si>
  <si>
    <t>-1090469249</t>
  </si>
  <si>
    <t>997006512</t>
  </si>
  <si>
    <t>Vodorovná doprava suti na skládku s naložením na dopravní prostředek a složením přes 100 m do 1 km</t>
  </si>
  <si>
    <t>1034667352</t>
  </si>
  <si>
    <t xml:space="preserve">Poznámka k souboru cen:_x000D_
1. Pro volbu ceny je rozhodující dopravní vzdálenost těžiště skládky a půdorysné plochy objektu._x000D_
</t>
  </si>
  <si>
    <t>997006519</t>
  </si>
  <si>
    <t>Vodorovná doprava suti na skládku s naložením na dopravní prostředek a složením Příplatek k ceně za každý další i započatý 1 km</t>
  </si>
  <si>
    <t>-823485932</t>
  </si>
  <si>
    <t>109,174*10 'Přepočtené koeficientem množství</t>
  </si>
  <si>
    <t>997006551</t>
  </si>
  <si>
    <t>Hrubé urovnání suti na skládce bez zhutnění</t>
  </si>
  <si>
    <t>420903485</t>
  </si>
  <si>
    <t xml:space="preserve">Poznámka k souboru cen:_x000D_
1. Cena nezahrnuje náklady na poplatek za skládku; tyto lze ocenit cenami souboru cen 997 01-38 Poplatek za uložení stavebního odpadu na skládku katalogu 801-3 Budovy a haly - bourání konstrukcí._x000D_
</t>
  </si>
  <si>
    <t>997013115</t>
  </si>
  <si>
    <t>Vnitrostaveništní doprava suti a vybouraných hmot vodorovně do 50 m svisle s použitím mechanizace pro budovy a haly výšky přes 15 do 18 m</t>
  </si>
  <si>
    <t>169131497</t>
  </si>
  <si>
    <t>997013312</t>
  </si>
  <si>
    <t>Doprava suti shozem montáž a demontáž shozu výšky přes 10 do 20 m</t>
  </si>
  <si>
    <t>-1268500231</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</si>
  <si>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</si>
  <si>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997013322</t>
  </si>
  <si>
    <t>Doprava suti shozem montáž a demontáž shozu výšky Příplatek za první a každý další den použití shozu k ceně -3312</t>
  </si>
  <si>
    <t>-978049138</t>
  </si>
  <si>
    <t>18*15</t>
  </si>
  <si>
    <t>1430132656</t>
  </si>
  <si>
    <t>2019/46-1-1-4-1 - D.1.4.1-Zdravotně technické instalace</t>
  </si>
  <si>
    <t>G.Přikryl</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</si>
  <si>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</si>
  <si>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721 - Vnitřní kanalizace</t>
  </si>
  <si>
    <t>722 - Vnitřní vodovod</t>
  </si>
  <si>
    <t>725 - Zařizovací předměty</t>
  </si>
  <si>
    <t>H721 - Vnitřní kanalizace</t>
  </si>
  <si>
    <t>H722 - Vnitřní vodovod</t>
  </si>
  <si>
    <t>H725 - Zařizovací předměty</t>
  </si>
  <si>
    <t>Vnitřní kanalizace</t>
  </si>
  <si>
    <t>721170965</t>
  </si>
  <si>
    <t>Oprava - propojení dosavadního potrubí PVC D 110</t>
  </si>
  <si>
    <t>721170967</t>
  </si>
  <si>
    <t>Oprava - propojení dosavadního potrubí PVC D 160</t>
  </si>
  <si>
    <t>721176101</t>
  </si>
  <si>
    <t>Potrubí HT připojovací D 32 x 1,8 mm</t>
  </si>
  <si>
    <t>Poznámka k položce:_x000D_
výkres.č.3,4 8x1</t>
  </si>
  <si>
    <t>721176103</t>
  </si>
  <si>
    <t>Potrubí HT připojovací D 50 x 1,8 mm</t>
  </si>
  <si>
    <t>Poznámka k položce:_x000D_
výkres.č.3,4 1x1</t>
  </si>
  <si>
    <t>721176115</t>
  </si>
  <si>
    <t>Potrubí HT odpadní svislé D 110 x 2,7 mm</t>
  </si>
  <si>
    <t>Poznámka k položce:_x000D_
výkres.č.4 32x1</t>
  </si>
  <si>
    <t>721176222</t>
  </si>
  <si>
    <t>Potrubí KG svodné (ležaté) v zemi D 110 x 3,2 mm</t>
  </si>
  <si>
    <t>Poznámka k položce:_x000D_
výkres.č.2,5 5x1</t>
  </si>
  <si>
    <t>721176223</t>
  </si>
  <si>
    <t>Potrubí KG svodné (ležaté) v zemi D 125 x 3,2 mm</t>
  </si>
  <si>
    <t>721177715</t>
  </si>
  <si>
    <t>Potrubí Wavin SiTech+ odpadní svislé D 110 x 3,6mm</t>
  </si>
  <si>
    <t>721194103</t>
  </si>
  <si>
    <t>Vyvedení odpadních výpustek D 32 x 1,8</t>
  </si>
  <si>
    <t>Poznámka k položce:_x000D_
výkres.č.3,4 2x1</t>
  </si>
  <si>
    <t>721194105</t>
  </si>
  <si>
    <t>Vyvedení odpadních výpustek D 50 x 1,8</t>
  </si>
  <si>
    <t>721273150</t>
  </si>
  <si>
    <t>Hlavice ventilační přivětrávací HL905</t>
  </si>
  <si>
    <t>Poznámka k souboru cen:_x000D_
S masivní pryžovou membránou pro vedlejší svodná potrubí s odnímatelnou mřížkou proti hmyzu.</t>
  </si>
  <si>
    <t>Poznámka k položce:_x000D_
přivzdušňovací ventil HL905, D 50/ mm výkres.č.3,4 1x1</t>
  </si>
  <si>
    <t>721290111</t>
  </si>
  <si>
    <t>Zkouška těsnosti kanalizace vodou DN 125</t>
  </si>
  <si>
    <t>721-1089 PC</t>
  </si>
  <si>
    <t>Záp.uzávěrka odvod kondenzátu HL 136</t>
  </si>
  <si>
    <t>722</t>
  </si>
  <si>
    <t>Vnitřní vodovod</t>
  </si>
  <si>
    <t>722-73 PC</t>
  </si>
  <si>
    <t>Rohový ventil s filtrem 1/2"</t>
  </si>
  <si>
    <t>Poznámka k položce:_x000D_
výkres.č.4 1x1</t>
  </si>
  <si>
    <t>722172341</t>
  </si>
  <si>
    <t>Vícevrstvá trubka PP-RCT -čedičové vlákno, D 25x3,5 mm</t>
  </si>
  <si>
    <t>Poznámka k položce:_x000D_
dodávka a montáž včetně  tvarovek a uchycení výkres.č.3,4 16x1</t>
  </si>
  <si>
    <t>722181214</t>
  </si>
  <si>
    <t>Izolace návleková MIRELON PRO tl. stěny 20 mm</t>
  </si>
  <si>
    <t>Poznámka k souboru cen:_x000D_
V položce je kalkulována dodávka izolační trubice, spon a lepicí pásky.</t>
  </si>
  <si>
    <t>Poznámka k položce:_x000D_
vnitřní průměr 25 mm výkres.č.3,4 16x1</t>
  </si>
  <si>
    <t>722190401</t>
  </si>
  <si>
    <t>Vyvedení a upevnění výpustek DN 15</t>
  </si>
  <si>
    <t>722220111</t>
  </si>
  <si>
    <t>Nástěnka K 247, pro výtokový ventil G 1/2</t>
  </si>
  <si>
    <t>722290226</t>
  </si>
  <si>
    <t>Zkouška tlaku potrubí závitového DN 50</t>
  </si>
  <si>
    <t>722290234</t>
  </si>
  <si>
    <t>Proplach a dezinfekce vodovod.potrubí DN 80</t>
  </si>
  <si>
    <t>725</t>
  </si>
  <si>
    <t>Zařizovací předměty</t>
  </si>
  <si>
    <t>725-9452 PC</t>
  </si>
  <si>
    <t>Ohřívač vody tlakový TO IN 5L pod um.</t>
  </si>
  <si>
    <t>Poznámka k položce:_x000D_
2 kW-230V výkres.č.3,4 1x1</t>
  </si>
  <si>
    <t>725017163</t>
  </si>
  <si>
    <t>Umyvadlo na šrouby , 60 x 49 cm, bílé</t>
  </si>
  <si>
    <t>Poznámka k položce:_x000D_
záp.uz. výkres.č.3,4 1x1</t>
  </si>
  <si>
    <t>725823111</t>
  </si>
  <si>
    <t>Baterie umyvadlová stoján. ruční, bez otvír.odpadu</t>
  </si>
  <si>
    <t>725980113</t>
  </si>
  <si>
    <t>Dvířka 300 x 300 mm</t>
  </si>
  <si>
    <t>Poznámka k položce:_x000D_
výkres.č.4 4x1</t>
  </si>
  <si>
    <t>H721</t>
  </si>
  <si>
    <t>998721201</t>
  </si>
  <si>
    <t>Přesun hmot pro vnitřní kanalizaci, výšky do 6 m</t>
  </si>
  <si>
    <t>H722</t>
  </si>
  <si>
    <t>998722201</t>
  </si>
  <si>
    <t>Přesun hmot pro vnitřní vodovod, výšky do 6 m</t>
  </si>
  <si>
    <t>H725</t>
  </si>
  <si>
    <t>998725201</t>
  </si>
  <si>
    <t>Přesun hmot pro zařizovací předměty, výšky do 6 m</t>
  </si>
  <si>
    <t>2019/49-1-1-4-2 - D.1.4.2-Vytápění</t>
  </si>
  <si>
    <t>713 - Izolace tepelné</t>
  </si>
  <si>
    <t>733 - Rozvod potrubí</t>
  </si>
  <si>
    <t>734 - Armatury</t>
  </si>
  <si>
    <t>735 - Otopná tělesa</t>
  </si>
  <si>
    <t>H713 - Izolace tepelné</t>
  </si>
  <si>
    <t>H733 - Rozvod potrubí</t>
  </si>
  <si>
    <t>H734 - Armatury</t>
  </si>
  <si>
    <t>H735 - Otopná tělesa</t>
  </si>
  <si>
    <t>722181244</t>
  </si>
  <si>
    <t>Izolace návleková tl. stěny 20 mm</t>
  </si>
  <si>
    <t>Poznámka k položce:_x000D_
vnitřní průměr 18 mm_x000D_
V položce je kalkulována dodávka izolační trubice, spon a lepicí pásky.</t>
  </si>
  <si>
    <t>Poznámka k položce:_x000D_
vnitřní průměr 22 mm_x000D_
V položce je kalkulována dodávka izolační trubice, spon a lepicí pásky.</t>
  </si>
  <si>
    <t>Poznámka k položce:_x000D_
vnitřní průměr 28 mm_x000D_
V položce je kalkulována dodávka izolační trubice, spon a lepicí pásky.</t>
  </si>
  <si>
    <t>733</t>
  </si>
  <si>
    <t>Rozvod potrubí</t>
  </si>
  <si>
    <t>733113113</t>
  </si>
  <si>
    <t>Příplatek za zhotovení přípojky DN 15</t>
  </si>
  <si>
    <t>733163103</t>
  </si>
  <si>
    <t>Potrubí z měděných trubek vytápění D 18 x 1,0 mm</t>
  </si>
  <si>
    <t>Poznámka k položce:_x000D_
V položkách jsou započteny náklady na dodávku potrubí a tvarovek včetně montáže.</t>
  </si>
  <si>
    <t>733163104</t>
  </si>
  <si>
    <t>Potrubí z měděných trubek vytápění D 22 x 1,0 mm</t>
  </si>
  <si>
    <t>733163105</t>
  </si>
  <si>
    <t>Potrubí z měděných trubek vytápění D 28 x 1,5 mm</t>
  </si>
  <si>
    <t>733190107</t>
  </si>
  <si>
    <t>Tlaková zkouška potrubí DN 40</t>
  </si>
  <si>
    <t>733161905</t>
  </si>
  <si>
    <t>Propojení měděného potrubí vytápění D 28 mm</t>
  </si>
  <si>
    <t>733141102</t>
  </si>
  <si>
    <t>Odvzdušňovací nádobky do DN 50</t>
  </si>
  <si>
    <t>734</t>
  </si>
  <si>
    <t>Armatury</t>
  </si>
  <si>
    <t>734215132</t>
  </si>
  <si>
    <t>Ventil odvzdušňovací automat. DN 10</t>
  </si>
  <si>
    <t>734226222</t>
  </si>
  <si>
    <t>Ventil term.rohový,vnitř.z. V-exakt DN 15</t>
  </si>
  <si>
    <t>734264212</t>
  </si>
  <si>
    <t>Šroubení uzavírat.rohové,vnitřní z. DN15</t>
  </si>
  <si>
    <t>735</t>
  </si>
  <si>
    <t>Otopná tělesa</t>
  </si>
  <si>
    <t>735-8006 PC</t>
  </si>
  <si>
    <t>Podlahový konvektor KT-2500/300/125 v.</t>
  </si>
  <si>
    <t>735-8007 PC</t>
  </si>
  <si>
    <t>Podlahový konvektor KT-3000/300/125 v.</t>
  </si>
  <si>
    <t>735-8008 PC</t>
  </si>
  <si>
    <t>Montáž konvektorů</t>
  </si>
  <si>
    <t>735-8009 PC</t>
  </si>
  <si>
    <t>Příslušenství konvektoru termostat,trafo</t>
  </si>
  <si>
    <t>735-8010 PC</t>
  </si>
  <si>
    <t>Podlahový konvektor nerez.mřížka-příplatek</t>
  </si>
  <si>
    <t>H713</t>
  </si>
  <si>
    <t>998713201</t>
  </si>
  <si>
    <t>Přesun hmot pro izolace tepelné, výšky do 6 m</t>
  </si>
  <si>
    <t>H733</t>
  </si>
  <si>
    <t>998733201</t>
  </si>
  <si>
    <t>Přesun hmot pro rozvody potrubí, výšky do 6 m</t>
  </si>
  <si>
    <t>H734</t>
  </si>
  <si>
    <t>998734201</t>
  </si>
  <si>
    <t>Přesun hmot pro armatury, výšky do 6 m</t>
  </si>
  <si>
    <t>H735</t>
  </si>
  <si>
    <t>998735201</t>
  </si>
  <si>
    <t>Přesun hmot pro otopná tělesa, výšky do 6 m</t>
  </si>
  <si>
    <t>2019/49-1-1-4-3 - D.1.4.3-Elektroinstalace-silnoproud</t>
  </si>
  <si>
    <t>Ing.J.Petlach</t>
  </si>
  <si>
    <t>Před započetím prací nutno odsouhlasit přesné umístění, typ, barevné řešení všech koncových prvků elektro (slaboproud, silnoprou),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</si>
  <si>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D14301 - Dodávky</t>
  </si>
  <si>
    <t>D14302 - Doplnění rozvaděče R1.2, viz výkres D.1.4.3-6</t>
  </si>
  <si>
    <t>D14303 - Svítidla-viz v.č. D.1.4.3-2, D.1.4.3-3</t>
  </si>
  <si>
    <t>D14304 - Nouzové osvětlení, viz v.č. D.1.4.3-2, D.1.4.3-3</t>
  </si>
  <si>
    <t>D14305 - Spínače, zásuvky, instalační materiál, viz v.č. D.1.4.3-2, D.1.4.3-3</t>
  </si>
  <si>
    <t>D14306 - Kabely, úložné konstrukce, viz v.č. D.1.4.3-2, D.1.4.3-3</t>
  </si>
  <si>
    <t>D14307 - Zednické výpomoci</t>
  </si>
  <si>
    <t>D14308 - Protipožární ucpávky, vodotěsné prostupy</t>
  </si>
  <si>
    <t>D14309 - Hodinové zúčtovací sazby</t>
  </si>
  <si>
    <t>D14301</t>
  </si>
  <si>
    <t>Dodávky</t>
  </si>
  <si>
    <t>D1430101</t>
  </si>
  <si>
    <t>Ovládací skříň osvětlení MSO -viz v.č. D.1.4.3-5 nástěnná rozvodnice 1x12 modulů, průhledné dveře 12x vypínač na DIN lištu, IP40/20, Ik&lt;6kA</t>
  </si>
  <si>
    <t>D14302</t>
  </si>
  <si>
    <t>Doplnění rozvaděče R1.2, viz výkres D.1.4.3-6</t>
  </si>
  <si>
    <t>D1430201</t>
  </si>
  <si>
    <t>2x jističochránič do 16A/2P, 30mA, 5x jistič do 16A, 1P doplnění</t>
  </si>
  <si>
    <t>D14303</t>
  </si>
  <si>
    <t>Svítidla-viz v.č. D.1.4.3-2, D.1.4.3-3</t>
  </si>
  <si>
    <t>D1430301</t>
  </si>
  <si>
    <t>Svítidlo D sv. LED vestavné 15,5W/ 940K IP54 průměr 260mm , barva bílá</t>
  </si>
  <si>
    <t>D1430302</t>
  </si>
  <si>
    <t>Svítidlo F sv. LED vestavné 55W 840K DALI kruhové 630mm, bezrámečková konstrukce svítidla, včetně rámečku pro vestavění</t>
  </si>
  <si>
    <t>D1430303</t>
  </si>
  <si>
    <t>Svítidlo J1 sv. LED závěsné, 53W 940K, těleso AL slitina povrch černý lak, difuzor OPAL polykabonat, atypické zavěšní viz kniha svítidel, d 1500mm</t>
  </si>
  <si>
    <t>D1430304</t>
  </si>
  <si>
    <t>Svítidlo K1 sv. LED přisazené 220W 4000K DALI, těleso sv. al slitina, povrch černý lak, difuzor OPAL, vyzařování dir/indir</t>
  </si>
  <si>
    <t>D1430305</t>
  </si>
  <si>
    <t>Svítidlo K2 sv. LED přisazené 188W 4000K DALI, těleso sv. al slitina, povrch černý lak, difuzor OPAL, vyzařování dir</t>
  </si>
  <si>
    <t>D1430306</t>
  </si>
  <si>
    <t>Svítidlo Z svítidlo přisazené, základna polykarbonát, povrch bílá, difuzor polykarbonát čirý, drátěný ochranný koš, patice e27, 1 000lm</t>
  </si>
  <si>
    <t>D14304</t>
  </si>
  <si>
    <t>Nouzové osvětlení, viz v.č. D.1.4.3-2, D.1.4.3-3</t>
  </si>
  <si>
    <t>D1430401</t>
  </si>
  <si>
    <t>Svítidlo N1 sv. LED vestavné nouzové, značící směr úniku, svítící při výpadku 3h, autotest, včetně piktogramu, připojeno na CBS, včetně rámečku pro vestavění</t>
  </si>
  <si>
    <t>D1430402</t>
  </si>
  <si>
    <t>Svítidlo N3 sv. LED přisazené nozové protipanické, při výpadku svítící 3h, autotest optika area, připojeno na CBS</t>
  </si>
  <si>
    <t>D1430403</t>
  </si>
  <si>
    <t>Svítidlo N5 sv. LED vestavné nozové protipanické, při výpadku svítící 3h, autotest optika coridor, připojeno na CBS</t>
  </si>
  <si>
    <t>D1430404</t>
  </si>
  <si>
    <t>KABEL SE SNÍŽENOU HOŘLAVOSTÍ, S FUNKČ.SCHOPNOSTÍ PŘI POŽÁRU, 90 MIN. CHKE-V 2x2,5, B2cas1d0</t>
  </si>
  <si>
    <t>D1430405</t>
  </si>
  <si>
    <t>KABELOVÁ PŘÍCHYTKA pro požární rovody nn do D15 mm</t>
  </si>
  <si>
    <t>D14305</t>
  </si>
  <si>
    <t>Spínače, zásuvky, instalační materiál, viz v.č. D.1.4.3-2, D.1.4.3-3</t>
  </si>
  <si>
    <t>D1430501</t>
  </si>
  <si>
    <t>VYPÍNAČE POD OMÍTKU, PŘÍSTROJ, KOLÉBKA, BÍLÝ,IP20 10A, 250V spínač sériový; řazení 5,</t>
  </si>
  <si>
    <t>D1430502</t>
  </si>
  <si>
    <t>TLAČÍTKO POD SKLEM (central stop, total stop) 16A, 230V, demontáž a opětovná montáž</t>
  </si>
  <si>
    <t>D1430503</t>
  </si>
  <si>
    <t>SPÍNAČ VAČKOVÝ VE SKŘÍNI 40A,500V,IP65</t>
  </si>
  <si>
    <t>D1430504</t>
  </si>
  <si>
    <t>ČIDLO POHYBU S ČAS.DOBĚHEM 8m, 360°, 10A, 230V, IP20, stropní</t>
  </si>
  <si>
    <t>D1430505</t>
  </si>
  <si>
    <t>ZÁSUVKA NN KOMPLETNÍ,NA POVRCH IP43 16A, 230V ZÁSUVKA 230V/16A (1P+N+PE), NA POVRCH, IP44</t>
  </si>
  <si>
    <t>D1430506</t>
  </si>
  <si>
    <t>ZÁSUVKA NN KOMPLETNÍ,POD OMÍTKU IP20 16A, 230V, BÍLÁ Zásuvka dvojnásobná, s ochranným kolíkem, 16A, 230V</t>
  </si>
  <si>
    <t>D1430507</t>
  </si>
  <si>
    <t>ZÁSUVKA NN KOMPLETNÍ,POD OMÍTKU IP20 16A, 230V, BÍLÁ Zásuvka dvojnásobná, s ochranným kolíkem, 16A, 230V, 3.st.proti přepětí,</t>
  </si>
  <si>
    <t>D1430508</t>
  </si>
  <si>
    <t>ELEKTROINSTALAČNÍ KRABICE KU 68-1901 KRABICE UNIVERZÁLNÍ</t>
  </si>
  <si>
    <t>D1430509</t>
  </si>
  <si>
    <t>ELEKTROINSTALAČNÍ KRABICE přístrojová pod omítku pro 3 přístroje</t>
  </si>
  <si>
    <t>D14306</t>
  </si>
  <si>
    <t>Kabely, úložné konstrukce, viz v.č. D.1.4.3-2, D.1.4.3-3</t>
  </si>
  <si>
    <t>D1430601</t>
  </si>
  <si>
    <t>KABELOVÁ PŘÍCHYTKA GRIP - rozvody PO, svazkování</t>
  </si>
  <si>
    <t>D1430602</t>
  </si>
  <si>
    <t>TRUBKA OHEBNÁ NÍZKÁ MECHANICKÁ ODOLNOST S PROTAHOVACÍM DRÁTEM d 16 mm</t>
  </si>
  <si>
    <t>D1430603</t>
  </si>
  <si>
    <t>TRUBKA OHEBNÁ NÍZKÁ MECHANICKÁ ODOLNOST S PROTAHOVACÍM DRÁTEM d 25 mm</t>
  </si>
  <si>
    <t>D1430604</t>
  </si>
  <si>
    <t>VODIČ JEDNOŽILOVÝ, IZOLACE PVC CY6 mm2,ŽZ,</t>
  </si>
  <si>
    <t>D1430605</t>
  </si>
  <si>
    <t>KABEL SE ZVÝŠENOU ODOLNOSTÍ PROTI ŠÍŘENÍ PLAMENE, BARVA PLÁŠTĚ ORANŽOVÁ, TŘÍDA REAKCE NA OHEŇ - B2 ca, s1, d0 1-CXKH-R-O 3x1.5 mm2</t>
  </si>
  <si>
    <t>D1430606</t>
  </si>
  <si>
    <t>KABEL SE ZVÝŠENOU ODOLNOSTÍ PROTI ŠÍŘENÍ PLAMENE, BARVA PLÁŠTĚ ORANŽOVÁ, TŘÍDA REAKCE NA OHEŇ - B2 ca, s1, d0 1-CXKH-R-O 7x1.5 mm2</t>
  </si>
  <si>
    <t>D1430607</t>
  </si>
  <si>
    <t>KABEL SE ZVÝŠENOU ODOLNOSTÍ PROTI ŠÍŘENÍ PLAMENE, BARVA PLÁŠTĚ ORANŽOVÁ, TŘÍDA REAKCE NA OHEŇ - B2 ca, s1, d0 1-CXKH-R-J 3x1.5 mm2</t>
  </si>
  <si>
    <t>D1430608</t>
  </si>
  <si>
    <t>KABEL SE ZVÝŠENOU ODOLNOSTÍ PROTI ŠÍŘENÍ PLAMENE, BARVA PLÁŠTĚ ORANŽOVÁ, TŘÍDA REAKCE NA OHEŇ - B2 ca, s1, d0 1-CXKH-R-J 3x2.5 mm2</t>
  </si>
  <si>
    <t>D1430609</t>
  </si>
  <si>
    <t>KABEL SE ZVÝŠENOU ODOLNOSTÍ PROTI ŠÍŘENÍ PLAMENE, BARVA PLÁŠTĚ ORANŽOVÁ, TŘÍDA REAKCE NA OHEŇ - B2 ca, s1, d0 1-CXKH-R-J 5x6 mm2</t>
  </si>
  <si>
    <t>D1430610</t>
  </si>
  <si>
    <t>KABEL SE SNÍŽENOU HOŘLAVOSTÍ, S FUNKČ.SCHOPNOSTÍ PŘI POŽÁRU, 90 MIN. B2aCad0s1 CHKE-V 3x1.5</t>
  </si>
  <si>
    <t>D1430611</t>
  </si>
  <si>
    <t>KABEL SE SNÍŽENOU HOŘLAVOSTÍ, S FUNKČ.SCHOPNOSTÍ PŘI POŽÁRU, 90 MIN. B2aCad0s1 CHKE-V 3x2.5</t>
  </si>
  <si>
    <t>D1430612</t>
  </si>
  <si>
    <t>UKONČENÍ KABELŮ DO 5x2,5 mm2</t>
  </si>
  <si>
    <t>D1430613</t>
  </si>
  <si>
    <t>UKONČENÍ KABELŮ DO 5x10 mm2</t>
  </si>
  <si>
    <t>D1430614</t>
  </si>
  <si>
    <t>UKONČENÍ VODIČŮ V ROZVADĚČÍCH Do 2,5 mm2</t>
  </si>
  <si>
    <t>D1430615</t>
  </si>
  <si>
    <t>UKONČENÍ VODIČŮ V ROZVADĚČÍCH Do 10 mm2</t>
  </si>
  <si>
    <t>D14307</t>
  </si>
  <si>
    <t>Zednické výpomoci</t>
  </si>
  <si>
    <t>D1430701</t>
  </si>
  <si>
    <t>VYBOURANI OTVORU VE ZDIVU CIHELNEM DO PLOCHY 2.25 dm2 Stena do 150mm</t>
  </si>
  <si>
    <t>D1430702</t>
  </si>
  <si>
    <t>VYSEKANI KAPES VE ZDIVU CIHELNEM PRO KRABICE 50x50x50 mm</t>
  </si>
  <si>
    <t>D1430703</t>
  </si>
  <si>
    <t>VYSEKANI RYH VE ZDIVU CIHELNEM - HLOUBKA 30mm Sire 30 mm</t>
  </si>
  <si>
    <t>D1430704</t>
  </si>
  <si>
    <t>VYSEKANI RYH V PODHLEDU STROPU Z TVARNIC - HLOUBKA 30mm Sire 30 mm</t>
  </si>
  <si>
    <t>D1430705</t>
  </si>
  <si>
    <t>CISTENI BUDOV MYTIM VNEJSICH ploch okem a dveří</t>
  </si>
  <si>
    <t>D1430706</t>
  </si>
  <si>
    <t>Demontáž a zpětná montáž rastrového podhledu pro možnost připojení kabelů do nových zařízeníá vč.případné výměny poškozených kazet</t>
  </si>
  <si>
    <t>D1430707</t>
  </si>
  <si>
    <t>VYVRTÁNÍ OTVORU VE STROPU BETONOVE DO PRUMERU 60mm Stena do 150mm</t>
  </si>
  <si>
    <t>D14308</t>
  </si>
  <si>
    <t>Protipožární ucpávky, vodotěsné prostupy</t>
  </si>
  <si>
    <t>D1430801</t>
  </si>
  <si>
    <t>Protipožární přepážky - odolnost 30min Zajistí firma s certifikátem Protip.průchod stěnou t 30cm</t>
  </si>
  <si>
    <t>D14309</t>
  </si>
  <si>
    <t>Hodinové zúčtovací sazby</t>
  </si>
  <si>
    <t>D1430901</t>
  </si>
  <si>
    <t>HODINOVE ZUCTOVACI SAZBY Vyhledani pripojovaciho mista pro stávající osvětlení a zásuvkové rozvody</t>
  </si>
  <si>
    <t>D1430902</t>
  </si>
  <si>
    <t>KOORDINACE POSTUPU PRACI S ostatnimi profesemi</t>
  </si>
  <si>
    <t>D1430903</t>
  </si>
  <si>
    <t>PROVEDENI REVIZNICH ZKOUSEK DLE CSN 331500 Revizni technik</t>
  </si>
  <si>
    <t>D1430904</t>
  </si>
  <si>
    <t>PROVEDENI REVIZNICH ZKOUSEK DLE CSN 331500 Spoluprace s reviz.technikem</t>
  </si>
  <si>
    <t>2019/49-1-1-4-4 - D.1.4.4-Elektroinstalace-slaboproud</t>
  </si>
  <si>
    <t>Ing.P.Míka</t>
  </si>
  <si>
    <t>Před započetím prací nutno odsouhlasit přesné umístění, typ, barevné řešení všech koncových prvků elektro (slaboproud, silnoprou), vzduchotechniky, zdravotechniky s investorem a projektantem interiérového řešení.  -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Pokud není u položky soupisu prací uvedena žádná cenová soustava, položka není zatříděna v žádné cenové soustavě (ÚRS nebo RTS).</t>
  </si>
  <si>
    <t>D1 - Strukturovaná kabeláž</t>
  </si>
  <si>
    <t xml:space="preserve">    D2 - Zařízení</t>
  </si>
  <si>
    <t xml:space="preserve">    D3 - Trasy</t>
  </si>
  <si>
    <t xml:space="preserve">    D4 - Ostatní</t>
  </si>
  <si>
    <t xml:space="preserve">D5 - EZS </t>
  </si>
  <si>
    <t>D6 - Rozhlas</t>
  </si>
  <si>
    <t>D7 - Jednotný čas</t>
  </si>
  <si>
    <t>D8 - Průmyslová televize</t>
  </si>
  <si>
    <t>D9 - Hrubé rozvody</t>
  </si>
  <si>
    <t>D1</t>
  </si>
  <si>
    <t>Strukturovaná kabeláž</t>
  </si>
  <si>
    <t>D2</t>
  </si>
  <si>
    <t>Zařízení</t>
  </si>
  <si>
    <t>Patch panel 48xRJ45 Cat.6, UTP, plně osazený</t>
  </si>
  <si>
    <t>Vyvazovací panel 2U</t>
  </si>
  <si>
    <t>Patch kabel cat.6 2m</t>
  </si>
  <si>
    <t>Datová zásuvka 2xRJ45 Cat.6 - do stěny (komplet - krabička, keystone, rámeček, maska)</t>
  </si>
  <si>
    <t>Montážní sada (4x), šroub M6, podložka, matice</t>
  </si>
  <si>
    <t>Pomocné montážní práce: zednické výpomoci, bourací práce, koordinační práce</t>
  </si>
  <si>
    <t>D3</t>
  </si>
  <si>
    <t>Trasy</t>
  </si>
  <si>
    <t>Kabel UTP, 4p., Cat.6 LSOH</t>
  </si>
  <si>
    <t>Požární ucpávky prostupů kabeláže, požární odolnost 45 minut (z protipožárního tmelu)</t>
  </si>
  <si>
    <t>Pomocné montážní práce: zednické výpomoci, bourací práce</t>
  </si>
  <si>
    <t>D4</t>
  </si>
  <si>
    <t>Ostatní</t>
  </si>
  <si>
    <t>Měření a kontrola met.vedení vč. Vyhotovení protokolu</t>
  </si>
  <si>
    <t>Seznámení obsluhy s provozem zařízení</t>
  </si>
  <si>
    <t>Úklid staveniště</t>
  </si>
  <si>
    <t>Doprava</t>
  </si>
  <si>
    <t>D5</t>
  </si>
  <si>
    <t xml:space="preserve">EZS </t>
  </si>
  <si>
    <t>4.1</t>
  </si>
  <si>
    <t>PIR detektor pohybu: 12x12 m</t>
  </si>
  <si>
    <t>5.1</t>
  </si>
  <si>
    <t>Propojovací krabice,16+2 šroubovací svorky</t>
  </si>
  <si>
    <t>6.1</t>
  </si>
  <si>
    <t>Klávesnice LCD, dva řádky, modrý podsvit</t>
  </si>
  <si>
    <t>7.1</t>
  </si>
  <si>
    <t>Koncentrátor v plastovém krytu pro 8 zón a 4 PGM výstupy</t>
  </si>
  <si>
    <t>8.1</t>
  </si>
  <si>
    <t>Ostatní pomocné montážní práce</t>
  </si>
  <si>
    <t>9.1</t>
  </si>
  <si>
    <t>Kabel SYKFY 3x2x0,5</t>
  </si>
  <si>
    <t>10.1</t>
  </si>
  <si>
    <t>Kabel J-Y(st)Y 2x2x0,8</t>
  </si>
  <si>
    <t>11.1</t>
  </si>
  <si>
    <t>Drobný montážní materiál</t>
  </si>
  <si>
    <t>12.1</t>
  </si>
  <si>
    <t>Požární ucpávky prostupů kabeláže, požární odolnost 45 minut</t>
  </si>
  <si>
    <t>Nespecifikované pomocné montážní práce</t>
  </si>
  <si>
    <t>Programování zařízení, oživení, nastavení</t>
  </si>
  <si>
    <t>D6</t>
  </si>
  <si>
    <t>Rozhlas</t>
  </si>
  <si>
    <t>2.2</t>
  </si>
  <si>
    <t>Výkonný 6 W skříňkový reproduktor pro použití v evakuačním ozvučení. Možnost regulace 3W, nebo 1.5W, nebo 0,75W. Vyznačuje se širokým frekvenčním spektrem a vysokou úrovní akustického tlaku.</t>
  </si>
  <si>
    <t>3.3</t>
  </si>
  <si>
    <t>6,5" stropní reproduktor 6W s kovov. požár. krytem, EN 54</t>
  </si>
  <si>
    <t>4.2</t>
  </si>
  <si>
    <t>Regulátor hlasitosti s nuceným poslechem</t>
  </si>
  <si>
    <t>5.2</t>
  </si>
  <si>
    <t>Pomocné motážní práce, koordinační práce</t>
  </si>
  <si>
    <t>6.2</t>
  </si>
  <si>
    <t>Kabel PH 120R 5x1,5 pro reproduktorové linky</t>
  </si>
  <si>
    <t>7.2</t>
  </si>
  <si>
    <t>Požární kabelová příchytka (pro kabely s funkční odolností při požáru)</t>
  </si>
  <si>
    <t>300/0,3</t>
  </si>
  <si>
    <t>8.2</t>
  </si>
  <si>
    <t>Požární kotva pro uchycení příchytky</t>
  </si>
  <si>
    <t>9.2</t>
  </si>
  <si>
    <t>Krabice protipožární IP54</t>
  </si>
  <si>
    <t>10.2</t>
  </si>
  <si>
    <t>Protipožární ucpání prostupů</t>
  </si>
  <si>
    <t>12.2</t>
  </si>
  <si>
    <t>13.2</t>
  </si>
  <si>
    <t>Drobný a pomocný montážní materiál: štítky, záslepky, šroubky, spotřební materiál)</t>
  </si>
  <si>
    <t>14.1</t>
  </si>
  <si>
    <t>Oživení, odzkoušení, nastavení zařízení, konfigurace</t>
  </si>
  <si>
    <t>15.1</t>
  </si>
  <si>
    <t>Seznámení s obsluhou</t>
  </si>
  <si>
    <t>18.1</t>
  </si>
  <si>
    <t>Náklady na dopravu</t>
  </si>
  <si>
    <t>20.1</t>
  </si>
  <si>
    <t>D7</t>
  </si>
  <si>
    <t>Jednotný čas</t>
  </si>
  <si>
    <t>2.3</t>
  </si>
  <si>
    <t>Pomocné instalační práce: zednické výpomoci, bourací práce, koordinační práce</t>
  </si>
  <si>
    <t>Hod</t>
  </si>
  <si>
    <t>3.4</t>
  </si>
  <si>
    <t>Kabel CYKY 3Cx1,5</t>
  </si>
  <si>
    <t>4.3</t>
  </si>
  <si>
    <t>6.3</t>
  </si>
  <si>
    <t>7.3</t>
  </si>
  <si>
    <t>Seznámení obsluhy s provozem na zařízení</t>
  </si>
  <si>
    <t>9.3</t>
  </si>
  <si>
    <t>Kofigurace, oživení, nastavení</t>
  </si>
  <si>
    <t>D8</t>
  </si>
  <si>
    <t>Průmyslová televize</t>
  </si>
  <si>
    <t>1.4</t>
  </si>
  <si>
    <t>4.0 Megapixelová, R6, IP vnitřní/venkovní antivandal miniDome kamera s IR přísvitem, 1/2.8" Progressive Scan CMOS, komprese H.264/MJPEG/H.264+, max.rozlišení 1920x1080/25fps, objektiv: 2,8mm (4 a 6mm volitelně) @ F1.2, úhel zobrazení: 2.8mm(103.5°), 4mm(7</t>
  </si>
  <si>
    <t>2.4</t>
  </si>
  <si>
    <t>Kryt pro skrytou montáž kabelů kamery</t>
  </si>
  <si>
    <t>3.5</t>
  </si>
  <si>
    <t>Montážní patice pro osazní kamer na teď/ na roh</t>
  </si>
  <si>
    <t>4.4</t>
  </si>
  <si>
    <t>Konektor RJ45 Cat.5e</t>
  </si>
  <si>
    <t>5.4</t>
  </si>
  <si>
    <t>6.4</t>
  </si>
  <si>
    <t>Kabel UTP 4p.cat.6 LSOH</t>
  </si>
  <si>
    <t>7.4</t>
  </si>
  <si>
    <t>8.4</t>
  </si>
  <si>
    <t>14.2</t>
  </si>
  <si>
    <t>Seznámení obsluhy s provozem a obsluhou zařízení</t>
  </si>
  <si>
    <t>Kpl</t>
  </si>
  <si>
    <t>15.2</t>
  </si>
  <si>
    <t>16.2</t>
  </si>
  <si>
    <t>Měření a kontrola met.vedení</t>
  </si>
  <si>
    <t>D9</t>
  </si>
  <si>
    <t>Hrubé rozvody</t>
  </si>
  <si>
    <t>1.5</t>
  </si>
  <si>
    <t>Kabelový žlab: lišta vkládací 20x20, včetně víka</t>
  </si>
  <si>
    <t>2.5</t>
  </si>
  <si>
    <t>Kabelový žlab: lišta vkládací 40x20, včetně víka</t>
  </si>
  <si>
    <t>5.5</t>
  </si>
  <si>
    <t>Držák svazkový 40, bezhalogenový</t>
  </si>
  <si>
    <t>6.5</t>
  </si>
  <si>
    <t>Trubka PVC 16 p.o</t>
  </si>
  <si>
    <t>7.5</t>
  </si>
  <si>
    <t>Trubka PVC 23 p.o</t>
  </si>
  <si>
    <t>8.5</t>
  </si>
  <si>
    <t>Trubka PVC 36 p.o</t>
  </si>
  <si>
    <t>9.4</t>
  </si>
  <si>
    <t>Krabice KU 68</t>
  </si>
  <si>
    <t>10.3</t>
  </si>
  <si>
    <t>Krabice KO 97.</t>
  </si>
  <si>
    <t>11.3</t>
  </si>
  <si>
    <t>Odvoz a likvidace suti po drážkách, průrazech zdivem</t>
  </si>
  <si>
    <t>12.3</t>
  </si>
  <si>
    <t>Hmoždinka 10mm, včetně mosazného vrutu - osazená do zdi</t>
  </si>
  <si>
    <t>13.3</t>
  </si>
  <si>
    <t>Vrtání otvoru do cihelné zdi, d=10mm, pro hmoždinku</t>
  </si>
  <si>
    <t>14.3</t>
  </si>
  <si>
    <t>Pomocný podružný montážní materiál: zdící materiál na drobné zapravení, sádra, stahovací pásky, izolační pásky, drobný spotřební materiál</t>
  </si>
  <si>
    <t>15.3</t>
  </si>
  <si>
    <t>Průraz zdivem, cihlová zeď, tloušťka do 50cm</t>
  </si>
  <si>
    <t>16.3</t>
  </si>
  <si>
    <t>Průraz zdivem, železobetonová zeď, d=20mm, síla zdi 300mm</t>
  </si>
  <si>
    <t>17.3</t>
  </si>
  <si>
    <t>Nespecifikované pomocné montážní práce (zednické výpomoci, zapravení, bourací práce)</t>
  </si>
  <si>
    <t>2019/46-1-1-4-5 - D.1.4.5-Vzduchotechnika</t>
  </si>
  <si>
    <t xml:space="preserve">UPOL </t>
  </si>
  <si>
    <t>M.Šuráň</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</si>
  <si>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Prostupy pro rozvody jednotlivých profesí více než 150x150mm busou řešeny při betonáži stropních konstrukcí vložením bedních prvků do bednění.  Pokud není u položky soupisu prací uvedena žádná cenová soustava, položka není zatříděna v žádné cenové soustavě (ÚRS nebo RTS).</t>
  </si>
  <si>
    <t>D1 - Zař.č.8 - Chlazení vstupu z chladícího systému 2.NP</t>
  </si>
  <si>
    <t>D2 - Zař.č.18 - Větrání CHÚC</t>
  </si>
  <si>
    <t>D3 - Lešení</t>
  </si>
  <si>
    <t>D4 - Zednické výpomoce</t>
  </si>
  <si>
    <t>D5 - Zprovoznění, zaregulování a zaškolení obsluhy</t>
  </si>
  <si>
    <t>Zař.č.8 - Chlazení vstupu z chladícího systému 2.NP</t>
  </si>
  <si>
    <t>Vnitřní kazetová klimatizační jednotka; Qch=2,5kW; Qt=3kW; rozměry:v.245 x š.570 x hl.570mm;hmotnost 15kg; hlučnost 35dB(A); vč.dekoračního panelu; odvod kondenzátu viz.PD ZTI</t>
  </si>
  <si>
    <t>8.6</t>
  </si>
  <si>
    <t>Vnitřní kazetová klimatizační jednotka; Qch=5,2kW; Qt=6,3kW; rozměry:v.245 x š.570 x hl.570mm;hmotnost 17kg; hlučnost 41dB(A); vč.dekoračního panelu; odvod kondenzátu viz.PD ZTI</t>
  </si>
  <si>
    <t>NDO</t>
  </si>
  <si>
    <t>Nástěnný dálkový ovladač dotykový</t>
  </si>
  <si>
    <t>1+1</t>
  </si>
  <si>
    <t>MM</t>
  </si>
  <si>
    <t>Montážní, spojovací a těsnící materiál</t>
  </si>
  <si>
    <t>5+5</t>
  </si>
  <si>
    <t>MTZ zař.č.8</t>
  </si>
  <si>
    <t>Montáž zař.č.8 celkem</t>
  </si>
  <si>
    <t>232879594</t>
  </si>
  <si>
    <t>Zař.č.18 - Větrání CHÚC</t>
  </si>
  <si>
    <t>18.3</t>
  </si>
  <si>
    <t>Regulační klapka 1000x630mm se servopohonem 230V</t>
  </si>
  <si>
    <t>ČP</t>
  </si>
  <si>
    <t>Čtyřhranné pozinkované potrubí sk.I s přírubami 20mm vč.tvarovek</t>
  </si>
  <si>
    <t xml:space="preserve">10+10 </t>
  </si>
  <si>
    <t>PI30</t>
  </si>
  <si>
    <t>Protipožární izolace tl.30mm, odololnost 30min s povrchovou úpravou z Al folie</t>
  </si>
  <si>
    <t>10+10</t>
  </si>
  <si>
    <t>TI100</t>
  </si>
  <si>
    <t>Tepelná izolace z rohože tl.100mm s povrchovou úpravou oplechováním pozinkovaným plechem</t>
  </si>
  <si>
    <t>PPT</t>
  </si>
  <si>
    <t>Protipožární tmel odolnost 30min; 300ml</t>
  </si>
  <si>
    <t>2+2</t>
  </si>
  <si>
    <t>10+30</t>
  </si>
  <si>
    <t>MTZ zař.č.18</t>
  </si>
  <si>
    <t>Montáž zař.č.18 celkem</t>
  </si>
  <si>
    <t>-620792680</t>
  </si>
  <si>
    <t>Lešení</t>
  </si>
  <si>
    <t>L</t>
  </si>
  <si>
    <t>Lešení lehké do výšky 2m</t>
  </si>
  <si>
    <t>10"m2</t>
  </si>
  <si>
    <t>Zednické výpomoce</t>
  </si>
  <si>
    <t>ZV</t>
  </si>
  <si>
    <t>Zednické výpomoce (prostupy do betonových konstrukcí pr.200/tl.300mm)</t>
  </si>
  <si>
    <t>h</t>
  </si>
  <si>
    <t>10"h</t>
  </si>
  <si>
    <t>Zprovoznění, zaregulování a zaškolení obsluhy</t>
  </si>
  <si>
    <t>ZZZO</t>
  </si>
  <si>
    <t>Celkové náklady na dopravu</t>
  </si>
  <si>
    <t>-231522183</t>
  </si>
  <si>
    <t>Úroveň 3:</t>
  </si>
  <si>
    <t>2019/49-1-1-5 - D.1.5-Výtah</t>
  </si>
  <si>
    <t xml:space="preserve">    33-M - Montáže dopr.zaříz.,sklad. zař. a váh</t>
  </si>
  <si>
    <t>33-M</t>
  </si>
  <si>
    <t>Montáže dopr.zaříz.,sklad. zař. a váh</t>
  </si>
  <si>
    <t>Výtah</t>
  </si>
  <si>
    <t>Celkové náklady na osobní výtah nosnosti 1150kg/15 osob-D+M (plný popis viz.TZ)</t>
  </si>
  <si>
    <t>2040100838</t>
  </si>
  <si>
    <t xml:space="preserve">Poznámka k položce:_x000D_
Provedení:Elektrický osobní výtah pro přepravu osob (třída výtahu I), s plynulou regulací frekvenčním měničem._x000D_
Jmenovitá nosnost	:1150 kg, max. 15 osob(y)._x000D_
Jmenovitá rychlost:	1 m/s_x000D_
Zdvih:	10.8 m _x000D_
Počet stanic:	Výtah má celkem 4  stanic(e). 4 nástupišť(ě) má na hlavní nástupní straně (strana A). Hlavní stanice 1_x000D_
vč.zpracování dílenské dokumentace a revize (viz.VON)_x000D_
</t>
  </si>
  <si>
    <t>2019/49-1-2 - D.2-Terénní úpravy, zpevněné plochy</t>
  </si>
  <si>
    <t>Ing.Ambrož</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</si>
  <si>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</si>
  <si>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 xml:space="preserve">HSV - Práce a dodávky HSV   </t>
  </si>
  <si>
    <t xml:space="preserve">    1 - Zemní práce   </t>
  </si>
  <si>
    <t xml:space="preserve">    2 - Zakládání   </t>
  </si>
  <si>
    <t xml:space="preserve">    3 - Svislé a kompletní konstrukce   </t>
  </si>
  <si>
    <t xml:space="preserve">    4 - Vodorovné konstrukce   </t>
  </si>
  <si>
    <t xml:space="preserve">    5 - Komunikace pozemní   </t>
  </si>
  <si>
    <t xml:space="preserve">    9 - Ostatní konstrukce a práce, bourání   </t>
  </si>
  <si>
    <t xml:space="preserve">    997 - Přesun sutě   </t>
  </si>
  <si>
    <t xml:space="preserve">    998 - Přesun hmot   </t>
  </si>
  <si>
    <t xml:space="preserve">Práce a dodávky HSV   </t>
  </si>
  <si>
    <t xml:space="preserve">Zemní práce   </t>
  </si>
  <si>
    <t>113106134</t>
  </si>
  <si>
    <t>Rozebrání dlažeb ze zámkových dlaždic komunikací pro pěší strojně pl do 50 m2</t>
  </si>
  <si>
    <t xml:space="preserve">chodníky - u stávajícího vchodu, ke schodům , u menzy   </t>
  </si>
  <si>
    <t xml:space="preserve">24,3+2,4+17,7   </t>
  </si>
  <si>
    <t>113106142</t>
  </si>
  <si>
    <t>Rozebrání dlažeb z betonových nebo kamenných dlaždic komunikací pro pěší strojně pl přes 50 m2</t>
  </si>
  <si>
    <t xml:space="preserve">chodníky z plošné dlažby- tvarovky 30/30   </t>
  </si>
  <si>
    <t xml:space="preserve">310,0   </t>
  </si>
  <si>
    <t>113106271</t>
  </si>
  <si>
    <t>Rozebrání dlažeb vozovek ze zámkové dlažby s ložem z kameniva strojně pl přes 50 do 200 m2</t>
  </si>
  <si>
    <t xml:space="preserve">parkovací stání   </t>
  </si>
  <si>
    <t xml:space="preserve">148,4   </t>
  </si>
  <si>
    <t>113107342</t>
  </si>
  <si>
    <t>Odstranění podkladu živičného tl 100 mm strojně pl do 50 m2</t>
  </si>
  <si>
    <t xml:space="preserve">Pruh vozovky podél parkoviště v tl.100mm   </t>
  </si>
  <si>
    <t xml:space="preserve">17,4   </t>
  </si>
  <si>
    <t>113202111</t>
  </si>
  <si>
    <t>Vytrhání obrub krajníků obrubníků stojatých</t>
  </si>
  <si>
    <t xml:space="preserve">silniční obrubníky stojaté parkoviště, podél vozovky   </t>
  </si>
  <si>
    <t xml:space="preserve">5+60,2+41,1   </t>
  </si>
  <si>
    <t>113204111</t>
  </si>
  <si>
    <t>Vytrhání obrub záhonových</t>
  </si>
  <si>
    <t xml:space="preserve">obruba podél travnatých ploch   </t>
  </si>
  <si>
    <t xml:space="preserve">6,9+33,9+14,1+2,8+5   </t>
  </si>
  <si>
    <t>121101103</t>
  </si>
  <si>
    <t>Sejmutí ornice s přemístěním na vzdálenost do 250 m</t>
  </si>
  <si>
    <t xml:space="preserve">sejmutín svrchní vrstvy zeminy z volných ploch v tl.150mm s přesunem v areálu školy na deponii   </t>
  </si>
  <si>
    <t xml:space="preserve">(118+39,3)*0,15   </t>
  </si>
  <si>
    <t>122302202</t>
  </si>
  <si>
    <t>Odkopávky a prokopávky nezapažené pro silnice objemu do 1000 m3 v hornině tř. 4</t>
  </si>
  <si>
    <t>122302209</t>
  </si>
  <si>
    <t>Příplatek k odkopávkám a prokopávkám pro silnice v hornině tř. 4 za lepivost</t>
  </si>
  <si>
    <t>131301101</t>
  </si>
  <si>
    <t>Hloubení jam nezapažených v hornině tř. 4 objemu do 100 m3</t>
  </si>
  <si>
    <t xml:space="preserve">výkop základu venkovních schodů   </t>
  </si>
  <si>
    <t xml:space="preserve">0,4*2,7   </t>
  </si>
  <si>
    <t>Příplatek za lepivost u hloubení jam nezapažených v hornině tř. 4</t>
  </si>
  <si>
    <t>Hloubení rýh š do 600 mm v hornině tř. 4 objemu do 100 m3</t>
  </si>
  <si>
    <t xml:space="preserve">rýhy pro základ zdi+ palisády   </t>
  </si>
  <si>
    <t xml:space="preserve">4,78+1,35   </t>
  </si>
  <si>
    <t>Příplatek za lepivost k hloubení rýh š do 600 mm v hornině tř. 4</t>
  </si>
  <si>
    <t>162301101</t>
  </si>
  <si>
    <t>Vodorovné přemístění do 500 m výkopku/sypaniny z horniny tř. 1 až 4</t>
  </si>
  <si>
    <t xml:space="preserve">přesun sejmuté zeminy z deponie zpět do místa ohumusování   </t>
  </si>
  <si>
    <t xml:space="preserve">23,60   </t>
  </si>
  <si>
    <t>Vodorovné přemístění do 10000 m výkopku/sypaniny z horniny tř. 1 až 4</t>
  </si>
  <si>
    <t xml:space="preserve">Odvoz přebývající zeminy na skládku   </t>
  </si>
  <si>
    <t xml:space="preserve">180,9+6,13+1,08-0,2-4,675   </t>
  </si>
  <si>
    <t>162701109</t>
  </si>
  <si>
    <t>Příplatek k vodorovnému přemístění výkopku/sypaniny z horniny tř. 1 až 4 ZKD 1000 m přes 10000 m</t>
  </si>
  <si>
    <t xml:space="preserve">odvoz přes 10km do 15km   </t>
  </si>
  <si>
    <t xml:space="preserve">183,235*5   </t>
  </si>
  <si>
    <t>167101101</t>
  </si>
  <si>
    <t>Nakládání výkopku z hornin tř. 1 až 4 do 100 m3</t>
  </si>
  <si>
    <t xml:space="preserve">Sejmutá zemina na deponii   </t>
  </si>
  <si>
    <t>171101101</t>
  </si>
  <si>
    <t>Uložení sypaniny z hornin soudržných do násypů zhutněných na 95 % PS</t>
  </si>
  <si>
    <t xml:space="preserve">dosypy volných ploch   </t>
  </si>
  <si>
    <t xml:space="preserve">0,20   </t>
  </si>
  <si>
    <t>Poplatek za uložení stavebního odpadu - zeminy a kameniva na skládce</t>
  </si>
  <si>
    <t xml:space="preserve">183,235*1,6   </t>
  </si>
  <si>
    <t>Zásyp jam, šachet rýh nebo kolem objektů sypaninou se zhutněním</t>
  </si>
  <si>
    <t xml:space="preserve">zásyp za zdí do úrovmě zemní pláně chodníku   </t>
  </si>
  <si>
    <t xml:space="preserve">7,75*0,1   </t>
  </si>
  <si>
    <t xml:space="preserve">zásyp zhutněný po vybouraných schodech   </t>
  </si>
  <si>
    <t xml:space="preserve">3,9   </t>
  </si>
  <si>
    <t xml:space="preserve">Součet   </t>
  </si>
  <si>
    <t>181301102</t>
  </si>
  <si>
    <t>Rozprostření ornice tl vrstvy do 150 mm pl do 500 m2 v rovině nebo ve svahu do 1:5</t>
  </si>
  <si>
    <t xml:space="preserve">109,5+52,5   </t>
  </si>
  <si>
    <t>181951101</t>
  </si>
  <si>
    <t>Úprava pláně v hornině tř. 1 až 4 bez zhutnění</t>
  </si>
  <si>
    <t>181951102</t>
  </si>
  <si>
    <t>Úprava pláně v hornině tř. 1 až 4 se zhutněním</t>
  </si>
  <si>
    <t xml:space="preserve">109,2+15,2+77,65+233,7+6,25+3,0+88*0,25+48,4*0,15   </t>
  </si>
  <si>
    <t>184818231</t>
  </si>
  <si>
    <t>Ochrana kmene průměru do 300 mm bedněním výšky do 2 m</t>
  </si>
  <si>
    <t xml:space="preserve">stávající stromy vedle bouraného schodiště   </t>
  </si>
  <si>
    <t xml:space="preserve">3,0   </t>
  </si>
  <si>
    <t xml:space="preserve">Zakládání   </t>
  </si>
  <si>
    <t>Podsyp pod základové konstrukce se zhutněním z netříděného štěrkopísku</t>
  </si>
  <si>
    <t xml:space="preserve">Podsyp pod základovým pasem zídky   </t>
  </si>
  <si>
    <t xml:space="preserve">0,65*0,2*7,75   </t>
  </si>
  <si>
    <t>274313711</t>
  </si>
  <si>
    <t>Základové pásy z betonu tř. C 20/25</t>
  </si>
  <si>
    <t xml:space="preserve">Zídka- základový pas   </t>
  </si>
  <si>
    <t xml:space="preserve">0,85*0,65*7,75   </t>
  </si>
  <si>
    <t>274321411</t>
  </si>
  <si>
    <t>Základové pasy ze ŽB bez zvýšených nároků na prostředí tř. C 20/25</t>
  </si>
  <si>
    <t xml:space="preserve">zídka- základový pas   </t>
  </si>
  <si>
    <t>274362021</t>
  </si>
  <si>
    <t>Výztuž základových pásů svařovanými sítěmi Kari</t>
  </si>
  <si>
    <t xml:space="preserve">zídka- vyztuž sítí KARI - 2x   </t>
  </si>
  <si>
    <t xml:space="preserve">12,25*2*0,00308   </t>
  </si>
  <si>
    <t>275313711</t>
  </si>
  <si>
    <t>Základové patky z betonu tř. C 20/25</t>
  </si>
  <si>
    <t xml:space="preserve">venkovní schody- základ   </t>
  </si>
  <si>
    <t xml:space="preserve">0,604*2,7   </t>
  </si>
  <si>
    <t>Zřízení bednění základových patek</t>
  </si>
  <si>
    <t xml:space="preserve">základ venkovních schodů   </t>
  </si>
  <si>
    <t xml:space="preserve">(0,3+0,15*3+0,3)*2,7+0,4   </t>
  </si>
  <si>
    <t>Odstranění bednění základových patek</t>
  </si>
  <si>
    <t xml:space="preserve">Svislé a kompletní konstrukce   </t>
  </si>
  <si>
    <t>311321815</t>
  </si>
  <si>
    <t>Nosná zeď ze ŽB pohledového tř. C 30/37 bez výztuže</t>
  </si>
  <si>
    <t xml:space="preserve">zídka- dřk z pohledového betonu   </t>
  </si>
  <si>
    <t xml:space="preserve">0,25*(0,65+0,95)*0,5*5,125+0,95*2,625*0,25   </t>
  </si>
  <si>
    <t>Zřízení oboustranného bednění nosných nadzákladových zdí</t>
  </si>
  <si>
    <t xml:space="preserve">Dřík zídky   </t>
  </si>
  <si>
    <t xml:space="preserve">((0,65+0,95)*0,5*5,125+0,95+2,625)*2+0,95*0,25+0,65*0,25   </t>
  </si>
  <si>
    <t>Odstranění oboustranného bednění nosných nadzákladových zdí</t>
  </si>
  <si>
    <t>339921132</t>
  </si>
  <si>
    <t>Osazování betonových palisád do betonového základu v řadě výšky prvku přes 0,5 do 1 m</t>
  </si>
  <si>
    <t xml:space="preserve">Obruba chodníku podél záhonu se stromy   </t>
  </si>
  <si>
    <t xml:space="preserve">10,8   </t>
  </si>
  <si>
    <t>R3001</t>
  </si>
  <si>
    <t>Betonová palisáda 120/180/800mm, barva šedá</t>
  </si>
  <si>
    <t xml:space="preserve">Vodorovné konstrukce   </t>
  </si>
  <si>
    <t>R4001</t>
  </si>
  <si>
    <t>Osazení prefa betonových schodišťových stupňů do flexibilního tmele na podkladní betonovou desku</t>
  </si>
  <si>
    <t xml:space="preserve">3*2,7   </t>
  </si>
  <si>
    <t>R4002</t>
  </si>
  <si>
    <t>Dodání prefa schodišťových stupňů 350/150mm , povrch tryskaný, protiskluzový, barva přírodní</t>
  </si>
  <si>
    <t xml:space="preserve">2,7*3   </t>
  </si>
  <si>
    <t xml:space="preserve">Komunikace pozemní   </t>
  </si>
  <si>
    <t>564851111</t>
  </si>
  <si>
    <t>Podklad ze štěrkodrtě ŠD tl 150 mm</t>
  </si>
  <si>
    <t xml:space="preserve">podkladní vrstva- parkovací stání+ rozšíření vozovky v úseku navazujícího vjezdu na stání   </t>
  </si>
  <si>
    <t xml:space="preserve">109,2+ 12,8   </t>
  </si>
  <si>
    <t>564861111</t>
  </si>
  <si>
    <t>Podklad ze štěrkodrtě ŠD tl 200 mm</t>
  </si>
  <si>
    <t xml:space="preserve">Podkladní vrstva- chodníky 1+2,   </t>
  </si>
  <si>
    <t xml:space="preserve">233,7+77,7   </t>
  </si>
  <si>
    <t>565165111</t>
  </si>
  <si>
    <t>Asfaltový beton vrstva podkladní ACP 16 (obalované kamenivo OKS) tl 80 mm š do 3 m</t>
  </si>
  <si>
    <t xml:space="preserve">rozšíření vozovky   </t>
  </si>
  <si>
    <t xml:space="preserve">15,2   </t>
  </si>
  <si>
    <t>567122111</t>
  </si>
  <si>
    <t>Podklad ze směsi stmelené cementem SC C 8/10 (KSC I) tl 120 mm</t>
  </si>
  <si>
    <t xml:space="preserve">109,2   </t>
  </si>
  <si>
    <t>567122114</t>
  </si>
  <si>
    <t>Podklad ze směsi stmelené cementem SC C 8/10 (KSC I) tl 150 mm</t>
  </si>
  <si>
    <t>567143815</t>
  </si>
  <si>
    <t>Podklad ze směsi stmelené cementem na dálnici SC C 8/10 (KSC I) tl 250 mm</t>
  </si>
  <si>
    <t xml:space="preserve">rozšíření vozovky - pruh podél liniové vpusti   </t>
  </si>
  <si>
    <t xml:space="preserve">17,7*0,25   </t>
  </si>
  <si>
    <t>573211112</t>
  </si>
  <si>
    <t>Postřik živičný spojovací z asfaltu v množství 0,70 kg/m2</t>
  </si>
  <si>
    <t>577134111</t>
  </si>
  <si>
    <t>Asfaltový beton vrstva obrusná ACO 11 (ABS) tř. I tl 40 mm š do 3 m z nemodifikovaného asfaltu</t>
  </si>
  <si>
    <t>596211121</t>
  </si>
  <si>
    <t>Kladení zámkové dlažby komunikací pro pěší tl 60 mm skupiny B pl do 100 m2</t>
  </si>
  <si>
    <t xml:space="preserve">Betonová skladebná dlažba - chodník za zdí + chodník k přechodu + varovné pruhy u plošné dlažby   </t>
  </si>
  <si>
    <t xml:space="preserve">42,1+18,0+17,6+9,9+6,5   </t>
  </si>
  <si>
    <t>R5001</t>
  </si>
  <si>
    <t>Betonová skladebná dl. 200/200/60mm, barva šedá, ztr,3%</t>
  </si>
  <si>
    <t xml:space="preserve">čtvercová dlažba 200/200/60mm, šedá - chodník za zdí+ chodník k přechodu a u menzy, ztratné 3%   </t>
  </si>
  <si>
    <t xml:space="preserve">42,1+(18-2,4)+(17,6-3,85)=71,45   </t>
  </si>
  <si>
    <t xml:space="preserve">71,45*1,03   </t>
  </si>
  <si>
    <t>R5002</t>
  </si>
  <si>
    <t>Betonová skladebná dlažba pro nevidomé 200/100/60mm, barva červená , ztr.3%</t>
  </si>
  <si>
    <t xml:space="preserve">varovné pruhy   </t>
  </si>
  <si>
    <t xml:space="preserve">(16,5+2,4+3,85)*1,03   </t>
  </si>
  <si>
    <t>596212222</t>
  </si>
  <si>
    <t>Kladení zámkové dlažby pozemních komunikací tl 80 mm skupiny B pl do 300 m2</t>
  </si>
  <si>
    <t xml:space="preserve">Dlažba parkovacích stání - více barev   </t>
  </si>
  <si>
    <t>R5003</t>
  </si>
  <si>
    <t>Betonová skladebná dlažba 200/100/80mm, šedá, ztr. 2%</t>
  </si>
  <si>
    <t xml:space="preserve">plocha stání bez pruhů a dělících čár   </t>
  </si>
  <si>
    <t xml:space="preserve">(109,2-8-10)*1,02   </t>
  </si>
  <si>
    <t>R5004</t>
  </si>
  <si>
    <t>Betonová skladebná dlažba 200/100/80mm, barva červená, ztr.2%</t>
  </si>
  <si>
    <t xml:space="preserve">parkovací stání - pruhy pro přístup mezi stáními   </t>
  </si>
  <si>
    <t xml:space="preserve">1,0*5*2*1,02   </t>
  </si>
  <si>
    <t>R5005</t>
  </si>
  <si>
    <t>Skladebná betonová dlažba -200/100/80mm, barva antracit, ztr.2%</t>
  </si>
  <si>
    <t xml:space="preserve">Parkovací stání - dělící pruhy   </t>
  </si>
  <si>
    <t xml:space="preserve">8*5*0,2*1,02   </t>
  </si>
  <si>
    <t>596212223</t>
  </si>
  <si>
    <t>Kladení zámkové dlažby pozemních komunikací tl 80 mm skupiny B pl přes 300 m2</t>
  </si>
  <si>
    <t>596811222</t>
  </si>
  <si>
    <t>Kladení betonové dlažby komunikací pro pěší do lože z kameniva vel do 0,25 m2 plochy do 300 m2</t>
  </si>
  <si>
    <t xml:space="preserve">chodník z plošné dlažby  -bez varovného pruhu   </t>
  </si>
  <si>
    <t xml:space="preserve">233,8-16,4   </t>
  </si>
  <si>
    <t>R5006</t>
  </si>
  <si>
    <t>Betonová plošná dlažba tl.60mm skládaná ze tří prvků , barva colormix šedá, ztr. 2%</t>
  </si>
  <si>
    <t xml:space="preserve">Betonová plošná dlažba tvořená 3 prvky , barva colormix šedá   </t>
  </si>
  <si>
    <t xml:space="preserve">vibrolisovaná beton s obvodovou fazetou 1mm, povrch standart   </t>
  </si>
  <si>
    <t xml:space="preserve">Dlažba 1 - 300/600   </t>
  </si>
  <si>
    <t xml:space="preserve">Dlažba 2 - 300/450   </t>
  </si>
  <si>
    <t xml:space="preserve">Dlažba 3 - 300/300   </t>
  </si>
  <si>
    <t xml:space="preserve">(233,8-16,4)*1,02   </t>
  </si>
  <si>
    <t xml:space="preserve">Ostatní konstrukce a práce, bourání   </t>
  </si>
  <si>
    <t>914111111</t>
  </si>
  <si>
    <t>Montáž svislé dopravní značky do velikosti 1 m2 objímkami na sloupek nebo konzolu</t>
  </si>
  <si>
    <t>40445625</t>
  </si>
  <si>
    <t>informativní značky provozní IP8, IP9, IP11-IP13 500x700mm</t>
  </si>
  <si>
    <t xml:space="preserve">SDZ - č.IP12 se symbolem O1   </t>
  </si>
  <si>
    <t xml:space="preserve">1,0   </t>
  </si>
  <si>
    <t>40445649</t>
  </si>
  <si>
    <t>dodatkové tabulky E3-E5, E8, E14-E16 500x150mm</t>
  </si>
  <si>
    <t xml:space="preserve">SDZ - dodatková tabulka E8e - s vyznačením délek platnosti 10,6m /8,0m   </t>
  </si>
  <si>
    <t xml:space="preserve">k značce IP12   </t>
  </si>
  <si>
    <t>914511112</t>
  </si>
  <si>
    <t>Montáž sloupku dopravních značek délky do 3,5 m s betonovým základem a patkou</t>
  </si>
  <si>
    <t>40445225</t>
  </si>
  <si>
    <t>sloupek pro dopravní značku Zn D 60mm v 3,5m</t>
  </si>
  <si>
    <t>40445253</t>
  </si>
  <si>
    <t>víčko plastové na sloupek D 60mm</t>
  </si>
  <si>
    <t>40445256</t>
  </si>
  <si>
    <t>svorka upínací na sloupek dopravní značky D 60mm</t>
  </si>
  <si>
    <t>915131111</t>
  </si>
  <si>
    <t>Vodorovné dopravní značení přechody pro chodce, šipky, symboly základní bílá barva</t>
  </si>
  <si>
    <t xml:space="preserve">Syboly O1 na vyhrazených stáních - VDZ č. V 10f   </t>
  </si>
  <si>
    <t xml:space="preserve">6*1,0   </t>
  </si>
  <si>
    <t>916131213</t>
  </si>
  <si>
    <t>Osazení silničního obrubníku betonového stojatého s boční opěrou do lože z betonu prostého</t>
  </si>
  <si>
    <t xml:space="preserve">19,85+37,35+6+17,5+4,0   </t>
  </si>
  <si>
    <t>59217031</t>
  </si>
  <si>
    <t>obrubník betonový silniční 1000x150x250mm, ztr.1%</t>
  </si>
  <si>
    <t xml:space="preserve">17,5*1,01   </t>
  </si>
  <si>
    <t>59217032</t>
  </si>
  <si>
    <t>obrubník betonový silniční 1000x150x150mm</t>
  </si>
  <si>
    <t xml:space="preserve">(37,35+3+3+19,85)*1,01   </t>
  </si>
  <si>
    <t>59217029</t>
  </si>
  <si>
    <t>obrubník betonový silniční nájezdový 1000x150x150mm, ztr.1%</t>
  </si>
  <si>
    <t xml:space="preserve">(19,85+37,35+3+3)*1,01   </t>
  </si>
  <si>
    <t>59217030</t>
  </si>
  <si>
    <t>obrubník betonový silniční přechodový 1000x150x150-250mm</t>
  </si>
  <si>
    <t>Osazení chodníkového obrubníku betonového stojatého s boční opěrou do lože z betonu prostého</t>
  </si>
  <si>
    <t xml:space="preserve">28,4+6,9+13,0+3,5+3,5+0,5   </t>
  </si>
  <si>
    <t>59217008</t>
  </si>
  <si>
    <t>obrubník betonový parkový 1000x80x200mm,ztr.1%</t>
  </si>
  <si>
    <t xml:space="preserve">55,8*1,01   </t>
  </si>
  <si>
    <t>919122112</t>
  </si>
  <si>
    <t>Těsnění spár zálivkou za tepla pro komůrky š 10 mm hl 25 mm s těsnicím profilem</t>
  </si>
  <si>
    <t xml:space="preserve">SHODNÁ Položka - utěsnění spáry podél zařezané a napojované vozovky   </t>
  </si>
  <si>
    <t xml:space="preserve">38,0   </t>
  </si>
  <si>
    <t>919735112</t>
  </si>
  <si>
    <t>Řezání stávajícího živičného krytu hl do 100 mm</t>
  </si>
  <si>
    <t xml:space="preserve">vozovka podél bouraného pruhu   </t>
  </si>
  <si>
    <t xml:space="preserve">38+23+5   </t>
  </si>
  <si>
    <t>935113111</t>
  </si>
  <si>
    <t>Osazení odvodňovacího polymerbetonového žlabu s krycím roštem šířky do 200 mm</t>
  </si>
  <si>
    <t>R9002</t>
  </si>
  <si>
    <t>Liniová vpust z polymerbetonu sv. š.100mm, rošt litina C250kN, vpustní díly- dodání</t>
  </si>
  <si>
    <t xml:space="preserve">Žlab z polymerbetonu s ochrannou pozinkovanou lištou, bezpečnostní drážka, Vprofil, bezešroubé provedení   </t>
  </si>
  <si>
    <t xml:space="preserve">16 dílů beze spádu dl.1,0m   </t>
  </si>
  <si>
    <t xml:space="preserve">1 díl beze spádu deélky 0,5m   </t>
  </si>
  <si>
    <t xml:space="preserve">2 ks vpustní díl výšky 450mm   </t>
  </si>
  <si>
    <t xml:space="preserve">2 ks čel   </t>
  </si>
  <si>
    <t xml:space="preserve">35 ks rošt můstkový litinový zat. C250kN   </t>
  </si>
  <si>
    <t xml:space="preserve">17,5   </t>
  </si>
  <si>
    <t>961031511</t>
  </si>
  <si>
    <t>Bourání základového zdiva z tvárnic ztraceného bednění včetně výplně z betonu</t>
  </si>
  <si>
    <t xml:space="preserve">Venkovní schodiště- boční stěny   </t>
  </si>
  <si>
    <t xml:space="preserve">2,43*0,25*2   </t>
  </si>
  <si>
    <t>961044111</t>
  </si>
  <si>
    <t>Bourání základů z betonu prostého</t>
  </si>
  <si>
    <t xml:space="preserve">shodná pol.- venkovní schody   </t>
  </si>
  <si>
    <t xml:space="preserve">základy pod bočními stěnami z tvárnic   </t>
  </si>
  <si>
    <t xml:space="preserve">2,45*0,4*0,3*2   </t>
  </si>
  <si>
    <t xml:space="preserve">stupně schodů-   </t>
  </si>
  <si>
    <t xml:space="preserve">2,0*2,4   </t>
  </si>
  <si>
    <t>966005211</t>
  </si>
  <si>
    <t>Rozebrání a odstranění silničního zábradlí se sloupky osazenými do říms nebo krycích desek</t>
  </si>
  <si>
    <t xml:space="preserve">venkovní schody - zábradlí - shodná pol.   </t>
  </si>
  <si>
    <t xml:space="preserve">5,0+2,5   </t>
  </si>
  <si>
    <t>966006132</t>
  </si>
  <si>
    <t>Odstranění značek dopravních nebo orientačních se sloupky s betonovými patkami</t>
  </si>
  <si>
    <t>966006211</t>
  </si>
  <si>
    <t>Odstranění svislých dopravních značek ze sloupů, sloupků nebo konzol</t>
  </si>
  <si>
    <t xml:space="preserve">značky rušené- IP12+E1   </t>
  </si>
  <si>
    <t xml:space="preserve">2,0   </t>
  </si>
  <si>
    <t>R9001</t>
  </si>
  <si>
    <t>Přeložení svislé dopravní značky s demontáží vč. sloupku, osazením sloupku a montáží značky</t>
  </si>
  <si>
    <t>R9003</t>
  </si>
  <si>
    <t>Zahrazovací sloupky kovové, pro pevné uchycení do betonové patky- dodání, montáž, osazení do beton a zemní prace</t>
  </si>
  <si>
    <t>R9004</t>
  </si>
  <si>
    <t>Zábrany pro kola  pryžové dl.900mm- dodání montáž s uchycením</t>
  </si>
  <si>
    <t xml:space="preserve">Parkovací dorazy z pryže, lichoběžníkového profilu 900/150/100mm   </t>
  </si>
  <si>
    <t xml:space="preserve">černá barva s bílou retroreflexivní folií na bocích   </t>
  </si>
  <si>
    <t xml:space="preserve">připevnění pomocí hmoždinek a vrutů do beton.dlažby   </t>
  </si>
  <si>
    <t xml:space="preserve">pro každé stání 2 ks   </t>
  </si>
  <si>
    <t xml:space="preserve">6*2   </t>
  </si>
  <si>
    <t xml:space="preserve">Přesun sutě   </t>
  </si>
  <si>
    <t>997221551</t>
  </si>
  <si>
    <t>Vodorovná doprava suti ze sypkých materiálů do 1 km</t>
  </si>
  <si>
    <t xml:space="preserve">odvoz vybouraných betonů venkovního schodiště+asfaltu vozovky   </t>
  </si>
  <si>
    <t xml:space="preserve">1,215*2,10+5,388*2,00+17,4*0,22   </t>
  </si>
  <si>
    <t>997221559</t>
  </si>
  <si>
    <t>Příplatek ZKD 1 km u vodorovné dopravy suti ze sypkých materiálů</t>
  </si>
  <si>
    <t xml:space="preserve">Odvoz přes 1km do 15km   </t>
  </si>
  <si>
    <t xml:space="preserve">17,156*14   </t>
  </si>
  <si>
    <t>997221561</t>
  </si>
  <si>
    <t>Vodorovná doprava suti z kusových materiálů do 1 km</t>
  </si>
  <si>
    <t xml:space="preserve">Odvoz vybourané  dlažby+obruby+značek+zábradlí   </t>
  </si>
  <si>
    <t xml:space="preserve">148,4*0,295+310,0*0,255+44,4*0,260+1*0,082+2*0,004+7,5*0,025   </t>
  </si>
  <si>
    <t>997221569</t>
  </si>
  <si>
    <t>Příplatek ZKD 1 km u vodorovné dopravy suti z kusových materiálů</t>
  </si>
  <si>
    <t xml:space="preserve">Odvoz betonových kusových sutí přes 1km do 15km   </t>
  </si>
  <si>
    <t xml:space="preserve">134,650-0,277   </t>
  </si>
  <si>
    <t xml:space="preserve">Odvoz demontovaných kovových prvků - do kovošrotu - do 5km   </t>
  </si>
  <si>
    <t xml:space="preserve">0,277*4   </t>
  </si>
  <si>
    <t>997221815</t>
  </si>
  <si>
    <t>Poplatek za uložení na skládce (skládkovné) stavebního odpadu betonového kód odpadu 170 101</t>
  </si>
  <si>
    <t xml:space="preserve">betonové prvky a materiál   </t>
  </si>
  <si>
    <t xml:space="preserve">62,7*0,04+106,3*0,205+148,4*0,295+310*0,255+44,4*0,260+1,215*2,100+5,388*2,000   </t>
  </si>
  <si>
    <t>997221845</t>
  </si>
  <si>
    <t>Poplatek za uložení na skládce (skládkovné) odpadu asfaltového bez dehtu kód odpadu 170 302</t>
  </si>
  <si>
    <t xml:space="preserve">vybourané asfalty   </t>
  </si>
  <si>
    <t xml:space="preserve">17,4*0,220   </t>
  </si>
  <si>
    <t xml:space="preserve">Přesun hmot   </t>
  </si>
  <si>
    <t>998223011</t>
  </si>
  <si>
    <t>Přesun hmot pro pozemní komunikace s krytem dlážděným</t>
  </si>
  <si>
    <t>2019/49-1-3 - D.3-Přeložky inženýrských sítí</t>
  </si>
  <si>
    <t>2019/49-1-3-1 - D.3.1-Sdělovací kabely CETIN</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</si>
  <si>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t>
  </si>
  <si>
    <t xml:space="preserve">    8 - Trubní vedení</t>
  </si>
  <si>
    <t xml:space="preserve">      88 - Vedení elektro</t>
  </si>
  <si>
    <t>Trubní vedení</t>
  </si>
  <si>
    <t>Vedení elektro</t>
  </si>
  <si>
    <t>D.3.1</t>
  </si>
  <si>
    <t>Náklady na sdělovací kabely-dodávka CETIN (není součástí soupisu prací a dokumentace)</t>
  </si>
  <si>
    <t>285612517</t>
  </si>
  <si>
    <t>2019/49-1-3-2 - D.3.2-Přípojky NN</t>
  </si>
  <si>
    <t>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</si>
  <si>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3,201 - Přípojka nn</t>
  </si>
  <si>
    <t>3,202 - Zemní práce</t>
  </si>
  <si>
    <t>3,201</t>
  </si>
  <si>
    <t>Přípojka nn</t>
  </si>
  <si>
    <t>3,20101</t>
  </si>
  <si>
    <t>KABEL SILOVÝ,IZOLACE PVC AYKY 3Bx240+120 mm2,</t>
  </si>
  <si>
    <t>3,20102</t>
  </si>
  <si>
    <t>CHRÁNIČKA KOPOPLEX D160</t>
  </si>
  <si>
    <t>3,20103</t>
  </si>
  <si>
    <t>SPOJKA 1kV PRO KABELY S PLASTOVOU IZOLACÍ SMOE81515 240mm2</t>
  </si>
  <si>
    <t>3,20104</t>
  </si>
  <si>
    <t>UKONČENÍ KABELŮ DO 4x240 mm2</t>
  </si>
  <si>
    <t>3,20105</t>
  </si>
  <si>
    <t>UKONČENÍ VODIČŮ V ROZVADĚČÍCH do 240 mm2</t>
  </si>
  <si>
    <t>3,20106</t>
  </si>
  <si>
    <t>HODINOVE ZUCTOVACI SAZBY Vyhledani stávajícího kabelu, pripojovaciho mista</t>
  </si>
  <si>
    <t>3,20107</t>
  </si>
  <si>
    <t>3,202</t>
  </si>
  <si>
    <t>3,20201</t>
  </si>
  <si>
    <t>VYTÝČENÍ TRATI Venkovní vedení nn v přehledném terénu</t>
  </si>
  <si>
    <t>km</t>
  </si>
  <si>
    <t>3,20202</t>
  </si>
  <si>
    <t>HLOUBENÍ KABELOVÉ RÝHY Zemina třídy 3, šíře 500mm,hloubka 700mm</t>
  </si>
  <si>
    <t>3,20203</t>
  </si>
  <si>
    <t>FOLIE VÝSTRAŽNÁ Z PVC Šířka 33cm</t>
  </si>
  <si>
    <t>3,20204</t>
  </si>
  <si>
    <t>ZŘÍZENÍ KABELOVÉHO LOŽE Z kopaného písku vrstvy 10cm se zakrytím kabelu bet.desk.50x15x4cm-šíře 45cm</t>
  </si>
  <si>
    <t>3,20205</t>
  </si>
  <si>
    <t>ZÁHOZ KABELOVÉ RÝHY Zemina třídy 3, šíře 350mm,hloubka 700mm</t>
  </si>
  <si>
    <t>3,20206</t>
  </si>
  <si>
    <t>KŘIŽOVATKA S INŽ.SÍTĚMI Položení bet.žlabu vč.zakrytí</t>
  </si>
  <si>
    <t>3,20207</t>
  </si>
  <si>
    <t>ÚPRAVA POVRCHU Osetí povrchu travou</t>
  </si>
  <si>
    <t>2019/49-1-3-3 - D.3.3-Vodovod</t>
  </si>
  <si>
    <t>L.Švarzberger</t>
  </si>
  <si>
    <t>1 - Zemní práce</t>
  </si>
  <si>
    <t>45 - Podkladní a vedlejší konstrukc</t>
  </si>
  <si>
    <t>85 - Potrubí z trub litinových</t>
  </si>
  <si>
    <t>87 - Potrubí z trub z plast.hmot</t>
  </si>
  <si>
    <t>89 - Ostatní konstrukce na trub.ved</t>
  </si>
  <si>
    <t>91 - Doplňující práce na komunikaci</t>
  </si>
  <si>
    <t>132201201R00</t>
  </si>
  <si>
    <t>Hloubení jam,rýh šířky do 200 cm v hor.3 do 100 m3</t>
  </si>
  <si>
    <t>25,65*1,7*1+2*1,7*1</t>
  </si>
  <si>
    <t>132201209R00</t>
  </si>
  <si>
    <t>Příplatek za lepivost - hloubení rýh 200cm v hor.3</t>
  </si>
  <si>
    <t>151101101R00</t>
  </si>
  <si>
    <t>Pažení a rozepření stěn rýh - příložné - hl. do 2m</t>
  </si>
  <si>
    <t>25,65+2*1,7*2</t>
  </si>
  <si>
    <t>151101111R00</t>
  </si>
  <si>
    <t>Odstranění paženi stěn rýh - příložné - hl. do 2 m</t>
  </si>
  <si>
    <t>161101101R00</t>
  </si>
  <si>
    <t>Svislé přemístění výkopku z hor.1-4 do 2,5 m</t>
  </si>
  <si>
    <t>162701105R00</t>
  </si>
  <si>
    <t>Vodorovné přemístění výkopku z hor.1-4 do 10000 m</t>
  </si>
  <si>
    <t>167101101R00</t>
  </si>
  <si>
    <t>Nakládání výkopku z hor.1-4 v množství do 100 m3</t>
  </si>
  <si>
    <t>171201201R00</t>
  </si>
  <si>
    <t>Uložení sypaniny na skládku</t>
  </si>
  <si>
    <t>174101101R00</t>
  </si>
  <si>
    <t>Zásyp jam, rýh, šachet se zhutněním</t>
  </si>
  <si>
    <t>175101101R00</t>
  </si>
  <si>
    <t>Obsyp potrubí bez prohození sypaniny</t>
  </si>
  <si>
    <t>25,65*0,3*1</t>
  </si>
  <si>
    <t>PC6</t>
  </si>
  <si>
    <t>Poplatek za uložení na skládku</t>
  </si>
  <si>
    <t>58337213</t>
  </si>
  <si>
    <t>Štěrkopísek frakce 0-32 Z</t>
  </si>
  <si>
    <t>Podkladní a vedlejší konstrukc</t>
  </si>
  <si>
    <t>451573111R00</t>
  </si>
  <si>
    <t>Lože pod potrubí ze štěrkopísku do 63 mm</t>
  </si>
  <si>
    <t>25,65*0,1*1</t>
  </si>
  <si>
    <t>Potrubí z trub litinových</t>
  </si>
  <si>
    <t>42273602</t>
  </si>
  <si>
    <t>Hydrant podzemní PN 16 DN 80 krycí hloubka 1500</t>
  </si>
  <si>
    <t>42291452</t>
  </si>
  <si>
    <t>Poklop litinový - hydrantový</t>
  </si>
  <si>
    <t>55251212</t>
  </si>
  <si>
    <t>Trouba přírubová litinová FF DN 80 dl. 200 mm EWS</t>
  </si>
  <si>
    <t>55255720.A</t>
  </si>
  <si>
    <t>Koleno přírubové s patkou N DN 80 mm</t>
  </si>
  <si>
    <t>Potrubí z trub z plast.hmot</t>
  </si>
  <si>
    <t>850265121R00</t>
  </si>
  <si>
    <t>Výřez nebo výsek na potrubí PE DN 100</t>
  </si>
  <si>
    <t>871251121R00</t>
  </si>
  <si>
    <t>Montáž trubek polyetylenových ve výkopu 110 mm</t>
  </si>
  <si>
    <t>PC1</t>
  </si>
  <si>
    <t>Spojka S PŘÍRUBOU č.7994</t>
  </si>
  <si>
    <t>PC2</t>
  </si>
  <si>
    <t>Příruba ISO č.5500 80/90</t>
  </si>
  <si>
    <t>PC3</t>
  </si>
  <si>
    <t>Koleno 15° PE100 d110</t>
  </si>
  <si>
    <t>PC4</t>
  </si>
  <si>
    <t>Koleno 45° PE100 d110</t>
  </si>
  <si>
    <t>PC5</t>
  </si>
  <si>
    <t>T kus 110/90 PE100</t>
  </si>
  <si>
    <t>28613857</t>
  </si>
  <si>
    <t>Trubka tlaková PE HD (lPE) d 110 x 10,0 x 6000 mm</t>
  </si>
  <si>
    <t>Ostatní konstrukce na trub.ved</t>
  </si>
  <si>
    <t>857601102RT1</t>
  </si>
  <si>
    <t>Montáž tvarovek jednoosých, tvárná litina DN 100 hrdlové, pružný spoj, ve výkopu</t>
  </si>
  <si>
    <t>891247111R00</t>
  </si>
  <si>
    <t>Montáž hydrantů podzemních DN 80</t>
  </si>
  <si>
    <t>892271111R00</t>
  </si>
  <si>
    <t>Tlaková zkouška vodovodního potrubí DN 125</t>
  </si>
  <si>
    <t>892273111R00</t>
  </si>
  <si>
    <t>Desinfekce vodovodního potrubí DN 125</t>
  </si>
  <si>
    <t>899401113R00</t>
  </si>
  <si>
    <t>Osazení poklopů litinových hydrantových</t>
  </si>
  <si>
    <t>PC7</t>
  </si>
  <si>
    <t>Výstražná folie+2xsignalizační vodič+mon</t>
  </si>
  <si>
    <t>Doplňující práce na komunikaci</t>
  </si>
  <si>
    <t>998276101R00</t>
  </si>
  <si>
    <t>Přesun hmot, trubní vedení plastová, otevř. výkop</t>
  </si>
  <si>
    <t>2019/49-1-3-4 - D.3.4-Kanalizace dešťová</t>
  </si>
  <si>
    <t>99 - Přesun hmot</t>
  </si>
  <si>
    <t>Hloubení rýh šířky do 200 cm v hor.3 do 100 m3</t>
  </si>
  <si>
    <t>133201101R00</t>
  </si>
  <si>
    <t>Hloubení šachet v hor.3 do 100 m3</t>
  </si>
  <si>
    <t>133201109R00</t>
  </si>
  <si>
    <t>Příplatek za lepivost - hloubení šachet v hor.3</t>
  </si>
  <si>
    <t>167101102R00</t>
  </si>
  <si>
    <t>Nakládání výkopku z hor.1-4 v množství nad 100 m3</t>
  </si>
  <si>
    <t>451315111R00</t>
  </si>
  <si>
    <t>Podkladní vrstva z betonu prostého B 30 do 10 cm</t>
  </si>
  <si>
    <t>451319777R00</t>
  </si>
  <si>
    <t>Příplatek za další 1cm betonu nad 10 cm</t>
  </si>
  <si>
    <t>451575111R00</t>
  </si>
  <si>
    <t>Podkladní vrstva tl. do 25 cm ze štěrkopísku</t>
  </si>
  <si>
    <t>871313121R00</t>
  </si>
  <si>
    <t>Montáž trub z tvrdého PVC, gumový kroužek,do DN150</t>
  </si>
  <si>
    <t>871353121R00</t>
  </si>
  <si>
    <t>Montáž trub z tvrdého PVC, gumový kroužek, DN 200</t>
  </si>
  <si>
    <t>28611146.A</t>
  </si>
  <si>
    <t>Trubka PVC kanalizační hladká d 125x3,0</t>
  </si>
  <si>
    <t>28611151.A</t>
  </si>
  <si>
    <t>Trubka PVC kanalizační hladká d 160x3,6</t>
  </si>
  <si>
    <t>28611156.A</t>
  </si>
  <si>
    <t>Trubka PVC kanalizační hladká d 200x4,5 mm</t>
  </si>
  <si>
    <t>877353121RT4</t>
  </si>
  <si>
    <t>Montáž tvarovek odboč. z PVC gumový kroužek DN 200 včetně dodávky odbočky 125/125 mm</t>
  </si>
  <si>
    <t>877353121RT7</t>
  </si>
  <si>
    <t>Montáž tvarovek odboč. z PVC gumový kroužek DN 200 včetně dodávky odbočky 160/160 mm</t>
  </si>
  <si>
    <t>877353121RT8</t>
  </si>
  <si>
    <t>Montáž tvarovek odboč. z PVC gumový kroužek DN 200 včetně dodávky odbočky 200/160 mm</t>
  </si>
  <si>
    <t>892571111R00</t>
  </si>
  <si>
    <t>Zkouška těsnosti kanalizace DN 150 - 200</t>
  </si>
  <si>
    <t>Šachta kanalizačmní plastová DN400 hl. do 2,50 m</t>
  </si>
  <si>
    <t>Propojení stávajícího potrubí PVC DN150</t>
  </si>
  <si>
    <t>Plastová nádrž dvoouplášťová d1500x1800 mm + mont.</t>
  </si>
  <si>
    <t>2019/49-1-VON - Vedlejší a ostatní náklady</t>
  </si>
  <si>
    <t>Nedílnou součástí výkazu výměr je projektová dokumentace zpracovaná firmou Hexaplan International spol.s r.o. v listopadu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</si>
  <si>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</si>
  <si>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</si>
  <si>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</si>
  <si>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</si>
  <si>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</si>
  <si>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</si>
  <si>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</si>
  <si>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</si>
  <si>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</si>
  <si>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</si>
  <si>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</si>
  <si>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</si>
  <si>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</si>
  <si>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</si>
  <si>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1947713670</t>
  </si>
  <si>
    <t>012002000</t>
  </si>
  <si>
    <t>Geodetické práce</t>
  </si>
  <si>
    <t>-169002621</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</si>
  <si>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</si>
  <si>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013244000</t>
  </si>
  <si>
    <t>Dokumentace pro provádění stavby</t>
  </si>
  <si>
    <t>1632201369</t>
  </si>
  <si>
    <t>Poznámka k položce:_x000D_
Zpracování dílenských dokumentací (výkresy výztuže, interiér,ocelové k-ce,zámečnické a truhlářské výrobky apod.-rozsah a popis viz.TZ)-dle smlouvy o dílo.</t>
  </si>
  <si>
    <t>013254000</t>
  </si>
  <si>
    <t>Dokumentace skutečného provedení stavby</t>
  </si>
  <si>
    <t>1971580959</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</si>
  <si>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</si>
  <si>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</si>
  <si>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</si>
  <si>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030001000</t>
  </si>
  <si>
    <t>617332409</t>
  </si>
  <si>
    <t>Poznámka k položce:_x000D_
Zařízení staveniště obsahuje náklady na:_x000D_
-předání a převzetí staveniště_x000D_
-terénní úpravy zařízení staveniště (jsou to např.náklady na hlavní terénní úpravy: přípravu základové roviny pro uložení mobilních buněk, terénní úpravy pro zřízení provizorních komunikací apod.)_x000D_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
-provizorní komunikace (jedná se o náklady související se zřízením provizorních silnoc,chodníků,popř.jeřábových drah,zřízení provizorních lávek,můstků,schodišť,ramp apod. a to v jakémkoliv materiálovém provedení,přes jakékoliv konstrukce či překážky sloužících k vybavení staveniště.)_x000D_
-skládky na staveništi (náklady související se zřízením skládek na staveništi a jeich zrušením)_x000D_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
-oplocení staveniště_x000D_
-opatření na ochranu pozemků sousedících se staveništěm (náklady na případná opatření na ochranu sousedních pozemků proti poškození a znečištění.)_x000D_
-osvětlení staveniště (náklady na osvětlení jsou řešeny podle rozsahu a charakteru staveniště -vč.rozvodných skříní.)_x000D_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
-alarm, strážní služba staveniště (zabezpečení staveniště -např.technické opatření,strážní služba,zabezpečení přístupů ke skladům, apod.)_x000D_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
-úprava terénu po zrušení zařízení staveniště (jedná se o náklady za práce, jejichž smyslem je uvedení místa zařízení staveniště do původního stavu. Uvedení všech povrchů dotčených stavbou do původního stavu-komunikace,chodníky,zeleň,…)._x000D_
Rozsah je dán požadavky investora (viz.smlouva o dílo).</t>
  </si>
  <si>
    <t>VRN4</t>
  </si>
  <si>
    <t>Inženýrská činnost</t>
  </si>
  <si>
    <t>042503000</t>
  </si>
  <si>
    <t>Plán BOZP na staveništi</t>
  </si>
  <si>
    <t>489312724</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</si>
  <si>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</si>
  <si>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045002000</t>
  </si>
  <si>
    <t>Kompletační a koordinační činnost</t>
  </si>
  <si>
    <t>632233946</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</si>
  <si>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</si>
  <si>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</si>
  <si>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</si>
  <si>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</si>
  <si>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Pojistné</t>
  </si>
  <si>
    <t>-25837345</t>
  </si>
  <si>
    <t>Poznámka k položce:_x000D_
Náklady spojené s povinným pojištěním dodavatele nebo stavebního díla či jeho části, v rozsahu obchodních podmínek.</t>
  </si>
  <si>
    <t>056002000</t>
  </si>
  <si>
    <t>Bankovní záruka</t>
  </si>
  <si>
    <t>-360263436</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</si>
  <si>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</si>
  <si>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</si>
  <si>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</si>
  <si>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</si>
  <si>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</si>
  <si>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2120353105</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</si>
  <si>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</si>
  <si>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</si>
  <si>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</si>
  <si>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</si>
  <si>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</si>
  <si>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-228080280</t>
  </si>
  <si>
    <t>Poznámka k položce:_x000D_
 Likvidace, odvoz a uložení vybouraných hmot, stavební suti a jiných odpadů ze stavby na skládku v souladu s ustanoveními zákona č. 185/2001 Sb., o odpadech.</t>
  </si>
  <si>
    <t>091504000</t>
  </si>
  <si>
    <t>Náklady související s publikační činností</t>
  </si>
  <si>
    <t>-1794749430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</si>
  <si>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</si>
  <si>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SEZNAM FIGUR</t>
  </si>
  <si>
    <t>Výměra</t>
  </si>
  <si>
    <t xml:space="preserve"> 2019/49-1/ 2019/49-1-1/ 2019/49-1-1-1/ 2019/49-1-1-1a</t>
  </si>
  <si>
    <t>ker.soklík v-80mm</t>
  </si>
  <si>
    <t>Použití figury:</t>
  </si>
  <si>
    <t>Montáž soklů z dlaždic keramických rovných flexibilní lepidlo v do 90 mm</t>
  </si>
  <si>
    <t>Začištění omítek kolem oken, dveří, podlah nebo obkladů</t>
  </si>
  <si>
    <t>Příplatek k montáž podlah keramických za spárování tmelem dvousložkovým</t>
  </si>
  <si>
    <t>Podlahy řezání keramických dlaždic rovné (řezání dlaždic pro soklík)</t>
  </si>
  <si>
    <t>Nátěr penetrační na podlahu</t>
  </si>
  <si>
    <t>Podlahy spárování silikonem</t>
  </si>
  <si>
    <t>dlažba velkoformátová keramická slinutá, bílá přes 0,5 do 2 ks/m2</t>
  </si>
  <si>
    <t>Montáž obvodových lišt lepením</t>
  </si>
  <si>
    <t>Vložení nařezaných pásků z podlahoviny do lišt</t>
  </si>
  <si>
    <t>Spárování silikonem</t>
  </si>
  <si>
    <t>Montáž podlah keramických velkoformátových hladkých lepených flexibilním lepidlem do 2 ks/m2</t>
  </si>
  <si>
    <t>Výztuž mazanin svařovanými sítěmi Kari</t>
  </si>
  <si>
    <t>Potěr cementový samonivelační litý C30 tl do 50 mm</t>
  </si>
  <si>
    <t>Separační vrstva z PE fólie-slepená ve spojích</t>
  </si>
  <si>
    <t>Nástřik betonových povrchů proti odpařování vody</t>
  </si>
  <si>
    <t>Montáž izolace tepelné podlah volně kladenými rohožemi, pásy, dílci, deskami 1 vrstva</t>
  </si>
  <si>
    <t>Vysátí podkladu před pokládkou dlažby</t>
  </si>
  <si>
    <t>Lepení hladkých (bez vzoru) pásů ze sametového vinylu</t>
  </si>
  <si>
    <t>Broušení anhydritového podkladu povlakových podlah</t>
  </si>
  <si>
    <t>Vysátí podkladu povlakových podlah</t>
  </si>
  <si>
    <t>Vodou ředitelná penetrace savého podkladu povlakových podlah ředěná v poměru 1:3</t>
  </si>
  <si>
    <t>Vyrovnání podkladu povlakových podlah stěrkou pevnosti 30 MPa tl 5 mm</t>
  </si>
  <si>
    <t>Spoj podlah z přírodního linolea (marmolea) svařováním za tepla</t>
  </si>
  <si>
    <t>Základní čištění nově položených podlahovin vysátím a setřením vlhkým mopem</t>
  </si>
  <si>
    <t>Penetrační syntetický nátěr hladkých betonových podlah</t>
  </si>
  <si>
    <t>Příplatek k cementovému samonivelačnímu litému potěru C30 ZKD 5 mm tloušťky přes 50 mm</t>
  </si>
  <si>
    <t>Samonivelační stěrka podlah pevnosti 30 MPa tl 5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</si>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</sst>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0"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vertical="center"/>
    </xf>
    <xf numFmtId="4" fontId="7" fillId="0" borderId="0" xfId="0" applyNumberFormat="1" applyFont="1" applyAlignment="1" applyProtection="1">
      <alignment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7"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5"/>
  <sheetViews>
    <sheetView showGridLines="0" tabSelected="1" workbookViewId="0">
      <selection activeCell="L57" sqref="L57:AF57"/>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93"/>
      <c r="AS2" s="393"/>
      <c r="AT2" s="393"/>
      <c r="AU2" s="393"/>
      <c r="AV2" s="393"/>
      <c r="AW2" s="393"/>
      <c r="AX2" s="393"/>
      <c r="AY2" s="393"/>
      <c r="AZ2" s="393"/>
      <c r="BA2" s="393"/>
      <c r="BB2" s="393"/>
      <c r="BC2" s="393"/>
      <c r="BD2" s="393"/>
      <c r="BE2" s="393"/>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7" t="s">
        <v>14</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4"/>
      <c r="AQ5" s="24"/>
      <c r="AR5" s="22"/>
      <c r="BE5" s="374" t="s">
        <v>15</v>
      </c>
      <c r="BS5" s="19" t="s">
        <v>6</v>
      </c>
    </row>
    <row r="6" spans="1:74" s="1" customFormat="1" ht="36.950000000000003" customHeight="1">
      <c r="B6" s="23"/>
      <c r="C6" s="24"/>
      <c r="D6" s="30" t="s">
        <v>16</v>
      </c>
      <c r="E6" s="24"/>
      <c r="F6" s="24"/>
      <c r="G6" s="24"/>
      <c r="H6" s="24"/>
      <c r="I6" s="24"/>
      <c r="J6" s="24"/>
      <c r="K6" s="379" t="s">
        <v>17</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4"/>
      <c r="AQ6" s="24"/>
      <c r="AR6" s="22"/>
      <c r="BE6" s="37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75"/>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7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5"/>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75"/>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7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5"/>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75"/>
      <c r="BS13" s="19" t="s">
        <v>6</v>
      </c>
    </row>
    <row r="14" spans="1:74" ht="12.75">
      <c r="B14" s="23"/>
      <c r="C14" s="24"/>
      <c r="D14" s="24"/>
      <c r="E14" s="380" t="s">
        <v>31</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1" t="s">
        <v>29</v>
      </c>
      <c r="AL14" s="24"/>
      <c r="AM14" s="24"/>
      <c r="AN14" s="33" t="s">
        <v>31</v>
      </c>
      <c r="AO14" s="24"/>
      <c r="AP14" s="24"/>
      <c r="AQ14" s="24"/>
      <c r="AR14" s="22"/>
      <c r="BE14" s="37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5"/>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75"/>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75"/>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5"/>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75"/>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7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5"/>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5"/>
    </row>
    <row r="23" spans="1:71" s="1" customFormat="1" ht="66.75" customHeight="1">
      <c r="B23" s="23"/>
      <c r="C23" s="24"/>
      <c r="D23" s="24"/>
      <c r="E23" s="382" t="s">
        <v>38</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24"/>
      <c r="AP23" s="24"/>
      <c r="AQ23" s="24"/>
      <c r="AR23" s="22"/>
      <c r="BE23" s="37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5"/>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3">
        <f>ROUND(AG54,2)</f>
        <v>0</v>
      </c>
      <c r="AL26" s="384"/>
      <c r="AM26" s="384"/>
      <c r="AN26" s="384"/>
      <c r="AO26" s="384"/>
      <c r="AP26" s="38"/>
      <c r="AQ26" s="38"/>
      <c r="AR26" s="41"/>
      <c r="BE26" s="37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5"/>
    </row>
    <row r="28" spans="1:71" s="2" customFormat="1" ht="12.75">
      <c r="A28" s="36"/>
      <c r="B28" s="37"/>
      <c r="C28" s="38"/>
      <c r="D28" s="38"/>
      <c r="E28" s="38"/>
      <c r="F28" s="38"/>
      <c r="G28" s="38"/>
      <c r="H28" s="38"/>
      <c r="I28" s="38"/>
      <c r="J28" s="38"/>
      <c r="K28" s="38"/>
      <c r="L28" s="385" t="s">
        <v>40</v>
      </c>
      <c r="M28" s="385"/>
      <c r="N28" s="385"/>
      <c r="O28" s="385"/>
      <c r="P28" s="385"/>
      <c r="Q28" s="38"/>
      <c r="R28" s="38"/>
      <c r="S28" s="38"/>
      <c r="T28" s="38"/>
      <c r="U28" s="38"/>
      <c r="V28" s="38"/>
      <c r="W28" s="385" t="s">
        <v>41</v>
      </c>
      <c r="X28" s="385"/>
      <c r="Y28" s="385"/>
      <c r="Z28" s="385"/>
      <c r="AA28" s="385"/>
      <c r="AB28" s="385"/>
      <c r="AC28" s="385"/>
      <c r="AD28" s="385"/>
      <c r="AE28" s="385"/>
      <c r="AF28" s="38"/>
      <c r="AG28" s="38"/>
      <c r="AH28" s="38"/>
      <c r="AI28" s="38"/>
      <c r="AJ28" s="38"/>
      <c r="AK28" s="385" t="s">
        <v>42</v>
      </c>
      <c r="AL28" s="385"/>
      <c r="AM28" s="385"/>
      <c r="AN28" s="385"/>
      <c r="AO28" s="385"/>
      <c r="AP28" s="38"/>
      <c r="AQ28" s="38"/>
      <c r="AR28" s="41"/>
      <c r="BE28" s="375"/>
    </row>
    <row r="29" spans="1:71" s="3" customFormat="1" ht="14.45" customHeight="1">
      <c r="B29" s="42"/>
      <c r="C29" s="43"/>
      <c r="D29" s="31" t="s">
        <v>43</v>
      </c>
      <c r="E29" s="43"/>
      <c r="F29" s="31" t="s">
        <v>44</v>
      </c>
      <c r="G29" s="43"/>
      <c r="H29" s="43"/>
      <c r="I29" s="43"/>
      <c r="J29" s="43"/>
      <c r="K29" s="43"/>
      <c r="L29" s="388">
        <v>0.21</v>
      </c>
      <c r="M29" s="387"/>
      <c r="N29" s="387"/>
      <c r="O29" s="387"/>
      <c r="P29" s="387"/>
      <c r="Q29" s="43"/>
      <c r="R29" s="43"/>
      <c r="S29" s="43"/>
      <c r="T29" s="43"/>
      <c r="U29" s="43"/>
      <c r="V29" s="43"/>
      <c r="W29" s="386">
        <f>ROUND(AZ54, 2)</f>
        <v>0</v>
      </c>
      <c r="X29" s="387"/>
      <c r="Y29" s="387"/>
      <c r="Z29" s="387"/>
      <c r="AA29" s="387"/>
      <c r="AB29" s="387"/>
      <c r="AC29" s="387"/>
      <c r="AD29" s="387"/>
      <c r="AE29" s="387"/>
      <c r="AF29" s="43"/>
      <c r="AG29" s="43"/>
      <c r="AH29" s="43"/>
      <c r="AI29" s="43"/>
      <c r="AJ29" s="43"/>
      <c r="AK29" s="386">
        <f>ROUND(AV54, 2)</f>
        <v>0</v>
      </c>
      <c r="AL29" s="387"/>
      <c r="AM29" s="387"/>
      <c r="AN29" s="387"/>
      <c r="AO29" s="387"/>
      <c r="AP29" s="43"/>
      <c r="AQ29" s="43"/>
      <c r="AR29" s="44"/>
      <c r="BE29" s="376"/>
    </row>
    <row r="30" spans="1:71" s="3" customFormat="1" ht="14.45" customHeight="1">
      <c r="B30" s="42"/>
      <c r="C30" s="43"/>
      <c r="D30" s="43"/>
      <c r="E30" s="43"/>
      <c r="F30" s="31" t="s">
        <v>45</v>
      </c>
      <c r="G30" s="43"/>
      <c r="H30" s="43"/>
      <c r="I30" s="43"/>
      <c r="J30" s="43"/>
      <c r="K30" s="43"/>
      <c r="L30" s="388">
        <v>0.15</v>
      </c>
      <c r="M30" s="387"/>
      <c r="N30" s="387"/>
      <c r="O30" s="387"/>
      <c r="P30" s="387"/>
      <c r="Q30" s="43"/>
      <c r="R30" s="43"/>
      <c r="S30" s="43"/>
      <c r="T30" s="43"/>
      <c r="U30" s="43"/>
      <c r="V30" s="43"/>
      <c r="W30" s="386">
        <f>ROUND(BA54, 2)</f>
        <v>0</v>
      </c>
      <c r="X30" s="387"/>
      <c r="Y30" s="387"/>
      <c r="Z30" s="387"/>
      <c r="AA30" s="387"/>
      <c r="AB30" s="387"/>
      <c r="AC30" s="387"/>
      <c r="AD30" s="387"/>
      <c r="AE30" s="387"/>
      <c r="AF30" s="43"/>
      <c r="AG30" s="43"/>
      <c r="AH30" s="43"/>
      <c r="AI30" s="43"/>
      <c r="AJ30" s="43"/>
      <c r="AK30" s="386">
        <f>ROUND(AW54, 2)</f>
        <v>0</v>
      </c>
      <c r="AL30" s="387"/>
      <c r="AM30" s="387"/>
      <c r="AN30" s="387"/>
      <c r="AO30" s="387"/>
      <c r="AP30" s="43"/>
      <c r="AQ30" s="43"/>
      <c r="AR30" s="44"/>
      <c r="BE30" s="376"/>
    </row>
    <row r="31" spans="1:71" s="3" customFormat="1" ht="14.45" hidden="1" customHeight="1">
      <c r="B31" s="42"/>
      <c r="C31" s="43"/>
      <c r="D31" s="43"/>
      <c r="E31" s="43"/>
      <c r="F31" s="31" t="s">
        <v>46</v>
      </c>
      <c r="G31" s="43"/>
      <c r="H31" s="43"/>
      <c r="I31" s="43"/>
      <c r="J31" s="43"/>
      <c r="K31" s="43"/>
      <c r="L31" s="388">
        <v>0.21</v>
      </c>
      <c r="M31" s="387"/>
      <c r="N31" s="387"/>
      <c r="O31" s="387"/>
      <c r="P31" s="387"/>
      <c r="Q31" s="43"/>
      <c r="R31" s="43"/>
      <c r="S31" s="43"/>
      <c r="T31" s="43"/>
      <c r="U31" s="43"/>
      <c r="V31" s="43"/>
      <c r="W31" s="386">
        <f>ROUND(BB54, 2)</f>
        <v>0</v>
      </c>
      <c r="X31" s="387"/>
      <c r="Y31" s="387"/>
      <c r="Z31" s="387"/>
      <c r="AA31" s="387"/>
      <c r="AB31" s="387"/>
      <c r="AC31" s="387"/>
      <c r="AD31" s="387"/>
      <c r="AE31" s="387"/>
      <c r="AF31" s="43"/>
      <c r="AG31" s="43"/>
      <c r="AH31" s="43"/>
      <c r="AI31" s="43"/>
      <c r="AJ31" s="43"/>
      <c r="AK31" s="386">
        <v>0</v>
      </c>
      <c r="AL31" s="387"/>
      <c r="AM31" s="387"/>
      <c r="AN31" s="387"/>
      <c r="AO31" s="387"/>
      <c r="AP31" s="43"/>
      <c r="AQ31" s="43"/>
      <c r="AR31" s="44"/>
      <c r="BE31" s="376"/>
    </row>
    <row r="32" spans="1:71" s="3" customFormat="1" ht="14.45" hidden="1" customHeight="1">
      <c r="B32" s="42"/>
      <c r="C32" s="43"/>
      <c r="D32" s="43"/>
      <c r="E32" s="43"/>
      <c r="F32" s="31" t="s">
        <v>47</v>
      </c>
      <c r="G32" s="43"/>
      <c r="H32" s="43"/>
      <c r="I32" s="43"/>
      <c r="J32" s="43"/>
      <c r="K32" s="43"/>
      <c r="L32" s="388">
        <v>0.15</v>
      </c>
      <c r="M32" s="387"/>
      <c r="N32" s="387"/>
      <c r="O32" s="387"/>
      <c r="P32" s="387"/>
      <c r="Q32" s="43"/>
      <c r="R32" s="43"/>
      <c r="S32" s="43"/>
      <c r="T32" s="43"/>
      <c r="U32" s="43"/>
      <c r="V32" s="43"/>
      <c r="W32" s="386">
        <f>ROUND(BC54, 2)</f>
        <v>0</v>
      </c>
      <c r="X32" s="387"/>
      <c r="Y32" s="387"/>
      <c r="Z32" s="387"/>
      <c r="AA32" s="387"/>
      <c r="AB32" s="387"/>
      <c r="AC32" s="387"/>
      <c r="AD32" s="387"/>
      <c r="AE32" s="387"/>
      <c r="AF32" s="43"/>
      <c r="AG32" s="43"/>
      <c r="AH32" s="43"/>
      <c r="AI32" s="43"/>
      <c r="AJ32" s="43"/>
      <c r="AK32" s="386">
        <v>0</v>
      </c>
      <c r="AL32" s="387"/>
      <c r="AM32" s="387"/>
      <c r="AN32" s="387"/>
      <c r="AO32" s="387"/>
      <c r="AP32" s="43"/>
      <c r="AQ32" s="43"/>
      <c r="AR32" s="44"/>
      <c r="BE32" s="376"/>
    </row>
    <row r="33" spans="1:57" s="3" customFormat="1" ht="14.45" hidden="1" customHeight="1">
      <c r="B33" s="42"/>
      <c r="C33" s="43"/>
      <c r="D33" s="43"/>
      <c r="E33" s="43"/>
      <c r="F33" s="31" t="s">
        <v>48</v>
      </c>
      <c r="G33" s="43"/>
      <c r="H33" s="43"/>
      <c r="I33" s="43"/>
      <c r="J33" s="43"/>
      <c r="K33" s="43"/>
      <c r="L33" s="388">
        <v>0</v>
      </c>
      <c r="M33" s="387"/>
      <c r="N33" s="387"/>
      <c r="O33" s="387"/>
      <c r="P33" s="387"/>
      <c r="Q33" s="43"/>
      <c r="R33" s="43"/>
      <c r="S33" s="43"/>
      <c r="T33" s="43"/>
      <c r="U33" s="43"/>
      <c r="V33" s="43"/>
      <c r="W33" s="386">
        <f>ROUND(BD54, 2)</f>
        <v>0</v>
      </c>
      <c r="X33" s="387"/>
      <c r="Y33" s="387"/>
      <c r="Z33" s="387"/>
      <c r="AA33" s="387"/>
      <c r="AB33" s="387"/>
      <c r="AC33" s="387"/>
      <c r="AD33" s="387"/>
      <c r="AE33" s="387"/>
      <c r="AF33" s="43"/>
      <c r="AG33" s="43"/>
      <c r="AH33" s="43"/>
      <c r="AI33" s="43"/>
      <c r="AJ33" s="43"/>
      <c r="AK33" s="386">
        <v>0</v>
      </c>
      <c r="AL33" s="387"/>
      <c r="AM33" s="387"/>
      <c r="AN33" s="387"/>
      <c r="AO33" s="387"/>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92" t="s">
        <v>51</v>
      </c>
      <c r="Y35" s="390"/>
      <c r="Z35" s="390"/>
      <c r="AA35" s="390"/>
      <c r="AB35" s="390"/>
      <c r="AC35" s="47"/>
      <c r="AD35" s="47"/>
      <c r="AE35" s="47"/>
      <c r="AF35" s="47"/>
      <c r="AG35" s="47"/>
      <c r="AH35" s="47"/>
      <c r="AI35" s="47"/>
      <c r="AJ35" s="47"/>
      <c r="AK35" s="389">
        <f>SUM(AK26:AK33)</f>
        <v>0</v>
      </c>
      <c r="AL35" s="390"/>
      <c r="AM35" s="390"/>
      <c r="AN35" s="390"/>
      <c r="AO35" s="391"/>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2019/49</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71" t="str">
        <f>K6</f>
        <v>UPOL FTK-vstupní objekt</v>
      </c>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400" t="str">
        <f>IF(AN8= "","",AN8)</f>
        <v>13. 3. 2020</v>
      </c>
      <c r="AN47" s="400"/>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40.15" customHeight="1">
      <c r="A49" s="36"/>
      <c r="B49" s="37"/>
      <c r="C49" s="31" t="s">
        <v>26</v>
      </c>
      <c r="D49" s="38"/>
      <c r="E49" s="38"/>
      <c r="F49" s="38"/>
      <c r="G49" s="38"/>
      <c r="H49" s="38"/>
      <c r="I49" s="38"/>
      <c r="J49" s="38"/>
      <c r="K49" s="38"/>
      <c r="L49" s="54" t="str">
        <f>IF(E11= "","",E11)</f>
        <v>UPOL</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401" t="str">
        <f>IF(E17="","",E17)</f>
        <v>HEXAPLAN INTERNATIONAL spol. s r.o.</v>
      </c>
      <c r="AN49" s="402"/>
      <c r="AO49" s="402"/>
      <c r="AP49" s="402"/>
      <c r="AQ49" s="38"/>
      <c r="AR49" s="41"/>
      <c r="AS49" s="404" t="s">
        <v>53</v>
      </c>
      <c r="AT49" s="405"/>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401" t="str">
        <f>IF(E20="","",E20)</f>
        <v>Ing.A.Hejmalová</v>
      </c>
      <c r="AN50" s="402"/>
      <c r="AO50" s="402"/>
      <c r="AP50" s="402"/>
      <c r="AQ50" s="38"/>
      <c r="AR50" s="41"/>
      <c r="AS50" s="406"/>
      <c r="AT50" s="407"/>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8"/>
      <c r="AT51" s="409"/>
      <c r="AU51" s="66"/>
      <c r="AV51" s="66"/>
      <c r="AW51" s="66"/>
      <c r="AX51" s="66"/>
      <c r="AY51" s="66"/>
      <c r="AZ51" s="66"/>
      <c r="BA51" s="66"/>
      <c r="BB51" s="66"/>
      <c r="BC51" s="66"/>
      <c r="BD51" s="67"/>
      <c r="BE51" s="36"/>
    </row>
    <row r="52" spans="1:91" s="2" customFormat="1" ht="29.25" customHeight="1">
      <c r="A52" s="36"/>
      <c r="B52" s="37"/>
      <c r="C52" s="366" t="s">
        <v>54</v>
      </c>
      <c r="D52" s="367"/>
      <c r="E52" s="367"/>
      <c r="F52" s="367"/>
      <c r="G52" s="367"/>
      <c r="H52" s="68"/>
      <c r="I52" s="370" t="s">
        <v>55</v>
      </c>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94" t="s">
        <v>56</v>
      </c>
      <c r="AH52" s="367"/>
      <c r="AI52" s="367"/>
      <c r="AJ52" s="367"/>
      <c r="AK52" s="367"/>
      <c r="AL52" s="367"/>
      <c r="AM52" s="367"/>
      <c r="AN52" s="370" t="s">
        <v>57</v>
      </c>
      <c r="AO52" s="367"/>
      <c r="AP52" s="367"/>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3">
        <f>ROUND(AG55,2)</f>
        <v>0</v>
      </c>
      <c r="AH54" s="373"/>
      <c r="AI54" s="373"/>
      <c r="AJ54" s="373"/>
      <c r="AK54" s="373"/>
      <c r="AL54" s="373"/>
      <c r="AM54" s="373"/>
      <c r="AN54" s="410">
        <f t="shared" ref="AN54:AN73" si="0">SUM(AG54,AT54)</f>
        <v>0</v>
      </c>
      <c r="AO54" s="410"/>
      <c r="AP54" s="410"/>
      <c r="AQ54" s="80" t="s">
        <v>21</v>
      </c>
      <c r="AR54" s="81"/>
      <c r="AS54" s="82">
        <f>ROUND(AS55,2)</f>
        <v>0</v>
      </c>
      <c r="AT54" s="83">
        <f t="shared" ref="AT54:AT73"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72</v>
      </c>
      <c r="BT54" s="86" t="s">
        <v>73</v>
      </c>
      <c r="BU54" s="87" t="s">
        <v>74</v>
      </c>
      <c r="BV54" s="86" t="s">
        <v>75</v>
      </c>
      <c r="BW54" s="86" t="s">
        <v>5</v>
      </c>
      <c r="BX54" s="86" t="s">
        <v>76</v>
      </c>
      <c r="CL54" s="86" t="s">
        <v>19</v>
      </c>
    </row>
    <row r="55" spans="1:91" s="7" customFormat="1" ht="24.75" customHeight="1">
      <c r="B55" s="88"/>
      <c r="C55" s="89"/>
      <c r="D55" s="368" t="s">
        <v>77</v>
      </c>
      <c r="E55" s="368"/>
      <c r="F55" s="368"/>
      <c r="G55" s="368"/>
      <c r="H55" s="368"/>
      <c r="I55" s="90"/>
      <c r="J55" s="368" t="s">
        <v>17</v>
      </c>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98">
        <f>ROUND(AG56+AG67+AG68+AG73,2)</f>
        <v>0</v>
      </c>
      <c r="AH55" s="399"/>
      <c r="AI55" s="399"/>
      <c r="AJ55" s="399"/>
      <c r="AK55" s="399"/>
      <c r="AL55" s="399"/>
      <c r="AM55" s="399"/>
      <c r="AN55" s="403">
        <f t="shared" si="0"/>
        <v>0</v>
      </c>
      <c r="AO55" s="399"/>
      <c r="AP55" s="399"/>
      <c r="AQ55" s="91" t="s">
        <v>78</v>
      </c>
      <c r="AR55" s="92"/>
      <c r="AS55" s="93">
        <f>ROUND(AS56+AS67+AS68+AS73,2)</f>
        <v>0</v>
      </c>
      <c r="AT55" s="94">
        <f t="shared" si="1"/>
        <v>0</v>
      </c>
      <c r="AU55" s="95">
        <f>ROUND(AU56+AU67+AU68+AU73,5)</f>
        <v>0</v>
      </c>
      <c r="AV55" s="94">
        <f>ROUND(AZ55*L29,2)</f>
        <v>0</v>
      </c>
      <c r="AW55" s="94">
        <f>ROUND(BA55*L30,2)</f>
        <v>0</v>
      </c>
      <c r="AX55" s="94">
        <f>ROUND(BB55*L29,2)</f>
        <v>0</v>
      </c>
      <c r="AY55" s="94">
        <f>ROUND(BC55*L30,2)</f>
        <v>0</v>
      </c>
      <c r="AZ55" s="94">
        <f>ROUND(AZ56+AZ67+AZ68+AZ73,2)</f>
        <v>0</v>
      </c>
      <c r="BA55" s="94">
        <f>ROUND(BA56+BA67+BA68+BA73,2)</f>
        <v>0</v>
      </c>
      <c r="BB55" s="94">
        <f>ROUND(BB56+BB67+BB68+BB73,2)</f>
        <v>0</v>
      </c>
      <c r="BC55" s="94">
        <f>ROUND(BC56+BC67+BC68+BC73,2)</f>
        <v>0</v>
      </c>
      <c r="BD55" s="96">
        <f>ROUND(BD56+BD67+BD68+BD73,2)</f>
        <v>0</v>
      </c>
      <c r="BS55" s="97" t="s">
        <v>72</v>
      </c>
      <c r="BT55" s="97" t="s">
        <v>79</v>
      </c>
      <c r="BU55" s="97" t="s">
        <v>74</v>
      </c>
      <c r="BV55" s="97" t="s">
        <v>75</v>
      </c>
      <c r="BW55" s="97" t="s">
        <v>80</v>
      </c>
      <c r="BX55" s="97" t="s">
        <v>5</v>
      </c>
      <c r="CL55" s="97" t="s">
        <v>19</v>
      </c>
      <c r="CM55" s="97" t="s">
        <v>81</v>
      </c>
    </row>
    <row r="56" spans="1:91" s="4" customFormat="1" ht="23.25" customHeight="1">
      <c r="B56" s="53"/>
      <c r="C56" s="98"/>
      <c r="D56" s="98"/>
      <c r="E56" s="369" t="s">
        <v>82</v>
      </c>
      <c r="F56" s="369"/>
      <c r="G56" s="369"/>
      <c r="H56" s="369"/>
      <c r="I56" s="369"/>
      <c r="J56" s="98"/>
      <c r="K56" s="369" t="s">
        <v>83</v>
      </c>
      <c r="L56" s="369"/>
      <c r="M56" s="369"/>
      <c r="N56" s="369"/>
      <c r="O56" s="369"/>
      <c r="P56" s="369"/>
      <c r="Q56" s="369"/>
      <c r="R56" s="369"/>
      <c r="S56" s="369"/>
      <c r="T56" s="369"/>
      <c r="U56" s="369"/>
      <c r="V56" s="369"/>
      <c r="W56" s="369"/>
      <c r="X56" s="369"/>
      <c r="Y56" s="369"/>
      <c r="Z56" s="369"/>
      <c r="AA56" s="369"/>
      <c r="AB56" s="369"/>
      <c r="AC56" s="369"/>
      <c r="AD56" s="369"/>
      <c r="AE56" s="369"/>
      <c r="AF56" s="369"/>
      <c r="AG56" s="395">
        <f>ROUND(AG57+AG60+AG66,2)</f>
        <v>0</v>
      </c>
      <c r="AH56" s="396"/>
      <c r="AI56" s="396"/>
      <c r="AJ56" s="396"/>
      <c r="AK56" s="396"/>
      <c r="AL56" s="396"/>
      <c r="AM56" s="396"/>
      <c r="AN56" s="397">
        <f t="shared" si="0"/>
        <v>0</v>
      </c>
      <c r="AO56" s="396"/>
      <c r="AP56" s="396"/>
      <c r="AQ56" s="99" t="s">
        <v>84</v>
      </c>
      <c r="AR56" s="55"/>
      <c r="AS56" s="100">
        <f>ROUND(AS57+AS60+AS66,2)</f>
        <v>0</v>
      </c>
      <c r="AT56" s="101">
        <f t="shared" si="1"/>
        <v>0</v>
      </c>
      <c r="AU56" s="102">
        <f>ROUND(AU57+AU60+AU66,5)</f>
        <v>0</v>
      </c>
      <c r="AV56" s="101">
        <f>ROUND(AZ56*L29,2)</f>
        <v>0</v>
      </c>
      <c r="AW56" s="101">
        <f>ROUND(BA56*L30,2)</f>
        <v>0</v>
      </c>
      <c r="AX56" s="101">
        <f>ROUND(BB56*L29,2)</f>
        <v>0</v>
      </c>
      <c r="AY56" s="101">
        <f>ROUND(BC56*L30,2)</f>
        <v>0</v>
      </c>
      <c r="AZ56" s="101">
        <f>ROUND(AZ57+AZ60+AZ66,2)</f>
        <v>0</v>
      </c>
      <c r="BA56" s="101">
        <f>ROUND(BA57+BA60+BA66,2)</f>
        <v>0</v>
      </c>
      <c r="BB56" s="101">
        <f>ROUND(BB57+BB60+BB66,2)</f>
        <v>0</v>
      </c>
      <c r="BC56" s="101">
        <f>ROUND(BC57+BC60+BC66,2)</f>
        <v>0</v>
      </c>
      <c r="BD56" s="103">
        <f>ROUND(BD57+BD60+BD66,2)</f>
        <v>0</v>
      </c>
      <c r="BS56" s="104" t="s">
        <v>72</v>
      </c>
      <c r="BT56" s="104" t="s">
        <v>81</v>
      </c>
      <c r="BU56" s="104" t="s">
        <v>74</v>
      </c>
      <c r="BV56" s="104" t="s">
        <v>75</v>
      </c>
      <c r="BW56" s="104" t="s">
        <v>85</v>
      </c>
      <c r="BX56" s="104" t="s">
        <v>80</v>
      </c>
      <c r="CL56" s="104" t="s">
        <v>19</v>
      </c>
    </row>
    <row r="57" spans="1:91" s="4" customFormat="1" ht="35.25" customHeight="1">
      <c r="B57" s="53"/>
      <c r="C57" s="98"/>
      <c r="D57" s="98"/>
      <c r="E57" s="98"/>
      <c r="F57" s="369" t="s">
        <v>86</v>
      </c>
      <c r="G57" s="369"/>
      <c r="H57" s="369"/>
      <c r="I57" s="369"/>
      <c r="J57" s="369"/>
      <c r="K57" s="98"/>
      <c r="L57" s="369" t="s">
        <v>87</v>
      </c>
      <c r="M57" s="369"/>
      <c r="N57" s="369"/>
      <c r="O57" s="369"/>
      <c r="P57" s="369"/>
      <c r="Q57" s="369"/>
      <c r="R57" s="369"/>
      <c r="S57" s="369"/>
      <c r="T57" s="369"/>
      <c r="U57" s="369"/>
      <c r="V57" s="369"/>
      <c r="W57" s="369"/>
      <c r="X57" s="369"/>
      <c r="Y57" s="369"/>
      <c r="Z57" s="369"/>
      <c r="AA57" s="369"/>
      <c r="AB57" s="369"/>
      <c r="AC57" s="369"/>
      <c r="AD57" s="369"/>
      <c r="AE57" s="369"/>
      <c r="AF57" s="369"/>
      <c r="AG57" s="395">
        <f>ROUND(SUM(AG58:AG59),2)</f>
        <v>0</v>
      </c>
      <c r="AH57" s="396"/>
      <c r="AI57" s="396"/>
      <c r="AJ57" s="396"/>
      <c r="AK57" s="396"/>
      <c r="AL57" s="396"/>
      <c r="AM57" s="396"/>
      <c r="AN57" s="397">
        <f t="shared" si="0"/>
        <v>0</v>
      </c>
      <c r="AO57" s="396"/>
      <c r="AP57" s="396"/>
      <c r="AQ57" s="99" t="s">
        <v>84</v>
      </c>
      <c r="AR57" s="55"/>
      <c r="AS57" s="100">
        <f>ROUND(SUM(AS58:AS59),2)</f>
        <v>0</v>
      </c>
      <c r="AT57" s="101">
        <f t="shared" si="1"/>
        <v>0</v>
      </c>
      <c r="AU57" s="102">
        <f>ROUND(SUM(AU58:AU59),5)</f>
        <v>0</v>
      </c>
      <c r="AV57" s="101">
        <f>ROUND(AZ57*L29,2)</f>
        <v>0</v>
      </c>
      <c r="AW57" s="101">
        <f>ROUND(BA57*L30,2)</f>
        <v>0</v>
      </c>
      <c r="AX57" s="101">
        <f>ROUND(BB57*L29,2)</f>
        <v>0</v>
      </c>
      <c r="AY57" s="101">
        <f>ROUND(BC57*L30,2)</f>
        <v>0</v>
      </c>
      <c r="AZ57" s="101">
        <f>ROUND(SUM(AZ58:AZ59),2)</f>
        <v>0</v>
      </c>
      <c r="BA57" s="101">
        <f>ROUND(SUM(BA58:BA59),2)</f>
        <v>0</v>
      </c>
      <c r="BB57" s="101">
        <f>ROUND(SUM(BB58:BB59),2)</f>
        <v>0</v>
      </c>
      <c r="BC57" s="101">
        <f>ROUND(SUM(BC58:BC59),2)</f>
        <v>0</v>
      </c>
      <c r="BD57" s="103">
        <f>ROUND(SUM(BD58:BD59),2)</f>
        <v>0</v>
      </c>
      <c r="BS57" s="104" t="s">
        <v>72</v>
      </c>
      <c r="BT57" s="104" t="s">
        <v>88</v>
      </c>
      <c r="BU57" s="104" t="s">
        <v>74</v>
      </c>
      <c r="BV57" s="104" t="s">
        <v>75</v>
      </c>
      <c r="BW57" s="104" t="s">
        <v>89</v>
      </c>
      <c r="BX57" s="104" t="s">
        <v>85</v>
      </c>
      <c r="CL57" s="104" t="s">
        <v>19</v>
      </c>
    </row>
    <row r="58" spans="1:91" s="4" customFormat="1" ht="23.25" customHeight="1">
      <c r="A58" s="105" t="s">
        <v>90</v>
      </c>
      <c r="B58" s="53"/>
      <c r="C58" s="98"/>
      <c r="D58" s="98"/>
      <c r="E58" s="98"/>
      <c r="F58" s="98"/>
      <c r="G58" s="369" t="s">
        <v>91</v>
      </c>
      <c r="H58" s="369"/>
      <c r="I58" s="369"/>
      <c r="J58" s="369"/>
      <c r="K58" s="369"/>
      <c r="L58" s="98"/>
      <c r="M58" s="369" t="s">
        <v>92</v>
      </c>
      <c r="N58" s="369"/>
      <c r="O58" s="369"/>
      <c r="P58" s="369"/>
      <c r="Q58" s="369"/>
      <c r="R58" s="369"/>
      <c r="S58" s="369"/>
      <c r="T58" s="369"/>
      <c r="U58" s="369"/>
      <c r="V58" s="369"/>
      <c r="W58" s="369"/>
      <c r="X58" s="369"/>
      <c r="Y58" s="369"/>
      <c r="Z58" s="369"/>
      <c r="AA58" s="369"/>
      <c r="AB58" s="369"/>
      <c r="AC58" s="369"/>
      <c r="AD58" s="369"/>
      <c r="AE58" s="369"/>
      <c r="AF58" s="369"/>
      <c r="AG58" s="397">
        <f>'2019-49-1-1-1a - D1.1a-Vs...'!J34</f>
        <v>0</v>
      </c>
      <c r="AH58" s="396"/>
      <c r="AI58" s="396"/>
      <c r="AJ58" s="396"/>
      <c r="AK58" s="396"/>
      <c r="AL58" s="396"/>
      <c r="AM58" s="396"/>
      <c r="AN58" s="397">
        <f t="shared" si="0"/>
        <v>0</v>
      </c>
      <c r="AO58" s="396"/>
      <c r="AP58" s="396"/>
      <c r="AQ58" s="99" t="s">
        <v>84</v>
      </c>
      <c r="AR58" s="55"/>
      <c r="AS58" s="100">
        <v>0</v>
      </c>
      <c r="AT58" s="101">
        <f t="shared" si="1"/>
        <v>0</v>
      </c>
      <c r="AU58" s="102">
        <f>'2019-49-1-1-1a - D1.1a-Vs...'!P118</f>
        <v>0</v>
      </c>
      <c r="AV58" s="101">
        <f>'2019-49-1-1-1a - D1.1a-Vs...'!J37</f>
        <v>0</v>
      </c>
      <c r="AW58" s="101">
        <f>'2019-49-1-1-1a - D1.1a-Vs...'!J38</f>
        <v>0</v>
      </c>
      <c r="AX58" s="101">
        <f>'2019-49-1-1-1a - D1.1a-Vs...'!J39</f>
        <v>0</v>
      </c>
      <c r="AY58" s="101">
        <f>'2019-49-1-1-1a - D1.1a-Vs...'!J40</f>
        <v>0</v>
      </c>
      <c r="AZ58" s="101">
        <f>'2019-49-1-1-1a - D1.1a-Vs...'!F37</f>
        <v>0</v>
      </c>
      <c r="BA58" s="101">
        <f>'2019-49-1-1-1a - D1.1a-Vs...'!F38</f>
        <v>0</v>
      </c>
      <c r="BB58" s="101">
        <f>'2019-49-1-1-1a - D1.1a-Vs...'!F39</f>
        <v>0</v>
      </c>
      <c r="BC58" s="101">
        <f>'2019-49-1-1-1a - D1.1a-Vs...'!F40</f>
        <v>0</v>
      </c>
      <c r="BD58" s="103">
        <f>'2019-49-1-1-1a - D1.1a-Vs...'!F41</f>
        <v>0</v>
      </c>
      <c r="BT58" s="104" t="s">
        <v>93</v>
      </c>
      <c r="BV58" s="104" t="s">
        <v>75</v>
      </c>
      <c r="BW58" s="104" t="s">
        <v>94</v>
      </c>
      <c r="BX58" s="104" t="s">
        <v>89</v>
      </c>
      <c r="CL58" s="104" t="s">
        <v>19</v>
      </c>
    </row>
    <row r="59" spans="1:91" s="4" customFormat="1" ht="23.25" customHeight="1">
      <c r="A59" s="105" t="s">
        <v>90</v>
      </c>
      <c r="B59" s="53"/>
      <c r="C59" s="98"/>
      <c r="D59" s="98"/>
      <c r="E59" s="98"/>
      <c r="F59" s="98"/>
      <c r="G59" s="369" t="s">
        <v>95</v>
      </c>
      <c r="H59" s="369"/>
      <c r="I59" s="369"/>
      <c r="J59" s="369"/>
      <c r="K59" s="369"/>
      <c r="L59" s="98"/>
      <c r="M59" s="369" t="s">
        <v>96</v>
      </c>
      <c r="N59" s="369"/>
      <c r="O59" s="369"/>
      <c r="P59" s="369"/>
      <c r="Q59" s="369"/>
      <c r="R59" s="369"/>
      <c r="S59" s="369"/>
      <c r="T59" s="369"/>
      <c r="U59" s="369"/>
      <c r="V59" s="369"/>
      <c r="W59" s="369"/>
      <c r="X59" s="369"/>
      <c r="Y59" s="369"/>
      <c r="Z59" s="369"/>
      <c r="AA59" s="369"/>
      <c r="AB59" s="369"/>
      <c r="AC59" s="369"/>
      <c r="AD59" s="369"/>
      <c r="AE59" s="369"/>
      <c r="AF59" s="369"/>
      <c r="AG59" s="397">
        <f>'2019-49-1-1-1b - D.1.1b-D...'!J34</f>
        <v>0</v>
      </c>
      <c r="AH59" s="396"/>
      <c r="AI59" s="396"/>
      <c r="AJ59" s="396"/>
      <c r="AK59" s="396"/>
      <c r="AL59" s="396"/>
      <c r="AM59" s="396"/>
      <c r="AN59" s="397">
        <f t="shared" si="0"/>
        <v>0</v>
      </c>
      <c r="AO59" s="396"/>
      <c r="AP59" s="396"/>
      <c r="AQ59" s="99" t="s">
        <v>84</v>
      </c>
      <c r="AR59" s="55"/>
      <c r="AS59" s="100">
        <v>0</v>
      </c>
      <c r="AT59" s="101">
        <f t="shared" si="1"/>
        <v>0</v>
      </c>
      <c r="AU59" s="102">
        <f>'2019-49-1-1-1b - D.1.1b-D...'!P95</f>
        <v>0</v>
      </c>
      <c r="AV59" s="101">
        <f>'2019-49-1-1-1b - D.1.1b-D...'!J37</f>
        <v>0</v>
      </c>
      <c r="AW59" s="101">
        <f>'2019-49-1-1-1b - D.1.1b-D...'!J38</f>
        <v>0</v>
      </c>
      <c r="AX59" s="101">
        <f>'2019-49-1-1-1b - D.1.1b-D...'!J39</f>
        <v>0</v>
      </c>
      <c r="AY59" s="101">
        <f>'2019-49-1-1-1b - D.1.1b-D...'!J40</f>
        <v>0</v>
      </c>
      <c r="AZ59" s="101">
        <f>'2019-49-1-1-1b - D.1.1b-D...'!F37</f>
        <v>0</v>
      </c>
      <c r="BA59" s="101">
        <f>'2019-49-1-1-1b - D.1.1b-D...'!F38</f>
        <v>0</v>
      </c>
      <c r="BB59" s="101">
        <f>'2019-49-1-1-1b - D.1.1b-D...'!F39</f>
        <v>0</v>
      </c>
      <c r="BC59" s="101">
        <f>'2019-49-1-1-1b - D.1.1b-D...'!F40</f>
        <v>0</v>
      </c>
      <c r="BD59" s="103">
        <f>'2019-49-1-1-1b - D.1.1b-D...'!F41</f>
        <v>0</v>
      </c>
      <c r="BT59" s="104" t="s">
        <v>93</v>
      </c>
      <c r="BV59" s="104" t="s">
        <v>75</v>
      </c>
      <c r="BW59" s="104" t="s">
        <v>97</v>
      </c>
      <c r="BX59" s="104" t="s">
        <v>89</v>
      </c>
      <c r="CL59" s="104" t="s">
        <v>19</v>
      </c>
    </row>
    <row r="60" spans="1:91" s="4" customFormat="1" ht="23.25" customHeight="1">
      <c r="B60" s="53"/>
      <c r="C60" s="98"/>
      <c r="D60" s="98"/>
      <c r="E60" s="98"/>
      <c r="F60" s="369" t="s">
        <v>98</v>
      </c>
      <c r="G60" s="369"/>
      <c r="H60" s="369"/>
      <c r="I60" s="369"/>
      <c r="J60" s="369"/>
      <c r="K60" s="98"/>
      <c r="L60" s="369" t="s">
        <v>99</v>
      </c>
      <c r="M60" s="369"/>
      <c r="N60" s="369"/>
      <c r="O60" s="369"/>
      <c r="P60" s="369"/>
      <c r="Q60" s="369"/>
      <c r="R60" s="369"/>
      <c r="S60" s="369"/>
      <c r="T60" s="369"/>
      <c r="U60" s="369"/>
      <c r="V60" s="369"/>
      <c r="W60" s="369"/>
      <c r="X60" s="369"/>
      <c r="Y60" s="369"/>
      <c r="Z60" s="369"/>
      <c r="AA60" s="369"/>
      <c r="AB60" s="369"/>
      <c r="AC60" s="369"/>
      <c r="AD60" s="369"/>
      <c r="AE60" s="369"/>
      <c r="AF60" s="369"/>
      <c r="AG60" s="395">
        <f>ROUND(SUM(AG61:AG65),2)</f>
        <v>0</v>
      </c>
      <c r="AH60" s="396"/>
      <c r="AI60" s="396"/>
      <c r="AJ60" s="396"/>
      <c r="AK60" s="396"/>
      <c r="AL60" s="396"/>
      <c r="AM60" s="396"/>
      <c r="AN60" s="397">
        <f t="shared" si="0"/>
        <v>0</v>
      </c>
      <c r="AO60" s="396"/>
      <c r="AP60" s="396"/>
      <c r="AQ60" s="99" t="s">
        <v>84</v>
      </c>
      <c r="AR60" s="55"/>
      <c r="AS60" s="100">
        <f>ROUND(SUM(AS61:AS65),2)</f>
        <v>0</v>
      </c>
      <c r="AT60" s="101">
        <f t="shared" si="1"/>
        <v>0</v>
      </c>
      <c r="AU60" s="102">
        <f>ROUND(SUM(AU61:AU65),5)</f>
        <v>0</v>
      </c>
      <c r="AV60" s="101">
        <f>ROUND(AZ60*L29,2)</f>
        <v>0</v>
      </c>
      <c r="AW60" s="101">
        <f>ROUND(BA60*L30,2)</f>
        <v>0</v>
      </c>
      <c r="AX60" s="101">
        <f>ROUND(BB60*L29,2)</f>
        <v>0</v>
      </c>
      <c r="AY60" s="101">
        <f>ROUND(BC60*L30,2)</f>
        <v>0</v>
      </c>
      <c r="AZ60" s="101">
        <f>ROUND(SUM(AZ61:AZ65),2)</f>
        <v>0</v>
      </c>
      <c r="BA60" s="101">
        <f>ROUND(SUM(BA61:BA65),2)</f>
        <v>0</v>
      </c>
      <c r="BB60" s="101">
        <f>ROUND(SUM(BB61:BB65),2)</f>
        <v>0</v>
      </c>
      <c r="BC60" s="101">
        <f>ROUND(SUM(BC61:BC65),2)</f>
        <v>0</v>
      </c>
      <c r="BD60" s="103">
        <f>ROUND(SUM(BD61:BD65),2)</f>
        <v>0</v>
      </c>
      <c r="BS60" s="104" t="s">
        <v>72</v>
      </c>
      <c r="BT60" s="104" t="s">
        <v>88</v>
      </c>
      <c r="BU60" s="104" t="s">
        <v>74</v>
      </c>
      <c r="BV60" s="104" t="s">
        <v>75</v>
      </c>
      <c r="BW60" s="104" t="s">
        <v>100</v>
      </c>
      <c r="BX60" s="104" t="s">
        <v>85</v>
      </c>
      <c r="CL60" s="104" t="s">
        <v>19</v>
      </c>
    </row>
    <row r="61" spans="1:91" s="4" customFormat="1" ht="23.25" customHeight="1">
      <c r="A61" s="105" t="s">
        <v>90</v>
      </c>
      <c r="B61" s="53"/>
      <c r="C61" s="98"/>
      <c r="D61" s="98"/>
      <c r="E61" s="98"/>
      <c r="F61" s="98"/>
      <c r="G61" s="369" t="s">
        <v>101</v>
      </c>
      <c r="H61" s="369"/>
      <c r="I61" s="369"/>
      <c r="J61" s="369"/>
      <c r="K61" s="369"/>
      <c r="L61" s="98"/>
      <c r="M61" s="369" t="s">
        <v>102</v>
      </c>
      <c r="N61" s="369"/>
      <c r="O61" s="369"/>
      <c r="P61" s="369"/>
      <c r="Q61" s="369"/>
      <c r="R61" s="369"/>
      <c r="S61" s="369"/>
      <c r="T61" s="369"/>
      <c r="U61" s="369"/>
      <c r="V61" s="369"/>
      <c r="W61" s="369"/>
      <c r="X61" s="369"/>
      <c r="Y61" s="369"/>
      <c r="Z61" s="369"/>
      <c r="AA61" s="369"/>
      <c r="AB61" s="369"/>
      <c r="AC61" s="369"/>
      <c r="AD61" s="369"/>
      <c r="AE61" s="369"/>
      <c r="AF61" s="369"/>
      <c r="AG61" s="397">
        <f>'2019-46-1-1-4-1 - D.1.4.1...'!J34</f>
        <v>0</v>
      </c>
      <c r="AH61" s="396"/>
      <c r="AI61" s="396"/>
      <c r="AJ61" s="396"/>
      <c r="AK61" s="396"/>
      <c r="AL61" s="396"/>
      <c r="AM61" s="396"/>
      <c r="AN61" s="397">
        <f t="shared" si="0"/>
        <v>0</v>
      </c>
      <c r="AO61" s="396"/>
      <c r="AP61" s="396"/>
      <c r="AQ61" s="99" t="s">
        <v>84</v>
      </c>
      <c r="AR61" s="55"/>
      <c r="AS61" s="100">
        <v>0</v>
      </c>
      <c r="AT61" s="101">
        <f t="shared" si="1"/>
        <v>0</v>
      </c>
      <c r="AU61" s="102">
        <f>'2019-46-1-1-4-1 - D.1.4.1...'!P97</f>
        <v>0</v>
      </c>
      <c r="AV61" s="101">
        <f>'2019-46-1-1-4-1 - D.1.4.1...'!J37</f>
        <v>0</v>
      </c>
      <c r="AW61" s="101">
        <f>'2019-46-1-1-4-1 - D.1.4.1...'!J38</f>
        <v>0</v>
      </c>
      <c r="AX61" s="101">
        <f>'2019-46-1-1-4-1 - D.1.4.1...'!J39</f>
        <v>0</v>
      </c>
      <c r="AY61" s="101">
        <f>'2019-46-1-1-4-1 - D.1.4.1...'!J40</f>
        <v>0</v>
      </c>
      <c r="AZ61" s="101">
        <f>'2019-46-1-1-4-1 - D.1.4.1...'!F37</f>
        <v>0</v>
      </c>
      <c r="BA61" s="101">
        <f>'2019-46-1-1-4-1 - D.1.4.1...'!F38</f>
        <v>0</v>
      </c>
      <c r="BB61" s="101">
        <f>'2019-46-1-1-4-1 - D.1.4.1...'!F39</f>
        <v>0</v>
      </c>
      <c r="BC61" s="101">
        <f>'2019-46-1-1-4-1 - D.1.4.1...'!F40</f>
        <v>0</v>
      </c>
      <c r="BD61" s="103">
        <f>'2019-46-1-1-4-1 - D.1.4.1...'!F41</f>
        <v>0</v>
      </c>
      <c r="BT61" s="104" t="s">
        <v>93</v>
      </c>
      <c r="BV61" s="104" t="s">
        <v>75</v>
      </c>
      <c r="BW61" s="104" t="s">
        <v>103</v>
      </c>
      <c r="BX61" s="104" t="s">
        <v>100</v>
      </c>
      <c r="CL61" s="104" t="s">
        <v>19</v>
      </c>
    </row>
    <row r="62" spans="1:91" s="4" customFormat="1" ht="23.25" customHeight="1">
      <c r="A62" s="105" t="s">
        <v>90</v>
      </c>
      <c r="B62" s="53"/>
      <c r="C62" s="98"/>
      <c r="D62" s="98"/>
      <c r="E62" s="98"/>
      <c r="F62" s="98"/>
      <c r="G62" s="369" t="s">
        <v>104</v>
      </c>
      <c r="H62" s="369"/>
      <c r="I62" s="369"/>
      <c r="J62" s="369"/>
      <c r="K62" s="369"/>
      <c r="L62" s="98"/>
      <c r="M62" s="369" t="s">
        <v>105</v>
      </c>
      <c r="N62" s="369"/>
      <c r="O62" s="369"/>
      <c r="P62" s="369"/>
      <c r="Q62" s="369"/>
      <c r="R62" s="369"/>
      <c r="S62" s="369"/>
      <c r="T62" s="369"/>
      <c r="U62" s="369"/>
      <c r="V62" s="369"/>
      <c r="W62" s="369"/>
      <c r="X62" s="369"/>
      <c r="Y62" s="369"/>
      <c r="Z62" s="369"/>
      <c r="AA62" s="369"/>
      <c r="AB62" s="369"/>
      <c r="AC62" s="369"/>
      <c r="AD62" s="369"/>
      <c r="AE62" s="369"/>
      <c r="AF62" s="369"/>
      <c r="AG62" s="397">
        <f>'2019-49-1-1-4-2 - D.1.4.2...'!J34</f>
        <v>0</v>
      </c>
      <c r="AH62" s="396"/>
      <c r="AI62" s="396"/>
      <c r="AJ62" s="396"/>
      <c r="AK62" s="396"/>
      <c r="AL62" s="396"/>
      <c r="AM62" s="396"/>
      <c r="AN62" s="397">
        <f t="shared" si="0"/>
        <v>0</v>
      </c>
      <c r="AO62" s="396"/>
      <c r="AP62" s="396"/>
      <c r="AQ62" s="99" t="s">
        <v>84</v>
      </c>
      <c r="AR62" s="55"/>
      <c r="AS62" s="100">
        <v>0</v>
      </c>
      <c r="AT62" s="101">
        <f t="shared" si="1"/>
        <v>0</v>
      </c>
      <c r="AU62" s="102">
        <f>'2019-49-1-1-4-2 - D.1.4.2...'!P99</f>
        <v>0</v>
      </c>
      <c r="AV62" s="101">
        <f>'2019-49-1-1-4-2 - D.1.4.2...'!J37</f>
        <v>0</v>
      </c>
      <c r="AW62" s="101">
        <f>'2019-49-1-1-4-2 - D.1.4.2...'!J38</f>
        <v>0</v>
      </c>
      <c r="AX62" s="101">
        <f>'2019-49-1-1-4-2 - D.1.4.2...'!J39</f>
        <v>0</v>
      </c>
      <c r="AY62" s="101">
        <f>'2019-49-1-1-4-2 - D.1.4.2...'!J40</f>
        <v>0</v>
      </c>
      <c r="AZ62" s="101">
        <f>'2019-49-1-1-4-2 - D.1.4.2...'!F37</f>
        <v>0</v>
      </c>
      <c r="BA62" s="101">
        <f>'2019-49-1-1-4-2 - D.1.4.2...'!F38</f>
        <v>0</v>
      </c>
      <c r="BB62" s="101">
        <f>'2019-49-1-1-4-2 - D.1.4.2...'!F39</f>
        <v>0</v>
      </c>
      <c r="BC62" s="101">
        <f>'2019-49-1-1-4-2 - D.1.4.2...'!F40</f>
        <v>0</v>
      </c>
      <c r="BD62" s="103">
        <f>'2019-49-1-1-4-2 - D.1.4.2...'!F41</f>
        <v>0</v>
      </c>
      <c r="BT62" s="104" t="s">
        <v>93</v>
      </c>
      <c r="BV62" s="104" t="s">
        <v>75</v>
      </c>
      <c r="BW62" s="104" t="s">
        <v>106</v>
      </c>
      <c r="BX62" s="104" t="s">
        <v>100</v>
      </c>
      <c r="CL62" s="104" t="s">
        <v>19</v>
      </c>
    </row>
    <row r="63" spans="1:91" s="4" customFormat="1" ht="23.25" customHeight="1">
      <c r="A63" s="105" t="s">
        <v>90</v>
      </c>
      <c r="B63" s="53"/>
      <c r="C63" s="98"/>
      <c r="D63" s="98"/>
      <c r="E63" s="98"/>
      <c r="F63" s="98"/>
      <c r="G63" s="369" t="s">
        <v>107</v>
      </c>
      <c r="H63" s="369"/>
      <c r="I63" s="369"/>
      <c r="J63" s="369"/>
      <c r="K63" s="369"/>
      <c r="L63" s="98"/>
      <c r="M63" s="369" t="s">
        <v>108</v>
      </c>
      <c r="N63" s="369"/>
      <c r="O63" s="369"/>
      <c r="P63" s="369"/>
      <c r="Q63" s="369"/>
      <c r="R63" s="369"/>
      <c r="S63" s="369"/>
      <c r="T63" s="369"/>
      <c r="U63" s="369"/>
      <c r="V63" s="369"/>
      <c r="W63" s="369"/>
      <c r="X63" s="369"/>
      <c r="Y63" s="369"/>
      <c r="Z63" s="369"/>
      <c r="AA63" s="369"/>
      <c r="AB63" s="369"/>
      <c r="AC63" s="369"/>
      <c r="AD63" s="369"/>
      <c r="AE63" s="369"/>
      <c r="AF63" s="369"/>
      <c r="AG63" s="397">
        <f>'2019-49-1-1-4-3 - D.1.4.3...'!J34</f>
        <v>0</v>
      </c>
      <c r="AH63" s="396"/>
      <c r="AI63" s="396"/>
      <c r="AJ63" s="396"/>
      <c r="AK63" s="396"/>
      <c r="AL63" s="396"/>
      <c r="AM63" s="396"/>
      <c r="AN63" s="397">
        <f t="shared" si="0"/>
        <v>0</v>
      </c>
      <c r="AO63" s="396"/>
      <c r="AP63" s="396"/>
      <c r="AQ63" s="99" t="s">
        <v>84</v>
      </c>
      <c r="AR63" s="55"/>
      <c r="AS63" s="100">
        <v>0</v>
      </c>
      <c r="AT63" s="101">
        <f t="shared" si="1"/>
        <v>0</v>
      </c>
      <c r="AU63" s="102">
        <f>'2019-49-1-1-4-3 - D.1.4.3...'!P100</f>
        <v>0</v>
      </c>
      <c r="AV63" s="101">
        <f>'2019-49-1-1-4-3 - D.1.4.3...'!J37</f>
        <v>0</v>
      </c>
      <c r="AW63" s="101">
        <f>'2019-49-1-1-4-3 - D.1.4.3...'!J38</f>
        <v>0</v>
      </c>
      <c r="AX63" s="101">
        <f>'2019-49-1-1-4-3 - D.1.4.3...'!J39</f>
        <v>0</v>
      </c>
      <c r="AY63" s="101">
        <f>'2019-49-1-1-4-3 - D.1.4.3...'!J40</f>
        <v>0</v>
      </c>
      <c r="AZ63" s="101">
        <f>'2019-49-1-1-4-3 - D.1.4.3...'!F37</f>
        <v>0</v>
      </c>
      <c r="BA63" s="101">
        <f>'2019-49-1-1-4-3 - D.1.4.3...'!F38</f>
        <v>0</v>
      </c>
      <c r="BB63" s="101">
        <f>'2019-49-1-1-4-3 - D.1.4.3...'!F39</f>
        <v>0</v>
      </c>
      <c r="BC63" s="101">
        <f>'2019-49-1-1-4-3 - D.1.4.3...'!F40</f>
        <v>0</v>
      </c>
      <c r="BD63" s="103">
        <f>'2019-49-1-1-4-3 - D.1.4.3...'!F41</f>
        <v>0</v>
      </c>
      <c r="BT63" s="104" t="s">
        <v>93</v>
      </c>
      <c r="BV63" s="104" t="s">
        <v>75</v>
      </c>
      <c r="BW63" s="104" t="s">
        <v>109</v>
      </c>
      <c r="BX63" s="104" t="s">
        <v>100</v>
      </c>
      <c r="CL63" s="104" t="s">
        <v>19</v>
      </c>
    </row>
    <row r="64" spans="1:91" s="4" customFormat="1" ht="23.25" customHeight="1">
      <c r="A64" s="105" t="s">
        <v>90</v>
      </c>
      <c r="B64" s="53"/>
      <c r="C64" s="98"/>
      <c r="D64" s="98"/>
      <c r="E64" s="98"/>
      <c r="F64" s="98"/>
      <c r="G64" s="369" t="s">
        <v>110</v>
      </c>
      <c r="H64" s="369"/>
      <c r="I64" s="369"/>
      <c r="J64" s="369"/>
      <c r="K64" s="369"/>
      <c r="L64" s="98"/>
      <c r="M64" s="369" t="s">
        <v>111</v>
      </c>
      <c r="N64" s="369"/>
      <c r="O64" s="369"/>
      <c r="P64" s="369"/>
      <c r="Q64" s="369"/>
      <c r="R64" s="369"/>
      <c r="S64" s="369"/>
      <c r="T64" s="369"/>
      <c r="U64" s="369"/>
      <c r="V64" s="369"/>
      <c r="W64" s="369"/>
      <c r="X64" s="369"/>
      <c r="Y64" s="369"/>
      <c r="Z64" s="369"/>
      <c r="AA64" s="369"/>
      <c r="AB64" s="369"/>
      <c r="AC64" s="369"/>
      <c r="AD64" s="369"/>
      <c r="AE64" s="369"/>
      <c r="AF64" s="369"/>
      <c r="AG64" s="397">
        <f>'2019-49-1-1-4-4 - D.1.4.4...'!J34</f>
        <v>0</v>
      </c>
      <c r="AH64" s="396"/>
      <c r="AI64" s="396"/>
      <c r="AJ64" s="396"/>
      <c r="AK64" s="396"/>
      <c r="AL64" s="396"/>
      <c r="AM64" s="396"/>
      <c r="AN64" s="397">
        <f t="shared" si="0"/>
        <v>0</v>
      </c>
      <c r="AO64" s="396"/>
      <c r="AP64" s="396"/>
      <c r="AQ64" s="99" t="s">
        <v>84</v>
      </c>
      <c r="AR64" s="55"/>
      <c r="AS64" s="100">
        <v>0</v>
      </c>
      <c r="AT64" s="101">
        <f t="shared" si="1"/>
        <v>0</v>
      </c>
      <c r="AU64" s="102">
        <f>'2019-49-1-1-4-4 - D.1.4.4...'!P113</f>
        <v>0</v>
      </c>
      <c r="AV64" s="101">
        <f>'2019-49-1-1-4-4 - D.1.4.4...'!J37</f>
        <v>0</v>
      </c>
      <c r="AW64" s="101">
        <f>'2019-49-1-1-4-4 - D.1.4.4...'!J38</f>
        <v>0</v>
      </c>
      <c r="AX64" s="101">
        <f>'2019-49-1-1-4-4 - D.1.4.4...'!J39</f>
        <v>0</v>
      </c>
      <c r="AY64" s="101">
        <f>'2019-49-1-1-4-4 - D.1.4.4...'!J40</f>
        <v>0</v>
      </c>
      <c r="AZ64" s="101">
        <f>'2019-49-1-1-4-4 - D.1.4.4...'!F37</f>
        <v>0</v>
      </c>
      <c r="BA64" s="101">
        <f>'2019-49-1-1-4-4 - D.1.4.4...'!F38</f>
        <v>0</v>
      </c>
      <c r="BB64" s="101">
        <f>'2019-49-1-1-4-4 - D.1.4.4...'!F39</f>
        <v>0</v>
      </c>
      <c r="BC64" s="101">
        <f>'2019-49-1-1-4-4 - D.1.4.4...'!F40</f>
        <v>0</v>
      </c>
      <c r="BD64" s="103">
        <f>'2019-49-1-1-4-4 - D.1.4.4...'!F41</f>
        <v>0</v>
      </c>
      <c r="BT64" s="104" t="s">
        <v>93</v>
      </c>
      <c r="BV64" s="104" t="s">
        <v>75</v>
      </c>
      <c r="BW64" s="104" t="s">
        <v>112</v>
      </c>
      <c r="BX64" s="104" t="s">
        <v>100</v>
      </c>
      <c r="CL64" s="104" t="s">
        <v>19</v>
      </c>
    </row>
    <row r="65" spans="1:90" s="4" customFormat="1" ht="23.25" customHeight="1">
      <c r="A65" s="105" t="s">
        <v>90</v>
      </c>
      <c r="B65" s="53"/>
      <c r="C65" s="98"/>
      <c r="D65" s="98"/>
      <c r="E65" s="98"/>
      <c r="F65" s="98"/>
      <c r="G65" s="369" t="s">
        <v>113</v>
      </c>
      <c r="H65" s="369"/>
      <c r="I65" s="369"/>
      <c r="J65" s="369"/>
      <c r="K65" s="369"/>
      <c r="L65" s="98"/>
      <c r="M65" s="369" t="s">
        <v>114</v>
      </c>
      <c r="N65" s="369"/>
      <c r="O65" s="369"/>
      <c r="P65" s="369"/>
      <c r="Q65" s="369"/>
      <c r="R65" s="369"/>
      <c r="S65" s="369"/>
      <c r="T65" s="369"/>
      <c r="U65" s="369"/>
      <c r="V65" s="369"/>
      <c r="W65" s="369"/>
      <c r="X65" s="369"/>
      <c r="Y65" s="369"/>
      <c r="Z65" s="369"/>
      <c r="AA65" s="369"/>
      <c r="AB65" s="369"/>
      <c r="AC65" s="369"/>
      <c r="AD65" s="369"/>
      <c r="AE65" s="369"/>
      <c r="AF65" s="369"/>
      <c r="AG65" s="397">
        <f>'2019-46-1-1-4-5 - D.1.4.5...'!J34</f>
        <v>0</v>
      </c>
      <c r="AH65" s="396"/>
      <c r="AI65" s="396"/>
      <c r="AJ65" s="396"/>
      <c r="AK65" s="396"/>
      <c r="AL65" s="396"/>
      <c r="AM65" s="396"/>
      <c r="AN65" s="397">
        <f t="shared" si="0"/>
        <v>0</v>
      </c>
      <c r="AO65" s="396"/>
      <c r="AP65" s="396"/>
      <c r="AQ65" s="99" t="s">
        <v>84</v>
      </c>
      <c r="AR65" s="55"/>
      <c r="AS65" s="100">
        <v>0</v>
      </c>
      <c r="AT65" s="101">
        <f t="shared" si="1"/>
        <v>0</v>
      </c>
      <c r="AU65" s="102">
        <f>'2019-46-1-1-4-5 - D.1.4.5...'!P96</f>
        <v>0</v>
      </c>
      <c r="AV65" s="101">
        <f>'2019-46-1-1-4-5 - D.1.4.5...'!J37</f>
        <v>0</v>
      </c>
      <c r="AW65" s="101">
        <f>'2019-46-1-1-4-5 - D.1.4.5...'!J38</f>
        <v>0</v>
      </c>
      <c r="AX65" s="101">
        <f>'2019-46-1-1-4-5 - D.1.4.5...'!J39</f>
        <v>0</v>
      </c>
      <c r="AY65" s="101">
        <f>'2019-46-1-1-4-5 - D.1.4.5...'!J40</f>
        <v>0</v>
      </c>
      <c r="AZ65" s="101">
        <f>'2019-46-1-1-4-5 - D.1.4.5...'!F37</f>
        <v>0</v>
      </c>
      <c r="BA65" s="101">
        <f>'2019-46-1-1-4-5 - D.1.4.5...'!F38</f>
        <v>0</v>
      </c>
      <c r="BB65" s="101">
        <f>'2019-46-1-1-4-5 - D.1.4.5...'!F39</f>
        <v>0</v>
      </c>
      <c r="BC65" s="101">
        <f>'2019-46-1-1-4-5 - D.1.4.5...'!F40</f>
        <v>0</v>
      </c>
      <c r="BD65" s="103">
        <f>'2019-46-1-1-4-5 - D.1.4.5...'!F41</f>
        <v>0</v>
      </c>
      <c r="BT65" s="104" t="s">
        <v>93</v>
      </c>
      <c r="BV65" s="104" t="s">
        <v>75</v>
      </c>
      <c r="BW65" s="104" t="s">
        <v>115</v>
      </c>
      <c r="BX65" s="104" t="s">
        <v>100</v>
      </c>
      <c r="CL65" s="104" t="s">
        <v>19</v>
      </c>
    </row>
    <row r="66" spans="1:90" s="4" customFormat="1" ht="23.25" customHeight="1">
      <c r="A66" s="105" t="s">
        <v>90</v>
      </c>
      <c r="B66" s="53"/>
      <c r="C66" s="98"/>
      <c r="D66" s="98"/>
      <c r="E66" s="98"/>
      <c r="F66" s="369" t="s">
        <v>116</v>
      </c>
      <c r="G66" s="369"/>
      <c r="H66" s="369"/>
      <c r="I66" s="369"/>
      <c r="J66" s="369"/>
      <c r="K66" s="98"/>
      <c r="L66" s="369" t="s">
        <v>117</v>
      </c>
      <c r="M66" s="369"/>
      <c r="N66" s="369"/>
      <c r="O66" s="369"/>
      <c r="P66" s="369"/>
      <c r="Q66" s="369"/>
      <c r="R66" s="369"/>
      <c r="S66" s="369"/>
      <c r="T66" s="369"/>
      <c r="U66" s="369"/>
      <c r="V66" s="369"/>
      <c r="W66" s="369"/>
      <c r="X66" s="369"/>
      <c r="Y66" s="369"/>
      <c r="Z66" s="369"/>
      <c r="AA66" s="369"/>
      <c r="AB66" s="369"/>
      <c r="AC66" s="369"/>
      <c r="AD66" s="369"/>
      <c r="AE66" s="369"/>
      <c r="AF66" s="369"/>
      <c r="AG66" s="397">
        <f>'2019-49-1-1-5 - D.1.5-Výtah'!J34</f>
        <v>0</v>
      </c>
      <c r="AH66" s="396"/>
      <c r="AI66" s="396"/>
      <c r="AJ66" s="396"/>
      <c r="AK66" s="396"/>
      <c r="AL66" s="396"/>
      <c r="AM66" s="396"/>
      <c r="AN66" s="397">
        <f t="shared" si="0"/>
        <v>0</v>
      </c>
      <c r="AO66" s="396"/>
      <c r="AP66" s="396"/>
      <c r="AQ66" s="99" t="s">
        <v>84</v>
      </c>
      <c r="AR66" s="55"/>
      <c r="AS66" s="100">
        <v>0</v>
      </c>
      <c r="AT66" s="101">
        <f t="shared" si="1"/>
        <v>0</v>
      </c>
      <c r="AU66" s="102">
        <f>'2019-49-1-1-5 - D.1.5-Výtah'!P93</f>
        <v>0</v>
      </c>
      <c r="AV66" s="101">
        <f>'2019-49-1-1-5 - D.1.5-Výtah'!J37</f>
        <v>0</v>
      </c>
      <c r="AW66" s="101">
        <f>'2019-49-1-1-5 - D.1.5-Výtah'!J38</f>
        <v>0</v>
      </c>
      <c r="AX66" s="101">
        <f>'2019-49-1-1-5 - D.1.5-Výtah'!J39</f>
        <v>0</v>
      </c>
      <c r="AY66" s="101">
        <f>'2019-49-1-1-5 - D.1.5-Výtah'!J40</f>
        <v>0</v>
      </c>
      <c r="AZ66" s="101">
        <f>'2019-49-1-1-5 - D.1.5-Výtah'!F37</f>
        <v>0</v>
      </c>
      <c r="BA66" s="101">
        <f>'2019-49-1-1-5 - D.1.5-Výtah'!F38</f>
        <v>0</v>
      </c>
      <c r="BB66" s="101">
        <f>'2019-49-1-1-5 - D.1.5-Výtah'!F39</f>
        <v>0</v>
      </c>
      <c r="BC66" s="101">
        <f>'2019-49-1-1-5 - D.1.5-Výtah'!F40</f>
        <v>0</v>
      </c>
      <c r="BD66" s="103">
        <f>'2019-49-1-1-5 - D.1.5-Výtah'!F41</f>
        <v>0</v>
      </c>
      <c r="BT66" s="104" t="s">
        <v>88</v>
      </c>
      <c r="BV66" s="104" t="s">
        <v>75</v>
      </c>
      <c r="BW66" s="104" t="s">
        <v>118</v>
      </c>
      <c r="BX66" s="104" t="s">
        <v>85</v>
      </c>
      <c r="CL66" s="104" t="s">
        <v>19</v>
      </c>
    </row>
    <row r="67" spans="1:90" s="4" customFormat="1" ht="23.25" customHeight="1">
      <c r="A67" s="105" t="s">
        <v>90</v>
      </c>
      <c r="B67" s="53"/>
      <c r="C67" s="98"/>
      <c r="D67" s="98"/>
      <c r="E67" s="369" t="s">
        <v>119</v>
      </c>
      <c r="F67" s="369"/>
      <c r="G67" s="369"/>
      <c r="H67" s="369"/>
      <c r="I67" s="369"/>
      <c r="J67" s="98"/>
      <c r="K67" s="369" t="s">
        <v>120</v>
      </c>
      <c r="L67" s="369"/>
      <c r="M67" s="369"/>
      <c r="N67" s="369"/>
      <c r="O67" s="369"/>
      <c r="P67" s="369"/>
      <c r="Q67" s="369"/>
      <c r="R67" s="369"/>
      <c r="S67" s="369"/>
      <c r="T67" s="369"/>
      <c r="U67" s="369"/>
      <c r="V67" s="369"/>
      <c r="W67" s="369"/>
      <c r="X67" s="369"/>
      <c r="Y67" s="369"/>
      <c r="Z67" s="369"/>
      <c r="AA67" s="369"/>
      <c r="AB67" s="369"/>
      <c r="AC67" s="369"/>
      <c r="AD67" s="369"/>
      <c r="AE67" s="369"/>
      <c r="AF67" s="369"/>
      <c r="AG67" s="397">
        <f>'2019-49-1-2 - D.2-Terénní...'!J32</f>
        <v>0</v>
      </c>
      <c r="AH67" s="396"/>
      <c r="AI67" s="396"/>
      <c r="AJ67" s="396"/>
      <c r="AK67" s="396"/>
      <c r="AL67" s="396"/>
      <c r="AM67" s="396"/>
      <c r="AN67" s="397">
        <f t="shared" si="0"/>
        <v>0</v>
      </c>
      <c r="AO67" s="396"/>
      <c r="AP67" s="396"/>
      <c r="AQ67" s="99" t="s">
        <v>84</v>
      </c>
      <c r="AR67" s="55"/>
      <c r="AS67" s="100">
        <v>0</v>
      </c>
      <c r="AT67" s="101">
        <f t="shared" si="1"/>
        <v>0</v>
      </c>
      <c r="AU67" s="102">
        <f>'2019-49-1-2 - D.2-Terénní...'!P94</f>
        <v>0</v>
      </c>
      <c r="AV67" s="101">
        <f>'2019-49-1-2 - D.2-Terénní...'!J35</f>
        <v>0</v>
      </c>
      <c r="AW67" s="101">
        <f>'2019-49-1-2 - D.2-Terénní...'!J36</f>
        <v>0</v>
      </c>
      <c r="AX67" s="101">
        <f>'2019-49-1-2 - D.2-Terénní...'!J37</f>
        <v>0</v>
      </c>
      <c r="AY67" s="101">
        <f>'2019-49-1-2 - D.2-Terénní...'!J38</f>
        <v>0</v>
      </c>
      <c r="AZ67" s="101">
        <f>'2019-49-1-2 - D.2-Terénní...'!F35</f>
        <v>0</v>
      </c>
      <c r="BA67" s="101">
        <f>'2019-49-1-2 - D.2-Terénní...'!F36</f>
        <v>0</v>
      </c>
      <c r="BB67" s="101">
        <f>'2019-49-1-2 - D.2-Terénní...'!F37</f>
        <v>0</v>
      </c>
      <c r="BC67" s="101">
        <f>'2019-49-1-2 - D.2-Terénní...'!F38</f>
        <v>0</v>
      </c>
      <c r="BD67" s="103">
        <f>'2019-49-1-2 - D.2-Terénní...'!F39</f>
        <v>0</v>
      </c>
      <c r="BT67" s="104" t="s">
        <v>81</v>
      </c>
      <c r="BV67" s="104" t="s">
        <v>75</v>
      </c>
      <c r="BW67" s="104" t="s">
        <v>121</v>
      </c>
      <c r="BX67" s="104" t="s">
        <v>80</v>
      </c>
      <c r="CL67" s="104" t="s">
        <v>122</v>
      </c>
    </row>
    <row r="68" spans="1:90" s="4" customFormat="1" ht="23.25" customHeight="1">
      <c r="B68" s="53"/>
      <c r="C68" s="98"/>
      <c r="D68" s="98"/>
      <c r="E68" s="369" t="s">
        <v>123</v>
      </c>
      <c r="F68" s="369"/>
      <c r="G68" s="369"/>
      <c r="H68" s="369"/>
      <c r="I68" s="369"/>
      <c r="J68" s="98"/>
      <c r="K68" s="369" t="s">
        <v>124</v>
      </c>
      <c r="L68" s="369"/>
      <c r="M68" s="369"/>
      <c r="N68" s="369"/>
      <c r="O68" s="369"/>
      <c r="P68" s="369"/>
      <c r="Q68" s="369"/>
      <c r="R68" s="369"/>
      <c r="S68" s="369"/>
      <c r="T68" s="369"/>
      <c r="U68" s="369"/>
      <c r="V68" s="369"/>
      <c r="W68" s="369"/>
      <c r="X68" s="369"/>
      <c r="Y68" s="369"/>
      <c r="Z68" s="369"/>
      <c r="AA68" s="369"/>
      <c r="AB68" s="369"/>
      <c r="AC68" s="369"/>
      <c r="AD68" s="369"/>
      <c r="AE68" s="369"/>
      <c r="AF68" s="369"/>
      <c r="AG68" s="395">
        <f>ROUND(SUM(AG69:AG72),2)</f>
        <v>0</v>
      </c>
      <c r="AH68" s="396"/>
      <c r="AI68" s="396"/>
      <c r="AJ68" s="396"/>
      <c r="AK68" s="396"/>
      <c r="AL68" s="396"/>
      <c r="AM68" s="396"/>
      <c r="AN68" s="397">
        <f t="shared" si="0"/>
        <v>0</v>
      </c>
      <c r="AO68" s="396"/>
      <c r="AP68" s="396"/>
      <c r="AQ68" s="99" t="s">
        <v>84</v>
      </c>
      <c r="AR68" s="55"/>
      <c r="AS68" s="100">
        <f>ROUND(SUM(AS69:AS72),2)</f>
        <v>0</v>
      </c>
      <c r="AT68" s="101">
        <f t="shared" si="1"/>
        <v>0</v>
      </c>
      <c r="AU68" s="102">
        <f>ROUND(SUM(AU69:AU72),5)</f>
        <v>0</v>
      </c>
      <c r="AV68" s="101">
        <f>ROUND(AZ68*L29,2)</f>
        <v>0</v>
      </c>
      <c r="AW68" s="101">
        <f>ROUND(BA68*L30,2)</f>
        <v>0</v>
      </c>
      <c r="AX68" s="101">
        <f>ROUND(BB68*L29,2)</f>
        <v>0</v>
      </c>
      <c r="AY68" s="101">
        <f>ROUND(BC68*L30,2)</f>
        <v>0</v>
      </c>
      <c r="AZ68" s="101">
        <f>ROUND(SUM(AZ69:AZ72),2)</f>
        <v>0</v>
      </c>
      <c r="BA68" s="101">
        <f>ROUND(SUM(BA69:BA72),2)</f>
        <v>0</v>
      </c>
      <c r="BB68" s="101">
        <f>ROUND(SUM(BB69:BB72),2)</f>
        <v>0</v>
      </c>
      <c r="BC68" s="101">
        <f>ROUND(SUM(BC69:BC72),2)</f>
        <v>0</v>
      </c>
      <c r="BD68" s="103">
        <f>ROUND(SUM(BD69:BD72),2)</f>
        <v>0</v>
      </c>
      <c r="BS68" s="104" t="s">
        <v>72</v>
      </c>
      <c r="BT68" s="104" t="s">
        <v>81</v>
      </c>
      <c r="BU68" s="104" t="s">
        <v>74</v>
      </c>
      <c r="BV68" s="104" t="s">
        <v>75</v>
      </c>
      <c r="BW68" s="104" t="s">
        <v>125</v>
      </c>
      <c r="BX68" s="104" t="s">
        <v>80</v>
      </c>
      <c r="CL68" s="104" t="s">
        <v>19</v>
      </c>
    </row>
    <row r="69" spans="1:90" s="4" customFormat="1" ht="23.25" customHeight="1">
      <c r="A69" s="105" t="s">
        <v>90</v>
      </c>
      <c r="B69" s="53"/>
      <c r="C69" s="98"/>
      <c r="D69" s="98"/>
      <c r="E69" s="98"/>
      <c r="F69" s="369" t="s">
        <v>126</v>
      </c>
      <c r="G69" s="369"/>
      <c r="H69" s="369"/>
      <c r="I69" s="369"/>
      <c r="J69" s="369"/>
      <c r="K69" s="98"/>
      <c r="L69" s="369" t="s">
        <v>127</v>
      </c>
      <c r="M69" s="369"/>
      <c r="N69" s="369"/>
      <c r="O69" s="369"/>
      <c r="P69" s="369"/>
      <c r="Q69" s="369"/>
      <c r="R69" s="369"/>
      <c r="S69" s="369"/>
      <c r="T69" s="369"/>
      <c r="U69" s="369"/>
      <c r="V69" s="369"/>
      <c r="W69" s="369"/>
      <c r="X69" s="369"/>
      <c r="Y69" s="369"/>
      <c r="Z69" s="369"/>
      <c r="AA69" s="369"/>
      <c r="AB69" s="369"/>
      <c r="AC69" s="369"/>
      <c r="AD69" s="369"/>
      <c r="AE69" s="369"/>
      <c r="AF69" s="369"/>
      <c r="AG69" s="397">
        <f>'2019-49-1-3-1 - D.3.1-Sdě...'!J34</f>
        <v>0</v>
      </c>
      <c r="AH69" s="396"/>
      <c r="AI69" s="396"/>
      <c r="AJ69" s="396"/>
      <c r="AK69" s="396"/>
      <c r="AL69" s="396"/>
      <c r="AM69" s="396"/>
      <c r="AN69" s="397">
        <f t="shared" si="0"/>
        <v>0</v>
      </c>
      <c r="AO69" s="396"/>
      <c r="AP69" s="396"/>
      <c r="AQ69" s="99" t="s">
        <v>84</v>
      </c>
      <c r="AR69" s="55"/>
      <c r="AS69" s="100">
        <v>0</v>
      </c>
      <c r="AT69" s="101">
        <f t="shared" si="1"/>
        <v>0</v>
      </c>
      <c r="AU69" s="102">
        <f>'2019-49-1-3-1 - D.3.1-Sdě...'!P94</f>
        <v>0</v>
      </c>
      <c r="AV69" s="101">
        <f>'2019-49-1-3-1 - D.3.1-Sdě...'!J37</f>
        <v>0</v>
      </c>
      <c r="AW69" s="101">
        <f>'2019-49-1-3-1 - D.3.1-Sdě...'!J38</f>
        <v>0</v>
      </c>
      <c r="AX69" s="101">
        <f>'2019-49-1-3-1 - D.3.1-Sdě...'!J39</f>
        <v>0</v>
      </c>
      <c r="AY69" s="101">
        <f>'2019-49-1-3-1 - D.3.1-Sdě...'!J40</f>
        <v>0</v>
      </c>
      <c r="AZ69" s="101">
        <f>'2019-49-1-3-1 - D.3.1-Sdě...'!F37</f>
        <v>0</v>
      </c>
      <c r="BA69" s="101">
        <f>'2019-49-1-3-1 - D.3.1-Sdě...'!F38</f>
        <v>0</v>
      </c>
      <c r="BB69" s="101">
        <f>'2019-49-1-3-1 - D.3.1-Sdě...'!F39</f>
        <v>0</v>
      </c>
      <c r="BC69" s="101">
        <f>'2019-49-1-3-1 - D.3.1-Sdě...'!F40</f>
        <v>0</v>
      </c>
      <c r="BD69" s="103">
        <f>'2019-49-1-3-1 - D.3.1-Sdě...'!F41</f>
        <v>0</v>
      </c>
      <c r="BT69" s="104" t="s">
        <v>88</v>
      </c>
      <c r="BV69" s="104" t="s">
        <v>75</v>
      </c>
      <c r="BW69" s="104" t="s">
        <v>128</v>
      </c>
      <c r="BX69" s="104" t="s">
        <v>125</v>
      </c>
      <c r="CL69" s="104" t="s">
        <v>19</v>
      </c>
    </row>
    <row r="70" spans="1:90" s="4" customFormat="1" ht="23.25" customHeight="1">
      <c r="A70" s="105" t="s">
        <v>90</v>
      </c>
      <c r="B70" s="53"/>
      <c r="C70" s="98"/>
      <c r="D70" s="98"/>
      <c r="E70" s="98"/>
      <c r="F70" s="369" t="s">
        <v>129</v>
      </c>
      <c r="G70" s="369"/>
      <c r="H70" s="369"/>
      <c r="I70" s="369"/>
      <c r="J70" s="369"/>
      <c r="K70" s="98"/>
      <c r="L70" s="369" t="s">
        <v>130</v>
      </c>
      <c r="M70" s="369"/>
      <c r="N70" s="369"/>
      <c r="O70" s="369"/>
      <c r="P70" s="369"/>
      <c r="Q70" s="369"/>
      <c r="R70" s="369"/>
      <c r="S70" s="369"/>
      <c r="T70" s="369"/>
      <c r="U70" s="369"/>
      <c r="V70" s="369"/>
      <c r="W70" s="369"/>
      <c r="X70" s="369"/>
      <c r="Y70" s="369"/>
      <c r="Z70" s="369"/>
      <c r="AA70" s="369"/>
      <c r="AB70" s="369"/>
      <c r="AC70" s="369"/>
      <c r="AD70" s="369"/>
      <c r="AE70" s="369"/>
      <c r="AF70" s="369"/>
      <c r="AG70" s="397">
        <f>'2019-49-1-3-2 - D.3.2-Pří...'!J34</f>
        <v>0</v>
      </c>
      <c r="AH70" s="396"/>
      <c r="AI70" s="396"/>
      <c r="AJ70" s="396"/>
      <c r="AK70" s="396"/>
      <c r="AL70" s="396"/>
      <c r="AM70" s="396"/>
      <c r="AN70" s="397">
        <f t="shared" si="0"/>
        <v>0</v>
      </c>
      <c r="AO70" s="396"/>
      <c r="AP70" s="396"/>
      <c r="AQ70" s="99" t="s">
        <v>84</v>
      </c>
      <c r="AR70" s="55"/>
      <c r="AS70" s="100">
        <v>0</v>
      </c>
      <c r="AT70" s="101">
        <f t="shared" si="1"/>
        <v>0</v>
      </c>
      <c r="AU70" s="102">
        <f>'2019-49-1-3-2 - D.3.2-Pří...'!P93</f>
        <v>0</v>
      </c>
      <c r="AV70" s="101">
        <f>'2019-49-1-3-2 - D.3.2-Pří...'!J37</f>
        <v>0</v>
      </c>
      <c r="AW70" s="101">
        <f>'2019-49-1-3-2 - D.3.2-Pří...'!J38</f>
        <v>0</v>
      </c>
      <c r="AX70" s="101">
        <f>'2019-49-1-3-2 - D.3.2-Pří...'!J39</f>
        <v>0</v>
      </c>
      <c r="AY70" s="101">
        <f>'2019-49-1-3-2 - D.3.2-Pří...'!J40</f>
        <v>0</v>
      </c>
      <c r="AZ70" s="101">
        <f>'2019-49-1-3-2 - D.3.2-Pří...'!F37</f>
        <v>0</v>
      </c>
      <c r="BA70" s="101">
        <f>'2019-49-1-3-2 - D.3.2-Pří...'!F38</f>
        <v>0</v>
      </c>
      <c r="BB70" s="101">
        <f>'2019-49-1-3-2 - D.3.2-Pří...'!F39</f>
        <v>0</v>
      </c>
      <c r="BC70" s="101">
        <f>'2019-49-1-3-2 - D.3.2-Pří...'!F40</f>
        <v>0</v>
      </c>
      <c r="BD70" s="103">
        <f>'2019-49-1-3-2 - D.3.2-Pří...'!F41</f>
        <v>0</v>
      </c>
      <c r="BT70" s="104" t="s">
        <v>88</v>
      </c>
      <c r="BV70" s="104" t="s">
        <v>75</v>
      </c>
      <c r="BW70" s="104" t="s">
        <v>131</v>
      </c>
      <c r="BX70" s="104" t="s">
        <v>125</v>
      </c>
      <c r="CL70" s="104" t="s">
        <v>132</v>
      </c>
    </row>
    <row r="71" spans="1:90" s="4" customFormat="1" ht="23.25" customHeight="1">
      <c r="A71" s="105" t="s">
        <v>90</v>
      </c>
      <c r="B71" s="53"/>
      <c r="C71" s="98"/>
      <c r="D71" s="98"/>
      <c r="E71" s="98"/>
      <c r="F71" s="369" t="s">
        <v>133</v>
      </c>
      <c r="G71" s="369"/>
      <c r="H71" s="369"/>
      <c r="I71" s="369"/>
      <c r="J71" s="369"/>
      <c r="K71" s="98"/>
      <c r="L71" s="369" t="s">
        <v>134</v>
      </c>
      <c r="M71" s="369"/>
      <c r="N71" s="369"/>
      <c r="O71" s="369"/>
      <c r="P71" s="369"/>
      <c r="Q71" s="369"/>
      <c r="R71" s="369"/>
      <c r="S71" s="369"/>
      <c r="T71" s="369"/>
      <c r="U71" s="369"/>
      <c r="V71" s="369"/>
      <c r="W71" s="369"/>
      <c r="X71" s="369"/>
      <c r="Y71" s="369"/>
      <c r="Z71" s="369"/>
      <c r="AA71" s="369"/>
      <c r="AB71" s="369"/>
      <c r="AC71" s="369"/>
      <c r="AD71" s="369"/>
      <c r="AE71" s="369"/>
      <c r="AF71" s="369"/>
      <c r="AG71" s="397">
        <f>'2019-49-1-3-3 - D.3.3-Vod...'!J34</f>
        <v>0</v>
      </c>
      <c r="AH71" s="396"/>
      <c r="AI71" s="396"/>
      <c r="AJ71" s="396"/>
      <c r="AK71" s="396"/>
      <c r="AL71" s="396"/>
      <c r="AM71" s="396"/>
      <c r="AN71" s="397">
        <f t="shared" si="0"/>
        <v>0</v>
      </c>
      <c r="AO71" s="396"/>
      <c r="AP71" s="396"/>
      <c r="AQ71" s="99" t="s">
        <v>84</v>
      </c>
      <c r="AR71" s="55"/>
      <c r="AS71" s="100">
        <v>0</v>
      </c>
      <c r="AT71" s="101">
        <f t="shared" si="1"/>
        <v>0</v>
      </c>
      <c r="AU71" s="102">
        <f>'2019-49-1-3-3 - D.3.3-Vod...'!P97</f>
        <v>0</v>
      </c>
      <c r="AV71" s="101">
        <f>'2019-49-1-3-3 - D.3.3-Vod...'!J37</f>
        <v>0</v>
      </c>
      <c r="AW71" s="101">
        <f>'2019-49-1-3-3 - D.3.3-Vod...'!J38</f>
        <v>0</v>
      </c>
      <c r="AX71" s="101">
        <f>'2019-49-1-3-3 - D.3.3-Vod...'!J39</f>
        <v>0</v>
      </c>
      <c r="AY71" s="101">
        <f>'2019-49-1-3-3 - D.3.3-Vod...'!J40</f>
        <v>0</v>
      </c>
      <c r="AZ71" s="101">
        <f>'2019-49-1-3-3 - D.3.3-Vod...'!F37</f>
        <v>0</v>
      </c>
      <c r="BA71" s="101">
        <f>'2019-49-1-3-3 - D.3.3-Vod...'!F38</f>
        <v>0</v>
      </c>
      <c r="BB71" s="101">
        <f>'2019-49-1-3-3 - D.3.3-Vod...'!F39</f>
        <v>0</v>
      </c>
      <c r="BC71" s="101">
        <f>'2019-49-1-3-3 - D.3.3-Vod...'!F40</f>
        <v>0</v>
      </c>
      <c r="BD71" s="103">
        <f>'2019-49-1-3-3 - D.3.3-Vod...'!F41</f>
        <v>0</v>
      </c>
      <c r="BT71" s="104" t="s">
        <v>88</v>
      </c>
      <c r="BV71" s="104" t="s">
        <v>75</v>
      </c>
      <c r="BW71" s="104" t="s">
        <v>135</v>
      </c>
      <c r="BX71" s="104" t="s">
        <v>125</v>
      </c>
      <c r="CL71" s="104" t="s">
        <v>136</v>
      </c>
    </row>
    <row r="72" spans="1:90" s="4" customFormat="1" ht="23.25" customHeight="1">
      <c r="A72" s="105" t="s">
        <v>90</v>
      </c>
      <c r="B72" s="53"/>
      <c r="C72" s="98"/>
      <c r="D72" s="98"/>
      <c r="E72" s="98"/>
      <c r="F72" s="369" t="s">
        <v>137</v>
      </c>
      <c r="G72" s="369"/>
      <c r="H72" s="369"/>
      <c r="I72" s="369"/>
      <c r="J72" s="369"/>
      <c r="K72" s="98"/>
      <c r="L72" s="369" t="s">
        <v>138</v>
      </c>
      <c r="M72" s="369"/>
      <c r="N72" s="369"/>
      <c r="O72" s="369"/>
      <c r="P72" s="369"/>
      <c r="Q72" s="369"/>
      <c r="R72" s="369"/>
      <c r="S72" s="369"/>
      <c r="T72" s="369"/>
      <c r="U72" s="369"/>
      <c r="V72" s="369"/>
      <c r="W72" s="369"/>
      <c r="X72" s="369"/>
      <c r="Y72" s="369"/>
      <c r="Z72" s="369"/>
      <c r="AA72" s="369"/>
      <c r="AB72" s="369"/>
      <c r="AC72" s="369"/>
      <c r="AD72" s="369"/>
      <c r="AE72" s="369"/>
      <c r="AF72" s="369"/>
      <c r="AG72" s="397">
        <f>'2019-49-1-3-4 - D.3.4-Kan...'!J34</f>
        <v>0</v>
      </c>
      <c r="AH72" s="396"/>
      <c r="AI72" s="396"/>
      <c r="AJ72" s="396"/>
      <c r="AK72" s="396"/>
      <c r="AL72" s="396"/>
      <c r="AM72" s="396"/>
      <c r="AN72" s="397">
        <f t="shared" si="0"/>
        <v>0</v>
      </c>
      <c r="AO72" s="396"/>
      <c r="AP72" s="396"/>
      <c r="AQ72" s="99" t="s">
        <v>84</v>
      </c>
      <c r="AR72" s="55"/>
      <c r="AS72" s="100">
        <v>0</v>
      </c>
      <c r="AT72" s="101">
        <f t="shared" si="1"/>
        <v>0</v>
      </c>
      <c r="AU72" s="102">
        <f>'2019-49-1-3-4 - D.3.4-Kan...'!P96</f>
        <v>0</v>
      </c>
      <c r="AV72" s="101">
        <f>'2019-49-1-3-4 - D.3.4-Kan...'!J37</f>
        <v>0</v>
      </c>
      <c r="AW72" s="101">
        <f>'2019-49-1-3-4 - D.3.4-Kan...'!J38</f>
        <v>0</v>
      </c>
      <c r="AX72" s="101">
        <f>'2019-49-1-3-4 - D.3.4-Kan...'!J39</f>
        <v>0</v>
      </c>
      <c r="AY72" s="101">
        <f>'2019-49-1-3-4 - D.3.4-Kan...'!J40</f>
        <v>0</v>
      </c>
      <c r="AZ72" s="101">
        <f>'2019-49-1-3-4 - D.3.4-Kan...'!F37</f>
        <v>0</v>
      </c>
      <c r="BA72" s="101">
        <f>'2019-49-1-3-4 - D.3.4-Kan...'!F38</f>
        <v>0</v>
      </c>
      <c r="BB72" s="101">
        <f>'2019-49-1-3-4 - D.3.4-Kan...'!F39</f>
        <v>0</v>
      </c>
      <c r="BC72" s="101">
        <f>'2019-49-1-3-4 - D.3.4-Kan...'!F40</f>
        <v>0</v>
      </c>
      <c r="BD72" s="103">
        <f>'2019-49-1-3-4 - D.3.4-Kan...'!F41</f>
        <v>0</v>
      </c>
      <c r="BT72" s="104" t="s">
        <v>88</v>
      </c>
      <c r="BV72" s="104" t="s">
        <v>75</v>
      </c>
      <c r="BW72" s="104" t="s">
        <v>139</v>
      </c>
      <c r="BX72" s="104" t="s">
        <v>125</v>
      </c>
      <c r="CL72" s="104" t="s">
        <v>140</v>
      </c>
    </row>
    <row r="73" spans="1:90" s="4" customFormat="1" ht="23.25" customHeight="1">
      <c r="A73" s="105" t="s">
        <v>90</v>
      </c>
      <c r="B73" s="53"/>
      <c r="C73" s="98"/>
      <c r="D73" s="98"/>
      <c r="E73" s="369" t="s">
        <v>141</v>
      </c>
      <c r="F73" s="369"/>
      <c r="G73" s="369"/>
      <c r="H73" s="369"/>
      <c r="I73" s="369"/>
      <c r="J73" s="98"/>
      <c r="K73" s="369" t="s">
        <v>142</v>
      </c>
      <c r="L73" s="369"/>
      <c r="M73" s="369"/>
      <c r="N73" s="369"/>
      <c r="O73" s="369"/>
      <c r="P73" s="369"/>
      <c r="Q73" s="369"/>
      <c r="R73" s="369"/>
      <c r="S73" s="369"/>
      <c r="T73" s="369"/>
      <c r="U73" s="369"/>
      <c r="V73" s="369"/>
      <c r="W73" s="369"/>
      <c r="X73" s="369"/>
      <c r="Y73" s="369"/>
      <c r="Z73" s="369"/>
      <c r="AA73" s="369"/>
      <c r="AB73" s="369"/>
      <c r="AC73" s="369"/>
      <c r="AD73" s="369"/>
      <c r="AE73" s="369"/>
      <c r="AF73" s="369"/>
      <c r="AG73" s="397">
        <f>'2019-49-1-VON - Vedlejší ...'!J32</f>
        <v>0</v>
      </c>
      <c r="AH73" s="396"/>
      <c r="AI73" s="396"/>
      <c r="AJ73" s="396"/>
      <c r="AK73" s="396"/>
      <c r="AL73" s="396"/>
      <c r="AM73" s="396"/>
      <c r="AN73" s="397">
        <f t="shared" si="0"/>
        <v>0</v>
      </c>
      <c r="AO73" s="396"/>
      <c r="AP73" s="396"/>
      <c r="AQ73" s="99" t="s">
        <v>84</v>
      </c>
      <c r="AR73" s="55"/>
      <c r="AS73" s="106">
        <v>0</v>
      </c>
      <c r="AT73" s="107">
        <f t="shared" si="1"/>
        <v>0</v>
      </c>
      <c r="AU73" s="108">
        <f>'2019-49-1-VON - Vedlejší ...'!P92</f>
        <v>0</v>
      </c>
      <c r="AV73" s="107">
        <f>'2019-49-1-VON - Vedlejší ...'!J35</f>
        <v>0</v>
      </c>
      <c r="AW73" s="107">
        <f>'2019-49-1-VON - Vedlejší ...'!J36</f>
        <v>0</v>
      </c>
      <c r="AX73" s="107">
        <f>'2019-49-1-VON - Vedlejší ...'!J37</f>
        <v>0</v>
      </c>
      <c r="AY73" s="107">
        <f>'2019-49-1-VON - Vedlejší ...'!J38</f>
        <v>0</v>
      </c>
      <c r="AZ73" s="107">
        <f>'2019-49-1-VON - Vedlejší ...'!F35</f>
        <v>0</v>
      </c>
      <c r="BA73" s="107">
        <f>'2019-49-1-VON - Vedlejší ...'!F36</f>
        <v>0</v>
      </c>
      <c r="BB73" s="107">
        <f>'2019-49-1-VON - Vedlejší ...'!F37</f>
        <v>0</v>
      </c>
      <c r="BC73" s="107">
        <f>'2019-49-1-VON - Vedlejší ...'!F38</f>
        <v>0</v>
      </c>
      <c r="BD73" s="109">
        <f>'2019-49-1-VON - Vedlejší ...'!F39</f>
        <v>0</v>
      </c>
      <c r="BT73" s="104" t="s">
        <v>81</v>
      </c>
      <c r="BV73" s="104" t="s">
        <v>75</v>
      </c>
      <c r="BW73" s="104" t="s">
        <v>143</v>
      </c>
      <c r="BX73" s="104" t="s">
        <v>80</v>
      </c>
      <c r="CL73" s="104" t="s">
        <v>19</v>
      </c>
    </row>
    <row r="74" spans="1:90" s="2" customFormat="1" ht="30" customHeight="1">
      <c r="A74" s="36"/>
      <c r="B74" s="37"/>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41"/>
      <c r="AS74" s="36"/>
      <c r="AT74" s="36"/>
      <c r="AU74" s="36"/>
      <c r="AV74" s="36"/>
      <c r="AW74" s="36"/>
      <c r="AX74" s="36"/>
      <c r="AY74" s="36"/>
      <c r="AZ74" s="36"/>
      <c r="BA74" s="36"/>
      <c r="BB74" s="36"/>
      <c r="BC74" s="36"/>
      <c r="BD74" s="36"/>
      <c r="BE74" s="36"/>
    </row>
    <row r="75" spans="1:90" s="2" customFormat="1" ht="6.95" customHeight="1">
      <c r="A75" s="36"/>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41"/>
      <c r="AS75" s="36"/>
      <c r="AT75" s="36"/>
      <c r="AU75" s="36"/>
      <c r="AV75" s="36"/>
      <c r="AW75" s="36"/>
      <c r="AX75" s="36"/>
      <c r="AY75" s="36"/>
      <c r="AZ75" s="36"/>
      <c r="BA75" s="36"/>
      <c r="BB75" s="36"/>
      <c r="BC75" s="36"/>
      <c r="BD75" s="36"/>
      <c r="BE75" s="36"/>
    </row>
  </sheetData>
  <sheetProtection algorithmName="SHA-512" hashValue="JkQxNzBfvwraih1bdbSLwNDAw8uS4a93vQAR4wphnGFLEm14/Vs/OQuHK5/Wf6Xx6A5jjmFE/5lB7a/uOQ/JyQ==" saltValue="o9Np7L9YrP6+Zy6XNuAF5MB62Fx6md04JzaXILPYgDt1Ws40gB+SBPeeUX7ohvhkOekEYjWl/PjoeZBQ+e+EXw==" spinCount="100000" sheet="1" objects="1" scenarios="1" formatColumns="0" formatRows="0"/>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AR2:BE2"/>
    <mergeCell ref="AG52:AM52"/>
    <mergeCell ref="AG57:AM57"/>
    <mergeCell ref="AG61:AM61"/>
    <mergeCell ref="AG63:AM63"/>
    <mergeCell ref="AG62:AM62"/>
    <mergeCell ref="AG55:AM55"/>
    <mergeCell ref="AG60:AM60"/>
    <mergeCell ref="AG59:AM59"/>
    <mergeCell ref="AG56:AM56"/>
    <mergeCell ref="AG58:AM58"/>
    <mergeCell ref="AM47:AN47"/>
    <mergeCell ref="AM49:AP49"/>
    <mergeCell ref="AM50:AP50"/>
    <mergeCell ref="AN63:AP63"/>
    <mergeCell ref="AN57:AP57"/>
    <mergeCell ref="AN52:AP52"/>
    <mergeCell ref="AN61:AP61"/>
    <mergeCell ref="AN60:AP60"/>
    <mergeCell ref="AN55:AP55"/>
    <mergeCell ref="AN59:AP59"/>
    <mergeCell ref="AN56:AP56"/>
    <mergeCell ref="AN62:AP62"/>
    <mergeCell ref="AN58:AP58"/>
    <mergeCell ref="W31:AE31"/>
    <mergeCell ref="L32:P32"/>
    <mergeCell ref="W32:AE32"/>
    <mergeCell ref="AK32:AO32"/>
    <mergeCell ref="L33:P33"/>
    <mergeCell ref="W33:AE33"/>
    <mergeCell ref="AK33:AO33"/>
    <mergeCell ref="AK35:AO35"/>
    <mergeCell ref="X35:AB35"/>
    <mergeCell ref="F71:J71"/>
    <mergeCell ref="L71:AF71"/>
    <mergeCell ref="F72:J72"/>
    <mergeCell ref="L72:AF72"/>
    <mergeCell ref="E73:I73"/>
    <mergeCell ref="K73:AF73"/>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F66:J66"/>
    <mergeCell ref="L66:AF66"/>
    <mergeCell ref="E67:I67"/>
    <mergeCell ref="K67:AF67"/>
    <mergeCell ref="E68:I68"/>
    <mergeCell ref="K68:AF68"/>
    <mergeCell ref="F69:J69"/>
    <mergeCell ref="L69:AF69"/>
    <mergeCell ref="F70:J70"/>
    <mergeCell ref="L70:AF70"/>
    <mergeCell ref="L45:AO45"/>
    <mergeCell ref="M63:AF63"/>
    <mergeCell ref="M62:AF62"/>
    <mergeCell ref="M61:AF61"/>
    <mergeCell ref="M58:AF58"/>
    <mergeCell ref="M59:AF59"/>
    <mergeCell ref="M64:AF64"/>
    <mergeCell ref="G65:K65"/>
    <mergeCell ref="M65:AF65"/>
    <mergeCell ref="AG64:AM64"/>
    <mergeCell ref="AN64:AP64"/>
    <mergeCell ref="C52:G52"/>
    <mergeCell ref="D55:H55"/>
    <mergeCell ref="E56:I56"/>
    <mergeCell ref="F60:J60"/>
    <mergeCell ref="F57:J57"/>
    <mergeCell ref="G61:K61"/>
    <mergeCell ref="G64:K64"/>
    <mergeCell ref="G58:K58"/>
    <mergeCell ref="G59:K59"/>
    <mergeCell ref="G62:K62"/>
    <mergeCell ref="G63:K63"/>
    <mergeCell ref="I52:AF52"/>
    <mergeCell ref="J55:AF55"/>
    <mergeCell ref="K56:AF56"/>
    <mergeCell ref="L57:AF57"/>
    <mergeCell ref="L60:AF60"/>
  </mergeCells>
  <hyperlinks>
    <hyperlink ref="A58" location="'2019-49-1-1-1a - D1.1a-Vs...'!C2" display="/"/>
    <hyperlink ref="A59" location="'2019-49-1-1-1b - D.1.1b-D...'!C2" display="/"/>
    <hyperlink ref="A61" location="'2019-46-1-1-4-1 - D.1.4.1...'!C2" display="/"/>
    <hyperlink ref="A62" location="'2019-49-1-1-4-2 - D.1.4.2...'!C2" display="/"/>
    <hyperlink ref="A63" location="'2019-49-1-1-4-3 - D.1.4.3...'!C2" display="/"/>
    <hyperlink ref="A64" location="'2019-49-1-1-4-4 - D.1.4.4...'!C2" display="/"/>
    <hyperlink ref="A65" location="'2019-46-1-1-4-5 - D.1.4.5...'!C2" display="/"/>
    <hyperlink ref="A66" location="'2019-49-1-1-5 - D.1.5-Výtah'!C2" display="/"/>
    <hyperlink ref="A67" location="'2019-49-1-2 - D.2-Terénní...'!C2" display="/"/>
    <hyperlink ref="A69" location="'2019-49-1-3-1 - D.3.1-Sdě...'!C2" display="/"/>
    <hyperlink ref="A70" location="'2019-49-1-3-2 - D.3.2-Pří...'!C2" display="/"/>
    <hyperlink ref="A71" location="'2019-49-1-3-3 - D.3.3-Vod...'!C2" display="/"/>
    <hyperlink ref="A72" location="'2019-49-1-3-4 - D.3.4-Kan...'!C2" display="/"/>
    <hyperlink ref="A73" location="'2019-49-1-VON -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163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93"/>
      <c r="M2" s="393"/>
      <c r="N2" s="393"/>
      <c r="O2" s="393"/>
      <c r="P2" s="393"/>
      <c r="Q2" s="393"/>
      <c r="R2" s="393"/>
      <c r="S2" s="393"/>
      <c r="T2" s="393"/>
      <c r="U2" s="393"/>
      <c r="V2" s="393"/>
      <c r="AT2" s="19" t="s">
        <v>94</v>
      </c>
      <c r="AZ2" s="111" t="s">
        <v>144</v>
      </c>
      <c r="BA2" s="111" t="s">
        <v>145</v>
      </c>
      <c r="BB2" s="111" t="s">
        <v>146</v>
      </c>
      <c r="BC2" s="111" t="s">
        <v>147</v>
      </c>
      <c r="BD2" s="111" t="s">
        <v>81</v>
      </c>
    </row>
    <row r="3" spans="1:56" s="1" customFormat="1" ht="6.95" customHeight="1">
      <c r="B3" s="112"/>
      <c r="C3" s="113"/>
      <c r="D3" s="113"/>
      <c r="E3" s="113"/>
      <c r="F3" s="113"/>
      <c r="G3" s="113"/>
      <c r="H3" s="113"/>
      <c r="I3" s="114"/>
      <c r="J3" s="113"/>
      <c r="K3" s="113"/>
      <c r="L3" s="22"/>
      <c r="AT3" s="19" t="s">
        <v>81</v>
      </c>
      <c r="AZ3" s="111" t="s">
        <v>148</v>
      </c>
      <c r="BA3" s="111" t="s">
        <v>149</v>
      </c>
      <c r="BB3" s="111" t="s">
        <v>150</v>
      </c>
      <c r="BC3" s="111" t="s">
        <v>151</v>
      </c>
      <c r="BD3" s="111" t="s">
        <v>81</v>
      </c>
    </row>
    <row r="4" spans="1:56" s="1" customFormat="1" ht="24.95" customHeight="1">
      <c r="B4" s="22"/>
      <c r="D4" s="115" t="s">
        <v>152</v>
      </c>
      <c r="I4" s="110"/>
      <c r="L4" s="22"/>
      <c r="M4" s="116" t="s">
        <v>10</v>
      </c>
      <c r="AT4" s="19" t="s">
        <v>4</v>
      </c>
      <c r="AZ4" s="111" t="s">
        <v>153</v>
      </c>
      <c r="BA4" s="111" t="s">
        <v>154</v>
      </c>
      <c r="BB4" s="111" t="s">
        <v>150</v>
      </c>
      <c r="BC4" s="111" t="s">
        <v>155</v>
      </c>
      <c r="BD4" s="111" t="s">
        <v>81</v>
      </c>
    </row>
    <row r="5" spans="1:56" s="1" customFormat="1" ht="6.95" customHeight="1">
      <c r="B5" s="22"/>
      <c r="I5" s="110"/>
      <c r="L5" s="22"/>
      <c r="AZ5" s="111" t="s">
        <v>156</v>
      </c>
      <c r="BA5" s="111" t="s">
        <v>157</v>
      </c>
      <c r="BB5" s="111" t="s">
        <v>150</v>
      </c>
      <c r="BC5" s="111" t="s">
        <v>158</v>
      </c>
      <c r="BD5" s="111" t="s">
        <v>81</v>
      </c>
    </row>
    <row r="6" spans="1:56" s="1" customFormat="1" ht="12" customHeight="1">
      <c r="B6" s="22"/>
      <c r="D6" s="117" t="s">
        <v>16</v>
      </c>
      <c r="I6" s="110"/>
      <c r="L6" s="22"/>
    </row>
    <row r="7" spans="1:56" s="1" customFormat="1" ht="16.5" customHeight="1">
      <c r="B7" s="22"/>
      <c r="E7" s="411" t="str">
        <f>'Rekapitulace stavby'!K6</f>
        <v>UPOL FTK-vstupní objekt</v>
      </c>
      <c r="F7" s="412"/>
      <c r="G7" s="412"/>
      <c r="H7" s="412"/>
      <c r="I7" s="110"/>
      <c r="L7" s="22"/>
    </row>
    <row r="8" spans="1:56" ht="12.75">
      <c r="B8" s="22"/>
      <c r="D8" s="117" t="s">
        <v>159</v>
      </c>
      <c r="L8" s="22"/>
    </row>
    <row r="9" spans="1:56" s="1" customFormat="1" ht="16.5" customHeight="1">
      <c r="B9" s="22"/>
      <c r="E9" s="411" t="s">
        <v>160</v>
      </c>
      <c r="F9" s="393"/>
      <c r="G9" s="393"/>
      <c r="H9" s="393"/>
      <c r="I9" s="110"/>
      <c r="L9" s="22"/>
    </row>
    <row r="10" spans="1:56" s="1" customFormat="1" ht="12" customHeight="1">
      <c r="B10" s="22"/>
      <c r="D10" s="117" t="s">
        <v>161</v>
      </c>
      <c r="I10" s="110"/>
      <c r="L10" s="22"/>
    </row>
    <row r="11" spans="1:5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5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56" s="2" customFormat="1" ht="16.5" customHeight="1">
      <c r="A13" s="36"/>
      <c r="B13" s="41"/>
      <c r="C13" s="36"/>
      <c r="D13" s="36"/>
      <c r="E13" s="415" t="s">
        <v>164</v>
      </c>
      <c r="F13" s="414"/>
      <c r="G13" s="414"/>
      <c r="H13" s="414"/>
      <c r="I13" s="119"/>
      <c r="J13" s="36"/>
      <c r="K13" s="36"/>
      <c r="L13" s="120"/>
      <c r="S13" s="36"/>
      <c r="T13" s="36"/>
      <c r="U13" s="36"/>
      <c r="V13" s="36"/>
      <c r="W13" s="36"/>
      <c r="X13" s="36"/>
      <c r="Y13" s="36"/>
      <c r="Z13" s="36"/>
      <c r="AA13" s="36"/>
      <c r="AB13" s="36"/>
      <c r="AC13" s="36"/>
      <c r="AD13" s="36"/>
      <c r="AE13" s="36"/>
    </row>
    <row r="14" spans="1:5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5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5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36</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165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ROUND(J118,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ROUND((SUM(BE118:BE1629)),  2)</f>
        <v>0</v>
      </c>
      <c r="G37" s="36"/>
      <c r="H37" s="36"/>
      <c r="I37" s="134">
        <v>0.21</v>
      </c>
      <c r="J37" s="133">
        <f>ROUND(((SUM(BE118:BE1629))*I37),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ROUND((SUM(BF118:BF1629)),  2)</f>
        <v>0</v>
      </c>
      <c r="G38" s="36"/>
      <c r="H38" s="36"/>
      <c r="I38" s="134">
        <v>0.15</v>
      </c>
      <c r="J38" s="133">
        <f>ROUND(((SUM(BF118:BF1629))*I38),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ROUND((SUM(BG118:BG1629)),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ROUND((SUM(BH118:BH1629)),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ROUND((SUM(BI118:BI1629)),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2019/49-1-1-1a - D1.1a-Vstupní objekt</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J118</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170</v>
      </c>
      <c r="E68" s="157"/>
      <c r="F68" s="157"/>
      <c r="G68" s="157"/>
      <c r="H68" s="157"/>
      <c r="I68" s="158"/>
      <c r="J68" s="159">
        <f>J119</f>
        <v>0</v>
      </c>
      <c r="K68" s="155"/>
      <c r="L68" s="160"/>
    </row>
    <row r="69" spans="1:47" s="10" customFormat="1" ht="19.899999999999999" customHeight="1">
      <c r="B69" s="161"/>
      <c r="C69" s="98"/>
      <c r="D69" s="162" t="s">
        <v>171</v>
      </c>
      <c r="E69" s="163"/>
      <c r="F69" s="163"/>
      <c r="G69" s="163"/>
      <c r="H69" s="163"/>
      <c r="I69" s="164"/>
      <c r="J69" s="165">
        <f>J120</f>
        <v>0</v>
      </c>
      <c r="K69" s="98"/>
      <c r="L69" s="166"/>
    </row>
    <row r="70" spans="1:47" s="10" customFormat="1" ht="19.899999999999999" customHeight="1">
      <c r="B70" s="161"/>
      <c r="C70" s="98"/>
      <c r="D70" s="162" t="s">
        <v>172</v>
      </c>
      <c r="E70" s="163"/>
      <c r="F70" s="163"/>
      <c r="G70" s="163"/>
      <c r="H70" s="163"/>
      <c r="I70" s="164"/>
      <c r="J70" s="165">
        <f>J220</f>
        <v>0</v>
      </c>
      <c r="K70" s="98"/>
      <c r="L70" s="166"/>
    </row>
    <row r="71" spans="1:47" s="10" customFormat="1" ht="19.899999999999999" customHeight="1">
      <c r="B71" s="161"/>
      <c r="C71" s="98"/>
      <c r="D71" s="162" t="s">
        <v>173</v>
      </c>
      <c r="E71" s="163"/>
      <c r="F71" s="163"/>
      <c r="G71" s="163"/>
      <c r="H71" s="163"/>
      <c r="I71" s="164"/>
      <c r="J71" s="165">
        <f>J322</f>
        <v>0</v>
      </c>
      <c r="K71" s="98"/>
      <c r="L71" s="166"/>
    </row>
    <row r="72" spans="1:47" s="10" customFormat="1" ht="19.899999999999999" customHeight="1">
      <c r="B72" s="161"/>
      <c r="C72" s="98"/>
      <c r="D72" s="162" t="s">
        <v>174</v>
      </c>
      <c r="E72" s="163"/>
      <c r="F72" s="163"/>
      <c r="G72" s="163"/>
      <c r="H72" s="163"/>
      <c r="I72" s="164"/>
      <c r="J72" s="165">
        <f>J389</f>
        <v>0</v>
      </c>
      <c r="K72" s="98"/>
      <c r="L72" s="166"/>
    </row>
    <row r="73" spans="1:47" s="10" customFormat="1" ht="19.899999999999999" customHeight="1">
      <c r="B73" s="161"/>
      <c r="C73" s="98"/>
      <c r="D73" s="162" t="s">
        <v>175</v>
      </c>
      <c r="E73" s="163"/>
      <c r="F73" s="163"/>
      <c r="G73" s="163"/>
      <c r="H73" s="163"/>
      <c r="I73" s="164"/>
      <c r="J73" s="165">
        <f>J434</f>
        <v>0</v>
      </c>
      <c r="K73" s="98"/>
      <c r="L73" s="166"/>
    </row>
    <row r="74" spans="1:47" s="10" customFormat="1" ht="19.899999999999999" customHeight="1">
      <c r="B74" s="161"/>
      <c r="C74" s="98"/>
      <c r="D74" s="162" t="s">
        <v>176</v>
      </c>
      <c r="E74" s="163"/>
      <c r="F74" s="163"/>
      <c r="G74" s="163"/>
      <c r="H74" s="163"/>
      <c r="I74" s="164"/>
      <c r="J74" s="165">
        <f>J754</f>
        <v>0</v>
      </c>
      <c r="K74" s="98"/>
      <c r="L74" s="166"/>
    </row>
    <row r="75" spans="1:47" s="10" customFormat="1" ht="19.899999999999999" customHeight="1">
      <c r="B75" s="161"/>
      <c r="C75" s="98"/>
      <c r="D75" s="162" t="s">
        <v>177</v>
      </c>
      <c r="E75" s="163"/>
      <c r="F75" s="163"/>
      <c r="G75" s="163"/>
      <c r="H75" s="163"/>
      <c r="I75" s="164"/>
      <c r="J75" s="165">
        <f>J912</f>
        <v>0</v>
      </c>
      <c r="K75" s="98"/>
      <c r="L75" s="166"/>
    </row>
    <row r="76" spans="1:47" s="10" customFormat="1" ht="19.899999999999999" customHeight="1">
      <c r="B76" s="161"/>
      <c r="C76" s="98"/>
      <c r="D76" s="162" t="s">
        <v>178</v>
      </c>
      <c r="E76" s="163"/>
      <c r="F76" s="163"/>
      <c r="G76" s="163"/>
      <c r="H76" s="163"/>
      <c r="I76" s="164"/>
      <c r="J76" s="165">
        <f>J934</f>
        <v>0</v>
      </c>
      <c r="K76" s="98"/>
      <c r="L76" s="166"/>
    </row>
    <row r="77" spans="1:47" s="9" customFormat="1" ht="24.95" customHeight="1">
      <c r="B77" s="154"/>
      <c r="C77" s="155"/>
      <c r="D77" s="156" t="s">
        <v>179</v>
      </c>
      <c r="E77" s="157"/>
      <c r="F77" s="157"/>
      <c r="G77" s="157"/>
      <c r="H77" s="157"/>
      <c r="I77" s="158"/>
      <c r="J77" s="159">
        <f>J937</f>
        <v>0</v>
      </c>
      <c r="K77" s="155"/>
      <c r="L77" s="160"/>
    </row>
    <row r="78" spans="1:47" s="10" customFormat="1" ht="19.899999999999999" customHeight="1">
      <c r="B78" s="161"/>
      <c r="C78" s="98"/>
      <c r="D78" s="162" t="s">
        <v>180</v>
      </c>
      <c r="E78" s="163"/>
      <c r="F78" s="163"/>
      <c r="G78" s="163"/>
      <c r="H78" s="163"/>
      <c r="I78" s="164"/>
      <c r="J78" s="165">
        <f>J938</f>
        <v>0</v>
      </c>
      <c r="K78" s="98"/>
      <c r="L78" s="166"/>
    </row>
    <row r="79" spans="1:47" s="10" customFormat="1" ht="19.899999999999999" customHeight="1">
      <c r="B79" s="161"/>
      <c r="C79" s="98"/>
      <c r="D79" s="162" t="s">
        <v>181</v>
      </c>
      <c r="E79" s="163"/>
      <c r="F79" s="163"/>
      <c r="G79" s="163"/>
      <c r="H79" s="163"/>
      <c r="I79" s="164"/>
      <c r="J79" s="165">
        <f>J1018</f>
        <v>0</v>
      </c>
      <c r="K79" s="98"/>
      <c r="L79" s="166"/>
    </row>
    <row r="80" spans="1:47" s="10" customFormat="1" ht="19.899999999999999" customHeight="1">
      <c r="B80" s="161"/>
      <c r="C80" s="98"/>
      <c r="D80" s="162" t="s">
        <v>182</v>
      </c>
      <c r="E80" s="163"/>
      <c r="F80" s="163"/>
      <c r="G80" s="163"/>
      <c r="H80" s="163"/>
      <c r="I80" s="164"/>
      <c r="J80" s="165">
        <f>J1174</f>
        <v>0</v>
      </c>
      <c r="K80" s="98"/>
      <c r="L80" s="166"/>
    </row>
    <row r="81" spans="1:31" s="10" customFormat="1" ht="19.899999999999999" customHeight="1">
      <c r="B81" s="161"/>
      <c r="C81" s="98"/>
      <c r="D81" s="162" t="s">
        <v>183</v>
      </c>
      <c r="E81" s="163"/>
      <c r="F81" s="163"/>
      <c r="G81" s="163"/>
      <c r="H81" s="163"/>
      <c r="I81" s="164"/>
      <c r="J81" s="165">
        <f>J1257</f>
        <v>0</v>
      </c>
      <c r="K81" s="98"/>
      <c r="L81" s="166"/>
    </row>
    <row r="82" spans="1:31" s="10" customFormat="1" ht="19.899999999999999" customHeight="1">
      <c r="B82" s="161"/>
      <c r="C82" s="98"/>
      <c r="D82" s="162" t="s">
        <v>184</v>
      </c>
      <c r="E82" s="163"/>
      <c r="F82" s="163"/>
      <c r="G82" s="163"/>
      <c r="H82" s="163"/>
      <c r="I82" s="164"/>
      <c r="J82" s="165">
        <f>J1267</f>
        <v>0</v>
      </c>
      <c r="K82" s="98"/>
      <c r="L82" s="166"/>
    </row>
    <row r="83" spans="1:31" s="10" customFormat="1" ht="19.899999999999999" customHeight="1">
      <c r="B83" s="161"/>
      <c r="C83" s="98"/>
      <c r="D83" s="162" t="s">
        <v>185</v>
      </c>
      <c r="E83" s="163"/>
      <c r="F83" s="163"/>
      <c r="G83" s="163"/>
      <c r="H83" s="163"/>
      <c r="I83" s="164"/>
      <c r="J83" s="165">
        <f>J1271</f>
        <v>0</v>
      </c>
      <c r="K83" s="98"/>
      <c r="L83" s="166"/>
    </row>
    <row r="84" spans="1:31" s="10" customFormat="1" ht="19.899999999999999" customHeight="1">
      <c r="B84" s="161"/>
      <c r="C84" s="98"/>
      <c r="D84" s="162" t="s">
        <v>186</v>
      </c>
      <c r="E84" s="163"/>
      <c r="F84" s="163"/>
      <c r="G84" s="163"/>
      <c r="H84" s="163"/>
      <c r="I84" s="164"/>
      <c r="J84" s="165">
        <f>J1289</f>
        <v>0</v>
      </c>
      <c r="K84" s="98"/>
      <c r="L84" s="166"/>
    </row>
    <row r="85" spans="1:31" s="10" customFormat="1" ht="19.899999999999999" customHeight="1">
      <c r="B85" s="161"/>
      <c r="C85" s="98"/>
      <c r="D85" s="162" t="s">
        <v>187</v>
      </c>
      <c r="E85" s="163"/>
      <c r="F85" s="163"/>
      <c r="G85" s="163"/>
      <c r="H85" s="163"/>
      <c r="I85" s="164"/>
      <c r="J85" s="165">
        <f>J1343</f>
        <v>0</v>
      </c>
      <c r="K85" s="98"/>
      <c r="L85" s="166"/>
    </row>
    <row r="86" spans="1:31" s="10" customFormat="1" ht="19.899999999999999" customHeight="1">
      <c r="B86" s="161"/>
      <c r="C86" s="98"/>
      <c r="D86" s="162" t="s">
        <v>188</v>
      </c>
      <c r="E86" s="163"/>
      <c r="F86" s="163"/>
      <c r="G86" s="163"/>
      <c r="H86" s="163"/>
      <c r="I86" s="164"/>
      <c r="J86" s="165">
        <f>J1355</f>
        <v>0</v>
      </c>
      <c r="K86" s="98"/>
      <c r="L86" s="166"/>
    </row>
    <row r="87" spans="1:31" s="10" customFormat="1" ht="19.899999999999999" customHeight="1">
      <c r="B87" s="161"/>
      <c r="C87" s="98"/>
      <c r="D87" s="162" t="s">
        <v>189</v>
      </c>
      <c r="E87" s="163"/>
      <c r="F87" s="163"/>
      <c r="G87" s="163"/>
      <c r="H87" s="163"/>
      <c r="I87" s="164"/>
      <c r="J87" s="165">
        <f>J1358</f>
        <v>0</v>
      </c>
      <c r="K87" s="98"/>
      <c r="L87" s="166"/>
    </row>
    <row r="88" spans="1:31" s="10" customFormat="1" ht="19.899999999999999" customHeight="1">
      <c r="B88" s="161"/>
      <c r="C88" s="98"/>
      <c r="D88" s="162" t="s">
        <v>190</v>
      </c>
      <c r="E88" s="163"/>
      <c r="F88" s="163"/>
      <c r="G88" s="163"/>
      <c r="H88" s="163"/>
      <c r="I88" s="164"/>
      <c r="J88" s="165">
        <f>J1437</f>
        <v>0</v>
      </c>
      <c r="K88" s="98"/>
      <c r="L88" s="166"/>
    </row>
    <row r="89" spans="1:31" s="10" customFormat="1" ht="19.899999999999999" customHeight="1">
      <c r="B89" s="161"/>
      <c r="C89" s="98"/>
      <c r="D89" s="162" t="s">
        <v>191</v>
      </c>
      <c r="E89" s="163"/>
      <c r="F89" s="163"/>
      <c r="G89" s="163"/>
      <c r="H89" s="163"/>
      <c r="I89" s="164"/>
      <c r="J89" s="165">
        <f>J1506</f>
        <v>0</v>
      </c>
      <c r="K89" s="98"/>
      <c r="L89" s="166"/>
    </row>
    <row r="90" spans="1:31" s="10" customFormat="1" ht="19.899999999999999" customHeight="1">
      <c r="B90" s="161"/>
      <c r="C90" s="98"/>
      <c r="D90" s="162" t="s">
        <v>192</v>
      </c>
      <c r="E90" s="163"/>
      <c r="F90" s="163"/>
      <c r="G90" s="163"/>
      <c r="H90" s="163"/>
      <c r="I90" s="164"/>
      <c r="J90" s="165">
        <f>J1551</f>
        <v>0</v>
      </c>
      <c r="K90" s="98"/>
      <c r="L90" s="166"/>
    </row>
    <row r="91" spans="1:31" s="10" customFormat="1" ht="19.899999999999999" customHeight="1">
      <c r="B91" s="161"/>
      <c r="C91" s="98"/>
      <c r="D91" s="162" t="s">
        <v>193</v>
      </c>
      <c r="E91" s="163"/>
      <c r="F91" s="163"/>
      <c r="G91" s="163"/>
      <c r="H91" s="163"/>
      <c r="I91" s="164"/>
      <c r="J91" s="165">
        <f>J1571</f>
        <v>0</v>
      </c>
      <c r="K91" s="98"/>
      <c r="L91" s="166"/>
    </row>
    <row r="92" spans="1:31" s="10" customFormat="1" ht="19.899999999999999" customHeight="1">
      <c r="B92" s="161"/>
      <c r="C92" s="98"/>
      <c r="D92" s="162" t="s">
        <v>194</v>
      </c>
      <c r="E92" s="163"/>
      <c r="F92" s="163"/>
      <c r="G92" s="163"/>
      <c r="H92" s="163"/>
      <c r="I92" s="164"/>
      <c r="J92" s="165">
        <f>J1620</f>
        <v>0</v>
      </c>
      <c r="K92" s="98"/>
      <c r="L92" s="166"/>
    </row>
    <row r="93" spans="1:31" s="9" customFormat="1" ht="24.95" customHeight="1">
      <c r="B93" s="154"/>
      <c r="C93" s="155"/>
      <c r="D93" s="156" t="s">
        <v>195</v>
      </c>
      <c r="E93" s="157"/>
      <c r="F93" s="157"/>
      <c r="G93" s="157"/>
      <c r="H93" s="157"/>
      <c r="I93" s="158"/>
      <c r="J93" s="159">
        <f>J1626</f>
        <v>0</v>
      </c>
      <c r="K93" s="155"/>
      <c r="L93" s="160"/>
    </row>
    <row r="94" spans="1:31" s="10" customFormat="1" ht="19.899999999999999" customHeight="1">
      <c r="B94" s="161"/>
      <c r="C94" s="98"/>
      <c r="D94" s="162" t="s">
        <v>196</v>
      </c>
      <c r="E94" s="163"/>
      <c r="F94" s="163"/>
      <c r="G94" s="163"/>
      <c r="H94" s="163"/>
      <c r="I94" s="164"/>
      <c r="J94" s="165">
        <f>J1627</f>
        <v>0</v>
      </c>
      <c r="K94" s="98"/>
      <c r="L94" s="166"/>
    </row>
    <row r="95" spans="1:31" s="2" customFormat="1" ht="21.7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6.95" customHeight="1">
      <c r="A96" s="36"/>
      <c r="B96" s="49"/>
      <c r="C96" s="50"/>
      <c r="D96" s="50"/>
      <c r="E96" s="50"/>
      <c r="F96" s="50"/>
      <c r="G96" s="50"/>
      <c r="H96" s="50"/>
      <c r="I96" s="145"/>
      <c r="J96" s="50"/>
      <c r="K96" s="50"/>
      <c r="L96" s="120"/>
      <c r="S96" s="36"/>
      <c r="T96" s="36"/>
      <c r="U96" s="36"/>
      <c r="V96" s="36"/>
      <c r="W96" s="36"/>
      <c r="X96" s="36"/>
      <c r="Y96" s="36"/>
      <c r="Z96" s="36"/>
      <c r="AA96" s="36"/>
      <c r="AB96" s="36"/>
      <c r="AC96" s="36"/>
      <c r="AD96" s="36"/>
      <c r="AE96" s="36"/>
    </row>
    <row r="100" spans="1:31" s="2" customFormat="1" ht="6.95" customHeight="1">
      <c r="A100" s="36"/>
      <c r="B100" s="51"/>
      <c r="C100" s="52"/>
      <c r="D100" s="52"/>
      <c r="E100" s="52"/>
      <c r="F100" s="52"/>
      <c r="G100" s="52"/>
      <c r="H100" s="52"/>
      <c r="I100" s="148"/>
      <c r="J100" s="52"/>
      <c r="K100" s="52"/>
      <c r="L100" s="120"/>
      <c r="S100" s="36"/>
      <c r="T100" s="36"/>
      <c r="U100" s="36"/>
      <c r="V100" s="36"/>
      <c r="W100" s="36"/>
      <c r="X100" s="36"/>
      <c r="Y100" s="36"/>
      <c r="Z100" s="36"/>
      <c r="AA100" s="36"/>
      <c r="AB100" s="36"/>
      <c r="AC100" s="36"/>
      <c r="AD100" s="36"/>
      <c r="AE100" s="36"/>
    </row>
    <row r="101" spans="1:31" s="2" customFormat="1" ht="24.95" customHeight="1">
      <c r="A101" s="36"/>
      <c r="B101" s="37"/>
      <c r="C101" s="25" t="s">
        <v>197</v>
      </c>
      <c r="D101" s="38"/>
      <c r="E101" s="38"/>
      <c r="F101" s="38"/>
      <c r="G101" s="38"/>
      <c r="H101" s="38"/>
      <c r="I101" s="119"/>
      <c r="J101" s="38"/>
      <c r="K101" s="38"/>
      <c r="L101" s="120"/>
      <c r="S101" s="36"/>
      <c r="T101" s="36"/>
      <c r="U101" s="36"/>
      <c r="V101" s="36"/>
      <c r="W101" s="36"/>
      <c r="X101" s="36"/>
      <c r="Y101" s="36"/>
      <c r="Z101" s="36"/>
      <c r="AA101" s="36"/>
      <c r="AB101" s="36"/>
      <c r="AC101" s="36"/>
      <c r="AD101" s="36"/>
      <c r="AE101" s="36"/>
    </row>
    <row r="102" spans="1:31" s="2" customFormat="1" ht="6.95" customHeight="1">
      <c r="A102" s="36"/>
      <c r="B102" s="37"/>
      <c r="C102" s="38"/>
      <c r="D102" s="38"/>
      <c r="E102" s="38"/>
      <c r="F102" s="38"/>
      <c r="G102" s="38"/>
      <c r="H102" s="38"/>
      <c r="I102" s="119"/>
      <c r="J102" s="38"/>
      <c r="K102" s="38"/>
      <c r="L102" s="120"/>
      <c r="S102" s="36"/>
      <c r="T102" s="36"/>
      <c r="U102" s="36"/>
      <c r="V102" s="36"/>
      <c r="W102" s="36"/>
      <c r="X102" s="36"/>
      <c r="Y102" s="36"/>
      <c r="Z102" s="36"/>
      <c r="AA102" s="36"/>
      <c r="AB102" s="36"/>
      <c r="AC102" s="36"/>
      <c r="AD102" s="36"/>
      <c r="AE102" s="36"/>
    </row>
    <row r="103" spans="1:31" s="2" customFormat="1" ht="12" customHeight="1">
      <c r="A103" s="36"/>
      <c r="B103" s="37"/>
      <c r="C103" s="31" t="s">
        <v>16</v>
      </c>
      <c r="D103" s="38"/>
      <c r="E103" s="38"/>
      <c r="F103" s="38"/>
      <c r="G103" s="38"/>
      <c r="H103" s="38"/>
      <c r="I103" s="119"/>
      <c r="J103" s="38"/>
      <c r="K103" s="38"/>
      <c r="L103" s="120"/>
      <c r="S103" s="36"/>
      <c r="T103" s="36"/>
      <c r="U103" s="36"/>
      <c r="V103" s="36"/>
      <c r="W103" s="36"/>
      <c r="X103" s="36"/>
      <c r="Y103" s="36"/>
      <c r="Z103" s="36"/>
      <c r="AA103" s="36"/>
      <c r="AB103" s="36"/>
      <c r="AC103" s="36"/>
      <c r="AD103" s="36"/>
      <c r="AE103" s="36"/>
    </row>
    <row r="104" spans="1:31" s="2" customFormat="1" ht="16.5" customHeight="1">
      <c r="A104" s="36"/>
      <c r="B104" s="37"/>
      <c r="C104" s="38"/>
      <c r="D104" s="38"/>
      <c r="E104" s="419" t="str">
        <f>E7</f>
        <v>UPOL FTK-vstupní objekt</v>
      </c>
      <c r="F104" s="420"/>
      <c r="G104" s="420"/>
      <c r="H104" s="420"/>
      <c r="I104" s="119"/>
      <c r="J104" s="38"/>
      <c r="K104" s="38"/>
      <c r="L104" s="120"/>
      <c r="S104" s="36"/>
      <c r="T104" s="36"/>
      <c r="U104" s="36"/>
      <c r="V104" s="36"/>
      <c r="W104" s="36"/>
      <c r="X104" s="36"/>
      <c r="Y104" s="36"/>
      <c r="Z104" s="36"/>
      <c r="AA104" s="36"/>
      <c r="AB104" s="36"/>
      <c r="AC104" s="36"/>
      <c r="AD104" s="36"/>
      <c r="AE104" s="36"/>
    </row>
    <row r="105" spans="1:31" s="1" customFormat="1" ht="12" customHeight="1">
      <c r="B105" s="23"/>
      <c r="C105" s="31" t="s">
        <v>159</v>
      </c>
      <c r="D105" s="24"/>
      <c r="E105" s="24"/>
      <c r="F105" s="24"/>
      <c r="G105" s="24"/>
      <c r="H105" s="24"/>
      <c r="I105" s="110"/>
      <c r="J105" s="24"/>
      <c r="K105" s="24"/>
      <c r="L105" s="22"/>
    </row>
    <row r="106" spans="1:31" s="1" customFormat="1" ht="16.5" customHeight="1">
      <c r="B106" s="23"/>
      <c r="C106" s="24"/>
      <c r="D106" s="24"/>
      <c r="E106" s="419" t="s">
        <v>160</v>
      </c>
      <c r="F106" s="378"/>
      <c r="G106" s="378"/>
      <c r="H106" s="378"/>
      <c r="I106" s="110"/>
      <c r="J106" s="24"/>
      <c r="K106" s="24"/>
      <c r="L106" s="22"/>
    </row>
    <row r="107" spans="1:31" s="1" customFormat="1" ht="12" customHeight="1">
      <c r="B107" s="23"/>
      <c r="C107" s="31" t="s">
        <v>161</v>
      </c>
      <c r="D107" s="24"/>
      <c r="E107" s="24"/>
      <c r="F107" s="24"/>
      <c r="G107" s="24"/>
      <c r="H107" s="24"/>
      <c r="I107" s="110"/>
      <c r="J107" s="24"/>
      <c r="K107" s="24"/>
      <c r="L107" s="22"/>
    </row>
    <row r="108" spans="1:31" s="2" customFormat="1" ht="16.5" customHeight="1">
      <c r="A108" s="36"/>
      <c r="B108" s="37"/>
      <c r="C108" s="38"/>
      <c r="D108" s="38"/>
      <c r="E108" s="421" t="s">
        <v>162</v>
      </c>
      <c r="F108" s="422"/>
      <c r="G108" s="422"/>
      <c r="H108" s="422"/>
      <c r="I108" s="119"/>
      <c r="J108" s="38"/>
      <c r="K108" s="38"/>
      <c r="L108" s="120"/>
      <c r="S108" s="36"/>
      <c r="T108" s="36"/>
      <c r="U108" s="36"/>
      <c r="V108" s="36"/>
      <c r="W108" s="36"/>
      <c r="X108" s="36"/>
      <c r="Y108" s="36"/>
      <c r="Z108" s="36"/>
      <c r="AA108" s="36"/>
      <c r="AB108" s="36"/>
      <c r="AC108" s="36"/>
      <c r="AD108" s="36"/>
      <c r="AE108" s="36"/>
    </row>
    <row r="109" spans="1:31" s="2" customFormat="1" ht="12" customHeight="1">
      <c r="A109" s="36"/>
      <c r="B109" s="37"/>
      <c r="C109" s="31" t="s">
        <v>163</v>
      </c>
      <c r="D109" s="38"/>
      <c r="E109" s="38"/>
      <c r="F109" s="38"/>
      <c r="G109" s="38"/>
      <c r="H109" s="38"/>
      <c r="I109" s="119"/>
      <c r="J109" s="38"/>
      <c r="K109" s="38"/>
      <c r="L109" s="120"/>
      <c r="S109" s="36"/>
      <c r="T109" s="36"/>
      <c r="U109" s="36"/>
      <c r="V109" s="36"/>
      <c r="W109" s="36"/>
      <c r="X109" s="36"/>
      <c r="Y109" s="36"/>
      <c r="Z109" s="36"/>
      <c r="AA109" s="36"/>
      <c r="AB109" s="36"/>
      <c r="AC109" s="36"/>
      <c r="AD109" s="36"/>
      <c r="AE109" s="36"/>
    </row>
    <row r="110" spans="1:31" s="2" customFormat="1" ht="16.5" customHeight="1">
      <c r="A110" s="36"/>
      <c r="B110" s="37"/>
      <c r="C110" s="38"/>
      <c r="D110" s="38"/>
      <c r="E110" s="371" t="str">
        <f>E13</f>
        <v>2019/49-1-1-1a - D1.1a-Vstupní objekt</v>
      </c>
      <c r="F110" s="422"/>
      <c r="G110" s="422"/>
      <c r="H110" s="422"/>
      <c r="I110" s="119"/>
      <c r="J110" s="38"/>
      <c r="K110" s="38"/>
      <c r="L110" s="120"/>
      <c r="S110" s="36"/>
      <c r="T110" s="36"/>
      <c r="U110" s="36"/>
      <c r="V110" s="36"/>
      <c r="W110" s="36"/>
      <c r="X110" s="36"/>
      <c r="Y110" s="36"/>
      <c r="Z110" s="36"/>
      <c r="AA110" s="36"/>
      <c r="AB110" s="36"/>
      <c r="AC110" s="36"/>
      <c r="AD110" s="36"/>
      <c r="AE110" s="36"/>
    </row>
    <row r="111" spans="1:31" s="2" customFormat="1" ht="6.95" customHeight="1">
      <c r="A111" s="36"/>
      <c r="B111" s="37"/>
      <c r="C111" s="38"/>
      <c r="D111" s="38"/>
      <c r="E111" s="38"/>
      <c r="F111" s="38"/>
      <c r="G111" s="38"/>
      <c r="H111" s="38"/>
      <c r="I111" s="119"/>
      <c r="J111" s="38"/>
      <c r="K111" s="38"/>
      <c r="L111" s="120"/>
      <c r="S111" s="36"/>
      <c r="T111" s="36"/>
      <c r="U111" s="36"/>
      <c r="V111" s="36"/>
      <c r="W111" s="36"/>
      <c r="X111" s="36"/>
      <c r="Y111" s="36"/>
      <c r="Z111" s="36"/>
      <c r="AA111" s="36"/>
      <c r="AB111" s="36"/>
      <c r="AC111" s="36"/>
      <c r="AD111" s="36"/>
      <c r="AE111" s="36"/>
    </row>
    <row r="112" spans="1:31" s="2" customFormat="1" ht="12" customHeight="1">
      <c r="A112" s="36"/>
      <c r="B112" s="37"/>
      <c r="C112" s="31" t="s">
        <v>22</v>
      </c>
      <c r="D112" s="38"/>
      <c r="E112" s="38"/>
      <c r="F112" s="29" t="str">
        <f>F16</f>
        <v xml:space="preserve"> </v>
      </c>
      <c r="G112" s="38"/>
      <c r="H112" s="38"/>
      <c r="I112" s="121" t="s">
        <v>24</v>
      </c>
      <c r="J112" s="61" t="str">
        <f>IF(J16="","",J16)</f>
        <v>13. 3. 2020</v>
      </c>
      <c r="K112" s="38"/>
      <c r="L112" s="120"/>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119"/>
      <c r="J113" s="38"/>
      <c r="K113" s="38"/>
      <c r="L113" s="120"/>
      <c r="S113" s="36"/>
      <c r="T113" s="36"/>
      <c r="U113" s="36"/>
      <c r="V113" s="36"/>
      <c r="W113" s="36"/>
      <c r="X113" s="36"/>
      <c r="Y113" s="36"/>
      <c r="Z113" s="36"/>
      <c r="AA113" s="36"/>
      <c r="AB113" s="36"/>
      <c r="AC113" s="36"/>
      <c r="AD113" s="36"/>
      <c r="AE113" s="36"/>
    </row>
    <row r="114" spans="1:65" s="2" customFormat="1" ht="40.15" customHeight="1">
      <c r="A114" s="36"/>
      <c r="B114" s="37"/>
      <c r="C114" s="31" t="s">
        <v>26</v>
      </c>
      <c r="D114" s="38"/>
      <c r="E114" s="38"/>
      <c r="F114" s="29" t="str">
        <f>E19</f>
        <v>UPOL</v>
      </c>
      <c r="G114" s="38"/>
      <c r="H114" s="38"/>
      <c r="I114" s="121" t="s">
        <v>32</v>
      </c>
      <c r="J114" s="34" t="str">
        <f>E25</f>
        <v>HEXAPLAN INTERNATIONAL spol. s r.o.</v>
      </c>
      <c r="K114" s="38"/>
      <c r="L114" s="120"/>
      <c r="S114" s="36"/>
      <c r="T114" s="36"/>
      <c r="U114" s="36"/>
      <c r="V114" s="36"/>
      <c r="W114" s="36"/>
      <c r="X114" s="36"/>
      <c r="Y114" s="36"/>
      <c r="Z114" s="36"/>
      <c r="AA114" s="36"/>
      <c r="AB114" s="36"/>
      <c r="AC114" s="36"/>
      <c r="AD114" s="36"/>
      <c r="AE114" s="36"/>
    </row>
    <row r="115" spans="1:65" s="2" customFormat="1" ht="15.2" customHeight="1">
      <c r="A115" s="36"/>
      <c r="B115" s="37"/>
      <c r="C115" s="31" t="s">
        <v>30</v>
      </c>
      <c r="D115" s="38"/>
      <c r="E115" s="38"/>
      <c r="F115" s="29" t="str">
        <f>IF(E22="","",E22)</f>
        <v>Vyplň údaj</v>
      </c>
      <c r="G115" s="38"/>
      <c r="H115" s="38"/>
      <c r="I115" s="121" t="s">
        <v>35</v>
      </c>
      <c r="J115" s="34" t="str">
        <f>E28</f>
        <v>Ing.A.Hejmalová</v>
      </c>
      <c r="K115" s="38"/>
      <c r="L115" s="120"/>
      <c r="S115" s="36"/>
      <c r="T115" s="36"/>
      <c r="U115" s="36"/>
      <c r="V115" s="36"/>
      <c r="W115" s="36"/>
      <c r="X115" s="36"/>
      <c r="Y115" s="36"/>
      <c r="Z115" s="36"/>
      <c r="AA115" s="36"/>
      <c r="AB115" s="36"/>
      <c r="AC115" s="36"/>
      <c r="AD115" s="36"/>
      <c r="AE115" s="36"/>
    </row>
    <row r="116" spans="1:65" s="2" customFormat="1" ht="10.35" customHeight="1">
      <c r="A116" s="36"/>
      <c r="B116" s="37"/>
      <c r="C116" s="38"/>
      <c r="D116" s="38"/>
      <c r="E116" s="38"/>
      <c r="F116" s="38"/>
      <c r="G116" s="38"/>
      <c r="H116" s="38"/>
      <c r="I116" s="119"/>
      <c r="J116" s="38"/>
      <c r="K116" s="38"/>
      <c r="L116" s="120"/>
      <c r="S116" s="36"/>
      <c r="T116" s="36"/>
      <c r="U116" s="36"/>
      <c r="V116" s="36"/>
      <c r="W116" s="36"/>
      <c r="X116" s="36"/>
      <c r="Y116" s="36"/>
      <c r="Z116" s="36"/>
      <c r="AA116" s="36"/>
      <c r="AB116" s="36"/>
      <c r="AC116" s="36"/>
      <c r="AD116" s="36"/>
      <c r="AE116" s="36"/>
    </row>
    <row r="117" spans="1:65" s="11" customFormat="1" ht="29.25" customHeight="1">
      <c r="A117" s="167"/>
      <c r="B117" s="168"/>
      <c r="C117" s="169" t="s">
        <v>198</v>
      </c>
      <c r="D117" s="170" t="s">
        <v>58</v>
      </c>
      <c r="E117" s="170" t="s">
        <v>54</v>
      </c>
      <c r="F117" s="170" t="s">
        <v>55</v>
      </c>
      <c r="G117" s="170" t="s">
        <v>199</v>
      </c>
      <c r="H117" s="170" t="s">
        <v>200</v>
      </c>
      <c r="I117" s="171" t="s">
        <v>201</v>
      </c>
      <c r="J117" s="170" t="s">
        <v>168</v>
      </c>
      <c r="K117" s="172" t="s">
        <v>202</v>
      </c>
      <c r="L117" s="173"/>
      <c r="M117" s="70" t="s">
        <v>21</v>
      </c>
      <c r="N117" s="71" t="s">
        <v>43</v>
      </c>
      <c r="O117" s="71" t="s">
        <v>203</v>
      </c>
      <c r="P117" s="71" t="s">
        <v>204</v>
      </c>
      <c r="Q117" s="71" t="s">
        <v>205</v>
      </c>
      <c r="R117" s="71" t="s">
        <v>206</v>
      </c>
      <c r="S117" s="71" t="s">
        <v>207</v>
      </c>
      <c r="T117" s="72" t="s">
        <v>208</v>
      </c>
      <c r="U117" s="167"/>
      <c r="V117" s="167"/>
      <c r="W117" s="167"/>
      <c r="X117" s="167"/>
      <c r="Y117" s="167"/>
      <c r="Z117" s="167"/>
      <c r="AA117" s="167"/>
      <c r="AB117" s="167"/>
      <c r="AC117" s="167"/>
      <c r="AD117" s="167"/>
      <c r="AE117" s="167"/>
    </row>
    <row r="118" spans="1:65" s="2" customFormat="1" ht="22.9" customHeight="1">
      <c r="A118" s="36"/>
      <c r="B118" s="37"/>
      <c r="C118" s="77" t="s">
        <v>209</v>
      </c>
      <c r="D118" s="38"/>
      <c r="E118" s="38"/>
      <c r="F118" s="38"/>
      <c r="G118" s="38"/>
      <c r="H118" s="38"/>
      <c r="I118" s="119"/>
      <c r="J118" s="174">
        <f>BK118</f>
        <v>0</v>
      </c>
      <c r="K118" s="38"/>
      <c r="L118" s="41"/>
      <c r="M118" s="73"/>
      <c r="N118" s="175"/>
      <c r="O118" s="74"/>
      <c r="P118" s="176">
        <f>P119+P937+P1626</f>
        <v>0</v>
      </c>
      <c r="Q118" s="74"/>
      <c r="R118" s="176">
        <f>R119+R937+R1626</f>
        <v>530.70414293999988</v>
      </c>
      <c r="S118" s="74"/>
      <c r="T118" s="177">
        <f>T119+T937+T1626</f>
        <v>24.680440000000004</v>
      </c>
      <c r="U118" s="36"/>
      <c r="V118" s="36"/>
      <c r="W118" s="36"/>
      <c r="X118" s="36"/>
      <c r="Y118" s="36"/>
      <c r="Z118" s="36"/>
      <c r="AA118" s="36"/>
      <c r="AB118" s="36"/>
      <c r="AC118" s="36"/>
      <c r="AD118" s="36"/>
      <c r="AE118" s="36"/>
      <c r="AT118" s="19" t="s">
        <v>72</v>
      </c>
      <c r="AU118" s="19" t="s">
        <v>169</v>
      </c>
      <c r="BK118" s="178">
        <f>BK119+BK937+BK1626</f>
        <v>0</v>
      </c>
    </row>
    <row r="119" spans="1:65" s="12" customFormat="1" ht="25.9" customHeight="1">
      <c r="B119" s="179"/>
      <c r="C119" s="180"/>
      <c r="D119" s="181" t="s">
        <v>72</v>
      </c>
      <c r="E119" s="182" t="s">
        <v>210</v>
      </c>
      <c r="F119" s="182" t="s">
        <v>211</v>
      </c>
      <c r="G119" s="180"/>
      <c r="H119" s="180"/>
      <c r="I119" s="183"/>
      <c r="J119" s="184">
        <f>BK119</f>
        <v>0</v>
      </c>
      <c r="K119" s="180"/>
      <c r="L119" s="185"/>
      <c r="M119" s="186"/>
      <c r="N119" s="187"/>
      <c r="O119" s="187"/>
      <c r="P119" s="188">
        <f>P120+P220+P322+P389+P434+P754+P912+P934</f>
        <v>0</v>
      </c>
      <c r="Q119" s="187"/>
      <c r="R119" s="188">
        <f>R120+R220+R322+R389+R434+R754+R912+R934</f>
        <v>514.66436047999991</v>
      </c>
      <c r="S119" s="187"/>
      <c r="T119" s="189">
        <f>T120+T220+T322+T389+T434+T754+T912+T934</f>
        <v>24.661422000000005</v>
      </c>
      <c r="AR119" s="190" t="s">
        <v>79</v>
      </c>
      <c r="AT119" s="191" t="s">
        <v>72</v>
      </c>
      <c r="AU119" s="191" t="s">
        <v>73</v>
      </c>
      <c r="AY119" s="190" t="s">
        <v>212</v>
      </c>
      <c r="BK119" s="192">
        <f>BK120+BK220+BK322+BK389+BK434+BK754+BK912+BK934</f>
        <v>0</v>
      </c>
    </row>
    <row r="120" spans="1:65" s="12" customFormat="1" ht="22.9" customHeight="1">
      <c r="B120" s="179"/>
      <c r="C120" s="180"/>
      <c r="D120" s="181" t="s">
        <v>72</v>
      </c>
      <c r="E120" s="193" t="s">
        <v>79</v>
      </c>
      <c r="F120" s="193" t="s">
        <v>213</v>
      </c>
      <c r="G120" s="180"/>
      <c r="H120" s="180"/>
      <c r="I120" s="183"/>
      <c r="J120" s="194">
        <f>BK120</f>
        <v>0</v>
      </c>
      <c r="K120" s="180"/>
      <c r="L120" s="185"/>
      <c r="M120" s="186"/>
      <c r="N120" s="187"/>
      <c r="O120" s="187"/>
      <c r="P120" s="188">
        <f>SUM(P121:P219)</f>
        <v>0</v>
      </c>
      <c r="Q120" s="187"/>
      <c r="R120" s="188">
        <f>SUM(R121:R219)</f>
        <v>4.8</v>
      </c>
      <c r="S120" s="187"/>
      <c r="T120" s="189">
        <f>SUM(T121:T219)</f>
        <v>0</v>
      </c>
      <c r="AR120" s="190" t="s">
        <v>79</v>
      </c>
      <c r="AT120" s="191" t="s">
        <v>72</v>
      </c>
      <c r="AU120" s="191" t="s">
        <v>79</v>
      </c>
      <c r="AY120" s="190" t="s">
        <v>212</v>
      </c>
      <c r="BK120" s="192">
        <f>SUM(BK121:BK219)</f>
        <v>0</v>
      </c>
    </row>
    <row r="121" spans="1:65" s="2" customFormat="1" ht="21.75" customHeight="1">
      <c r="A121" s="36"/>
      <c r="B121" s="37"/>
      <c r="C121" s="195" t="s">
        <v>79</v>
      </c>
      <c r="D121" s="195" t="s">
        <v>214</v>
      </c>
      <c r="E121" s="196" t="s">
        <v>215</v>
      </c>
      <c r="F121" s="197" t="s">
        <v>216</v>
      </c>
      <c r="G121" s="198" t="s">
        <v>217</v>
      </c>
      <c r="H121" s="199">
        <v>20.513999999999999</v>
      </c>
      <c r="I121" s="200"/>
      <c r="J121" s="201">
        <f>ROUND(I121*H121,2)</f>
        <v>0</v>
      </c>
      <c r="K121" s="197" t="s">
        <v>218</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93</v>
      </c>
      <c r="AT121" s="206" t="s">
        <v>214</v>
      </c>
      <c r="AU121" s="206" t="s">
        <v>81</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93</v>
      </c>
      <c r="BM121" s="206" t="s">
        <v>219</v>
      </c>
    </row>
    <row r="122" spans="1:65" s="2" customFormat="1" ht="126.75">
      <c r="A122" s="36"/>
      <c r="B122" s="37"/>
      <c r="C122" s="38"/>
      <c r="D122" s="208" t="s">
        <v>220</v>
      </c>
      <c r="E122" s="38"/>
      <c r="F122" s="209" t="s">
        <v>221</v>
      </c>
      <c r="G122" s="38"/>
      <c r="H122" s="38"/>
      <c r="I122" s="119"/>
      <c r="J122" s="38"/>
      <c r="K122" s="38"/>
      <c r="L122" s="41"/>
      <c r="M122" s="210"/>
      <c r="N122" s="211"/>
      <c r="O122" s="66"/>
      <c r="P122" s="66"/>
      <c r="Q122" s="66"/>
      <c r="R122" s="66"/>
      <c r="S122" s="66"/>
      <c r="T122" s="67"/>
      <c r="U122" s="36"/>
      <c r="V122" s="36"/>
      <c r="W122" s="36"/>
      <c r="X122" s="36"/>
      <c r="Y122" s="36"/>
      <c r="Z122" s="36"/>
      <c r="AA122" s="36"/>
      <c r="AB122" s="36"/>
      <c r="AC122" s="36"/>
      <c r="AD122" s="36"/>
      <c r="AE122" s="36"/>
      <c r="AT122" s="19" t="s">
        <v>220</v>
      </c>
      <c r="AU122" s="19" t="s">
        <v>81</v>
      </c>
    </row>
    <row r="123" spans="1:65" s="13" customFormat="1" ht="11.25">
      <c r="B123" s="212"/>
      <c r="C123" s="213"/>
      <c r="D123" s="208" t="s">
        <v>222</v>
      </c>
      <c r="E123" s="214" t="s">
        <v>21</v>
      </c>
      <c r="F123" s="215" t="s">
        <v>223</v>
      </c>
      <c r="G123" s="213"/>
      <c r="H123" s="214" t="s">
        <v>21</v>
      </c>
      <c r="I123" s="216"/>
      <c r="J123" s="213"/>
      <c r="K123" s="213"/>
      <c r="L123" s="217"/>
      <c r="M123" s="218"/>
      <c r="N123" s="219"/>
      <c r="O123" s="219"/>
      <c r="P123" s="219"/>
      <c r="Q123" s="219"/>
      <c r="R123" s="219"/>
      <c r="S123" s="219"/>
      <c r="T123" s="220"/>
      <c r="AT123" s="221" t="s">
        <v>222</v>
      </c>
      <c r="AU123" s="221" t="s">
        <v>81</v>
      </c>
      <c r="AV123" s="13" t="s">
        <v>79</v>
      </c>
      <c r="AW123" s="13" t="s">
        <v>34</v>
      </c>
      <c r="AX123" s="13" t="s">
        <v>73</v>
      </c>
      <c r="AY123" s="221" t="s">
        <v>212</v>
      </c>
    </row>
    <row r="124" spans="1:65" s="14" customFormat="1" ht="11.25">
      <c r="B124" s="222"/>
      <c r="C124" s="223"/>
      <c r="D124" s="208" t="s">
        <v>222</v>
      </c>
      <c r="E124" s="224" t="s">
        <v>21</v>
      </c>
      <c r="F124" s="225" t="s">
        <v>224</v>
      </c>
      <c r="G124" s="223"/>
      <c r="H124" s="226">
        <v>14.301</v>
      </c>
      <c r="I124" s="227"/>
      <c r="J124" s="223"/>
      <c r="K124" s="223"/>
      <c r="L124" s="228"/>
      <c r="M124" s="229"/>
      <c r="N124" s="230"/>
      <c r="O124" s="230"/>
      <c r="P124" s="230"/>
      <c r="Q124" s="230"/>
      <c r="R124" s="230"/>
      <c r="S124" s="230"/>
      <c r="T124" s="231"/>
      <c r="AT124" s="232" t="s">
        <v>222</v>
      </c>
      <c r="AU124" s="232" t="s">
        <v>81</v>
      </c>
      <c r="AV124" s="14" t="s">
        <v>81</v>
      </c>
      <c r="AW124" s="14" t="s">
        <v>34</v>
      </c>
      <c r="AX124" s="14" t="s">
        <v>73</v>
      </c>
      <c r="AY124" s="232" t="s">
        <v>212</v>
      </c>
    </row>
    <row r="125" spans="1:65" s="14" customFormat="1" ht="11.25">
      <c r="B125" s="222"/>
      <c r="C125" s="223"/>
      <c r="D125" s="208" t="s">
        <v>222</v>
      </c>
      <c r="E125" s="224" t="s">
        <v>21</v>
      </c>
      <c r="F125" s="225" t="s">
        <v>225</v>
      </c>
      <c r="G125" s="223"/>
      <c r="H125" s="226">
        <v>6.2130000000000001</v>
      </c>
      <c r="I125" s="227"/>
      <c r="J125" s="223"/>
      <c r="K125" s="223"/>
      <c r="L125" s="228"/>
      <c r="M125" s="229"/>
      <c r="N125" s="230"/>
      <c r="O125" s="230"/>
      <c r="P125" s="230"/>
      <c r="Q125" s="230"/>
      <c r="R125" s="230"/>
      <c r="S125" s="230"/>
      <c r="T125" s="231"/>
      <c r="AT125" s="232" t="s">
        <v>222</v>
      </c>
      <c r="AU125" s="232" t="s">
        <v>81</v>
      </c>
      <c r="AV125" s="14" t="s">
        <v>81</v>
      </c>
      <c r="AW125" s="14" t="s">
        <v>34</v>
      </c>
      <c r="AX125" s="14" t="s">
        <v>73</v>
      </c>
      <c r="AY125" s="232" t="s">
        <v>212</v>
      </c>
    </row>
    <row r="126" spans="1:65" s="15" customFormat="1" ht="11.25">
      <c r="B126" s="233"/>
      <c r="C126" s="234"/>
      <c r="D126" s="208" t="s">
        <v>222</v>
      </c>
      <c r="E126" s="235" t="s">
        <v>21</v>
      </c>
      <c r="F126" s="236" t="s">
        <v>226</v>
      </c>
      <c r="G126" s="234"/>
      <c r="H126" s="237">
        <v>20.513999999999999</v>
      </c>
      <c r="I126" s="238"/>
      <c r="J126" s="234"/>
      <c r="K126" s="234"/>
      <c r="L126" s="239"/>
      <c r="M126" s="240"/>
      <c r="N126" s="241"/>
      <c r="O126" s="241"/>
      <c r="P126" s="241"/>
      <c r="Q126" s="241"/>
      <c r="R126" s="241"/>
      <c r="S126" s="241"/>
      <c r="T126" s="242"/>
      <c r="AT126" s="243" t="s">
        <v>222</v>
      </c>
      <c r="AU126" s="243" t="s">
        <v>81</v>
      </c>
      <c r="AV126" s="15" t="s">
        <v>88</v>
      </c>
      <c r="AW126" s="15" t="s">
        <v>34</v>
      </c>
      <c r="AX126" s="15" t="s">
        <v>79</v>
      </c>
      <c r="AY126" s="243" t="s">
        <v>212</v>
      </c>
    </row>
    <row r="127" spans="1:65" s="2" customFormat="1" ht="21.75" customHeight="1">
      <c r="A127" s="36"/>
      <c r="B127" s="37"/>
      <c r="C127" s="195" t="s">
        <v>81</v>
      </c>
      <c r="D127" s="195" t="s">
        <v>214</v>
      </c>
      <c r="E127" s="196" t="s">
        <v>227</v>
      </c>
      <c r="F127" s="197" t="s">
        <v>228</v>
      </c>
      <c r="G127" s="198" t="s">
        <v>217</v>
      </c>
      <c r="H127" s="199">
        <v>178.01499999999999</v>
      </c>
      <c r="I127" s="200"/>
      <c r="J127" s="201">
        <f>ROUND(I127*H127,2)</f>
        <v>0</v>
      </c>
      <c r="K127" s="197" t="s">
        <v>218</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93</v>
      </c>
      <c r="AT127" s="206" t="s">
        <v>214</v>
      </c>
      <c r="AU127" s="206" t="s">
        <v>81</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93</v>
      </c>
      <c r="BM127" s="206" t="s">
        <v>229</v>
      </c>
    </row>
    <row r="128" spans="1:65" s="2" customFormat="1" ht="146.25">
      <c r="A128" s="36"/>
      <c r="B128" s="37"/>
      <c r="C128" s="38"/>
      <c r="D128" s="208" t="s">
        <v>220</v>
      </c>
      <c r="E128" s="38"/>
      <c r="F128" s="209" t="s">
        <v>230</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220</v>
      </c>
      <c r="AU128" s="19" t="s">
        <v>81</v>
      </c>
    </row>
    <row r="129" spans="1:65" s="13" customFormat="1" ht="11.25">
      <c r="B129" s="212"/>
      <c r="C129" s="213"/>
      <c r="D129" s="208" t="s">
        <v>222</v>
      </c>
      <c r="E129" s="214" t="s">
        <v>21</v>
      </c>
      <c r="F129" s="215" t="s">
        <v>231</v>
      </c>
      <c r="G129" s="213"/>
      <c r="H129" s="214" t="s">
        <v>21</v>
      </c>
      <c r="I129" s="216"/>
      <c r="J129" s="213"/>
      <c r="K129" s="213"/>
      <c r="L129" s="217"/>
      <c r="M129" s="218"/>
      <c r="N129" s="219"/>
      <c r="O129" s="219"/>
      <c r="P129" s="219"/>
      <c r="Q129" s="219"/>
      <c r="R129" s="219"/>
      <c r="S129" s="219"/>
      <c r="T129" s="220"/>
      <c r="AT129" s="221" t="s">
        <v>222</v>
      </c>
      <c r="AU129" s="221" t="s">
        <v>81</v>
      </c>
      <c r="AV129" s="13" t="s">
        <v>79</v>
      </c>
      <c r="AW129" s="13" t="s">
        <v>34</v>
      </c>
      <c r="AX129" s="13" t="s">
        <v>73</v>
      </c>
      <c r="AY129" s="221" t="s">
        <v>212</v>
      </c>
    </row>
    <row r="130" spans="1:65" s="14" customFormat="1" ht="11.25">
      <c r="B130" s="222"/>
      <c r="C130" s="223"/>
      <c r="D130" s="208" t="s">
        <v>222</v>
      </c>
      <c r="E130" s="224" t="s">
        <v>21</v>
      </c>
      <c r="F130" s="225" t="s">
        <v>232</v>
      </c>
      <c r="G130" s="223"/>
      <c r="H130" s="226">
        <v>36.75</v>
      </c>
      <c r="I130" s="227"/>
      <c r="J130" s="223"/>
      <c r="K130" s="223"/>
      <c r="L130" s="228"/>
      <c r="M130" s="229"/>
      <c r="N130" s="230"/>
      <c r="O130" s="230"/>
      <c r="P130" s="230"/>
      <c r="Q130" s="230"/>
      <c r="R130" s="230"/>
      <c r="S130" s="230"/>
      <c r="T130" s="231"/>
      <c r="AT130" s="232" t="s">
        <v>222</v>
      </c>
      <c r="AU130" s="232" t="s">
        <v>81</v>
      </c>
      <c r="AV130" s="14" t="s">
        <v>81</v>
      </c>
      <c r="AW130" s="14" t="s">
        <v>34</v>
      </c>
      <c r="AX130" s="14" t="s">
        <v>73</v>
      </c>
      <c r="AY130" s="232" t="s">
        <v>212</v>
      </c>
    </row>
    <row r="131" spans="1:65" s="14" customFormat="1" ht="11.25">
      <c r="B131" s="222"/>
      <c r="C131" s="223"/>
      <c r="D131" s="208" t="s">
        <v>222</v>
      </c>
      <c r="E131" s="224" t="s">
        <v>21</v>
      </c>
      <c r="F131" s="225" t="s">
        <v>233</v>
      </c>
      <c r="G131" s="223"/>
      <c r="H131" s="226">
        <v>18.521999999999998</v>
      </c>
      <c r="I131" s="227"/>
      <c r="J131" s="223"/>
      <c r="K131" s="223"/>
      <c r="L131" s="228"/>
      <c r="M131" s="229"/>
      <c r="N131" s="230"/>
      <c r="O131" s="230"/>
      <c r="P131" s="230"/>
      <c r="Q131" s="230"/>
      <c r="R131" s="230"/>
      <c r="S131" s="230"/>
      <c r="T131" s="231"/>
      <c r="AT131" s="232" t="s">
        <v>222</v>
      </c>
      <c r="AU131" s="232" t="s">
        <v>81</v>
      </c>
      <c r="AV131" s="14" t="s">
        <v>81</v>
      </c>
      <c r="AW131" s="14" t="s">
        <v>34</v>
      </c>
      <c r="AX131" s="14" t="s">
        <v>73</v>
      </c>
      <c r="AY131" s="232" t="s">
        <v>212</v>
      </c>
    </row>
    <row r="132" spans="1:65" s="14" customFormat="1" ht="11.25">
      <c r="B132" s="222"/>
      <c r="C132" s="223"/>
      <c r="D132" s="208" t="s">
        <v>222</v>
      </c>
      <c r="E132" s="224" t="s">
        <v>21</v>
      </c>
      <c r="F132" s="225" t="s">
        <v>234</v>
      </c>
      <c r="G132" s="223"/>
      <c r="H132" s="226">
        <v>0.9</v>
      </c>
      <c r="I132" s="227"/>
      <c r="J132" s="223"/>
      <c r="K132" s="223"/>
      <c r="L132" s="228"/>
      <c r="M132" s="229"/>
      <c r="N132" s="230"/>
      <c r="O132" s="230"/>
      <c r="P132" s="230"/>
      <c r="Q132" s="230"/>
      <c r="R132" s="230"/>
      <c r="S132" s="230"/>
      <c r="T132" s="231"/>
      <c r="AT132" s="232" t="s">
        <v>222</v>
      </c>
      <c r="AU132" s="232" t="s">
        <v>81</v>
      </c>
      <c r="AV132" s="14" t="s">
        <v>81</v>
      </c>
      <c r="AW132" s="14" t="s">
        <v>34</v>
      </c>
      <c r="AX132" s="14" t="s">
        <v>73</v>
      </c>
      <c r="AY132" s="232" t="s">
        <v>212</v>
      </c>
    </row>
    <row r="133" spans="1:65" s="13" customFormat="1" ht="11.25">
      <c r="B133" s="212"/>
      <c r="C133" s="213"/>
      <c r="D133" s="208" t="s">
        <v>222</v>
      </c>
      <c r="E133" s="214" t="s">
        <v>21</v>
      </c>
      <c r="F133" s="215" t="s">
        <v>235</v>
      </c>
      <c r="G133" s="213"/>
      <c r="H133" s="214" t="s">
        <v>21</v>
      </c>
      <c r="I133" s="216"/>
      <c r="J133" s="213"/>
      <c r="K133" s="213"/>
      <c r="L133" s="217"/>
      <c r="M133" s="218"/>
      <c r="N133" s="219"/>
      <c r="O133" s="219"/>
      <c r="P133" s="219"/>
      <c r="Q133" s="219"/>
      <c r="R133" s="219"/>
      <c r="S133" s="219"/>
      <c r="T133" s="220"/>
      <c r="AT133" s="221" t="s">
        <v>222</v>
      </c>
      <c r="AU133" s="221" t="s">
        <v>81</v>
      </c>
      <c r="AV133" s="13" t="s">
        <v>79</v>
      </c>
      <c r="AW133" s="13" t="s">
        <v>34</v>
      </c>
      <c r="AX133" s="13" t="s">
        <v>73</v>
      </c>
      <c r="AY133" s="221" t="s">
        <v>212</v>
      </c>
    </row>
    <row r="134" spans="1:65" s="14" customFormat="1" ht="11.25">
      <c r="B134" s="222"/>
      <c r="C134" s="223"/>
      <c r="D134" s="208" t="s">
        <v>222</v>
      </c>
      <c r="E134" s="224" t="s">
        <v>21</v>
      </c>
      <c r="F134" s="225" t="s">
        <v>236</v>
      </c>
      <c r="G134" s="223"/>
      <c r="H134" s="226">
        <v>134.209</v>
      </c>
      <c r="I134" s="227"/>
      <c r="J134" s="223"/>
      <c r="K134" s="223"/>
      <c r="L134" s="228"/>
      <c r="M134" s="229"/>
      <c r="N134" s="230"/>
      <c r="O134" s="230"/>
      <c r="P134" s="230"/>
      <c r="Q134" s="230"/>
      <c r="R134" s="230"/>
      <c r="S134" s="230"/>
      <c r="T134" s="231"/>
      <c r="AT134" s="232" t="s">
        <v>222</v>
      </c>
      <c r="AU134" s="232" t="s">
        <v>81</v>
      </c>
      <c r="AV134" s="14" t="s">
        <v>81</v>
      </c>
      <c r="AW134" s="14" t="s">
        <v>34</v>
      </c>
      <c r="AX134" s="14" t="s">
        <v>73</v>
      </c>
      <c r="AY134" s="232" t="s">
        <v>212</v>
      </c>
    </row>
    <row r="135" spans="1:65" s="14" customFormat="1" ht="11.25">
      <c r="B135" s="222"/>
      <c r="C135" s="223"/>
      <c r="D135" s="208" t="s">
        <v>222</v>
      </c>
      <c r="E135" s="224" t="s">
        <v>21</v>
      </c>
      <c r="F135" s="225" t="s">
        <v>237</v>
      </c>
      <c r="G135" s="223"/>
      <c r="H135" s="226">
        <v>-22.366</v>
      </c>
      <c r="I135" s="227"/>
      <c r="J135" s="223"/>
      <c r="K135" s="223"/>
      <c r="L135" s="228"/>
      <c r="M135" s="229"/>
      <c r="N135" s="230"/>
      <c r="O135" s="230"/>
      <c r="P135" s="230"/>
      <c r="Q135" s="230"/>
      <c r="R135" s="230"/>
      <c r="S135" s="230"/>
      <c r="T135" s="231"/>
      <c r="AT135" s="232" t="s">
        <v>222</v>
      </c>
      <c r="AU135" s="232" t="s">
        <v>81</v>
      </c>
      <c r="AV135" s="14" t="s">
        <v>81</v>
      </c>
      <c r="AW135" s="14" t="s">
        <v>34</v>
      </c>
      <c r="AX135" s="14" t="s">
        <v>73</v>
      </c>
      <c r="AY135" s="232" t="s">
        <v>212</v>
      </c>
    </row>
    <row r="136" spans="1:65" s="15" customFormat="1" ht="11.25">
      <c r="B136" s="233"/>
      <c r="C136" s="234"/>
      <c r="D136" s="208" t="s">
        <v>222</v>
      </c>
      <c r="E136" s="235" t="s">
        <v>21</v>
      </c>
      <c r="F136" s="236" t="s">
        <v>226</v>
      </c>
      <c r="G136" s="234"/>
      <c r="H136" s="237">
        <v>168.01499999999999</v>
      </c>
      <c r="I136" s="238"/>
      <c r="J136" s="234"/>
      <c r="K136" s="234"/>
      <c r="L136" s="239"/>
      <c r="M136" s="240"/>
      <c r="N136" s="241"/>
      <c r="O136" s="241"/>
      <c r="P136" s="241"/>
      <c r="Q136" s="241"/>
      <c r="R136" s="241"/>
      <c r="S136" s="241"/>
      <c r="T136" s="242"/>
      <c r="AT136" s="243" t="s">
        <v>222</v>
      </c>
      <c r="AU136" s="243" t="s">
        <v>81</v>
      </c>
      <c r="AV136" s="15" t="s">
        <v>88</v>
      </c>
      <c r="AW136" s="15" t="s">
        <v>34</v>
      </c>
      <c r="AX136" s="15" t="s">
        <v>73</v>
      </c>
      <c r="AY136" s="243" t="s">
        <v>212</v>
      </c>
    </row>
    <row r="137" spans="1:65" s="14" customFormat="1" ht="11.25">
      <c r="B137" s="222"/>
      <c r="C137" s="223"/>
      <c r="D137" s="208" t="s">
        <v>222</v>
      </c>
      <c r="E137" s="224" t="s">
        <v>21</v>
      </c>
      <c r="F137" s="225" t="s">
        <v>238</v>
      </c>
      <c r="G137" s="223"/>
      <c r="H137" s="226">
        <v>10</v>
      </c>
      <c r="I137" s="227"/>
      <c r="J137" s="223"/>
      <c r="K137" s="223"/>
      <c r="L137" s="228"/>
      <c r="M137" s="229"/>
      <c r="N137" s="230"/>
      <c r="O137" s="230"/>
      <c r="P137" s="230"/>
      <c r="Q137" s="230"/>
      <c r="R137" s="230"/>
      <c r="S137" s="230"/>
      <c r="T137" s="231"/>
      <c r="AT137" s="232" t="s">
        <v>222</v>
      </c>
      <c r="AU137" s="232" t="s">
        <v>81</v>
      </c>
      <c r="AV137" s="14" t="s">
        <v>81</v>
      </c>
      <c r="AW137" s="14" t="s">
        <v>34</v>
      </c>
      <c r="AX137" s="14" t="s">
        <v>73</v>
      </c>
      <c r="AY137" s="232" t="s">
        <v>212</v>
      </c>
    </row>
    <row r="138" spans="1:65" s="16" customFormat="1" ht="11.25">
      <c r="B138" s="244"/>
      <c r="C138" s="245"/>
      <c r="D138" s="208" t="s">
        <v>222</v>
      </c>
      <c r="E138" s="246" t="s">
        <v>21</v>
      </c>
      <c r="F138" s="247" t="s">
        <v>239</v>
      </c>
      <c r="G138" s="245"/>
      <c r="H138" s="248">
        <v>178.01499999999999</v>
      </c>
      <c r="I138" s="249"/>
      <c r="J138" s="245"/>
      <c r="K138" s="245"/>
      <c r="L138" s="250"/>
      <c r="M138" s="251"/>
      <c r="N138" s="252"/>
      <c r="O138" s="252"/>
      <c r="P138" s="252"/>
      <c r="Q138" s="252"/>
      <c r="R138" s="252"/>
      <c r="S138" s="252"/>
      <c r="T138" s="253"/>
      <c r="AT138" s="254" t="s">
        <v>222</v>
      </c>
      <c r="AU138" s="254" t="s">
        <v>81</v>
      </c>
      <c r="AV138" s="16" t="s">
        <v>93</v>
      </c>
      <c r="AW138" s="16" t="s">
        <v>34</v>
      </c>
      <c r="AX138" s="16" t="s">
        <v>79</v>
      </c>
      <c r="AY138" s="254" t="s">
        <v>212</v>
      </c>
    </row>
    <row r="139" spans="1:65" s="2" customFormat="1" ht="21.75" customHeight="1">
      <c r="A139" s="36"/>
      <c r="B139" s="37"/>
      <c r="C139" s="195" t="s">
        <v>88</v>
      </c>
      <c r="D139" s="195" t="s">
        <v>214</v>
      </c>
      <c r="E139" s="196" t="s">
        <v>240</v>
      </c>
      <c r="F139" s="197" t="s">
        <v>241</v>
      </c>
      <c r="G139" s="198" t="s">
        <v>217</v>
      </c>
      <c r="H139" s="199">
        <v>178.01499999999999</v>
      </c>
      <c r="I139" s="200"/>
      <c r="J139" s="201">
        <f>ROUND(I139*H139,2)</f>
        <v>0</v>
      </c>
      <c r="K139" s="197" t="s">
        <v>218</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93</v>
      </c>
      <c r="AT139" s="206" t="s">
        <v>214</v>
      </c>
      <c r="AU139" s="206" t="s">
        <v>81</v>
      </c>
      <c r="AY139" s="19" t="s">
        <v>212</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93</v>
      </c>
      <c r="BM139" s="206" t="s">
        <v>242</v>
      </c>
    </row>
    <row r="140" spans="1:65" s="2" customFormat="1" ht="146.25">
      <c r="A140" s="36"/>
      <c r="B140" s="37"/>
      <c r="C140" s="38"/>
      <c r="D140" s="208" t="s">
        <v>220</v>
      </c>
      <c r="E140" s="38"/>
      <c r="F140" s="209" t="s">
        <v>230</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220</v>
      </c>
      <c r="AU140" s="19" t="s">
        <v>81</v>
      </c>
    </row>
    <row r="141" spans="1:65" s="14" customFormat="1" ht="11.25">
      <c r="B141" s="222"/>
      <c r="C141" s="223"/>
      <c r="D141" s="208" t="s">
        <v>222</v>
      </c>
      <c r="E141" s="224" t="s">
        <v>21</v>
      </c>
      <c r="F141" s="225" t="s">
        <v>243</v>
      </c>
      <c r="G141" s="223"/>
      <c r="H141" s="226">
        <v>178.01499999999999</v>
      </c>
      <c r="I141" s="227"/>
      <c r="J141" s="223"/>
      <c r="K141" s="223"/>
      <c r="L141" s="228"/>
      <c r="M141" s="229"/>
      <c r="N141" s="230"/>
      <c r="O141" s="230"/>
      <c r="P141" s="230"/>
      <c r="Q141" s="230"/>
      <c r="R141" s="230"/>
      <c r="S141" s="230"/>
      <c r="T141" s="231"/>
      <c r="AT141" s="232" t="s">
        <v>222</v>
      </c>
      <c r="AU141" s="232" t="s">
        <v>81</v>
      </c>
      <c r="AV141" s="14" t="s">
        <v>81</v>
      </c>
      <c r="AW141" s="14" t="s">
        <v>34</v>
      </c>
      <c r="AX141" s="14" t="s">
        <v>79</v>
      </c>
      <c r="AY141" s="232" t="s">
        <v>212</v>
      </c>
    </row>
    <row r="142" spans="1:65" s="2" customFormat="1" ht="21.75" customHeight="1">
      <c r="A142" s="36"/>
      <c r="B142" s="37"/>
      <c r="C142" s="195" t="s">
        <v>93</v>
      </c>
      <c r="D142" s="195" t="s">
        <v>214</v>
      </c>
      <c r="E142" s="196" t="s">
        <v>244</v>
      </c>
      <c r="F142" s="197" t="s">
        <v>245</v>
      </c>
      <c r="G142" s="198" t="s">
        <v>217</v>
      </c>
      <c r="H142" s="199">
        <v>5.6589999999999998</v>
      </c>
      <c r="I142" s="200"/>
      <c r="J142" s="201">
        <f>ROUND(I142*H142,2)</f>
        <v>0</v>
      </c>
      <c r="K142" s="197" t="s">
        <v>218</v>
      </c>
      <c r="L142" s="41"/>
      <c r="M142" s="202" t="s">
        <v>21</v>
      </c>
      <c r="N142" s="203" t="s">
        <v>44</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93</v>
      </c>
      <c r="AT142" s="206" t="s">
        <v>214</v>
      </c>
      <c r="AU142" s="206" t="s">
        <v>81</v>
      </c>
      <c r="AY142" s="19" t="s">
        <v>212</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93</v>
      </c>
      <c r="BM142" s="206" t="s">
        <v>246</v>
      </c>
    </row>
    <row r="143" spans="1:65" s="2" customFormat="1" ht="97.5">
      <c r="A143" s="36"/>
      <c r="B143" s="37"/>
      <c r="C143" s="38"/>
      <c r="D143" s="208" t="s">
        <v>220</v>
      </c>
      <c r="E143" s="38"/>
      <c r="F143" s="209" t="s">
        <v>247</v>
      </c>
      <c r="G143" s="38"/>
      <c r="H143" s="38"/>
      <c r="I143" s="119"/>
      <c r="J143" s="38"/>
      <c r="K143" s="38"/>
      <c r="L143" s="41"/>
      <c r="M143" s="210"/>
      <c r="N143" s="211"/>
      <c r="O143" s="66"/>
      <c r="P143" s="66"/>
      <c r="Q143" s="66"/>
      <c r="R143" s="66"/>
      <c r="S143" s="66"/>
      <c r="T143" s="67"/>
      <c r="U143" s="36"/>
      <c r="V143" s="36"/>
      <c r="W143" s="36"/>
      <c r="X143" s="36"/>
      <c r="Y143" s="36"/>
      <c r="Z143" s="36"/>
      <c r="AA143" s="36"/>
      <c r="AB143" s="36"/>
      <c r="AC143" s="36"/>
      <c r="AD143" s="36"/>
      <c r="AE143" s="36"/>
      <c r="AT143" s="19" t="s">
        <v>220</v>
      </c>
      <c r="AU143" s="19" t="s">
        <v>81</v>
      </c>
    </row>
    <row r="144" spans="1:65" s="14" customFormat="1" ht="11.25">
      <c r="B144" s="222"/>
      <c r="C144" s="223"/>
      <c r="D144" s="208" t="s">
        <v>222</v>
      </c>
      <c r="E144" s="224" t="s">
        <v>21</v>
      </c>
      <c r="F144" s="225" t="s">
        <v>248</v>
      </c>
      <c r="G144" s="223"/>
      <c r="H144" s="226">
        <v>2.5</v>
      </c>
      <c r="I144" s="227"/>
      <c r="J144" s="223"/>
      <c r="K144" s="223"/>
      <c r="L144" s="228"/>
      <c r="M144" s="229"/>
      <c r="N144" s="230"/>
      <c r="O144" s="230"/>
      <c r="P144" s="230"/>
      <c r="Q144" s="230"/>
      <c r="R144" s="230"/>
      <c r="S144" s="230"/>
      <c r="T144" s="231"/>
      <c r="AT144" s="232" t="s">
        <v>222</v>
      </c>
      <c r="AU144" s="232" t="s">
        <v>81</v>
      </c>
      <c r="AV144" s="14" t="s">
        <v>81</v>
      </c>
      <c r="AW144" s="14" t="s">
        <v>34</v>
      </c>
      <c r="AX144" s="14" t="s">
        <v>73</v>
      </c>
      <c r="AY144" s="232" t="s">
        <v>212</v>
      </c>
    </row>
    <row r="145" spans="1:65" s="15" customFormat="1" ht="11.25">
      <c r="B145" s="233"/>
      <c r="C145" s="234"/>
      <c r="D145" s="208" t="s">
        <v>222</v>
      </c>
      <c r="E145" s="235" t="s">
        <v>21</v>
      </c>
      <c r="F145" s="236" t="s">
        <v>226</v>
      </c>
      <c r="G145" s="234"/>
      <c r="H145" s="237">
        <v>2.5</v>
      </c>
      <c r="I145" s="238"/>
      <c r="J145" s="234"/>
      <c r="K145" s="234"/>
      <c r="L145" s="239"/>
      <c r="M145" s="240"/>
      <c r="N145" s="241"/>
      <c r="O145" s="241"/>
      <c r="P145" s="241"/>
      <c r="Q145" s="241"/>
      <c r="R145" s="241"/>
      <c r="S145" s="241"/>
      <c r="T145" s="242"/>
      <c r="AT145" s="243" t="s">
        <v>222</v>
      </c>
      <c r="AU145" s="243" t="s">
        <v>81</v>
      </c>
      <c r="AV145" s="15" t="s">
        <v>88</v>
      </c>
      <c r="AW145" s="15" t="s">
        <v>34</v>
      </c>
      <c r="AX145" s="15" t="s">
        <v>73</v>
      </c>
      <c r="AY145" s="243" t="s">
        <v>212</v>
      </c>
    </row>
    <row r="146" spans="1:65" s="13" customFormat="1" ht="11.25">
      <c r="B146" s="212"/>
      <c r="C146" s="213"/>
      <c r="D146" s="208" t="s">
        <v>222</v>
      </c>
      <c r="E146" s="214" t="s">
        <v>21</v>
      </c>
      <c r="F146" s="215" t="s">
        <v>249</v>
      </c>
      <c r="G146" s="213"/>
      <c r="H146" s="214" t="s">
        <v>21</v>
      </c>
      <c r="I146" s="216"/>
      <c r="J146" s="213"/>
      <c r="K146" s="213"/>
      <c r="L146" s="217"/>
      <c r="M146" s="218"/>
      <c r="N146" s="219"/>
      <c r="O146" s="219"/>
      <c r="P146" s="219"/>
      <c r="Q146" s="219"/>
      <c r="R146" s="219"/>
      <c r="S146" s="219"/>
      <c r="T146" s="220"/>
      <c r="AT146" s="221" t="s">
        <v>222</v>
      </c>
      <c r="AU146" s="221" t="s">
        <v>81</v>
      </c>
      <c r="AV146" s="13" t="s">
        <v>79</v>
      </c>
      <c r="AW146" s="13" t="s">
        <v>34</v>
      </c>
      <c r="AX146" s="13" t="s">
        <v>73</v>
      </c>
      <c r="AY146" s="221" t="s">
        <v>212</v>
      </c>
    </row>
    <row r="147" spans="1:65" s="14" customFormat="1" ht="11.25">
      <c r="B147" s="222"/>
      <c r="C147" s="223"/>
      <c r="D147" s="208" t="s">
        <v>222</v>
      </c>
      <c r="E147" s="224" t="s">
        <v>21</v>
      </c>
      <c r="F147" s="225" t="s">
        <v>250</v>
      </c>
      <c r="G147" s="223"/>
      <c r="H147" s="226">
        <v>3.1589999999999998</v>
      </c>
      <c r="I147" s="227"/>
      <c r="J147" s="223"/>
      <c r="K147" s="223"/>
      <c r="L147" s="228"/>
      <c r="M147" s="229"/>
      <c r="N147" s="230"/>
      <c r="O147" s="230"/>
      <c r="P147" s="230"/>
      <c r="Q147" s="230"/>
      <c r="R147" s="230"/>
      <c r="S147" s="230"/>
      <c r="T147" s="231"/>
      <c r="AT147" s="232" t="s">
        <v>222</v>
      </c>
      <c r="AU147" s="232" t="s">
        <v>81</v>
      </c>
      <c r="AV147" s="14" t="s">
        <v>81</v>
      </c>
      <c r="AW147" s="14" t="s">
        <v>34</v>
      </c>
      <c r="AX147" s="14" t="s">
        <v>73</v>
      </c>
      <c r="AY147" s="232" t="s">
        <v>212</v>
      </c>
    </row>
    <row r="148" spans="1:65" s="15" customFormat="1" ht="11.25">
      <c r="B148" s="233"/>
      <c r="C148" s="234"/>
      <c r="D148" s="208" t="s">
        <v>222</v>
      </c>
      <c r="E148" s="235" t="s">
        <v>21</v>
      </c>
      <c r="F148" s="236" t="s">
        <v>226</v>
      </c>
      <c r="G148" s="234"/>
      <c r="H148" s="237">
        <v>3.1589999999999998</v>
      </c>
      <c r="I148" s="238"/>
      <c r="J148" s="234"/>
      <c r="K148" s="234"/>
      <c r="L148" s="239"/>
      <c r="M148" s="240"/>
      <c r="N148" s="241"/>
      <c r="O148" s="241"/>
      <c r="P148" s="241"/>
      <c r="Q148" s="241"/>
      <c r="R148" s="241"/>
      <c r="S148" s="241"/>
      <c r="T148" s="242"/>
      <c r="AT148" s="243" t="s">
        <v>222</v>
      </c>
      <c r="AU148" s="243" t="s">
        <v>81</v>
      </c>
      <c r="AV148" s="15" t="s">
        <v>88</v>
      </c>
      <c r="AW148" s="15" t="s">
        <v>34</v>
      </c>
      <c r="AX148" s="15" t="s">
        <v>73</v>
      </c>
      <c r="AY148" s="243" t="s">
        <v>212</v>
      </c>
    </row>
    <row r="149" spans="1:65" s="16" customFormat="1" ht="11.25">
      <c r="B149" s="244"/>
      <c r="C149" s="245"/>
      <c r="D149" s="208" t="s">
        <v>222</v>
      </c>
      <c r="E149" s="246" t="s">
        <v>21</v>
      </c>
      <c r="F149" s="247" t="s">
        <v>239</v>
      </c>
      <c r="G149" s="245"/>
      <c r="H149" s="248">
        <v>5.6589999999999998</v>
      </c>
      <c r="I149" s="249"/>
      <c r="J149" s="245"/>
      <c r="K149" s="245"/>
      <c r="L149" s="250"/>
      <c r="M149" s="251"/>
      <c r="N149" s="252"/>
      <c r="O149" s="252"/>
      <c r="P149" s="252"/>
      <c r="Q149" s="252"/>
      <c r="R149" s="252"/>
      <c r="S149" s="252"/>
      <c r="T149" s="253"/>
      <c r="AT149" s="254" t="s">
        <v>222</v>
      </c>
      <c r="AU149" s="254" t="s">
        <v>81</v>
      </c>
      <c r="AV149" s="16" t="s">
        <v>93</v>
      </c>
      <c r="AW149" s="16" t="s">
        <v>34</v>
      </c>
      <c r="AX149" s="16" t="s">
        <v>79</v>
      </c>
      <c r="AY149" s="254" t="s">
        <v>212</v>
      </c>
    </row>
    <row r="150" spans="1:65" s="2" customFormat="1" ht="21.75" customHeight="1">
      <c r="A150" s="36"/>
      <c r="B150" s="37"/>
      <c r="C150" s="195" t="s">
        <v>251</v>
      </c>
      <c r="D150" s="195" t="s">
        <v>214</v>
      </c>
      <c r="E150" s="196" t="s">
        <v>252</v>
      </c>
      <c r="F150" s="197" t="s">
        <v>253</v>
      </c>
      <c r="G150" s="198" t="s">
        <v>217</v>
      </c>
      <c r="H150" s="199">
        <v>5.6589999999999998</v>
      </c>
      <c r="I150" s="200"/>
      <c r="J150" s="201">
        <f>ROUND(I150*H150,2)</f>
        <v>0</v>
      </c>
      <c r="K150" s="197" t="s">
        <v>218</v>
      </c>
      <c r="L150" s="41"/>
      <c r="M150" s="202" t="s">
        <v>21</v>
      </c>
      <c r="N150" s="203" t="s">
        <v>44</v>
      </c>
      <c r="O150" s="66"/>
      <c r="P150" s="204">
        <f>O150*H150</f>
        <v>0</v>
      </c>
      <c r="Q150" s="204">
        <v>0</v>
      </c>
      <c r="R150" s="204">
        <f>Q150*H150</f>
        <v>0</v>
      </c>
      <c r="S150" s="204">
        <v>0</v>
      </c>
      <c r="T150" s="205">
        <f>S150*H150</f>
        <v>0</v>
      </c>
      <c r="U150" s="36"/>
      <c r="V150" s="36"/>
      <c r="W150" s="36"/>
      <c r="X150" s="36"/>
      <c r="Y150" s="36"/>
      <c r="Z150" s="36"/>
      <c r="AA150" s="36"/>
      <c r="AB150" s="36"/>
      <c r="AC150" s="36"/>
      <c r="AD150" s="36"/>
      <c r="AE150" s="36"/>
      <c r="AR150" s="206" t="s">
        <v>93</v>
      </c>
      <c r="AT150" s="206" t="s">
        <v>214</v>
      </c>
      <c r="AU150" s="206" t="s">
        <v>81</v>
      </c>
      <c r="AY150" s="19" t="s">
        <v>212</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93</v>
      </c>
      <c r="BM150" s="206" t="s">
        <v>254</v>
      </c>
    </row>
    <row r="151" spans="1:65" s="2" customFormat="1" ht="97.5">
      <c r="A151" s="36"/>
      <c r="B151" s="37"/>
      <c r="C151" s="38"/>
      <c r="D151" s="208" t="s">
        <v>220</v>
      </c>
      <c r="E151" s="38"/>
      <c r="F151" s="209" t="s">
        <v>247</v>
      </c>
      <c r="G151" s="38"/>
      <c r="H151" s="38"/>
      <c r="I151" s="119"/>
      <c r="J151" s="38"/>
      <c r="K151" s="38"/>
      <c r="L151" s="41"/>
      <c r="M151" s="210"/>
      <c r="N151" s="211"/>
      <c r="O151" s="66"/>
      <c r="P151" s="66"/>
      <c r="Q151" s="66"/>
      <c r="R151" s="66"/>
      <c r="S151" s="66"/>
      <c r="T151" s="67"/>
      <c r="U151" s="36"/>
      <c r="V151" s="36"/>
      <c r="W151" s="36"/>
      <c r="X151" s="36"/>
      <c r="Y151" s="36"/>
      <c r="Z151" s="36"/>
      <c r="AA151" s="36"/>
      <c r="AB151" s="36"/>
      <c r="AC151" s="36"/>
      <c r="AD151" s="36"/>
      <c r="AE151" s="36"/>
      <c r="AT151" s="19" t="s">
        <v>220</v>
      </c>
      <c r="AU151" s="19" t="s">
        <v>81</v>
      </c>
    </row>
    <row r="152" spans="1:65" s="14" customFormat="1" ht="11.25">
      <c r="B152" s="222"/>
      <c r="C152" s="223"/>
      <c r="D152" s="208" t="s">
        <v>222</v>
      </c>
      <c r="E152" s="224" t="s">
        <v>21</v>
      </c>
      <c r="F152" s="225" t="s">
        <v>255</v>
      </c>
      <c r="G152" s="223"/>
      <c r="H152" s="226">
        <v>5.6589999999999998</v>
      </c>
      <c r="I152" s="227"/>
      <c r="J152" s="223"/>
      <c r="K152" s="223"/>
      <c r="L152" s="228"/>
      <c r="M152" s="229"/>
      <c r="N152" s="230"/>
      <c r="O152" s="230"/>
      <c r="P152" s="230"/>
      <c r="Q152" s="230"/>
      <c r="R152" s="230"/>
      <c r="S152" s="230"/>
      <c r="T152" s="231"/>
      <c r="AT152" s="232" t="s">
        <v>222</v>
      </c>
      <c r="AU152" s="232" t="s">
        <v>81</v>
      </c>
      <c r="AV152" s="14" t="s">
        <v>81</v>
      </c>
      <c r="AW152" s="14" t="s">
        <v>34</v>
      </c>
      <c r="AX152" s="14" t="s">
        <v>79</v>
      </c>
      <c r="AY152" s="232" t="s">
        <v>212</v>
      </c>
    </row>
    <row r="153" spans="1:65" s="2" customFormat="1" ht="21.75" customHeight="1">
      <c r="A153" s="36"/>
      <c r="B153" s="37"/>
      <c r="C153" s="195" t="s">
        <v>256</v>
      </c>
      <c r="D153" s="195" t="s">
        <v>214</v>
      </c>
      <c r="E153" s="196" t="s">
        <v>257</v>
      </c>
      <c r="F153" s="197" t="s">
        <v>258</v>
      </c>
      <c r="G153" s="198" t="s">
        <v>217</v>
      </c>
      <c r="H153" s="199">
        <v>21.382000000000001</v>
      </c>
      <c r="I153" s="200"/>
      <c r="J153" s="201">
        <f>ROUND(I153*H153,2)</f>
        <v>0</v>
      </c>
      <c r="K153" s="197" t="s">
        <v>218</v>
      </c>
      <c r="L153" s="41"/>
      <c r="M153" s="202" t="s">
        <v>21</v>
      </c>
      <c r="N153" s="203" t="s">
        <v>44</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93</v>
      </c>
      <c r="AT153" s="206" t="s">
        <v>214</v>
      </c>
      <c r="AU153" s="206" t="s">
        <v>81</v>
      </c>
      <c r="AY153" s="19" t="s">
        <v>212</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93</v>
      </c>
      <c r="BM153" s="206" t="s">
        <v>259</v>
      </c>
    </row>
    <row r="154" spans="1:65" s="2" customFormat="1" ht="146.25">
      <c r="A154" s="36"/>
      <c r="B154" s="37"/>
      <c r="C154" s="38"/>
      <c r="D154" s="208" t="s">
        <v>220</v>
      </c>
      <c r="E154" s="38"/>
      <c r="F154" s="209" t="s">
        <v>260</v>
      </c>
      <c r="G154" s="38"/>
      <c r="H154" s="38"/>
      <c r="I154" s="119"/>
      <c r="J154" s="38"/>
      <c r="K154" s="38"/>
      <c r="L154" s="41"/>
      <c r="M154" s="210"/>
      <c r="N154" s="211"/>
      <c r="O154" s="66"/>
      <c r="P154" s="66"/>
      <c r="Q154" s="66"/>
      <c r="R154" s="66"/>
      <c r="S154" s="66"/>
      <c r="T154" s="67"/>
      <c r="U154" s="36"/>
      <c r="V154" s="36"/>
      <c r="W154" s="36"/>
      <c r="X154" s="36"/>
      <c r="Y154" s="36"/>
      <c r="Z154" s="36"/>
      <c r="AA154" s="36"/>
      <c r="AB154" s="36"/>
      <c r="AC154" s="36"/>
      <c r="AD154" s="36"/>
      <c r="AE154" s="36"/>
      <c r="AT154" s="19" t="s">
        <v>220</v>
      </c>
      <c r="AU154" s="19" t="s">
        <v>81</v>
      </c>
    </row>
    <row r="155" spans="1:65" s="13" customFormat="1" ht="11.25">
      <c r="B155" s="212"/>
      <c r="C155" s="213"/>
      <c r="D155" s="208" t="s">
        <v>222</v>
      </c>
      <c r="E155" s="214" t="s">
        <v>21</v>
      </c>
      <c r="F155" s="215" t="s">
        <v>261</v>
      </c>
      <c r="G155" s="213"/>
      <c r="H155" s="214" t="s">
        <v>21</v>
      </c>
      <c r="I155" s="216"/>
      <c r="J155" s="213"/>
      <c r="K155" s="213"/>
      <c r="L155" s="217"/>
      <c r="M155" s="218"/>
      <c r="N155" s="219"/>
      <c r="O155" s="219"/>
      <c r="P155" s="219"/>
      <c r="Q155" s="219"/>
      <c r="R155" s="219"/>
      <c r="S155" s="219"/>
      <c r="T155" s="220"/>
      <c r="AT155" s="221" t="s">
        <v>222</v>
      </c>
      <c r="AU155" s="221" t="s">
        <v>81</v>
      </c>
      <c r="AV155" s="13" t="s">
        <v>79</v>
      </c>
      <c r="AW155" s="13" t="s">
        <v>34</v>
      </c>
      <c r="AX155" s="13" t="s">
        <v>73</v>
      </c>
      <c r="AY155" s="221" t="s">
        <v>212</v>
      </c>
    </row>
    <row r="156" spans="1:65" s="14" customFormat="1" ht="11.25">
      <c r="B156" s="222"/>
      <c r="C156" s="223"/>
      <c r="D156" s="208" t="s">
        <v>222</v>
      </c>
      <c r="E156" s="224" t="s">
        <v>21</v>
      </c>
      <c r="F156" s="225" t="s">
        <v>262</v>
      </c>
      <c r="G156" s="223"/>
      <c r="H156" s="226">
        <v>19.481000000000002</v>
      </c>
      <c r="I156" s="227"/>
      <c r="J156" s="223"/>
      <c r="K156" s="223"/>
      <c r="L156" s="228"/>
      <c r="M156" s="229"/>
      <c r="N156" s="230"/>
      <c r="O156" s="230"/>
      <c r="P156" s="230"/>
      <c r="Q156" s="230"/>
      <c r="R156" s="230"/>
      <c r="S156" s="230"/>
      <c r="T156" s="231"/>
      <c r="AT156" s="232" t="s">
        <v>222</v>
      </c>
      <c r="AU156" s="232" t="s">
        <v>81</v>
      </c>
      <c r="AV156" s="14" t="s">
        <v>81</v>
      </c>
      <c r="AW156" s="14" t="s">
        <v>34</v>
      </c>
      <c r="AX156" s="14" t="s">
        <v>73</v>
      </c>
      <c r="AY156" s="232" t="s">
        <v>212</v>
      </c>
    </row>
    <row r="157" spans="1:65" s="14" customFormat="1" ht="11.25">
      <c r="B157" s="222"/>
      <c r="C157" s="223"/>
      <c r="D157" s="208" t="s">
        <v>222</v>
      </c>
      <c r="E157" s="224" t="s">
        <v>21</v>
      </c>
      <c r="F157" s="225" t="s">
        <v>263</v>
      </c>
      <c r="G157" s="223"/>
      <c r="H157" s="226">
        <v>1.901</v>
      </c>
      <c r="I157" s="227"/>
      <c r="J157" s="223"/>
      <c r="K157" s="223"/>
      <c r="L157" s="228"/>
      <c r="M157" s="229"/>
      <c r="N157" s="230"/>
      <c r="O157" s="230"/>
      <c r="P157" s="230"/>
      <c r="Q157" s="230"/>
      <c r="R157" s="230"/>
      <c r="S157" s="230"/>
      <c r="T157" s="231"/>
      <c r="AT157" s="232" t="s">
        <v>222</v>
      </c>
      <c r="AU157" s="232" t="s">
        <v>81</v>
      </c>
      <c r="AV157" s="14" t="s">
        <v>81</v>
      </c>
      <c r="AW157" s="14" t="s">
        <v>34</v>
      </c>
      <c r="AX157" s="14" t="s">
        <v>73</v>
      </c>
      <c r="AY157" s="232" t="s">
        <v>212</v>
      </c>
    </row>
    <row r="158" spans="1:65" s="15" customFormat="1" ht="11.25">
      <c r="B158" s="233"/>
      <c r="C158" s="234"/>
      <c r="D158" s="208" t="s">
        <v>222</v>
      </c>
      <c r="E158" s="235" t="s">
        <v>21</v>
      </c>
      <c r="F158" s="236" t="s">
        <v>226</v>
      </c>
      <c r="G158" s="234"/>
      <c r="H158" s="237">
        <v>21.382000000000001</v>
      </c>
      <c r="I158" s="238"/>
      <c r="J158" s="234"/>
      <c r="K158" s="234"/>
      <c r="L158" s="239"/>
      <c r="M158" s="240"/>
      <c r="N158" s="241"/>
      <c r="O158" s="241"/>
      <c r="P158" s="241"/>
      <c r="Q158" s="241"/>
      <c r="R158" s="241"/>
      <c r="S158" s="241"/>
      <c r="T158" s="242"/>
      <c r="AT158" s="243" t="s">
        <v>222</v>
      </c>
      <c r="AU158" s="243" t="s">
        <v>81</v>
      </c>
      <c r="AV158" s="15" t="s">
        <v>88</v>
      </c>
      <c r="AW158" s="15" t="s">
        <v>34</v>
      </c>
      <c r="AX158" s="15" t="s">
        <v>79</v>
      </c>
      <c r="AY158" s="243" t="s">
        <v>212</v>
      </c>
    </row>
    <row r="159" spans="1:65" s="2" customFormat="1" ht="21.75" customHeight="1">
      <c r="A159" s="36"/>
      <c r="B159" s="37"/>
      <c r="C159" s="195" t="s">
        <v>264</v>
      </c>
      <c r="D159" s="195" t="s">
        <v>214</v>
      </c>
      <c r="E159" s="196" t="s">
        <v>265</v>
      </c>
      <c r="F159" s="197" t="s">
        <v>266</v>
      </c>
      <c r="G159" s="198" t="s">
        <v>217</v>
      </c>
      <c r="H159" s="199">
        <v>21.382000000000001</v>
      </c>
      <c r="I159" s="200"/>
      <c r="J159" s="201">
        <f>ROUND(I159*H159,2)</f>
        <v>0</v>
      </c>
      <c r="K159" s="197" t="s">
        <v>218</v>
      </c>
      <c r="L159" s="41"/>
      <c r="M159" s="202" t="s">
        <v>21</v>
      </c>
      <c r="N159" s="203" t="s">
        <v>44</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93</v>
      </c>
      <c r="AT159" s="206" t="s">
        <v>214</v>
      </c>
      <c r="AU159" s="206" t="s">
        <v>81</v>
      </c>
      <c r="AY159" s="19" t="s">
        <v>212</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93</v>
      </c>
      <c r="BM159" s="206" t="s">
        <v>267</v>
      </c>
    </row>
    <row r="160" spans="1:65" s="2" customFormat="1" ht="146.25">
      <c r="A160" s="36"/>
      <c r="B160" s="37"/>
      <c r="C160" s="38"/>
      <c r="D160" s="208" t="s">
        <v>220</v>
      </c>
      <c r="E160" s="38"/>
      <c r="F160" s="209" t="s">
        <v>260</v>
      </c>
      <c r="G160" s="38"/>
      <c r="H160" s="38"/>
      <c r="I160" s="119"/>
      <c r="J160" s="38"/>
      <c r="K160" s="38"/>
      <c r="L160" s="41"/>
      <c r="M160" s="210"/>
      <c r="N160" s="211"/>
      <c r="O160" s="66"/>
      <c r="P160" s="66"/>
      <c r="Q160" s="66"/>
      <c r="R160" s="66"/>
      <c r="S160" s="66"/>
      <c r="T160" s="67"/>
      <c r="U160" s="36"/>
      <c r="V160" s="36"/>
      <c r="W160" s="36"/>
      <c r="X160" s="36"/>
      <c r="Y160" s="36"/>
      <c r="Z160" s="36"/>
      <c r="AA160" s="36"/>
      <c r="AB160" s="36"/>
      <c r="AC160" s="36"/>
      <c r="AD160" s="36"/>
      <c r="AE160" s="36"/>
      <c r="AT160" s="19" t="s">
        <v>220</v>
      </c>
      <c r="AU160" s="19" t="s">
        <v>81</v>
      </c>
    </row>
    <row r="161" spans="1:65" s="14" customFormat="1" ht="11.25">
      <c r="B161" s="222"/>
      <c r="C161" s="223"/>
      <c r="D161" s="208" t="s">
        <v>222</v>
      </c>
      <c r="E161" s="224" t="s">
        <v>21</v>
      </c>
      <c r="F161" s="225" t="s">
        <v>268</v>
      </c>
      <c r="G161" s="223"/>
      <c r="H161" s="226">
        <v>21.382000000000001</v>
      </c>
      <c r="I161" s="227"/>
      <c r="J161" s="223"/>
      <c r="K161" s="223"/>
      <c r="L161" s="228"/>
      <c r="M161" s="229"/>
      <c r="N161" s="230"/>
      <c r="O161" s="230"/>
      <c r="P161" s="230"/>
      <c r="Q161" s="230"/>
      <c r="R161" s="230"/>
      <c r="S161" s="230"/>
      <c r="T161" s="231"/>
      <c r="AT161" s="232" t="s">
        <v>222</v>
      </c>
      <c r="AU161" s="232" t="s">
        <v>81</v>
      </c>
      <c r="AV161" s="14" t="s">
        <v>81</v>
      </c>
      <c r="AW161" s="14" t="s">
        <v>34</v>
      </c>
      <c r="AX161" s="14" t="s">
        <v>79</v>
      </c>
      <c r="AY161" s="232" t="s">
        <v>212</v>
      </c>
    </row>
    <row r="162" spans="1:65" s="2" customFormat="1" ht="16.5" customHeight="1">
      <c r="A162" s="36"/>
      <c r="B162" s="37"/>
      <c r="C162" s="195" t="s">
        <v>269</v>
      </c>
      <c r="D162" s="195" t="s">
        <v>214</v>
      </c>
      <c r="E162" s="196" t="s">
        <v>270</v>
      </c>
      <c r="F162" s="197" t="s">
        <v>271</v>
      </c>
      <c r="G162" s="198" t="s">
        <v>217</v>
      </c>
      <c r="H162" s="199">
        <v>0.5</v>
      </c>
      <c r="I162" s="200"/>
      <c r="J162" s="201">
        <f>ROUND(I162*H162,2)</f>
        <v>0</v>
      </c>
      <c r="K162" s="197" t="s">
        <v>218</v>
      </c>
      <c r="L162" s="41"/>
      <c r="M162" s="202" t="s">
        <v>21</v>
      </c>
      <c r="N162" s="203" t="s">
        <v>44</v>
      </c>
      <c r="O162" s="66"/>
      <c r="P162" s="204">
        <f>O162*H162</f>
        <v>0</v>
      </c>
      <c r="Q162" s="204">
        <v>0</v>
      </c>
      <c r="R162" s="204">
        <f>Q162*H162</f>
        <v>0</v>
      </c>
      <c r="S162" s="204">
        <v>0</v>
      </c>
      <c r="T162" s="205">
        <f>S162*H162</f>
        <v>0</v>
      </c>
      <c r="U162" s="36"/>
      <c r="V162" s="36"/>
      <c r="W162" s="36"/>
      <c r="X162" s="36"/>
      <c r="Y162" s="36"/>
      <c r="Z162" s="36"/>
      <c r="AA162" s="36"/>
      <c r="AB162" s="36"/>
      <c r="AC162" s="36"/>
      <c r="AD162" s="36"/>
      <c r="AE162" s="36"/>
      <c r="AR162" s="206" t="s">
        <v>93</v>
      </c>
      <c r="AT162" s="206" t="s">
        <v>214</v>
      </c>
      <c r="AU162" s="206" t="s">
        <v>81</v>
      </c>
      <c r="AY162" s="19" t="s">
        <v>212</v>
      </c>
      <c r="BE162" s="207">
        <f>IF(N162="základní",J162,0)</f>
        <v>0</v>
      </c>
      <c r="BF162" s="207">
        <f>IF(N162="snížená",J162,0)</f>
        <v>0</v>
      </c>
      <c r="BG162" s="207">
        <f>IF(N162="zákl. přenesená",J162,0)</f>
        <v>0</v>
      </c>
      <c r="BH162" s="207">
        <f>IF(N162="sníž. přenesená",J162,0)</f>
        <v>0</v>
      </c>
      <c r="BI162" s="207">
        <f>IF(N162="nulová",J162,0)</f>
        <v>0</v>
      </c>
      <c r="BJ162" s="19" t="s">
        <v>79</v>
      </c>
      <c r="BK162" s="207">
        <f>ROUND(I162*H162,2)</f>
        <v>0</v>
      </c>
      <c r="BL162" s="19" t="s">
        <v>93</v>
      </c>
      <c r="BM162" s="206" t="s">
        <v>272</v>
      </c>
    </row>
    <row r="163" spans="1:65" s="2" customFormat="1" ht="29.25">
      <c r="A163" s="36"/>
      <c r="B163" s="37"/>
      <c r="C163" s="38"/>
      <c r="D163" s="208" t="s">
        <v>220</v>
      </c>
      <c r="E163" s="38"/>
      <c r="F163" s="209" t="s">
        <v>273</v>
      </c>
      <c r="G163" s="38"/>
      <c r="H163" s="38"/>
      <c r="I163" s="119"/>
      <c r="J163" s="38"/>
      <c r="K163" s="38"/>
      <c r="L163" s="41"/>
      <c r="M163" s="210"/>
      <c r="N163" s="211"/>
      <c r="O163" s="66"/>
      <c r="P163" s="66"/>
      <c r="Q163" s="66"/>
      <c r="R163" s="66"/>
      <c r="S163" s="66"/>
      <c r="T163" s="67"/>
      <c r="U163" s="36"/>
      <c r="V163" s="36"/>
      <c r="W163" s="36"/>
      <c r="X163" s="36"/>
      <c r="Y163" s="36"/>
      <c r="Z163" s="36"/>
      <c r="AA163" s="36"/>
      <c r="AB163" s="36"/>
      <c r="AC163" s="36"/>
      <c r="AD163" s="36"/>
      <c r="AE163" s="36"/>
      <c r="AT163" s="19" t="s">
        <v>220</v>
      </c>
      <c r="AU163" s="19" t="s">
        <v>81</v>
      </c>
    </row>
    <row r="164" spans="1:65" s="14" customFormat="1" ht="11.25">
      <c r="B164" s="222"/>
      <c r="C164" s="223"/>
      <c r="D164" s="208" t="s">
        <v>222</v>
      </c>
      <c r="E164" s="224" t="s">
        <v>21</v>
      </c>
      <c r="F164" s="225" t="s">
        <v>274</v>
      </c>
      <c r="G164" s="223"/>
      <c r="H164" s="226">
        <v>0.5</v>
      </c>
      <c r="I164" s="227"/>
      <c r="J164" s="223"/>
      <c r="K164" s="223"/>
      <c r="L164" s="228"/>
      <c r="M164" s="229"/>
      <c r="N164" s="230"/>
      <c r="O164" s="230"/>
      <c r="P164" s="230"/>
      <c r="Q164" s="230"/>
      <c r="R164" s="230"/>
      <c r="S164" s="230"/>
      <c r="T164" s="231"/>
      <c r="AT164" s="232" t="s">
        <v>222</v>
      </c>
      <c r="AU164" s="232" t="s">
        <v>81</v>
      </c>
      <c r="AV164" s="14" t="s">
        <v>81</v>
      </c>
      <c r="AW164" s="14" t="s">
        <v>34</v>
      </c>
      <c r="AX164" s="14" t="s">
        <v>79</v>
      </c>
      <c r="AY164" s="232" t="s">
        <v>212</v>
      </c>
    </row>
    <row r="165" spans="1:65" s="2" customFormat="1" ht="21.75" customHeight="1">
      <c r="A165" s="36"/>
      <c r="B165" s="37"/>
      <c r="C165" s="195" t="s">
        <v>275</v>
      </c>
      <c r="D165" s="195" t="s">
        <v>214</v>
      </c>
      <c r="E165" s="196" t="s">
        <v>276</v>
      </c>
      <c r="F165" s="197" t="s">
        <v>277</v>
      </c>
      <c r="G165" s="198" t="s">
        <v>217</v>
      </c>
      <c r="H165" s="199">
        <v>349.09500000000003</v>
      </c>
      <c r="I165" s="200"/>
      <c r="J165" s="201">
        <f>ROUND(I165*H165,2)</f>
        <v>0</v>
      </c>
      <c r="K165" s="197" t="s">
        <v>218</v>
      </c>
      <c r="L165" s="41"/>
      <c r="M165" s="202" t="s">
        <v>21</v>
      </c>
      <c r="N165" s="203" t="s">
        <v>44</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93</v>
      </c>
      <c r="AT165" s="206" t="s">
        <v>214</v>
      </c>
      <c r="AU165" s="206" t="s">
        <v>81</v>
      </c>
      <c r="AY165" s="19" t="s">
        <v>212</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93</v>
      </c>
      <c r="BM165" s="206" t="s">
        <v>278</v>
      </c>
    </row>
    <row r="166" spans="1:65" s="2" customFormat="1" ht="136.5">
      <c r="A166" s="36"/>
      <c r="B166" s="37"/>
      <c r="C166" s="38"/>
      <c r="D166" s="208" t="s">
        <v>220</v>
      </c>
      <c r="E166" s="38"/>
      <c r="F166" s="209" t="s">
        <v>279</v>
      </c>
      <c r="G166" s="38"/>
      <c r="H166" s="38"/>
      <c r="I166" s="119"/>
      <c r="J166" s="38"/>
      <c r="K166" s="38"/>
      <c r="L166" s="41"/>
      <c r="M166" s="210"/>
      <c r="N166" s="211"/>
      <c r="O166" s="66"/>
      <c r="P166" s="66"/>
      <c r="Q166" s="66"/>
      <c r="R166" s="66"/>
      <c r="S166" s="66"/>
      <c r="T166" s="67"/>
      <c r="U166" s="36"/>
      <c r="V166" s="36"/>
      <c r="W166" s="36"/>
      <c r="X166" s="36"/>
      <c r="Y166" s="36"/>
      <c r="Z166" s="36"/>
      <c r="AA166" s="36"/>
      <c r="AB166" s="36"/>
      <c r="AC166" s="36"/>
      <c r="AD166" s="36"/>
      <c r="AE166" s="36"/>
      <c r="AT166" s="19" t="s">
        <v>220</v>
      </c>
      <c r="AU166" s="19" t="s">
        <v>81</v>
      </c>
    </row>
    <row r="167" spans="1:65" s="13" customFormat="1" ht="11.25">
      <c r="B167" s="212"/>
      <c r="C167" s="213"/>
      <c r="D167" s="208" t="s">
        <v>222</v>
      </c>
      <c r="E167" s="214" t="s">
        <v>21</v>
      </c>
      <c r="F167" s="215" t="s">
        <v>280</v>
      </c>
      <c r="G167" s="213"/>
      <c r="H167" s="214" t="s">
        <v>21</v>
      </c>
      <c r="I167" s="216"/>
      <c r="J167" s="213"/>
      <c r="K167" s="213"/>
      <c r="L167" s="217"/>
      <c r="M167" s="218"/>
      <c r="N167" s="219"/>
      <c r="O167" s="219"/>
      <c r="P167" s="219"/>
      <c r="Q167" s="219"/>
      <c r="R167" s="219"/>
      <c r="S167" s="219"/>
      <c r="T167" s="220"/>
      <c r="AT167" s="221" t="s">
        <v>222</v>
      </c>
      <c r="AU167" s="221" t="s">
        <v>81</v>
      </c>
      <c r="AV167" s="13" t="s">
        <v>79</v>
      </c>
      <c r="AW167" s="13" t="s">
        <v>34</v>
      </c>
      <c r="AX167" s="13" t="s">
        <v>73</v>
      </c>
      <c r="AY167" s="221" t="s">
        <v>212</v>
      </c>
    </row>
    <row r="168" spans="1:65" s="13" customFormat="1" ht="11.25">
      <c r="B168" s="212"/>
      <c r="C168" s="213"/>
      <c r="D168" s="208" t="s">
        <v>222</v>
      </c>
      <c r="E168" s="214" t="s">
        <v>21</v>
      </c>
      <c r="F168" s="215" t="s">
        <v>281</v>
      </c>
      <c r="G168" s="213"/>
      <c r="H168" s="214" t="s">
        <v>21</v>
      </c>
      <c r="I168" s="216"/>
      <c r="J168" s="213"/>
      <c r="K168" s="213"/>
      <c r="L168" s="217"/>
      <c r="M168" s="218"/>
      <c r="N168" s="219"/>
      <c r="O168" s="219"/>
      <c r="P168" s="219"/>
      <c r="Q168" s="219"/>
      <c r="R168" s="219"/>
      <c r="S168" s="219"/>
      <c r="T168" s="220"/>
      <c r="AT168" s="221" t="s">
        <v>222</v>
      </c>
      <c r="AU168" s="221" t="s">
        <v>81</v>
      </c>
      <c r="AV168" s="13" t="s">
        <v>79</v>
      </c>
      <c r="AW168" s="13" t="s">
        <v>34</v>
      </c>
      <c r="AX168" s="13" t="s">
        <v>73</v>
      </c>
      <c r="AY168" s="221" t="s">
        <v>212</v>
      </c>
    </row>
    <row r="169" spans="1:65" s="14" customFormat="1" ht="11.25">
      <c r="B169" s="222"/>
      <c r="C169" s="223"/>
      <c r="D169" s="208" t="s">
        <v>222</v>
      </c>
      <c r="E169" s="224" t="s">
        <v>21</v>
      </c>
      <c r="F169" s="225" t="s">
        <v>282</v>
      </c>
      <c r="G169" s="223"/>
      <c r="H169" s="226">
        <v>0.5</v>
      </c>
      <c r="I169" s="227"/>
      <c r="J169" s="223"/>
      <c r="K169" s="223"/>
      <c r="L169" s="228"/>
      <c r="M169" s="229"/>
      <c r="N169" s="230"/>
      <c r="O169" s="230"/>
      <c r="P169" s="230"/>
      <c r="Q169" s="230"/>
      <c r="R169" s="230"/>
      <c r="S169" s="230"/>
      <c r="T169" s="231"/>
      <c r="AT169" s="232" t="s">
        <v>222</v>
      </c>
      <c r="AU169" s="232" t="s">
        <v>81</v>
      </c>
      <c r="AV169" s="14" t="s">
        <v>81</v>
      </c>
      <c r="AW169" s="14" t="s">
        <v>34</v>
      </c>
      <c r="AX169" s="14" t="s">
        <v>73</v>
      </c>
      <c r="AY169" s="232" t="s">
        <v>212</v>
      </c>
    </row>
    <row r="170" spans="1:65" s="14" customFormat="1" ht="11.25">
      <c r="B170" s="222"/>
      <c r="C170" s="223"/>
      <c r="D170" s="208" t="s">
        <v>222</v>
      </c>
      <c r="E170" s="224" t="s">
        <v>21</v>
      </c>
      <c r="F170" s="225" t="s">
        <v>243</v>
      </c>
      <c r="G170" s="223"/>
      <c r="H170" s="226">
        <v>178.01499999999999</v>
      </c>
      <c r="I170" s="227"/>
      <c r="J170" s="223"/>
      <c r="K170" s="223"/>
      <c r="L170" s="228"/>
      <c r="M170" s="229"/>
      <c r="N170" s="230"/>
      <c r="O170" s="230"/>
      <c r="P170" s="230"/>
      <c r="Q170" s="230"/>
      <c r="R170" s="230"/>
      <c r="S170" s="230"/>
      <c r="T170" s="231"/>
      <c r="AT170" s="232" t="s">
        <v>222</v>
      </c>
      <c r="AU170" s="232" t="s">
        <v>81</v>
      </c>
      <c r="AV170" s="14" t="s">
        <v>81</v>
      </c>
      <c r="AW170" s="14" t="s">
        <v>34</v>
      </c>
      <c r="AX170" s="14" t="s">
        <v>73</v>
      </c>
      <c r="AY170" s="232" t="s">
        <v>212</v>
      </c>
    </row>
    <row r="171" spans="1:65" s="14" customFormat="1" ht="11.25">
      <c r="B171" s="222"/>
      <c r="C171" s="223"/>
      <c r="D171" s="208" t="s">
        <v>222</v>
      </c>
      <c r="E171" s="224" t="s">
        <v>21</v>
      </c>
      <c r="F171" s="225" t="s">
        <v>255</v>
      </c>
      <c r="G171" s="223"/>
      <c r="H171" s="226">
        <v>5.6589999999999998</v>
      </c>
      <c r="I171" s="227"/>
      <c r="J171" s="223"/>
      <c r="K171" s="223"/>
      <c r="L171" s="228"/>
      <c r="M171" s="229"/>
      <c r="N171" s="230"/>
      <c r="O171" s="230"/>
      <c r="P171" s="230"/>
      <c r="Q171" s="230"/>
      <c r="R171" s="230"/>
      <c r="S171" s="230"/>
      <c r="T171" s="231"/>
      <c r="AT171" s="232" t="s">
        <v>222</v>
      </c>
      <c r="AU171" s="232" t="s">
        <v>81</v>
      </c>
      <c r="AV171" s="14" t="s">
        <v>81</v>
      </c>
      <c r="AW171" s="14" t="s">
        <v>34</v>
      </c>
      <c r="AX171" s="14" t="s">
        <v>73</v>
      </c>
      <c r="AY171" s="232" t="s">
        <v>212</v>
      </c>
    </row>
    <row r="172" spans="1:65" s="14" customFormat="1" ht="11.25">
      <c r="B172" s="222"/>
      <c r="C172" s="223"/>
      <c r="D172" s="208" t="s">
        <v>222</v>
      </c>
      <c r="E172" s="224" t="s">
        <v>21</v>
      </c>
      <c r="F172" s="225" t="s">
        <v>268</v>
      </c>
      <c r="G172" s="223"/>
      <c r="H172" s="226">
        <v>21.382000000000001</v>
      </c>
      <c r="I172" s="227"/>
      <c r="J172" s="223"/>
      <c r="K172" s="223"/>
      <c r="L172" s="228"/>
      <c r="M172" s="229"/>
      <c r="N172" s="230"/>
      <c r="O172" s="230"/>
      <c r="P172" s="230"/>
      <c r="Q172" s="230"/>
      <c r="R172" s="230"/>
      <c r="S172" s="230"/>
      <c r="T172" s="231"/>
      <c r="AT172" s="232" t="s">
        <v>222</v>
      </c>
      <c r="AU172" s="232" t="s">
        <v>81</v>
      </c>
      <c r="AV172" s="14" t="s">
        <v>81</v>
      </c>
      <c r="AW172" s="14" t="s">
        <v>34</v>
      </c>
      <c r="AX172" s="14" t="s">
        <v>73</v>
      </c>
      <c r="AY172" s="232" t="s">
        <v>212</v>
      </c>
    </row>
    <row r="173" spans="1:65" s="15" customFormat="1" ht="11.25">
      <c r="B173" s="233"/>
      <c r="C173" s="234"/>
      <c r="D173" s="208" t="s">
        <v>222</v>
      </c>
      <c r="E173" s="235" t="s">
        <v>21</v>
      </c>
      <c r="F173" s="236" t="s">
        <v>226</v>
      </c>
      <c r="G173" s="234"/>
      <c r="H173" s="237">
        <v>205.55600000000001</v>
      </c>
      <c r="I173" s="238"/>
      <c r="J173" s="234"/>
      <c r="K173" s="234"/>
      <c r="L173" s="239"/>
      <c r="M173" s="240"/>
      <c r="N173" s="241"/>
      <c r="O173" s="241"/>
      <c r="P173" s="241"/>
      <c r="Q173" s="241"/>
      <c r="R173" s="241"/>
      <c r="S173" s="241"/>
      <c r="T173" s="242"/>
      <c r="AT173" s="243" t="s">
        <v>222</v>
      </c>
      <c r="AU173" s="243" t="s">
        <v>81</v>
      </c>
      <c r="AV173" s="15" t="s">
        <v>88</v>
      </c>
      <c r="AW173" s="15" t="s">
        <v>34</v>
      </c>
      <c r="AX173" s="15" t="s">
        <v>73</v>
      </c>
      <c r="AY173" s="243" t="s">
        <v>212</v>
      </c>
    </row>
    <row r="174" spans="1:65" s="14" customFormat="1" ht="11.25">
      <c r="B174" s="222"/>
      <c r="C174" s="223"/>
      <c r="D174" s="208" t="s">
        <v>222</v>
      </c>
      <c r="E174" s="224" t="s">
        <v>21</v>
      </c>
      <c r="F174" s="225" t="s">
        <v>283</v>
      </c>
      <c r="G174" s="223"/>
      <c r="H174" s="226">
        <v>143.53899999999999</v>
      </c>
      <c r="I174" s="227"/>
      <c r="J174" s="223"/>
      <c r="K174" s="223"/>
      <c r="L174" s="228"/>
      <c r="M174" s="229"/>
      <c r="N174" s="230"/>
      <c r="O174" s="230"/>
      <c r="P174" s="230"/>
      <c r="Q174" s="230"/>
      <c r="R174" s="230"/>
      <c r="S174" s="230"/>
      <c r="T174" s="231"/>
      <c r="AT174" s="232" t="s">
        <v>222</v>
      </c>
      <c r="AU174" s="232" t="s">
        <v>81</v>
      </c>
      <c r="AV174" s="14" t="s">
        <v>81</v>
      </c>
      <c r="AW174" s="14" t="s">
        <v>34</v>
      </c>
      <c r="AX174" s="14" t="s">
        <v>73</v>
      </c>
      <c r="AY174" s="232" t="s">
        <v>212</v>
      </c>
    </row>
    <row r="175" spans="1:65" s="15" customFormat="1" ht="11.25">
      <c r="B175" s="233"/>
      <c r="C175" s="234"/>
      <c r="D175" s="208" t="s">
        <v>222</v>
      </c>
      <c r="E175" s="235" t="s">
        <v>21</v>
      </c>
      <c r="F175" s="236" t="s">
        <v>226</v>
      </c>
      <c r="G175" s="234"/>
      <c r="H175" s="237">
        <v>143.53899999999999</v>
      </c>
      <c r="I175" s="238"/>
      <c r="J175" s="234"/>
      <c r="K175" s="234"/>
      <c r="L175" s="239"/>
      <c r="M175" s="240"/>
      <c r="N175" s="241"/>
      <c r="O175" s="241"/>
      <c r="P175" s="241"/>
      <c r="Q175" s="241"/>
      <c r="R175" s="241"/>
      <c r="S175" s="241"/>
      <c r="T175" s="242"/>
      <c r="AT175" s="243" t="s">
        <v>222</v>
      </c>
      <c r="AU175" s="243" t="s">
        <v>81</v>
      </c>
      <c r="AV175" s="15" t="s">
        <v>88</v>
      </c>
      <c r="AW175" s="15" t="s">
        <v>34</v>
      </c>
      <c r="AX175" s="15" t="s">
        <v>73</v>
      </c>
      <c r="AY175" s="243" t="s">
        <v>212</v>
      </c>
    </row>
    <row r="176" spans="1:65" s="16" customFormat="1" ht="11.25">
      <c r="B176" s="244"/>
      <c r="C176" s="245"/>
      <c r="D176" s="208" t="s">
        <v>222</v>
      </c>
      <c r="E176" s="246" t="s">
        <v>21</v>
      </c>
      <c r="F176" s="247" t="s">
        <v>239</v>
      </c>
      <c r="G176" s="245"/>
      <c r="H176" s="248">
        <v>349.09500000000003</v>
      </c>
      <c r="I176" s="249"/>
      <c r="J176" s="245"/>
      <c r="K176" s="245"/>
      <c r="L176" s="250"/>
      <c r="M176" s="251"/>
      <c r="N176" s="252"/>
      <c r="O176" s="252"/>
      <c r="P176" s="252"/>
      <c r="Q176" s="252"/>
      <c r="R176" s="252"/>
      <c r="S176" s="252"/>
      <c r="T176" s="253"/>
      <c r="AT176" s="254" t="s">
        <v>222</v>
      </c>
      <c r="AU176" s="254" t="s">
        <v>81</v>
      </c>
      <c r="AV176" s="16" t="s">
        <v>93</v>
      </c>
      <c r="AW176" s="16" t="s">
        <v>34</v>
      </c>
      <c r="AX176" s="16" t="s">
        <v>79</v>
      </c>
      <c r="AY176" s="254" t="s">
        <v>212</v>
      </c>
    </row>
    <row r="177" spans="1:65" s="2" customFormat="1" ht="21.75" customHeight="1">
      <c r="A177" s="36"/>
      <c r="B177" s="37"/>
      <c r="C177" s="195" t="s">
        <v>238</v>
      </c>
      <c r="D177" s="195" t="s">
        <v>214</v>
      </c>
      <c r="E177" s="196" t="s">
        <v>284</v>
      </c>
      <c r="F177" s="197" t="s">
        <v>285</v>
      </c>
      <c r="G177" s="198" t="s">
        <v>217</v>
      </c>
      <c r="H177" s="199">
        <v>0.5</v>
      </c>
      <c r="I177" s="200"/>
      <c r="J177" s="201">
        <f>ROUND(I177*H177,2)</f>
        <v>0</v>
      </c>
      <c r="K177" s="197" t="s">
        <v>218</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93</v>
      </c>
      <c r="AT177" s="206" t="s">
        <v>214</v>
      </c>
      <c r="AU177" s="206" t="s">
        <v>81</v>
      </c>
      <c r="AY177" s="19" t="s">
        <v>212</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93</v>
      </c>
      <c r="BM177" s="206" t="s">
        <v>286</v>
      </c>
    </row>
    <row r="178" spans="1:65" s="14" customFormat="1" ht="11.25">
      <c r="B178" s="222"/>
      <c r="C178" s="223"/>
      <c r="D178" s="208" t="s">
        <v>222</v>
      </c>
      <c r="E178" s="224" t="s">
        <v>21</v>
      </c>
      <c r="F178" s="225" t="s">
        <v>287</v>
      </c>
      <c r="G178" s="223"/>
      <c r="H178" s="226">
        <v>0.5</v>
      </c>
      <c r="I178" s="227"/>
      <c r="J178" s="223"/>
      <c r="K178" s="223"/>
      <c r="L178" s="228"/>
      <c r="M178" s="229"/>
      <c r="N178" s="230"/>
      <c r="O178" s="230"/>
      <c r="P178" s="230"/>
      <c r="Q178" s="230"/>
      <c r="R178" s="230"/>
      <c r="S178" s="230"/>
      <c r="T178" s="231"/>
      <c r="AT178" s="232" t="s">
        <v>222</v>
      </c>
      <c r="AU178" s="232" t="s">
        <v>81</v>
      </c>
      <c r="AV178" s="14" t="s">
        <v>81</v>
      </c>
      <c r="AW178" s="14" t="s">
        <v>34</v>
      </c>
      <c r="AX178" s="14" t="s">
        <v>79</v>
      </c>
      <c r="AY178" s="232" t="s">
        <v>212</v>
      </c>
    </row>
    <row r="179" spans="1:65" s="2" customFormat="1" ht="21.75" customHeight="1">
      <c r="A179" s="36"/>
      <c r="B179" s="37"/>
      <c r="C179" s="195" t="s">
        <v>288</v>
      </c>
      <c r="D179" s="195" t="s">
        <v>214</v>
      </c>
      <c r="E179" s="196" t="s">
        <v>289</v>
      </c>
      <c r="F179" s="197" t="s">
        <v>290</v>
      </c>
      <c r="G179" s="198" t="s">
        <v>217</v>
      </c>
      <c r="H179" s="199">
        <v>62.017000000000003</v>
      </c>
      <c r="I179" s="200"/>
      <c r="J179" s="201">
        <f>ROUND(I179*H179,2)</f>
        <v>0</v>
      </c>
      <c r="K179" s="197" t="s">
        <v>218</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93</v>
      </c>
      <c r="AT179" s="206" t="s">
        <v>214</v>
      </c>
      <c r="AU179" s="206" t="s">
        <v>81</v>
      </c>
      <c r="AY179" s="19" t="s">
        <v>212</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93</v>
      </c>
      <c r="BM179" s="206" t="s">
        <v>291</v>
      </c>
    </row>
    <row r="180" spans="1:65" s="2" customFormat="1" ht="136.5">
      <c r="A180" s="36"/>
      <c r="B180" s="37"/>
      <c r="C180" s="38"/>
      <c r="D180" s="208" t="s">
        <v>220</v>
      </c>
      <c r="E180" s="38"/>
      <c r="F180" s="209" t="s">
        <v>279</v>
      </c>
      <c r="G180" s="38"/>
      <c r="H180" s="38"/>
      <c r="I180" s="119"/>
      <c r="J180" s="38"/>
      <c r="K180" s="38"/>
      <c r="L180" s="41"/>
      <c r="M180" s="210"/>
      <c r="N180" s="211"/>
      <c r="O180" s="66"/>
      <c r="P180" s="66"/>
      <c r="Q180" s="66"/>
      <c r="R180" s="66"/>
      <c r="S180" s="66"/>
      <c r="T180" s="67"/>
      <c r="U180" s="36"/>
      <c r="V180" s="36"/>
      <c r="W180" s="36"/>
      <c r="X180" s="36"/>
      <c r="Y180" s="36"/>
      <c r="Z180" s="36"/>
      <c r="AA180" s="36"/>
      <c r="AB180" s="36"/>
      <c r="AC180" s="36"/>
      <c r="AD180" s="36"/>
      <c r="AE180" s="36"/>
      <c r="AT180" s="19" t="s">
        <v>220</v>
      </c>
      <c r="AU180" s="19" t="s">
        <v>81</v>
      </c>
    </row>
    <row r="181" spans="1:65" s="2" customFormat="1" ht="19.5">
      <c r="A181" s="36"/>
      <c r="B181" s="37"/>
      <c r="C181" s="38"/>
      <c r="D181" s="208" t="s">
        <v>292</v>
      </c>
      <c r="E181" s="38"/>
      <c r="F181" s="209" t="s">
        <v>293</v>
      </c>
      <c r="G181" s="38"/>
      <c r="H181" s="38"/>
      <c r="I181" s="119"/>
      <c r="J181" s="38"/>
      <c r="K181" s="38"/>
      <c r="L181" s="41"/>
      <c r="M181" s="210"/>
      <c r="N181" s="211"/>
      <c r="O181" s="66"/>
      <c r="P181" s="66"/>
      <c r="Q181" s="66"/>
      <c r="R181" s="66"/>
      <c r="S181" s="66"/>
      <c r="T181" s="67"/>
      <c r="U181" s="36"/>
      <c r="V181" s="36"/>
      <c r="W181" s="36"/>
      <c r="X181" s="36"/>
      <c r="Y181" s="36"/>
      <c r="Z181" s="36"/>
      <c r="AA181" s="36"/>
      <c r="AB181" s="36"/>
      <c r="AC181" s="36"/>
      <c r="AD181" s="36"/>
      <c r="AE181" s="36"/>
      <c r="AT181" s="19" t="s">
        <v>292</v>
      </c>
      <c r="AU181" s="19" t="s">
        <v>81</v>
      </c>
    </row>
    <row r="182" spans="1:65" s="13" customFormat="1" ht="11.25">
      <c r="B182" s="212"/>
      <c r="C182" s="213"/>
      <c r="D182" s="208" t="s">
        <v>222</v>
      </c>
      <c r="E182" s="214" t="s">
        <v>21</v>
      </c>
      <c r="F182" s="215" t="s">
        <v>294</v>
      </c>
      <c r="G182" s="213"/>
      <c r="H182" s="214" t="s">
        <v>21</v>
      </c>
      <c r="I182" s="216"/>
      <c r="J182" s="213"/>
      <c r="K182" s="213"/>
      <c r="L182" s="217"/>
      <c r="M182" s="218"/>
      <c r="N182" s="219"/>
      <c r="O182" s="219"/>
      <c r="P182" s="219"/>
      <c r="Q182" s="219"/>
      <c r="R182" s="219"/>
      <c r="S182" s="219"/>
      <c r="T182" s="220"/>
      <c r="AT182" s="221" t="s">
        <v>222</v>
      </c>
      <c r="AU182" s="221" t="s">
        <v>81</v>
      </c>
      <c r="AV182" s="13" t="s">
        <v>79</v>
      </c>
      <c r="AW182" s="13" t="s">
        <v>34</v>
      </c>
      <c r="AX182" s="13" t="s">
        <v>73</v>
      </c>
      <c r="AY182" s="221" t="s">
        <v>212</v>
      </c>
    </row>
    <row r="183" spans="1:65" s="13" customFormat="1" ht="11.25">
      <c r="B183" s="212"/>
      <c r="C183" s="213"/>
      <c r="D183" s="208" t="s">
        <v>222</v>
      </c>
      <c r="E183" s="214" t="s">
        <v>21</v>
      </c>
      <c r="F183" s="215" t="s">
        <v>295</v>
      </c>
      <c r="G183" s="213"/>
      <c r="H183" s="214" t="s">
        <v>21</v>
      </c>
      <c r="I183" s="216"/>
      <c r="J183" s="213"/>
      <c r="K183" s="213"/>
      <c r="L183" s="217"/>
      <c r="M183" s="218"/>
      <c r="N183" s="219"/>
      <c r="O183" s="219"/>
      <c r="P183" s="219"/>
      <c r="Q183" s="219"/>
      <c r="R183" s="219"/>
      <c r="S183" s="219"/>
      <c r="T183" s="220"/>
      <c r="AT183" s="221" t="s">
        <v>222</v>
      </c>
      <c r="AU183" s="221" t="s">
        <v>81</v>
      </c>
      <c r="AV183" s="13" t="s">
        <v>79</v>
      </c>
      <c r="AW183" s="13" t="s">
        <v>34</v>
      </c>
      <c r="AX183" s="13" t="s">
        <v>73</v>
      </c>
      <c r="AY183" s="221" t="s">
        <v>212</v>
      </c>
    </row>
    <row r="184" spans="1:65" s="14" customFormat="1" ht="11.25">
      <c r="B184" s="222"/>
      <c r="C184" s="223"/>
      <c r="D184" s="208" t="s">
        <v>222</v>
      </c>
      <c r="E184" s="224" t="s">
        <v>21</v>
      </c>
      <c r="F184" s="225" t="s">
        <v>282</v>
      </c>
      <c r="G184" s="223"/>
      <c r="H184" s="226">
        <v>0.5</v>
      </c>
      <c r="I184" s="227"/>
      <c r="J184" s="223"/>
      <c r="K184" s="223"/>
      <c r="L184" s="228"/>
      <c r="M184" s="229"/>
      <c r="N184" s="230"/>
      <c r="O184" s="230"/>
      <c r="P184" s="230"/>
      <c r="Q184" s="230"/>
      <c r="R184" s="230"/>
      <c r="S184" s="230"/>
      <c r="T184" s="231"/>
      <c r="AT184" s="232" t="s">
        <v>222</v>
      </c>
      <c r="AU184" s="232" t="s">
        <v>81</v>
      </c>
      <c r="AV184" s="14" t="s">
        <v>81</v>
      </c>
      <c r="AW184" s="14" t="s">
        <v>34</v>
      </c>
      <c r="AX184" s="14" t="s">
        <v>73</v>
      </c>
      <c r="AY184" s="232" t="s">
        <v>212</v>
      </c>
    </row>
    <row r="185" spans="1:65" s="14" customFormat="1" ht="11.25">
      <c r="B185" s="222"/>
      <c r="C185" s="223"/>
      <c r="D185" s="208" t="s">
        <v>222</v>
      </c>
      <c r="E185" s="224" t="s">
        <v>21</v>
      </c>
      <c r="F185" s="225" t="s">
        <v>243</v>
      </c>
      <c r="G185" s="223"/>
      <c r="H185" s="226">
        <v>178.01499999999999</v>
      </c>
      <c r="I185" s="227"/>
      <c r="J185" s="223"/>
      <c r="K185" s="223"/>
      <c r="L185" s="228"/>
      <c r="M185" s="229"/>
      <c r="N185" s="230"/>
      <c r="O185" s="230"/>
      <c r="P185" s="230"/>
      <c r="Q185" s="230"/>
      <c r="R185" s="230"/>
      <c r="S185" s="230"/>
      <c r="T185" s="231"/>
      <c r="AT185" s="232" t="s">
        <v>222</v>
      </c>
      <c r="AU185" s="232" t="s">
        <v>81</v>
      </c>
      <c r="AV185" s="14" t="s">
        <v>81</v>
      </c>
      <c r="AW185" s="14" t="s">
        <v>34</v>
      </c>
      <c r="AX185" s="14" t="s">
        <v>73</v>
      </c>
      <c r="AY185" s="232" t="s">
        <v>212</v>
      </c>
    </row>
    <row r="186" spans="1:65" s="14" customFormat="1" ht="11.25">
      <c r="B186" s="222"/>
      <c r="C186" s="223"/>
      <c r="D186" s="208" t="s">
        <v>222</v>
      </c>
      <c r="E186" s="224" t="s">
        <v>21</v>
      </c>
      <c r="F186" s="225" t="s">
        <v>255</v>
      </c>
      <c r="G186" s="223"/>
      <c r="H186" s="226">
        <v>5.6589999999999998</v>
      </c>
      <c r="I186" s="227"/>
      <c r="J186" s="223"/>
      <c r="K186" s="223"/>
      <c r="L186" s="228"/>
      <c r="M186" s="229"/>
      <c r="N186" s="230"/>
      <c r="O186" s="230"/>
      <c r="P186" s="230"/>
      <c r="Q186" s="230"/>
      <c r="R186" s="230"/>
      <c r="S186" s="230"/>
      <c r="T186" s="231"/>
      <c r="AT186" s="232" t="s">
        <v>222</v>
      </c>
      <c r="AU186" s="232" t="s">
        <v>81</v>
      </c>
      <c r="AV186" s="14" t="s">
        <v>81</v>
      </c>
      <c r="AW186" s="14" t="s">
        <v>34</v>
      </c>
      <c r="AX186" s="14" t="s">
        <v>73</v>
      </c>
      <c r="AY186" s="232" t="s">
        <v>212</v>
      </c>
    </row>
    <row r="187" spans="1:65" s="14" customFormat="1" ht="11.25">
      <c r="B187" s="222"/>
      <c r="C187" s="223"/>
      <c r="D187" s="208" t="s">
        <v>222</v>
      </c>
      <c r="E187" s="224" t="s">
        <v>21</v>
      </c>
      <c r="F187" s="225" t="s">
        <v>268</v>
      </c>
      <c r="G187" s="223"/>
      <c r="H187" s="226">
        <v>21.382000000000001</v>
      </c>
      <c r="I187" s="227"/>
      <c r="J187" s="223"/>
      <c r="K187" s="223"/>
      <c r="L187" s="228"/>
      <c r="M187" s="229"/>
      <c r="N187" s="230"/>
      <c r="O187" s="230"/>
      <c r="P187" s="230"/>
      <c r="Q187" s="230"/>
      <c r="R187" s="230"/>
      <c r="S187" s="230"/>
      <c r="T187" s="231"/>
      <c r="AT187" s="232" t="s">
        <v>222</v>
      </c>
      <c r="AU187" s="232" t="s">
        <v>81</v>
      </c>
      <c r="AV187" s="14" t="s">
        <v>81</v>
      </c>
      <c r="AW187" s="14" t="s">
        <v>34</v>
      </c>
      <c r="AX187" s="14" t="s">
        <v>73</v>
      </c>
      <c r="AY187" s="232" t="s">
        <v>212</v>
      </c>
    </row>
    <row r="188" spans="1:65" s="15" customFormat="1" ht="11.25">
      <c r="B188" s="233"/>
      <c r="C188" s="234"/>
      <c r="D188" s="208" t="s">
        <v>222</v>
      </c>
      <c r="E188" s="235" t="s">
        <v>21</v>
      </c>
      <c r="F188" s="236" t="s">
        <v>226</v>
      </c>
      <c r="G188" s="234"/>
      <c r="H188" s="237">
        <v>205.55600000000001</v>
      </c>
      <c r="I188" s="238"/>
      <c r="J188" s="234"/>
      <c r="K188" s="234"/>
      <c r="L188" s="239"/>
      <c r="M188" s="240"/>
      <c r="N188" s="241"/>
      <c r="O188" s="241"/>
      <c r="P188" s="241"/>
      <c r="Q188" s="241"/>
      <c r="R188" s="241"/>
      <c r="S188" s="241"/>
      <c r="T188" s="242"/>
      <c r="AT188" s="243" t="s">
        <v>222</v>
      </c>
      <c r="AU188" s="243" t="s">
        <v>81</v>
      </c>
      <c r="AV188" s="15" t="s">
        <v>88</v>
      </c>
      <c r="AW188" s="15" t="s">
        <v>34</v>
      </c>
      <c r="AX188" s="15" t="s">
        <v>73</v>
      </c>
      <c r="AY188" s="243" t="s">
        <v>212</v>
      </c>
    </row>
    <row r="189" spans="1:65" s="14" customFormat="1" ht="11.25">
      <c r="B189" s="222"/>
      <c r="C189" s="223"/>
      <c r="D189" s="208" t="s">
        <v>222</v>
      </c>
      <c r="E189" s="224" t="s">
        <v>21</v>
      </c>
      <c r="F189" s="225" t="s">
        <v>296</v>
      </c>
      <c r="G189" s="223"/>
      <c r="H189" s="226">
        <v>-143.53899999999999</v>
      </c>
      <c r="I189" s="227"/>
      <c r="J189" s="223"/>
      <c r="K189" s="223"/>
      <c r="L189" s="228"/>
      <c r="M189" s="229"/>
      <c r="N189" s="230"/>
      <c r="O189" s="230"/>
      <c r="P189" s="230"/>
      <c r="Q189" s="230"/>
      <c r="R189" s="230"/>
      <c r="S189" s="230"/>
      <c r="T189" s="231"/>
      <c r="AT189" s="232" t="s">
        <v>222</v>
      </c>
      <c r="AU189" s="232" t="s">
        <v>81</v>
      </c>
      <c r="AV189" s="14" t="s">
        <v>81</v>
      </c>
      <c r="AW189" s="14" t="s">
        <v>34</v>
      </c>
      <c r="AX189" s="14" t="s">
        <v>73</v>
      </c>
      <c r="AY189" s="232" t="s">
        <v>212</v>
      </c>
    </row>
    <row r="190" spans="1:65" s="15" customFormat="1" ht="11.25">
      <c r="B190" s="233"/>
      <c r="C190" s="234"/>
      <c r="D190" s="208" t="s">
        <v>222</v>
      </c>
      <c r="E190" s="235" t="s">
        <v>21</v>
      </c>
      <c r="F190" s="236" t="s">
        <v>226</v>
      </c>
      <c r="G190" s="234"/>
      <c r="H190" s="237">
        <v>-143.53899999999999</v>
      </c>
      <c r="I190" s="238"/>
      <c r="J190" s="234"/>
      <c r="K190" s="234"/>
      <c r="L190" s="239"/>
      <c r="M190" s="240"/>
      <c r="N190" s="241"/>
      <c r="O190" s="241"/>
      <c r="P190" s="241"/>
      <c r="Q190" s="241"/>
      <c r="R190" s="241"/>
      <c r="S190" s="241"/>
      <c r="T190" s="242"/>
      <c r="AT190" s="243" t="s">
        <v>222</v>
      </c>
      <c r="AU190" s="243" t="s">
        <v>81</v>
      </c>
      <c r="AV190" s="15" t="s">
        <v>88</v>
      </c>
      <c r="AW190" s="15" t="s">
        <v>34</v>
      </c>
      <c r="AX190" s="15" t="s">
        <v>73</v>
      </c>
      <c r="AY190" s="243" t="s">
        <v>212</v>
      </c>
    </row>
    <row r="191" spans="1:65" s="16" customFormat="1" ht="11.25">
      <c r="B191" s="244"/>
      <c r="C191" s="245"/>
      <c r="D191" s="208" t="s">
        <v>222</v>
      </c>
      <c r="E191" s="246" t="s">
        <v>21</v>
      </c>
      <c r="F191" s="247" t="s">
        <v>239</v>
      </c>
      <c r="G191" s="245"/>
      <c r="H191" s="248">
        <v>62.017000000000003</v>
      </c>
      <c r="I191" s="249"/>
      <c r="J191" s="245"/>
      <c r="K191" s="245"/>
      <c r="L191" s="250"/>
      <c r="M191" s="251"/>
      <c r="N191" s="252"/>
      <c r="O191" s="252"/>
      <c r="P191" s="252"/>
      <c r="Q191" s="252"/>
      <c r="R191" s="252"/>
      <c r="S191" s="252"/>
      <c r="T191" s="253"/>
      <c r="AT191" s="254" t="s">
        <v>222</v>
      </c>
      <c r="AU191" s="254" t="s">
        <v>81</v>
      </c>
      <c r="AV191" s="16" t="s">
        <v>93</v>
      </c>
      <c r="AW191" s="16" t="s">
        <v>34</v>
      </c>
      <c r="AX191" s="16" t="s">
        <v>79</v>
      </c>
      <c r="AY191" s="254" t="s">
        <v>212</v>
      </c>
    </row>
    <row r="192" spans="1:65" s="2" customFormat="1" ht="16.5" customHeight="1">
      <c r="A192" s="36"/>
      <c r="B192" s="37"/>
      <c r="C192" s="195" t="s">
        <v>297</v>
      </c>
      <c r="D192" s="195" t="s">
        <v>214</v>
      </c>
      <c r="E192" s="196" t="s">
        <v>298</v>
      </c>
      <c r="F192" s="197" t="s">
        <v>299</v>
      </c>
      <c r="G192" s="198" t="s">
        <v>217</v>
      </c>
      <c r="H192" s="199">
        <v>210.55600000000001</v>
      </c>
      <c r="I192" s="200"/>
      <c r="J192" s="201">
        <f>ROUND(I192*H192,2)</f>
        <v>0</v>
      </c>
      <c r="K192" s="197" t="s">
        <v>218</v>
      </c>
      <c r="L192" s="41"/>
      <c r="M192" s="202" t="s">
        <v>21</v>
      </c>
      <c r="N192" s="203" t="s">
        <v>44</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93</v>
      </c>
      <c r="AT192" s="206" t="s">
        <v>214</v>
      </c>
      <c r="AU192" s="206" t="s">
        <v>81</v>
      </c>
      <c r="AY192" s="19" t="s">
        <v>212</v>
      </c>
      <c r="BE192" s="207">
        <f>IF(N192="základní",J192,0)</f>
        <v>0</v>
      </c>
      <c r="BF192" s="207">
        <f>IF(N192="snížená",J192,0)</f>
        <v>0</v>
      </c>
      <c r="BG192" s="207">
        <f>IF(N192="zákl. přenesená",J192,0)</f>
        <v>0</v>
      </c>
      <c r="BH192" s="207">
        <f>IF(N192="sníž. přenesená",J192,0)</f>
        <v>0</v>
      </c>
      <c r="BI192" s="207">
        <f>IF(N192="nulová",J192,0)</f>
        <v>0</v>
      </c>
      <c r="BJ192" s="19" t="s">
        <v>79</v>
      </c>
      <c r="BK192" s="207">
        <f>ROUND(I192*H192,2)</f>
        <v>0</v>
      </c>
      <c r="BL192" s="19" t="s">
        <v>93</v>
      </c>
      <c r="BM192" s="206" t="s">
        <v>300</v>
      </c>
    </row>
    <row r="193" spans="1:65" s="2" customFormat="1" ht="185.25">
      <c r="A193" s="36"/>
      <c r="B193" s="37"/>
      <c r="C193" s="38"/>
      <c r="D193" s="208" t="s">
        <v>220</v>
      </c>
      <c r="E193" s="38"/>
      <c r="F193" s="209" t="s">
        <v>301</v>
      </c>
      <c r="G193" s="38"/>
      <c r="H193" s="38"/>
      <c r="I193" s="119"/>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220</v>
      </c>
      <c r="AU193" s="19" t="s">
        <v>81</v>
      </c>
    </row>
    <row r="194" spans="1:65" s="13" customFormat="1" ht="11.25">
      <c r="B194" s="212"/>
      <c r="C194" s="213"/>
      <c r="D194" s="208" t="s">
        <v>222</v>
      </c>
      <c r="E194" s="214" t="s">
        <v>21</v>
      </c>
      <c r="F194" s="215" t="s">
        <v>281</v>
      </c>
      <c r="G194" s="213"/>
      <c r="H194" s="214" t="s">
        <v>21</v>
      </c>
      <c r="I194" s="216"/>
      <c r="J194" s="213"/>
      <c r="K194" s="213"/>
      <c r="L194" s="217"/>
      <c r="M194" s="218"/>
      <c r="N194" s="219"/>
      <c r="O194" s="219"/>
      <c r="P194" s="219"/>
      <c r="Q194" s="219"/>
      <c r="R194" s="219"/>
      <c r="S194" s="219"/>
      <c r="T194" s="220"/>
      <c r="AT194" s="221" t="s">
        <v>222</v>
      </c>
      <c r="AU194" s="221" t="s">
        <v>81</v>
      </c>
      <c r="AV194" s="13" t="s">
        <v>79</v>
      </c>
      <c r="AW194" s="13" t="s">
        <v>34</v>
      </c>
      <c r="AX194" s="13" t="s">
        <v>73</v>
      </c>
      <c r="AY194" s="221" t="s">
        <v>212</v>
      </c>
    </row>
    <row r="195" spans="1:65" s="14" customFormat="1" ht="11.25">
      <c r="B195" s="222"/>
      <c r="C195" s="223"/>
      <c r="D195" s="208" t="s">
        <v>222</v>
      </c>
      <c r="E195" s="224" t="s">
        <v>21</v>
      </c>
      <c r="F195" s="225" t="s">
        <v>282</v>
      </c>
      <c r="G195" s="223"/>
      <c r="H195" s="226">
        <v>0.5</v>
      </c>
      <c r="I195" s="227"/>
      <c r="J195" s="223"/>
      <c r="K195" s="223"/>
      <c r="L195" s="228"/>
      <c r="M195" s="229"/>
      <c r="N195" s="230"/>
      <c r="O195" s="230"/>
      <c r="P195" s="230"/>
      <c r="Q195" s="230"/>
      <c r="R195" s="230"/>
      <c r="S195" s="230"/>
      <c r="T195" s="231"/>
      <c r="AT195" s="232" t="s">
        <v>222</v>
      </c>
      <c r="AU195" s="232" t="s">
        <v>81</v>
      </c>
      <c r="AV195" s="14" t="s">
        <v>81</v>
      </c>
      <c r="AW195" s="14" t="s">
        <v>34</v>
      </c>
      <c r="AX195" s="14" t="s">
        <v>73</v>
      </c>
      <c r="AY195" s="232" t="s">
        <v>212</v>
      </c>
    </row>
    <row r="196" spans="1:65" s="14" customFormat="1" ht="11.25">
      <c r="B196" s="222"/>
      <c r="C196" s="223"/>
      <c r="D196" s="208" t="s">
        <v>222</v>
      </c>
      <c r="E196" s="224" t="s">
        <v>21</v>
      </c>
      <c r="F196" s="225" t="s">
        <v>243</v>
      </c>
      <c r="G196" s="223"/>
      <c r="H196" s="226">
        <v>178.01499999999999</v>
      </c>
      <c r="I196" s="227"/>
      <c r="J196" s="223"/>
      <c r="K196" s="223"/>
      <c r="L196" s="228"/>
      <c r="M196" s="229"/>
      <c r="N196" s="230"/>
      <c r="O196" s="230"/>
      <c r="P196" s="230"/>
      <c r="Q196" s="230"/>
      <c r="R196" s="230"/>
      <c r="S196" s="230"/>
      <c r="T196" s="231"/>
      <c r="AT196" s="232" t="s">
        <v>222</v>
      </c>
      <c r="AU196" s="232" t="s">
        <v>81</v>
      </c>
      <c r="AV196" s="14" t="s">
        <v>81</v>
      </c>
      <c r="AW196" s="14" t="s">
        <v>34</v>
      </c>
      <c r="AX196" s="14" t="s">
        <v>73</v>
      </c>
      <c r="AY196" s="232" t="s">
        <v>212</v>
      </c>
    </row>
    <row r="197" spans="1:65" s="14" customFormat="1" ht="11.25">
      <c r="B197" s="222"/>
      <c r="C197" s="223"/>
      <c r="D197" s="208" t="s">
        <v>222</v>
      </c>
      <c r="E197" s="224" t="s">
        <v>21</v>
      </c>
      <c r="F197" s="225" t="s">
        <v>302</v>
      </c>
      <c r="G197" s="223"/>
      <c r="H197" s="226">
        <v>10.659000000000001</v>
      </c>
      <c r="I197" s="227"/>
      <c r="J197" s="223"/>
      <c r="K197" s="223"/>
      <c r="L197" s="228"/>
      <c r="M197" s="229"/>
      <c r="N197" s="230"/>
      <c r="O197" s="230"/>
      <c r="P197" s="230"/>
      <c r="Q197" s="230"/>
      <c r="R197" s="230"/>
      <c r="S197" s="230"/>
      <c r="T197" s="231"/>
      <c r="AT197" s="232" t="s">
        <v>222</v>
      </c>
      <c r="AU197" s="232" t="s">
        <v>81</v>
      </c>
      <c r="AV197" s="14" t="s">
        <v>81</v>
      </c>
      <c r="AW197" s="14" t="s">
        <v>34</v>
      </c>
      <c r="AX197" s="14" t="s">
        <v>73</v>
      </c>
      <c r="AY197" s="232" t="s">
        <v>212</v>
      </c>
    </row>
    <row r="198" spans="1:65" s="14" customFormat="1" ht="11.25">
      <c r="B198" s="222"/>
      <c r="C198" s="223"/>
      <c r="D198" s="208" t="s">
        <v>222</v>
      </c>
      <c r="E198" s="224" t="s">
        <v>21</v>
      </c>
      <c r="F198" s="225" t="s">
        <v>268</v>
      </c>
      <c r="G198" s="223"/>
      <c r="H198" s="226">
        <v>21.382000000000001</v>
      </c>
      <c r="I198" s="227"/>
      <c r="J198" s="223"/>
      <c r="K198" s="223"/>
      <c r="L198" s="228"/>
      <c r="M198" s="229"/>
      <c r="N198" s="230"/>
      <c r="O198" s="230"/>
      <c r="P198" s="230"/>
      <c r="Q198" s="230"/>
      <c r="R198" s="230"/>
      <c r="S198" s="230"/>
      <c r="T198" s="231"/>
      <c r="AT198" s="232" t="s">
        <v>222</v>
      </c>
      <c r="AU198" s="232" t="s">
        <v>81</v>
      </c>
      <c r="AV198" s="14" t="s">
        <v>81</v>
      </c>
      <c r="AW198" s="14" t="s">
        <v>34</v>
      </c>
      <c r="AX198" s="14" t="s">
        <v>73</v>
      </c>
      <c r="AY198" s="232" t="s">
        <v>212</v>
      </c>
    </row>
    <row r="199" spans="1:65" s="15" customFormat="1" ht="11.25">
      <c r="B199" s="233"/>
      <c r="C199" s="234"/>
      <c r="D199" s="208" t="s">
        <v>222</v>
      </c>
      <c r="E199" s="235" t="s">
        <v>21</v>
      </c>
      <c r="F199" s="236" t="s">
        <v>226</v>
      </c>
      <c r="G199" s="234"/>
      <c r="H199" s="237">
        <v>210.55600000000001</v>
      </c>
      <c r="I199" s="238"/>
      <c r="J199" s="234"/>
      <c r="K199" s="234"/>
      <c r="L199" s="239"/>
      <c r="M199" s="240"/>
      <c r="N199" s="241"/>
      <c r="O199" s="241"/>
      <c r="P199" s="241"/>
      <c r="Q199" s="241"/>
      <c r="R199" s="241"/>
      <c r="S199" s="241"/>
      <c r="T199" s="242"/>
      <c r="AT199" s="243" t="s">
        <v>222</v>
      </c>
      <c r="AU199" s="243" t="s">
        <v>81</v>
      </c>
      <c r="AV199" s="15" t="s">
        <v>88</v>
      </c>
      <c r="AW199" s="15" t="s">
        <v>34</v>
      </c>
      <c r="AX199" s="15" t="s">
        <v>79</v>
      </c>
      <c r="AY199" s="243" t="s">
        <v>212</v>
      </c>
    </row>
    <row r="200" spans="1:65" s="2" customFormat="1" ht="21.75" customHeight="1">
      <c r="A200" s="36"/>
      <c r="B200" s="37"/>
      <c r="C200" s="195" t="s">
        <v>303</v>
      </c>
      <c r="D200" s="195" t="s">
        <v>214</v>
      </c>
      <c r="E200" s="196" t="s">
        <v>304</v>
      </c>
      <c r="F200" s="197" t="s">
        <v>305</v>
      </c>
      <c r="G200" s="198" t="s">
        <v>306</v>
      </c>
      <c r="H200" s="199">
        <v>120.631</v>
      </c>
      <c r="I200" s="200"/>
      <c r="J200" s="201">
        <f>ROUND(I200*H200,2)</f>
        <v>0</v>
      </c>
      <c r="K200" s="197" t="s">
        <v>218</v>
      </c>
      <c r="L200" s="41"/>
      <c r="M200" s="202" t="s">
        <v>21</v>
      </c>
      <c r="N200" s="203" t="s">
        <v>44</v>
      </c>
      <c r="O200" s="66"/>
      <c r="P200" s="204">
        <f>O200*H200</f>
        <v>0</v>
      </c>
      <c r="Q200" s="204">
        <v>0</v>
      </c>
      <c r="R200" s="204">
        <f>Q200*H200</f>
        <v>0</v>
      </c>
      <c r="S200" s="204">
        <v>0</v>
      </c>
      <c r="T200" s="205">
        <f>S200*H200</f>
        <v>0</v>
      </c>
      <c r="U200" s="36"/>
      <c r="V200" s="36"/>
      <c r="W200" s="36"/>
      <c r="X200" s="36"/>
      <c r="Y200" s="36"/>
      <c r="Z200" s="36"/>
      <c r="AA200" s="36"/>
      <c r="AB200" s="36"/>
      <c r="AC200" s="36"/>
      <c r="AD200" s="36"/>
      <c r="AE200" s="36"/>
      <c r="AR200" s="206" t="s">
        <v>93</v>
      </c>
      <c r="AT200" s="206" t="s">
        <v>214</v>
      </c>
      <c r="AU200" s="206" t="s">
        <v>81</v>
      </c>
      <c r="AY200" s="19" t="s">
        <v>212</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93</v>
      </c>
      <c r="BM200" s="206" t="s">
        <v>307</v>
      </c>
    </row>
    <row r="201" spans="1:65" s="2" customFormat="1" ht="29.25">
      <c r="A201" s="36"/>
      <c r="B201" s="37"/>
      <c r="C201" s="38"/>
      <c r="D201" s="208" t="s">
        <v>220</v>
      </c>
      <c r="E201" s="38"/>
      <c r="F201" s="209" t="s">
        <v>308</v>
      </c>
      <c r="G201" s="38"/>
      <c r="H201" s="38"/>
      <c r="I201" s="119"/>
      <c r="J201" s="38"/>
      <c r="K201" s="38"/>
      <c r="L201" s="41"/>
      <c r="M201" s="210"/>
      <c r="N201" s="211"/>
      <c r="O201" s="66"/>
      <c r="P201" s="66"/>
      <c r="Q201" s="66"/>
      <c r="R201" s="66"/>
      <c r="S201" s="66"/>
      <c r="T201" s="67"/>
      <c r="U201" s="36"/>
      <c r="V201" s="36"/>
      <c r="W201" s="36"/>
      <c r="X201" s="36"/>
      <c r="Y201" s="36"/>
      <c r="Z201" s="36"/>
      <c r="AA201" s="36"/>
      <c r="AB201" s="36"/>
      <c r="AC201" s="36"/>
      <c r="AD201" s="36"/>
      <c r="AE201" s="36"/>
      <c r="AT201" s="19" t="s">
        <v>220</v>
      </c>
      <c r="AU201" s="19" t="s">
        <v>81</v>
      </c>
    </row>
    <row r="202" spans="1:65" s="14" customFormat="1" ht="11.25">
      <c r="B202" s="222"/>
      <c r="C202" s="223"/>
      <c r="D202" s="208" t="s">
        <v>222</v>
      </c>
      <c r="E202" s="224" t="s">
        <v>21</v>
      </c>
      <c r="F202" s="225" t="s">
        <v>309</v>
      </c>
      <c r="G202" s="223"/>
      <c r="H202" s="226">
        <v>120.631</v>
      </c>
      <c r="I202" s="227"/>
      <c r="J202" s="223"/>
      <c r="K202" s="223"/>
      <c r="L202" s="228"/>
      <c r="M202" s="229"/>
      <c r="N202" s="230"/>
      <c r="O202" s="230"/>
      <c r="P202" s="230"/>
      <c r="Q202" s="230"/>
      <c r="R202" s="230"/>
      <c r="S202" s="230"/>
      <c r="T202" s="231"/>
      <c r="AT202" s="232" t="s">
        <v>222</v>
      </c>
      <c r="AU202" s="232" t="s">
        <v>81</v>
      </c>
      <c r="AV202" s="14" t="s">
        <v>81</v>
      </c>
      <c r="AW202" s="14" t="s">
        <v>34</v>
      </c>
      <c r="AX202" s="14" t="s">
        <v>79</v>
      </c>
      <c r="AY202" s="232" t="s">
        <v>212</v>
      </c>
    </row>
    <row r="203" spans="1:65" s="2" customFormat="1" ht="21.75" customHeight="1">
      <c r="A203" s="36"/>
      <c r="B203" s="37"/>
      <c r="C203" s="195" t="s">
        <v>310</v>
      </c>
      <c r="D203" s="195" t="s">
        <v>214</v>
      </c>
      <c r="E203" s="196" t="s">
        <v>311</v>
      </c>
      <c r="F203" s="197" t="s">
        <v>312</v>
      </c>
      <c r="G203" s="198" t="s">
        <v>217</v>
      </c>
      <c r="H203" s="199">
        <v>143.53899999999999</v>
      </c>
      <c r="I203" s="200"/>
      <c r="J203" s="201">
        <f>ROUND(I203*H203,2)</f>
        <v>0</v>
      </c>
      <c r="K203" s="197" t="s">
        <v>218</v>
      </c>
      <c r="L203" s="41"/>
      <c r="M203" s="202" t="s">
        <v>21</v>
      </c>
      <c r="N203" s="203" t="s">
        <v>44</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93</v>
      </c>
      <c r="AT203" s="206" t="s">
        <v>214</v>
      </c>
      <c r="AU203" s="206" t="s">
        <v>81</v>
      </c>
      <c r="AY203" s="19" t="s">
        <v>212</v>
      </c>
      <c r="BE203" s="207">
        <f>IF(N203="základní",J203,0)</f>
        <v>0</v>
      </c>
      <c r="BF203" s="207">
        <f>IF(N203="snížená",J203,0)</f>
        <v>0</v>
      </c>
      <c r="BG203" s="207">
        <f>IF(N203="zákl. přenesená",J203,0)</f>
        <v>0</v>
      </c>
      <c r="BH203" s="207">
        <f>IF(N203="sníž. přenesená",J203,0)</f>
        <v>0</v>
      </c>
      <c r="BI203" s="207">
        <f>IF(N203="nulová",J203,0)</f>
        <v>0</v>
      </c>
      <c r="BJ203" s="19" t="s">
        <v>79</v>
      </c>
      <c r="BK203" s="207">
        <f>ROUND(I203*H203,2)</f>
        <v>0</v>
      </c>
      <c r="BL203" s="19" t="s">
        <v>93</v>
      </c>
      <c r="BM203" s="206" t="s">
        <v>313</v>
      </c>
    </row>
    <row r="204" spans="1:65" s="2" customFormat="1" ht="214.5">
      <c r="A204" s="36"/>
      <c r="B204" s="37"/>
      <c r="C204" s="38"/>
      <c r="D204" s="208" t="s">
        <v>220</v>
      </c>
      <c r="E204" s="38"/>
      <c r="F204" s="209" t="s">
        <v>314</v>
      </c>
      <c r="G204" s="38"/>
      <c r="H204" s="38"/>
      <c r="I204" s="119"/>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220</v>
      </c>
      <c r="AU204" s="19" t="s">
        <v>81</v>
      </c>
    </row>
    <row r="205" spans="1:65" s="13" customFormat="1" ht="11.25">
      <c r="B205" s="212"/>
      <c r="C205" s="213"/>
      <c r="D205" s="208" t="s">
        <v>222</v>
      </c>
      <c r="E205" s="214" t="s">
        <v>21</v>
      </c>
      <c r="F205" s="215" t="s">
        <v>315</v>
      </c>
      <c r="G205" s="213"/>
      <c r="H205" s="214" t="s">
        <v>21</v>
      </c>
      <c r="I205" s="216"/>
      <c r="J205" s="213"/>
      <c r="K205" s="213"/>
      <c r="L205" s="217"/>
      <c r="M205" s="218"/>
      <c r="N205" s="219"/>
      <c r="O205" s="219"/>
      <c r="P205" s="219"/>
      <c r="Q205" s="219"/>
      <c r="R205" s="219"/>
      <c r="S205" s="219"/>
      <c r="T205" s="220"/>
      <c r="AT205" s="221" t="s">
        <v>222</v>
      </c>
      <c r="AU205" s="221" t="s">
        <v>81</v>
      </c>
      <c r="AV205" s="13" t="s">
        <v>79</v>
      </c>
      <c r="AW205" s="13" t="s">
        <v>34</v>
      </c>
      <c r="AX205" s="13" t="s">
        <v>73</v>
      </c>
      <c r="AY205" s="221" t="s">
        <v>212</v>
      </c>
    </row>
    <row r="206" spans="1:65" s="14" customFormat="1" ht="11.25">
      <c r="B206" s="222"/>
      <c r="C206" s="223"/>
      <c r="D206" s="208" t="s">
        <v>222</v>
      </c>
      <c r="E206" s="224" t="s">
        <v>21</v>
      </c>
      <c r="F206" s="225" t="s">
        <v>316</v>
      </c>
      <c r="G206" s="223"/>
      <c r="H206" s="226">
        <v>15.381</v>
      </c>
      <c r="I206" s="227"/>
      <c r="J206" s="223"/>
      <c r="K206" s="223"/>
      <c r="L206" s="228"/>
      <c r="M206" s="229"/>
      <c r="N206" s="230"/>
      <c r="O206" s="230"/>
      <c r="P206" s="230"/>
      <c r="Q206" s="230"/>
      <c r="R206" s="230"/>
      <c r="S206" s="230"/>
      <c r="T206" s="231"/>
      <c r="AT206" s="232" t="s">
        <v>222</v>
      </c>
      <c r="AU206" s="232" t="s">
        <v>81</v>
      </c>
      <c r="AV206" s="14" t="s">
        <v>81</v>
      </c>
      <c r="AW206" s="14" t="s">
        <v>34</v>
      </c>
      <c r="AX206" s="14" t="s">
        <v>73</v>
      </c>
      <c r="AY206" s="232" t="s">
        <v>212</v>
      </c>
    </row>
    <row r="207" spans="1:65" s="14" customFormat="1" ht="11.25">
      <c r="B207" s="222"/>
      <c r="C207" s="223"/>
      <c r="D207" s="208" t="s">
        <v>222</v>
      </c>
      <c r="E207" s="224" t="s">
        <v>21</v>
      </c>
      <c r="F207" s="225" t="s">
        <v>317</v>
      </c>
      <c r="G207" s="223"/>
      <c r="H207" s="226">
        <v>89.533000000000001</v>
      </c>
      <c r="I207" s="227"/>
      <c r="J207" s="223"/>
      <c r="K207" s="223"/>
      <c r="L207" s="228"/>
      <c r="M207" s="229"/>
      <c r="N207" s="230"/>
      <c r="O207" s="230"/>
      <c r="P207" s="230"/>
      <c r="Q207" s="230"/>
      <c r="R207" s="230"/>
      <c r="S207" s="230"/>
      <c r="T207" s="231"/>
      <c r="AT207" s="232" t="s">
        <v>222</v>
      </c>
      <c r="AU207" s="232" t="s">
        <v>81</v>
      </c>
      <c r="AV207" s="14" t="s">
        <v>81</v>
      </c>
      <c r="AW207" s="14" t="s">
        <v>34</v>
      </c>
      <c r="AX207" s="14" t="s">
        <v>73</v>
      </c>
      <c r="AY207" s="232" t="s">
        <v>212</v>
      </c>
    </row>
    <row r="208" spans="1:65" s="14" customFormat="1" ht="11.25">
      <c r="B208" s="222"/>
      <c r="C208" s="223"/>
      <c r="D208" s="208" t="s">
        <v>222</v>
      </c>
      <c r="E208" s="224" t="s">
        <v>21</v>
      </c>
      <c r="F208" s="225" t="s">
        <v>318</v>
      </c>
      <c r="G208" s="223"/>
      <c r="H208" s="226">
        <v>7.0419999999999998</v>
      </c>
      <c r="I208" s="227"/>
      <c r="J208" s="223"/>
      <c r="K208" s="223"/>
      <c r="L208" s="228"/>
      <c r="M208" s="229"/>
      <c r="N208" s="230"/>
      <c r="O208" s="230"/>
      <c r="P208" s="230"/>
      <c r="Q208" s="230"/>
      <c r="R208" s="230"/>
      <c r="S208" s="230"/>
      <c r="T208" s="231"/>
      <c r="AT208" s="232" t="s">
        <v>222</v>
      </c>
      <c r="AU208" s="232" t="s">
        <v>81</v>
      </c>
      <c r="AV208" s="14" t="s">
        <v>81</v>
      </c>
      <c r="AW208" s="14" t="s">
        <v>34</v>
      </c>
      <c r="AX208" s="14" t="s">
        <v>73</v>
      </c>
      <c r="AY208" s="232" t="s">
        <v>212</v>
      </c>
    </row>
    <row r="209" spans="1:65" s="14" customFormat="1" ht="11.25">
      <c r="B209" s="222"/>
      <c r="C209" s="223"/>
      <c r="D209" s="208" t="s">
        <v>222</v>
      </c>
      <c r="E209" s="224" t="s">
        <v>21</v>
      </c>
      <c r="F209" s="225" t="s">
        <v>319</v>
      </c>
      <c r="G209" s="223"/>
      <c r="H209" s="226">
        <v>9.0719999999999992</v>
      </c>
      <c r="I209" s="227"/>
      <c r="J209" s="223"/>
      <c r="K209" s="223"/>
      <c r="L209" s="228"/>
      <c r="M209" s="229"/>
      <c r="N209" s="230"/>
      <c r="O209" s="230"/>
      <c r="P209" s="230"/>
      <c r="Q209" s="230"/>
      <c r="R209" s="230"/>
      <c r="S209" s="230"/>
      <c r="T209" s="231"/>
      <c r="AT209" s="232" t="s">
        <v>222</v>
      </c>
      <c r="AU209" s="232" t="s">
        <v>81</v>
      </c>
      <c r="AV209" s="14" t="s">
        <v>81</v>
      </c>
      <c r="AW209" s="14" t="s">
        <v>34</v>
      </c>
      <c r="AX209" s="14" t="s">
        <v>73</v>
      </c>
      <c r="AY209" s="232" t="s">
        <v>212</v>
      </c>
    </row>
    <row r="210" spans="1:65" s="14" customFormat="1" ht="11.25">
      <c r="B210" s="222"/>
      <c r="C210" s="223"/>
      <c r="D210" s="208" t="s">
        <v>222</v>
      </c>
      <c r="E210" s="224" t="s">
        <v>21</v>
      </c>
      <c r="F210" s="225" t="s">
        <v>320</v>
      </c>
      <c r="G210" s="223"/>
      <c r="H210" s="226">
        <v>11.026</v>
      </c>
      <c r="I210" s="227"/>
      <c r="J210" s="223"/>
      <c r="K210" s="223"/>
      <c r="L210" s="228"/>
      <c r="M210" s="229"/>
      <c r="N210" s="230"/>
      <c r="O210" s="230"/>
      <c r="P210" s="230"/>
      <c r="Q210" s="230"/>
      <c r="R210" s="230"/>
      <c r="S210" s="230"/>
      <c r="T210" s="231"/>
      <c r="AT210" s="232" t="s">
        <v>222</v>
      </c>
      <c r="AU210" s="232" t="s">
        <v>81</v>
      </c>
      <c r="AV210" s="14" t="s">
        <v>81</v>
      </c>
      <c r="AW210" s="14" t="s">
        <v>34</v>
      </c>
      <c r="AX210" s="14" t="s">
        <v>73</v>
      </c>
      <c r="AY210" s="232" t="s">
        <v>212</v>
      </c>
    </row>
    <row r="211" spans="1:65" s="14" customFormat="1" ht="11.25">
      <c r="B211" s="222"/>
      <c r="C211" s="223"/>
      <c r="D211" s="208" t="s">
        <v>222</v>
      </c>
      <c r="E211" s="224" t="s">
        <v>21</v>
      </c>
      <c r="F211" s="225" t="s">
        <v>321</v>
      </c>
      <c r="G211" s="223"/>
      <c r="H211" s="226">
        <v>1.4850000000000001</v>
      </c>
      <c r="I211" s="227"/>
      <c r="J211" s="223"/>
      <c r="K211" s="223"/>
      <c r="L211" s="228"/>
      <c r="M211" s="229"/>
      <c r="N211" s="230"/>
      <c r="O211" s="230"/>
      <c r="P211" s="230"/>
      <c r="Q211" s="230"/>
      <c r="R211" s="230"/>
      <c r="S211" s="230"/>
      <c r="T211" s="231"/>
      <c r="AT211" s="232" t="s">
        <v>222</v>
      </c>
      <c r="AU211" s="232" t="s">
        <v>81</v>
      </c>
      <c r="AV211" s="14" t="s">
        <v>81</v>
      </c>
      <c r="AW211" s="14" t="s">
        <v>34</v>
      </c>
      <c r="AX211" s="14" t="s">
        <v>73</v>
      </c>
      <c r="AY211" s="232" t="s">
        <v>212</v>
      </c>
    </row>
    <row r="212" spans="1:65" s="15" customFormat="1" ht="11.25">
      <c r="B212" s="233"/>
      <c r="C212" s="234"/>
      <c r="D212" s="208" t="s">
        <v>222</v>
      </c>
      <c r="E212" s="235" t="s">
        <v>21</v>
      </c>
      <c r="F212" s="236" t="s">
        <v>226</v>
      </c>
      <c r="G212" s="234"/>
      <c r="H212" s="237">
        <v>133.53899999999999</v>
      </c>
      <c r="I212" s="238"/>
      <c r="J212" s="234"/>
      <c r="K212" s="234"/>
      <c r="L212" s="239"/>
      <c r="M212" s="240"/>
      <c r="N212" s="241"/>
      <c r="O212" s="241"/>
      <c r="P212" s="241"/>
      <c r="Q212" s="241"/>
      <c r="R212" s="241"/>
      <c r="S212" s="241"/>
      <c r="T212" s="242"/>
      <c r="AT212" s="243" t="s">
        <v>222</v>
      </c>
      <c r="AU212" s="243" t="s">
        <v>81</v>
      </c>
      <c r="AV212" s="15" t="s">
        <v>88</v>
      </c>
      <c r="AW212" s="15" t="s">
        <v>34</v>
      </c>
      <c r="AX212" s="15" t="s">
        <v>73</v>
      </c>
      <c r="AY212" s="243" t="s">
        <v>212</v>
      </c>
    </row>
    <row r="213" spans="1:65" s="14" customFormat="1" ht="11.25">
      <c r="B213" s="222"/>
      <c r="C213" s="223"/>
      <c r="D213" s="208" t="s">
        <v>222</v>
      </c>
      <c r="E213" s="224" t="s">
        <v>21</v>
      </c>
      <c r="F213" s="225" t="s">
        <v>238</v>
      </c>
      <c r="G213" s="223"/>
      <c r="H213" s="226">
        <v>10</v>
      </c>
      <c r="I213" s="227"/>
      <c r="J213" s="223"/>
      <c r="K213" s="223"/>
      <c r="L213" s="228"/>
      <c r="M213" s="229"/>
      <c r="N213" s="230"/>
      <c r="O213" s="230"/>
      <c r="P213" s="230"/>
      <c r="Q213" s="230"/>
      <c r="R213" s="230"/>
      <c r="S213" s="230"/>
      <c r="T213" s="231"/>
      <c r="AT213" s="232" t="s">
        <v>222</v>
      </c>
      <c r="AU213" s="232" t="s">
        <v>81</v>
      </c>
      <c r="AV213" s="14" t="s">
        <v>81</v>
      </c>
      <c r="AW213" s="14" t="s">
        <v>34</v>
      </c>
      <c r="AX213" s="14" t="s">
        <v>73</v>
      </c>
      <c r="AY213" s="232" t="s">
        <v>212</v>
      </c>
    </row>
    <row r="214" spans="1:65" s="16" customFormat="1" ht="11.25">
      <c r="B214" s="244"/>
      <c r="C214" s="245"/>
      <c r="D214" s="208" t="s">
        <v>222</v>
      </c>
      <c r="E214" s="246" t="s">
        <v>21</v>
      </c>
      <c r="F214" s="247" t="s">
        <v>239</v>
      </c>
      <c r="G214" s="245"/>
      <c r="H214" s="248">
        <v>143.53899999999999</v>
      </c>
      <c r="I214" s="249"/>
      <c r="J214" s="245"/>
      <c r="K214" s="245"/>
      <c r="L214" s="250"/>
      <c r="M214" s="251"/>
      <c r="N214" s="252"/>
      <c r="O214" s="252"/>
      <c r="P214" s="252"/>
      <c r="Q214" s="252"/>
      <c r="R214" s="252"/>
      <c r="S214" s="252"/>
      <c r="T214" s="253"/>
      <c r="AT214" s="254" t="s">
        <v>222</v>
      </c>
      <c r="AU214" s="254" t="s">
        <v>81</v>
      </c>
      <c r="AV214" s="16" t="s">
        <v>93</v>
      </c>
      <c r="AW214" s="16" t="s">
        <v>34</v>
      </c>
      <c r="AX214" s="16" t="s">
        <v>79</v>
      </c>
      <c r="AY214" s="254" t="s">
        <v>212</v>
      </c>
    </row>
    <row r="215" spans="1:65" s="2" customFormat="1" ht="21.75" customHeight="1">
      <c r="A215" s="36"/>
      <c r="B215" s="37"/>
      <c r="C215" s="195" t="s">
        <v>8</v>
      </c>
      <c r="D215" s="195" t="s">
        <v>214</v>
      </c>
      <c r="E215" s="196" t="s">
        <v>322</v>
      </c>
      <c r="F215" s="197" t="s">
        <v>323</v>
      </c>
      <c r="G215" s="198" t="s">
        <v>217</v>
      </c>
      <c r="H215" s="199">
        <v>2.4</v>
      </c>
      <c r="I215" s="200"/>
      <c r="J215" s="201">
        <f>ROUND(I215*H215,2)</f>
        <v>0</v>
      </c>
      <c r="K215" s="197" t="s">
        <v>218</v>
      </c>
      <c r="L215" s="41"/>
      <c r="M215" s="202" t="s">
        <v>21</v>
      </c>
      <c r="N215" s="203" t="s">
        <v>44</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93</v>
      </c>
      <c r="AT215" s="206" t="s">
        <v>214</v>
      </c>
      <c r="AU215" s="206" t="s">
        <v>81</v>
      </c>
      <c r="AY215" s="19" t="s">
        <v>212</v>
      </c>
      <c r="BE215" s="207">
        <f>IF(N215="základní",J215,0)</f>
        <v>0</v>
      </c>
      <c r="BF215" s="207">
        <f>IF(N215="snížená",J215,0)</f>
        <v>0</v>
      </c>
      <c r="BG215" s="207">
        <f>IF(N215="zákl. přenesená",J215,0)</f>
        <v>0</v>
      </c>
      <c r="BH215" s="207">
        <f>IF(N215="sníž. přenesená",J215,0)</f>
        <v>0</v>
      </c>
      <c r="BI215" s="207">
        <f>IF(N215="nulová",J215,0)</f>
        <v>0</v>
      </c>
      <c r="BJ215" s="19" t="s">
        <v>79</v>
      </c>
      <c r="BK215" s="207">
        <f>ROUND(I215*H215,2)</f>
        <v>0</v>
      </c>
      <c r="BL215" s="19" t="s">
        <v>93</v>
      </c>
      <c r="BM215" s="206" t="s">
        <v>324</v>
      </c>
    </row>
    <row r="216" spans="1:65" s="2" customFormat="1" ht="68.25">
      <c r="A216" s="36"/>
      <c r="B216" s="37"/>
      <c r="C216" s="38"/>
      <c r="D216" s="208" t="s">
        <v>220</v>
      </c>
      <c r="E216" s="38"/>
      <c r="F216" s="209" t="s">
        <v>325</v>
      </c>
      <c r="G216" s="38"/>
      <c r="H216" s="38"/>
      <c r="I216" s="119"/>
      <c r="J216" s="38"/>
      <c r="K216" s="38"/>
      <c r="L216" s="41"/>
      <c r="M216" s="210"/>
      <c r="N216" s="211"/>
      <c r="O216" s="66"/>
      <c r="P216" s="66"/>
      <c r="Q216" s="66"/>
      <c r="R216" s="66"/>
      <c r="S216" s="66"/>
      <c r="T216" s="67"/>
      <c r="U216" s="36"/>
      <c r="V216" s="36"/>
      <c r="W216" s="36"/>
      <c r="X216" s="36"/>
      <c r="Y216" s="36"/>
      <c r="Z216" s="36"/>
      <c r="AA216" s="36"/>
      <c r="AB216" s="36"/>
      <c r="AC216" s="36"/>
      <c r="AD216" s="36"/>
      <c r="AE216" s="36"/>
      <c r="AT216" s="19" t="s">
        <v>220</v>
      </c>
      <c r="AU216" s="19" t="s">
        <v>81</v>
      </c>
    </row>
    <row r="217" spans="1:65" s="14" customFormat="1" ht="11.25">
      <c r="B217" s="222"/>
      <c r="C217" s="223"/>
      <c r="D217" s="208" t="s">
        <v>222</v>
      </c>
      <c r="E217" s="224" t="s">
        <v>21</v>
      </c>
      <c r="F217" s="225" t="s">
        <v>326</v>
      </c>
      <c r="G217" s="223"/>
      <c r="H217" s="226">
        <v>2.4</v>
      </c>
      <c r="I217" s="227"/>
      <c r="J217" s="223"/>
      <c r="K217" s="223"/>
      <c r="L217" s="228"/>
      <c r="M217" s="229"/>
      <c r="N217" s="230"/>
      <c r="O217" s="230"/>
      <c r="P217" s="230"/>
      <c r="Q217" s="230"/>
      <c r="R217" s="230"/>
      <c r="S217" s="230"/>
      <c r="T217" s="231"/>
      <c r="AT217" s="232" t="s">
        <v>222</v>
      </c>
      <c r="AU217" s="232" t="s">
        <v>81</v>
      </c>
      <c r="AV217" s="14" t="s">
        <v>81</v>
      </c>
      <c r="AW217" s="14" t="s">
        <v>34</v>
      </c>
      <c r="AX217" s="14" t="s">
        <v>79</v>
      </c>
      <c r="AY217" s="232" t="s">
        <v>212</v>
      </c>
    </row>
    <row r="218" spans="1:65" s="2" customFormat="1" ht="16.5" customHeight="1">
      <c r="A218" s="36"/>
      <c r="B218" s="37"/>
      <c r="C218" s="255" t="s">
        <v>327</v>
      </c>
      <c r="D218" s="255" t="s">
        <v>328</v>
      </c>
      <c r="E218" s="256" t="s">
        <v>329</v>
      </c>
      <c r="F218" s="257" t="s">
        <v>330</v>
      </c>
      <c r="G218" s="258" t="s">
        <v>306</v>
      </c>
      <c r="H218" s="259">
        <v>4.8</v>
      </c>
      <c r="I218" s="260"/>
      <c r="J218" s="261">
        <f>ROUND(I218*H218,2)</f>
        <v>0</v>
      </c>
      <c r="K218" s="257" t="s">
        <v>218</v>
      </c>
      <c r="L218" s="262"/>
      <c r="M218" s="263" t="s">
        <v>21</v>
      </c>
      <c r="N218" s="264" t="s">
        <v>44</v>
      </c>
      <c r="O218" s="66"/>
      <c r="P218" s="204">
        <f>O218*H218</f>
        <v>0</v>
      </c>
      <c r="Q218" s="204">
        <v>1</v>
      </c>
      <c r="R218" s="204">
        <f>Q218*H218</f>
        <v>4.8</v>
      </c>
      <c r="S218" s="204">
        <v>0</v>
      </c>
      <c r="T218" s="205">
        <f>S218*H218</f>
        <v>0</v>
      </c>
      <c r="U218" s="36"/>
      <c r="V218" s="36"/>
      <c r="W218" s="36"/>
      <c r="X218" s="36"/>
      <c r="Y218" s="36"/>
      <c r="Z218" s="36"/>
      <c r="AA218" s="36"/>
      <c r="AB218" s="36"/>
      <c r="AC218" s="36"/>
      <c r="AD218" s="36"/>
      <c r="AE218" s="36"/>
      <c r="AR218" s="206" t="s">
        <v>269</v>
      </c>
      <c r="AT218" s="206" t="s">
        <v>328</v>
      </c>
      <c r="AU218" s="206" t="s">
        <v>81</v>
      </c>
      <c r="AY218" s="19" t="s">
        <v>212</v>
      </c>
      <c r="BE218" s="207">
        <f>IF(N218="základní",J218,0)</f>
        <v>0</v>
      </c>
      <c r="BF218" s="207">
        <f>IF(N218="snížená",J218,0)</f>
        <v>0</v>
      </c>
      <c r="BG218" s="207">
        <f>IF(N218="zákl. přenesená",J218,0)</f>
        <v>0</v>
      </c>
      <c r="BH218" s="207">
        <f>IF(N218="sníž. přenesená",J218,0)</f>
        <v>0</v>
      </c>
      <c r="BI218" s="207">
        <f>IF(N218="nulová",J218,0)</f>
        <v>0</v>
      </c>
      <c r="BJ218" s="19" t="s">
        <v>79</v>
      </c>
      <c r="BK218" s="207">
        <f>ROUND(I218*H218,2)</f>
        <v>0</v>
      </c>
      <c r="BL218" s="19" t="s">
        <v>93</v>
      </c>
      <c r="BM218" s="206" t="s">
        <v>331</v>
      </c>
    </row>
    <row r="219" spans="1:65" s="14" customFormat="1" ht="11.25">
      <c r="B219" s="222"/>
      <c r="C219" s="223"/>
      <c r="D219" s="208" t="s">
        <v>222</v>
      </c>
      <c r="E219" s="223"/>
      <c r="F219" s="225" t="s">
        <v>332</v>
      </c>
      <c r="G219" s="223"/>
      <c r="H219" s="226">
        <v>4.8</v>
      </c>
      <c r="I219" s="227"/>
      <c r="J219" s="223"/>
      <c r="K219" s="223"/>
      <c r="L219" s="228"/>
      <c r="M219" s="229"/>
      <c r="N219" s="230"/>
      <c r="O219" s="230"/>
      <c r="P219" s="230"/>
      <c r="Q219" s="230"/>
      <c r="R219" s="230"/>
      <c r="S219" s="230"/>
      <c r="T219" s="231"/>
      <c r="AT219" s="232" t="s">
        <v>222</v>
      </c>
      <c r="AU219" s="232" t="s">
        <v>81</v>
      </c>
      <c r="AV219" s="14" t="s">
        <v>81</v>
      </c>
      <c r="AW219" s="14" t="s">
        <v>4</v>
      </c>
      <c r="AX219" s="14" t="s">
        <v>79</v>
      </c>
      <c r="AY219" s="232" t="s">
        <v>212</v>
      </c>
    </row>
    <row r="220" spans="1:65" s="12" customFormat="1" ht="22.9" customHeight="1">
      <c r="B220" s="179"/>
      <c r="C220" s="180"/>
      <c r="D220" s="181" t="s">
        <v>72</v>
      </c>
      <c r="E220" s="193" t="s">
        <v>81</v>
      </c>
      <c r="F220" s="193" t="s">
        <v>333</v>
      </c>
      <c r="G220" s="180"/>
      <c r="H220" s="180"/>
      <c r="I220" s="183"/>
      <c r="J220" s="194">
        <f>BK220</f>
        <v>0</v>
      </c>
      <c r="K220" s="180"/>
      <c r="L220" s="185"/>
      <c r="M220" s="186"/>
      <c r="N220" s="187"/>
      <c r="O220" s="187"/>
      <c r="P220" s="188">
        <f>SUM(P221:P321)</f>
        <v>0</v>
      </c>
      <c r="Q220" s="187"/>
      <c r="R220" s="188">
        <f>SUM(R221:R321)</f>
        <v>237.15805418999997</v>
      </c>
      <c r="S220" s="187"/>
      <c r="T220" s="189">
        <f>SUM(T221:T321)</f>
        <v>0</v>
      </c>
      <c r="AR220" s="190" t="s">
        <v>79</v>
      </c>
      <c r="AT220" s="191" t="s">
        <v>72</v>
      </c>
      <c r="AU220" s="191" t="s">
        <v>79</v>
      </c>
      <c r="AY220" s="190" t="s">
        <v>212</v>
      </c>
      <c r="BK220" s="192">
        <f>SUM(BK221:BK321)</f>
        <v>0</v>
      </c>
    </row>
    <row r="221" spans="1:65" s="2" customFormat="1" ht="21.75" customHeight="1">
      <c r="A221" s="36"/>
      <c r="B221" s="37"/>
      <c r="C221" s="195" t="s">
        <v>334</v>
      </c>
      <c r="D221" s="195" t="s">
        <v>214</v>
      </c>
      <c r="E221" s="196" t="s">
        <v>335</v>
      </c>
      <c r="F221" s="197" t="s">
        <v>336</v>
      </c>
      <c r="G221" s="198" t="s">
        <v>217</v>
      </c>
      <c r="H221" s="199">
        <v>7.0999999999999994E-2</v>
      </c>
      <c r="I221" s="200"/>
      <c r="J221" s="201">
        <f>ROUND(I221*H221,2)</f>
        <v>0</v>
      </c>
      <c r="K221" s="197" t="s">
        <v>218</v>
      </c>
      <c r="L221" s="41"/>
      <c r="M221" s="202" t="s">
        <v>21</v>
      </c>
      <c r="N221" s="203" t="s">
        <v>44</v>
      </c>
      <c r="O221" s="66"/>
      <c r="P221" s="204">
        <f>O221*H221</f>
        <v>0</v>
      </c>
      <c r="Q221" s="204">
        <v>0</v>
      </c>
      <c r="R221" s="204">
        <f>Q221*H221</f>
        <v>0</v>
      </c>
      <c r="S221" s="204">
        <v>0</v>
      </c>
      <c r="T221" s="205">
        <f>S221*H221</f>
        <v>0</v>
      </c>
      <c r="U221" s="36"/>
      <c r="V221" s="36"/>
      <c r="W221" s="36"/>
      <c r="X221" s="36"/>
      <c r="Y221" s="36"/>
      <c r="Z221" s="36"/>
      <c r="AA221" s="36"/>
      <c r="AB221" s="36"/>
      <c r="AC221" s="36"/>
      <c r="AD221" s="36"/>
      <c r="AE221" s="36"/>
      <c r="AR221" s="206" t="s">
        <v>93</v>
      </c>
      <c r="AT221" s="206" t="s">
        <v>214</v>
      </c>
      <c r="AU221" s="206" t="s">
        <v>81</v>
      </c>
      <c r="AY221" s="19" t="s">
        <v>212</v>
      </c>
      <c r="BE221" s="207">
        <f>IF(N221="základní",J221,0)</f>
        <v>0</v>
      </c>
      <c r="BF221" s="207">
        <f>IF(N221="snížená",J221,0)</f>
        <v>0</v>
      </c>
      <c r="BG221" s="207">
        <f>IF(N221="zákl. přenesená",J221,0)</f>
        <v>0</v>
      </c>
      <c r="BH221" s="207">
        <f>IF(N221="sníž. přenesená",J221,0)</f>
        <v>0</v>
      </c>
      <c r="BI221" s="207">
        <f>IF(N221="nulová",J221,0)</f>
        <v>0</v>
      </c>
      <c r="BJ221" s="19" t="s">
        <v>79</v>
      </c>
      <c r="BK221" s="207">
        <f>ROUND(I221*H221,2)</f>
        <v>0</v>
      </c>
      <c r="BL221" s="19" t="s">
        <v>93</v>
      </c>
      <c r="BM221" s="206" t="s">
        <v>337</v>
      </c>
    </row>
    <row r="222" spans="1:65" s="2" customFormat="1" ht="68.25">
      <c r="A222" s="36"/>
      <c r="B222" s="37"/>
      <c r="C222" s="38"/>
      <c r="D222" s="208" t="s">
        <v>220</v>
      </c>
      <c r="E222" s="38"/>
      <c r="F222" s="209" t="s">
        <v>338</v>
      </c>
      <c r="G222" s="38"/>
      <c r="H222" s="38"/>
      <c r="I222" s="119"/>
      <c r="J222" s="38"/>
      <c r="K222" s="38"/>
      <c r="L222" s="41"/>
      <c r="M222" s="210"/>
      <c r="N222" s="211"/>
      <c r="O222" s="66"/>
      <c r="P222" s="66"/>
      <c r="Q222" s="66"/>
      <c r="R222" s="66"/>
      <c r="S222" s="66"/>
      <c r="T222" s="67"/>
      <c r="U222" s="36"/>
      <c r="V222" s="36"/>
      <c r="W222" s="36"/>
      <c r="X222" s="36"/>
      <c r="Y222" s="36"/>
      <c r="Z222" s="36"/>
      <c r="AA222" s="36"/>
      <c r="AB222" s="36"/>
      <c r="AC222" s="36"/>
      <c r="AD222" s="36"/>
      <c r="AE222" s="36"/>
      <c r="AT222" s="19" t="s">
        <v>220</v>
      </c>
      <c r="AU222" s="19" t="s">
        <v>81</v>
      </c>
    </row>
    <row r="223" spans="1:65" s="13" customFormat="1" ht="11.25">
      <c r="B223" s="212"/>
      <c r="C223" s="213"/>
      <c r="D223" s="208" t="s">
        <v>222</v>
      </c>
      <c r="E223" s="214" t="s">
        <v>21</v>
      </c>
      <c r="F223" s="215" t="s">
        <v>339</v>
      </c>
      <c r="G223" s="213"/>
      <c r="H223" s="214" t="s">
        <v>21</v>
      </c>
      <c r="I223" s="216"/>
      <c r="J223" s="213"/>
      <c r="K223" s="213"/>
      <c r="L223" s="217"/>
      <c r="M223" s="218"/>
      <c r="N223" s="219"/>
      <c r="O223" s="219"/>
      <c r="P223" s="219"/>
      <c r="Q223" s="219"/>
      <c r="R223" s="219"/>
      <c r="S223" s="219"/>
      <c r="T223" s="220"/>
      <c r="AT223" s="221" t="s">
        <v>222</v>
      </c>
      <c r="AU223" s="221" t="s">
        <v>81</v>
      </c>
      <c r="AV223" s="13" t="s">
        <v>79</v>
      </c>
      <c r="AW223" s="13" t="s">
        <v>34</v>
      </c>
      <c r="AX223" s="13" t="s">
        <v>73</v>
      </c>
      <c r="AY223" s="221" t="s">
        <v>212</v>
      </c>
    </row>
    <row r="224" spans="1:65" s="14" customFormat="1" ht="11.25">
      <c r="B224" s="222"/>
      <c r="C224" s="223"/>
      <c r="D224" s="208" t="s">
        <v>222</v>
      </c>
      <c r="E224" s="224" t="s">
        <v>21</v>
      </c>
      <c r="F224" s="225" t="s">
        <v>340</v>
      </c>
      <c r="G224" s="223"/>
      <c r="H224" s="226">
        <v>7.0999999999999994E-2</v>
      </c>
      <c r="I224" s="227"/>
      <c r="J224" s="223"/>
      <c r="K224" s="223"/>
      <c r="L224" s="228"/>
      <c r="M224" s="229"/>
      <c r="N224" s="230"/>
      <c r="O224" s="230"/>
      <c r="P224" s="230"/>
      <c r="Q224" s="230"/>
      <c r="R224" s="230"/>
      <c r="S224" s="230"/>
      <c r="T224" s="231"/>
      <c r="AT224" s="232" t="s">
        <v>222</v>
      </c>
      <c r="AU224" s="232" t="s">
        <v>81</v>
      </c>
      <c r="AV224" s="14" t="s">
        <v>81</v>
      </c>
      <c r="AW224" s="14" t="s">
        <v>34</v>
      </c>
      <c r="AX224" s="14" t="s">
        <v>73</v>
      </c>
      <c r="AY224" s="232" t="s">
        <v>212</v>
      </c>
    </row>
    <row r="225" spans="1:65" s="15" customFormat="1" ht="11.25">
      <c r="B225" s="233"/>
      <c r="C225" s="234"/>
      <c r="D225" s="208" t="s">
        <v>222</v>
      </c>
      <c r="E225" s="235" t="s">
        <v>21</v>
      </c>
      <c r="F225" s="236" t="s">
        <v>226</v>
      </c>
      <c r="G225" s="234"/>
      <c r="H225" s="237">
        <v>7.0999999999999994E-2</v>
      </c>
      <c r="I225" s="238"/>
      <c r="J225" s="234"/>
      <c r="K225" s="234"/>
      <c r="L225" s="239"/>
      <c r="M225" s="240"/>
      <c r="N225" s="241"/>
      <c r="O225" s="241"/>
      <c r="P225" s="241"/>
      <c r="Q225" s="241"/>
      <c r="R225" s="241"/>
      <c r="S225" s="241"/>
      <c r="T225" s="242"/>
      <c r="AT225" s="243" t="s">
        <v>222</v>
      </c>
      <c r="AU225" s="243" t="s">
        <v>81</v>
      </c>
      <c r="AV225" s="15" t="s">
        <v>88</v>
      </c>
      <c r="AW225" s="15" t="s">
        <v>34</v>
      </c>
      <c r="AX225" s="15" t="s">
        <v>79</v>
      </c>
      <c r="AY225" s="243" t="s">
        <v>212</v>
      </c>
    </row>
    <row r="226" spans="1:65" s="2" customFormat="1" ht="16.5" customHeight="1">
      <c r="A226" s="36"/>
      <c r="B226" s="37"/>
      <c r="C226" s="195" t="s">
        <v>341</v>
      </c>
      <c r="D226" s="195" t="s">
        <v>214</v>
      </c>
      <c r="E226" s="196" t="s">
        <v>342</v>
      </c>
      <c r="F226" s="197" t="s">
        <v>343</v>
      </c>
      <c r="G226" s="198" t="s">
        <v>146</v>
      </c>
      <c r="H226" s="199">
        <v>1</v>
      </c>
      <c r="I226" s="200"/>
      <c r="J226" s="201">
        <f>ROUND(I226*H226,2)</f>
        <v>0</v>
      </c>
      <c r="K226" s="197" t="s">
        <v>218</v>
      </c>
      <c r="L226" s="41"/>
      <c r="M226" s="202" t="s">
        <v>21</v>
      </c>
      <c r="N226" s="203" t="s">
        <v>44</v>
      </c>
      <c r="O226" s="66"/>
      <c r="P226" s="204">
        <f>O226*H226</f>
        <v>0</v>
      </c>
      <c r="Q226" s="204">
        <v>1.6000000000000001E-4</v>
      </c>
      <c r="R226" s="204">
        <f>Q226*H226</f>
        <v>1.6000000000000001E-4</v>
      </c>
      <c r="S226" s="204">
        <v>0</v>
      </c>
      <c r="T226" s="205">
        <f>S226*H226</f>
        <v>0</v>
      </c>
      <c r="U226" s="36"/>
      <c r="V226" s="36"/>
      <c r="W226" s="36"/>
      <c r="X226" s="36"/>
      <c r="Y226" s="36"/>
      <c r="Z226" s="36"/>
      <c r="AA226" s="36"/>
      <c r="AB226" s="36"/>
      <c r="AC226" s="36"/>
      <c r="AD226" s="36"/>
      <c r="AE226" s="36"/>
      <c r="AR226" s="206" t="s">
        <v>93</v>
      </c>
      <c r="AT226" s="206" t="s">
        <v>214</v>
      </c>
      <c r="AU226" s="206" t="s">
        <v>81</v>
      </c>
      <c r="AY226" s="19" t="s">
        <v>212</v>
      </c>
      <c r="BE226" s="207">
        <f>IF(N226="základní",J226,0)</f>
        <v>0</v>
      </c>
      <c r="BF226" s="207">
        <f>IF(N226="snížená",J226,0)</f>
        <v>0</v>
      </c>
      <c r="BG226" s="207">
        <f>IF(N226="zákl. přenesená",J226,0)</f>
        <v>0</v>
      </c>
      <c r="BH226" s="207">
        <f>IF(N226="sníž. přenesená",J226,0)</f>
        <v>0</v>
      </c>
      <c r="BI226" s="207">
        <f>IF(N226="nulová",J226,0)</f>
        <v>0</v>
      </c>
      <c r="BJ226" s="19" t="s">
        <v>79</v>
      </c>
      <c r="BK226" s="207">
        <f>ROUND(I226*H226,2)</f>
        <v>0</v>
      </c>
      <c r="BL226" s="19" t="s">
        <v>93</v>
      </c>
      <c r="BM226" s="206" t="s">
        <v>344</v>
      </c>
    </row>
    <row r="227" spans="1:65" s="2" customFormat="1" ht="48.75">
      <c r="A227" s="36"/>
      <c r="B227" s="37"/>
      <c r="C227" s="38"/>
      <c r="D227" s="208" t="s">
        <v>220</v>
      </c>
      <c r="E227" s="38"/>
      <c r="F227" s="209" t="s">
        <v>345</v>
      </c>
      <c r="G227" s="38"/>
      <c r="H227" s="38"/>
      <c r="I227" s="119"/>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220</v>
      </c>
      <c r="AU227" s="19" t="s">
        <v>81</v>
      </c>
    </row>
    <row r="228" spans="1:65" s="14" customFormat="1" ht="11.25">
      <c r="B228" s="222"/>
      <c r="C228" s="223"/>
      <c r="D228" s="208" t="s">
        <v>222</v>
      </c>
      <c r="E228" s="224" t="s">
        <v>21</v>
      </c>
      <c r="F228" s="225" t="s">
        <v>346</v>
      </c>
      <c r="G228" s="223"/>
      <c r="H228" s="226">
        <v>1</v>
      </c>
      <c r="I228" s="227"/>
      <c r="J228" s="223"/>
      <c r="K228" s="223"/>
      <c r="L228" s="228"/>
      <c r="M228" s="229"/>
      <c r="N228" s="230"/>
      <c r="O228" s="230"/>
      <c r="P228" s="230"/>
      <c r="Q228" s="230"/>
      <c r="R228" s="230"/>
      <c r="S228" s="230"/>
      <c r="T228" s="231"/>
      <c r="AT228" s="232" t="s">
        <v>222</v>
      </c>
      <c r="AU228" s="232" t="s">
        <v>81</v>
      </c>
      <c r="AV228" s="14" t="s">
        <v>81</v>
      </c>
      <c r="AW228" s="14" t="s">
        <v>34</v>
      </c>
      <c r="AX228" s="14" t="s">
        <v>79</v>
      </c>
      <c r="AY228" s="232" t="s">
        <v>212</v>
      </c>
    </row>
    <row r="229" spans="1:65" s="2" customFormat="1" ht="21.75" customHeight="1">
      <c r="A229" s="36"/>
      <c r="B229" s="37"/>
      <c r="C229" s="195" t="s">
        <v>347</v>
      </c>
      <c r="D229" s="195" t="s">
        <v>214</v>
      </c>
      <c r="E229" s="196" t="s">
        <v>348</v>
      </c>
      <c r="F229" s="197" t="s">
        <v>349</v>
      </c>
      <c r="G229" s="198" t="s">
        <v>150</v>
      </c>
      <c r="H229" s="199">
        <v>100</v>
      </c>
      <c r="I229" s="200"/>
      <c r="J229" s="201">
        <f>ROUND(I229*H229,2)</f>
        <v>0</v>
      </c>
      <c r="K229" s="197" t="s">
        <v>218</v>
      </c>
      <c r="L229" s="41"/>
      <c r="M229" s="202" t="s">
        <v>21</v>
      </c>
      <c r="N229" s="203" t="s">
        <v>44</v>
      </c>
      <c r="O229" s="66"/>
      <c r="P229" s="204">
        <f>O229*H229</f>
        <v>0</v>
      </c>
      <c r="Q229" s="204">
        <v>0</v>
      </c>
      <c r="R229" s="204">
        <f>Q229*H229</f>
        <v>0</v>
      </c>
      <c r="S229" s="204">
        <v>0</v>
      </c>
      <c r="T229" s="205">
        <f>S229*H229</f>
        <v>0</v>
      </c>
      <c r="U229" s="36"/>
      <c r="V229" s="36"/>
      <c r="W229" s="36"/>
      <c r="X229" s="36"/>
      <c r="Y229" s="36"/>
      <c r="Z229" s="36"/>
      <c r="AA229" s="36"/>
      <c r="AB229" s="36"/>
      <c r="AC229" s="36"/>
      <c r="AD229" s="36"/>
      <c r="AE229" s="36"/>
      <c r="AR229" s="206" t="s">
        <v>93</v>
      </c>
      <c r="AT229" s="206" t="s">
        <v>214</v>
      </c>
      <c r="AU229" s="206" t="s">
        <v>81</v>
      </c>
      <c r="AY229" s="19" t="s">
        <v>212</v>
      </c>
      <c r="BE229" s="207">
        <f>IF(N229="základní",J229,0)</f>
        <v>0</v>
      </c>
      <c r="BF229" s="207">
        <f>IF(N229="snížená",J229,0)</f>
        <v>0</v>
      </c>
      <c r="BG229" s="207">
        <f>IF(N229="zákl. přenesená",J229,0)</f>
        <v>0</v>
      </c>
      <c r="BH229" s="207">
        <f>IF(N229="sníž. přenesená",J229,0)</f>
        <v>0</v>
      </c>
      <c r="BI229" s="207">
        <f>IF(N229="nulová",J229,0)</f>
        <v>0</v>
      </c>
      <c r="BJ229" s="19" t="s">
        <v>79</v>
      </c>
      <c r="BK229" s="207">
        <f>ROUND(I229*H229,2)</f>
        <v>0</v>
      </c>
      <c r="BL229" s="19" t="s">
        <v>93</v>
      </c>
      <c r="BM229" s="206" t="s">
        <v>350</v>
      </c>
    </row>
    <row r="230" spans="1:65" s="2" customFormat="1" ht="58.5">
      <c r="A230" s="36"/>
      <c r="B230" s="37"/>
      <c r="C230" s="38"/>
      <c r="D230" s="208" t="s">
        <v>220</v>
      </c>
      <c r="E230" s="38"/>
      <c r="F230" s="209" t="s">
        <v>351</v>
      </c>
      <c r="G230" s="38"/>
      <c r="H230" s="38"/>
      <c r="I230" s="119"/>
      <c r="J230" s="38"/>
      <c r="K230" s="38"/>
      <c r="L230" s="41"/>
      <c r="M230" s="210"/>
      <c r="N230" s="211"/>
      <c r="O230" s="66"/>
      <c r="P230" s="66"/>
      <c r="Q230" s="66"/>
      <c r="R230" s="66"/>
      <c r="S230" s="66"/>
      <c r="T230" s="67"/>
      <c r="U230" s="36"/>
      <c r="V230" s="36"/>
      <c r="W230" s="36"/>
      <c r="X230" s="36"/>
      <c r="Y230" s="36"/>
      <c r="Z230" s="36"/>
      <c r="AA230" s="36"/>
      <c r="AB230" s="36"/>
      <c r="AC230" s="36"/>
      <c r="AD230" s="36"/>
      <c r="AE230" s="36"/>
      <c r="AT230" s="19" t="s">
        <v>220</v>
      </c>
      <c r="AU230" s="19" t="s">
        <v>81</v>
      </c>
    </row>
    <row r="231" spans="1:65" s="14" customFormat="1" ht="11.25">
      <c r="B231" s="222"/>
      <c r="C231" s="223"/>
      <c r="D231" s="208" t="s">
        <v>222</v>
      </c>
      <c r="E231" s="224" t="s">
        <v>21</v>
      </c>
      <c r="F231" s="225" t="s">
        <v>352</v>
      </c>
      <c r="G231" s="223"/>
      <c r="H231" s="226">
        <v>100</v>
      </c>
      <c r="I231" s="227"/>
      <c r="J231" s="223"/>
      <c r="K231" s="223"/>
      <c r="L231" s="228"/>
      <c r="M231" s="229"/>
      <c r="N231" s="230"/>
      <c r="O231" s="230"/>
      <c r="P231" s="230"/>
      <c r="Q231" s="230"/>
      <c r="R231" s="230"/>
      <c r="S231" s="230"/>
      <c r="T231" s="231"/>
      <c r="AT231" s="232" t="s">
        <v>222</v>
      </c>
      <c r="AU231" s="232" t="s">
        <v>81</v>
      </c>
      <c r="AV231" s="14" t="s">
        <v>81</v>
      </c>
      <c r="AW231" s="14" t="s">
        <v>34</v>
      </c>
      <c r="AX231" s="14" t="s">
        <v>79</v>
      </c>
      <c r="AY231" s="232" t="s">
        <v>212</v>
      </c>
    </row>
    <row r="232" spans="1:65" s="2" customFormat="1" ht="16.5" customHeight="1">
      <c r="A232" s="36"/>
      <c r="B232" s="37"/>
      <c r="C232" s="195" t="s">
        <v>353</v>
      </c>
      <c r="D232" s="195" t="s">
        <v>214</v>
      </c>
      <c r="E232" s="196" t="s">
        <v>354</v>
      </c>
      <c r="F232" s="197" t="s">
        <v>355</v>
      </c>
      <c r="G232" s="198" t="s">
        <v>217</v>
      </c>
      <c r="H232" s="199">
        <v>16.108000000000001</v>
      </c>
      <c r="I232" s="200"/>
      <c r="J232" s="201">
        <f>ROUND(I232*H232,2)</f>
        <v>0</v>
      </c>
      <c r="K232" s="197" t="s">
        <v>218</v>
      </c>
      <c r="L232" s="41"/>
      <c r="M232" s="202" t="s">
        <v>21</v>
      </c>
      <c r="N232" s="203" t="s">
        <v>44</v>
      </c>
      <c r="O232" s="66"/>
      <c r="P232" s="204">
        <f>O232*H232</f>
        <v>0</v>
      </c>
      <c r="Q232" s="204">
        <v>1.98</v>
      </c>
      <c r="R232" s="204">
        <f>Q232*H232</f>
        <v>31.893840000000001</v>
      </c>
      <c r="S232" s="204">
        <v>0</v>
      </c>
      <c r="T232" s="205">
        <f>S232*H232</f>
        <v>0</v>
      </c>
      <c r="U232" s="36"/>
      <c r="V232" s="36"/>
      <c r="W232" s="36"/>
      <c r="X232" s="36"/>
      <c r="Y232" s="36"/>
      <c r="Z232" s="36"/>
      <c r="AA232" s="36"/>
      <c r="AB232" s="36"/>
      <c r="AC232" s="36"/>
      <c r="AD232" s="36"/>
      <c r="AE232" s="36"/>
      <c r="AR232" s="206" t="s">
        <v>93</v>
      </c>
      <c r="AT232" s="206" t="s">
        <v>214</v>
      </c>
      <c r="AU232" s="206" t="s">
        <v>81</v>
      </c>
      <c r="AY232" s="19" t="s">
        <v>212</v>
      </c>
      <c r="BE232" s="207">
        <f>IF(N232="základní",J232,0)</f>
        <v>0</v>
      </c>
      <c r="BF232" s="207">
        <f>IF(N232="snížená",J232,0)</f>
        <v>0</v>
      </c>
      <c r="BG232" s="207">
        <f>IF(N232="zákl. přenesená",J232,0)</f>
        <v>0</v>
      </c>
      <c r="BH232" s="207">
        <f>IF(N232="sníž. přenesená",J232,0)</f>
        <v>0</v>
      </c>
      <c r="BI232" s="207">
        <f>IF(N232="nulová",J232,0)</f>
        <v>0</v>
      </c>
      <c r="BJ232" s="19" t="s">
        <v>79</v>
      </c>
      <c r="BK232" s="207">
        <f>ROUND(I232*H232,2)</f>
        <v>0</v>
      </c>
      <c r="BL232" s="19" t="s">
        <v>93</v>
      </c>
      <c r="BM232" s="206" t="s">
        <v>356</v>
      </c>
    </row>
    <row r="233" spans="1:65" s="2" customFormat="1" ht="48.75">
      <c r="A233" s="36"/>
      <c r="B233" s="37"/>
      <c r="C233" s="38"/>
      <c r="D233" s="208" t="s">
        <v>220</v>
      </c>
      <c r="E233" s="38"/>
      <c r="F233" s="209" t="s">
        <v>357</v>
      </c>
      <c r="G233" s="38"/>
      <c r="H233" s="38"/>
      <c r="I233" s="119"/>
      <c r="J233" s="38"/>
      <c r="K233" s="38"/>
      <c r="L233" s="41"/>
      <c r="M233" s="210"/>
      <c r="N233" s="211"/>
      <c r="O233" s="66"/>
      <c r="P233" s="66"/>
      <c r="Q233" s="66"/>
      <c r="R233" s="66"/>
      <c r="S233" s="66"/>
      <c r="T233" s="67"/>
      <c r="U233" s="36"/>
      <c r="V233" s="36"/>
      <c r="W233" s="36"/>
      <c r="X233" s="36"/>
      <c r="Y233" s="36"/>
      <c r="Z233" s="36"/>
      <c r="AA233" s="36"/>
      <c r="AB233" s="36"/>
      <c r="AC233" s="36"/>
      <c r="AD233" s="36"/>
      <c r="AE233" s="36"/>
      <c r="AT233" s="19" t="s">
        <v>220</v>
      </c>
      <c r="AU233" s="19" t="s">
        <v>81</v>
      </c>
    </row>
    <row r="234" spans="1:65" s="13" customFormat="1" ht="11.25">
      <c r="B234" s="212"/>
      <c r="C234" s="213"/>
      <c r="D234" s="208" t="s">
        <v>222</v>
      </c>
      <c r="E234" s="214" t="s">
        <v>21</v>
      </c>
      <c r="F234" s="215" t="s">
        <v>358</v>
      </c>
      <c r="G234" s="213"/>
      <c r="H234" s="214" t="s">
        <v>21</v>
      </c>
      <c r="I234" s="216"/>
      <c r="J234" s="213"/>
      <c r="K234" s="213"/>
      <c r="L234" s="217"/>
      <c r="M234" s="218"/>
      <c r="N234" s="219"/>
      <c r="O234" s="219"/>
      <c r="P234" s="219"/>
      <c r="Q234" s="219"/>
      <c r="R234" s="219"/>
      <c r="S234" s="219"/>
      <c r="T234" s="220"/>
      <c r="AT234" s="221" t="s">
        <v>222</v>
      </c>
      <c r="AU234" s="221" t="s">
        <v>81</v>
      </c>
      <c r="AV234" s="13" t="s">
        <v>79</v>
      </c>
      <c r="AW234" s="13" t="s">
        <v>34</v>
      </c>
      <c r="AX234" s="13" t="s">
        <v>73</v>
      </c>
      <c r="AY234" s="221" t="s">
        <v>212</v>
      </c>
    </row>
    <row r="235" spans="1:65" s="14" customFormat="1" ht="11.25">
      <c r="B235" s="222"/>
      <c r="C235" s="223"/>
      <c r="D235" s="208" t="s">
        <v>222</v>
      </c>
      <c r="E235" s="224" t="s">
        <v>21</v>
      </c>
      <c r="F235" s="225" t="s">
        <v>359</v>
      </c>
      <c r="G235" s="223"/>
      <c r="H235" s="226">
        <v>14.108000000000001</v>
      </c>
      <c r="I235" s="227"/>
      <c r="J235" s="223"/>
      <c r="K235" s="223"/>
      <c r="L235" s="228"/>
      <c r="M235" s="229"/>
      <c r="N235" s="230"/>
      <c r="O235" s="230"/>
      <c r="P235" s="230"/>
      <c r="Q235" s="230"/>
      <c r="R235" s="230"/>
      <c r="S235" s="230"/>
      <c r="T235" s="231"/>
      <c r="AT235" s="232" t="s">
        <v>222</v>
      </c>
      <c r="AU235" s="232" t="s">
        <v>81</v>
      </c>
      <c r="AV235" s="14" t="s">
        <v>81</v>
      </c>
      <c r="AW235" s="14" t="s">
        <v>34</v>
      </c>
      <c r="AX235" s="14" t="s">
        <v>73</v>
      </c>
      <c r="AY235" s="232" t="s">
        <v>212</v>
      </c>
    </row>
    <row r="236" spans="1:65" s="15" customFormat="1" ht="11.25">
      <c r="B236" s="233"/>
      <c r="C236" s="234"/>
      <c r="D236" s="208" t="s">
        <v>222</v>
      </c>
      <c r="E236" s="235" t="s">
        <v>21</v>
      </c>
      <c r="F236" s="236" t="s">
        <v>226</v>
      </c>
      <c r="G236" s="234"/>
      <c r="H236" s="237">
        <v>14.108000000000001</v>
      </c>
      <c r="I236" s="238"/>
      <c r="J236" s="234"/>
      <c r="K236" s="234"/>
      <c r="L236" s="239"/>
      <c r="M236" s="240"/>
      <c r="N236" s="241"/>
      <c r="O236" s="241"/>
      <c r="P236" s="241"/>
      <c r="Q236" s="241"/>
      <c r="R236" s="241"/>
      <c r="S236" s="241"/>
      <c r="T236" s="242"/>
      <c r="AT236" s="243" t="s">
        <v>222</v>
      </c>
      <c r="AU236" s="243" t="s">
        <v>81</v>
      </c>
      <c r="AV236" s="15" t="s">
        <v>88</v>
      </c>
      <c r="AW236" s="15" t="s">
        <v>34</v>
      </c>
      <c r="AX236" s="15" t="s">
        <v>73</v>
      </c>
      <c r="AY236" s="243" t="s">
        <v>212</v>
      </c>
    </row>
    <row r="237" spans="1:65" s="14" customFormat="1" ht="11.25">
      <c r="B237" s="222"/>
      <c r="C237" s="223"/>
      <c r="D237" s="208" t="s">
        <v>222</v>
      </c>
      <c r="E237" s="224" t="s">
        <v>21</v>
      </c>
      <c r="F237" s="225" t="s">
        <v>81</v>
      </c>
      <c r="G237" s="223"/>
      <c r="H237" s="226">
        <v>2</v>
      </c>
      <c r="I237" s="227"/>
      <c r="J237" s="223"/>
      <c r="K237" s="223"/>
      <c r="L237" s="228"/>
      <c r="M237" s="229"/>
      <c r="N237" s="230"/>
      <c r="O237" s="230"/>
      <c r="P237" s="230"/>
      <c r="Q237" s="230"/>
      <c r="R237" s="230"/>
      <c r="S237" s="230"/>
      <c r="T237" s="231"/>
      <c r="AT237" s="232" t="s">
        <v>222</v>
      </c>
      <c r="AU237" s="232" t="s">
        <v>81</v>
      </c>
      <c r="AV237" s="14" t="s">
        <v>81</v>
      </c>
      <c r="AW237" s="14" t="s">
        <v>34</v>
      </c>
      <c r="AX237" s="14" t="s">
        <v>73</v>
      </c>
      <c r="AY237" s="232" t="s">
        <v>212</v>
      </c>
    </row>
    <row r="238" spans="1:65" s="16" customFormat="1" ht="11.25">
      <c r="B238" s="244"/>
      <c r="C238" s="245"/>
      <c r="D238" s="208" t="s">
        <v>222</v>
      </c>
      <c r="E238" s="246" t="s">
        <v>21</v>
      </c>
      <c r="F238" s="247" t="s">
        <v>239</v>
      </c>
      <c r="G238" s="245"/>
      <c r="H238" s="248">
        <v>16.108000000000001</v>
      </c>
      <c r="I238" s="249"/>
      <c r="J238" s="245"/>
      <c r="K238" s="245"/>
      <c r="L238" s="250"/>
      <c r="M238" s="251"/>
      <c r="N238" s="252"/>
      <c r="O238" s="252"/>
      <c r="P238" s="252"/>
      <c r="Q238" s="252"/>
      <c r="R238" s="252"/>
      <c r="S238" s="252"/>
      <c r="T238" s="253"/>
      <c r="AT238" s="254" t="s">
        <v>222</v>
      </c>
      <c r="AU238" s="254" t="s">
        <v>81</v>
      </c>
      <c r="AV238" s="16" t="s">
        <v>93</v>
      </c>
      <c r="AW238" s="16" t="s">
        <v>34</v>
      </c>
      <c r="AX238" s="16" t="s">
        <v>79</v>
      </c>
      <c r="AY238" s="254" t="s">
        <v>212</v>
      </c>
    </row>
    <row r="239" spans="1:65" s="2" customFormat="1" ht="16.5" customHeight="1">
      <c r="A239" s="36"/>
      <c r="B239" s="37"/>
      <c r="C239" s="195" t="s">
        <v>7</v>
      </c>
      <c r="D239" s="195" t="s">
        <v>214</v>
      </c>
      <c r="E239" s="196" t="s">
        <v>360</v>
      </c>
      <c r="F239" s="197" t="s">
        <v>361</v>
      </c>
      <c r="G239" s="198" t="s">
        <v>217</v>
      </c>
      <c r="H239" s="199">
        <v>16.532</v>
      </c>
      <c r="I239" s="200"/>
      <c r="J239" s="201">
        <f>ROUND(I239*H239,2)</f>
        <v>0</v>
      </c>
      <c r="K239" s="197" t="s">
        <v>218</v>
      </c>
      <c r="L239" s="41"/>
      <c r="M239" s="202" t="s">
        <v>21</v>
      </c>
      <c r="N239" s="203" t="s">
        <v>44</v>
      </c>
      <c r="O239" s="66"/>
      <c r="P239" s="204">
        <f>O239*H239</f>
        <v>0</v>
      </c>
      <c r="Q239" s="204">
        <v>2.45329</v>
      </c>
      <c r="R239" s="204">
        <f>Q239*H239</f>
        <v>40.557790279999999</v>
      </c>
      <c r="S239" s="204">
        <v>0</v>
      </c>
      <c r="T239" s="205">
        <f>S239*H239</f>
        <v>0</v>
      </c>
      <c r="U239" s="36"/>
      <c r="V239" s="36"/>
      <c r="W239" s="36"/>
      <c r="X239" s="36"/>
      <c r="Y239" s="36"/>
      <c r="Z239" s="36"/>
      <c r="AA239" s="36"/>
      <c r="AB239" s="36"/>
      <c r="AC239" s="36"/>
      <c r="AD239" s="36"/>
      <c r="AE239" s="36"/>
      <c r="AR239" s="206" t="s">
        <v>93</v>
      </c>
      <c r="AT239" s="206" t="s">
        <v>214</v>
      </c>
      <c r="AU239" s="206" t="s">
        <v>81</v>
      </c>
      <c r="AY239" s="19" t="s">
        <v>212</v>
      </c>
      <c r="BE239" s="207">
        <f>IF(N239="základní",J239,0)</f>
        <v>0</v>
      </c>
      <c r="BF239" s="207">
        <f>IF(N239="snížená",J239,0)</f>
        <v>0</v>
      </c>
      <c r="BG239" s="207">
        <f>IF(N239="zákl. přenesená",J239,0)</f>
        <v>0</v>
      </c>
      <c r="BH239" s="207">
        <f>IF(N239="sníž. přenesená",J239,0)</f>
        <v>0</v>
      </c>
      <c r="BI239" s="207">
        <f>IF(N239="nulová",J239,0)</f>
        <v>0</v>
      </c>
      <c r="BJ239" s="19" t="s">
        <v>79</v>
      </c>
      <c r="BK239" s="207">
        <f>ROUND(I239*H239,2)</f>
        <v>0</v>
      </c>
      <c r="BL239" s="19" t="s">
        <v>93</v>
      </c>
      <c r="BM239" s="206" t="s">
        <v>362</v>
      </c>
    </row>
    <row r="240" spans="1:65" s="2" customFormat="1" ht="58.5">
      <c r="A240" s="36"/>
      <c r="B240" s="37"/>
      <c r="C240" s="38"/>
      <c r="D240" s="208" t="s">
        <v>220</v>
      </c>
      <c r="E240" s="38"/>
      <c r="F240" s="209" t="s">
        <v>363</v>
      </c>
      <c r="G240" s="38"/>
      <c r="H240" s="38"/>
      <c r="I240" s="119"/>
      <c r="J240" s="38"/>
      <c r="K240" s="38"/>
      <c r="L240" s="41"/>
      <c r="M240" s="210"/>
      <c r="N240" s="211"/>
      <c r="O240" s="66"/>
      <c r="P240" s="66"/>
      <c r="Q240" s="66"/>
      <c r="R240" s="66"/>
      <c r="S240" s="66"/>
      <c r="T240" s="67"/>
      <c r="U240" s="36"/>
      <c r="V240" s="36"/>
      <c r="W240" s="36"/>
      <c r="X240" s="36"/>
      <c r="Y240" s="36"/>
      <c r="Z240" s="36"/>
      <c r="AA240" s="36"/>
      <c r="AB240" s="36"/>
      <c r="AC240" s="36"/>
      <c r="AD240" s="36"/>
      <c r="AE240" s="36"/>
      <c r="AT240" s="19" t="s">
        <v>220</v>
      </c>
      <c r="AU240" s="19" t="s">
        <v>81</v>
      </c>
    </row>
    <row r="241" spans="1:65" s="13" customFormat="1" ht="11.25">
      <c r="B241" s="212"/>
      <c r="C241" s="213"/>
      <c r="D241" s="208" t="s">
        <v>222</v>
      </c>
      <c r="E241" s="214" t="s">
        <v>21</v>
      </c>
      <c r="F241" s="215" t="s">
        <v>364</v>
      </c>
      <c r="G241" s="213"/>
      <c r="H241" s="214" t="s">
        <v>21</v>
      </c>
      <c r="I241" s="216"/>
      <c r="J241" s="213"/>
      <c r="K241" s="213"/>
      <c r="L241" s="217"/>
      <c r="M241" s="218"/>
      <c r="N241" s="219"/>
      <c r="O241" s="219"/>
      <c r="P241" s="219"/>
      <c r="Q241" s="219"/>
      <c r="R241" s="219"/>
      <c r="S241" s="219"/>
      <c r="T241" s="220"/>
      <c r="AT241" s="221" t="s">
        <v>222</v>
      </c>
      <c r="AU241" s="221" t="s">
        <v>81</v>
      </c>
      <c r="AV241" s="13" t="s">
        <v>79</v>
      </c>
      <c r="AW241" s="13" t="s">
        <v>34</v>
      </c>
      <c r="AX241" s="13" t="s">
        <v>73</v>
      </c>
      <c r="AY241" s="221" t="s">
        <v>212</v>
      </c>
    </row>
    <row r="242" spans="1:65" s="14" customFormat="1" ht="11.25">
      <c r="B242" s="222"/>
      <c r="C242" s="223"/>
      <c r="D242" s="208" t="s">
        <v>222</v>
      </c>
      <c r="E242" s="224" t="s">
        <v>21</v>
      </c>
      <c r="F242" s="225" t="s">
        <v>365</v>
      </c>
      <c r="G242" s="223"/>
      <c r="H242" s="226">
        <v>13.268000000000001</v>
      </c>
      <c r="I242" s="227"/>
      <c r="J242" s="223"/>
      <c r="K242" s="223"/>
      <c r="L242" s="228"/>
      <c r="M242" s="229"/>
      <c r="N242" s="230"/>
      <c r="O242" s="230"/>
      <c r="P242" s="230"/>
      <c r="Q242" s="230"/>
      <c r="R242" s="230"/>
      <c r="S242" s="230"/>
      <c r="T242" s="231"/>
      <c r="AT242" s="232" t="s">
        <v>222</v>
      </c>
      <c r="AU242" s="232" t="s">
        <v>81</v>
      </c>
      <c r="AV242" s="14" t="s">
        <v>81</v>
      </c>
      <c r="AW242" s="14" t="s">
        <v>34</v>
      </c>
      <c r="AX242" s="14" t="s">
        <v>73</v>
      </c>
      <c r="AY242" s="232" t="s">
        <v>212</v>
      </c>
    </row>
    <row r="243" spans="1:65" s="14" customFormat="1" ht="11.25">
      <c r="B243" s="222"/>
      <c r="C243" s="223"/>
      <c r="D243" s="208" t="s">
        <v>222</v>
      </c>
      <c r="E243" s="224" t="s">
        <v>21</v>
      </c>
      <c r="F243" s="225" t="s">
        <v>366</v>
      </c>
      <c r="G243" s="223"/>
      <c r="H243" s="226">
        <v>1.01</v>
      </c>
      <c r="I243" s="227"/>
      <c r="J243" s="223"/>
      <c r="K243" s="223"/>
      <c r="L243" s="228"/>
      <c r="M243" s="229"/>
      <c r="N243" s="230"/>
      <c r="O243" s="230"/>
      <c r="P243" s="230"/>
      <c r="Q243" s="230"/>
      <c r="R243" s="230"/>
      <c r="S243" s="230"/>
      <c r="T243" s="231"/>
      <c r="AT243" s="232" t="s">
        <v>222</v>
      </c>
      <c r="AU243" s="232" t="s">
        <v>81</v>
      </c>
      <c r="AV243" s="14" t="s">
        <v>81</v>
      </c>
      <c r="AW243" s="14" t="s">
        <v>34</v>
      </c>
      <c r="AX243" s="14" t="s">
        <v>73</v>
      </c>
      <c r="AY243" s="232" t="s">
        <v>212</v>
      </c>
    </row>
    <row r="244" spans="1:65" s="14" customFormat="1" ht="11.25">
      <c r="B244" s="222"/>
      <c r="C244" s="223"/>
      <c r="D244" s="208" t="s">
        <v>222</v>
      </c>
      <c r="E244" s="224" t="s">
        <v>21</v>
      </c>
      <c r="F244" s="225" t="s">
        <v>367</v>
      </c>
      <c r="G244" s="223"/>
      <c r="H244" s="226">
        <v>0.61199999999999999</v>
      </c>
      <c r="I244" s="227"/>
      <c r="J244" s="223"/>
      <c r="K244" s="223"/>
      <c r="L244" s="228"/>
      <c r="M244" s="229"/>
      <c r="N244" s="230"/>
      <c r="O244" s="230"/>
      <c r="P244" s="230"/>
      <c r="Q244" s="230"/>
      <c r="R244" s="230"/>
      <c r="S244" s="230"/>
      <c r="T244" s="231"/>
      <c r="AT244" s="232" t="s">
        <v>222</v>
      </c>
      <c r="AU244" s="232" t="s">
        <v>81</v>
      </c>
      <c r="AV244" s="14" t="s">
        <v>81</v>
      </c>
      <c r="AW244" s="14" t="s">
        <v>34</v>
      </c>
      <c r="AX244" s="14" t="s">
        <v>73</v>
      </c>
      <c r="AY244" s="232" t="s">
        <v>212</v>
      </c>
    </row>
    <row r="245" spans="1:65" s="14" customFormat="1" ht="11.25">
      <c r="B245" s="222"/>
      <c r="C245" s="223"/>
      <c r="D245" s="208" t="s">
        <v>222</v>
      </c>
      <c r="E245" s="224" t="s">
        <v>21</v>
      </c>
      <c r="F245" s="225" t="s">
        <v>368</v>
      </c>
      <c r="G245" s="223"/>
      <c r="H245" s="226">
        <v>0.85499999999999998</v>
      </c>
      <c r="I245" s="227"/>
      <c r="J245" s="223"/>
      <c r="K245" s="223"/>
      <c r="L245" s="228"/>
      <c r="M245" s="229"/>
      <c r="N245" s="230"/>
      <c r="O245" s="230"/>
      <c r="P245" s="230"/>
      <c r="Q245" s="230"/>
      <c r="R245" s="230"/>
      <c r="S245" s="230"/>
      <c r="T245" s="231"/>
      <c r="AT245" s="232" t="s">
        <v>222</v>
      </c>
      <c r="AU245" s="232" t="s">
        <v>81</v>
      </c>
      <c r="AV245" s="14" t="s">
        <v>81</v>
      </c>
      <c r="AW245" s="14" t="s">
        <v>34</v>
      </c>
      <c r="AX245" s="14" t="s">
        <v>73</v>
      </c>
      <c r="AY245" s="232" t="s">
        <v>212</v>
      </c>
    </row>
    <row r="246" spans="1:65" s="15" customFormat="1" ht="11.25">
      <c r="B246" s="233"/>
      <c r="C246" s="234"/>
      <c r="D246" s="208" t="s">
        <v>222</v>
      </c>
      <c r="E246" s="235" t="s">
        <v>21</v>
      </c>
      <c r="F246" s="236" t="s">
        <v>226</v>
      </c>
      <c r="G246" s="234"/>
      <c r="H246" s="237">
        <v>15.744999999999999</v>
      </c>
      <c r="I246" s="238"/>
      <c r="J246" s="234"/>
      <c r="K246" s="234"/>
      <c r="L246" s="239"/>
      <c r="M246" s="240"/>
      <c r="N246" s="241"/>
      <c r="O246" s="241"/>
      <c r="P246" s="241"/>
      <c r="Q246" s="241"/>
      <c r="R246" s="241"/>
      <c r="S246" s="241"/>
      <c r="T246" s="242"/>
      <c r="AT246" s="243" t="s">
        <v>222</v>
      </c>
      <c r="AU246" s="243" t="s">
        <v>81</v>
      </c>
      <c r="AV246" s="15" t="s">
        <v>88</v>
      </c>
      <c r="AW246" s="15" t="s">
        <v>34</v>
      </c>
      <c r="AX246" s="15" t="s">
        <v>73</v>
      </c>
      <c r="AY246" s="243" t="s">
        <v>212</v>
      </c>
    </row>
    <row r="247" spans="1:65" s="14" customFormat="1" ht="11.25">
      <c r="B247" s="222"/>
      <c r="C247" s="223"/>
      <c r="D247" s="208" t="s">
        <v>222</v>
      </c>
      <c r="E247" s="224" t="s">
        <v>21</v>
      </c>
      <c r="F247" s="225" t="s">
        <v>369</v>
      </c>
      <c r="G247" s="223"/>
      <c r="H247" s="226">
        <v>0.78700000000000003</v>
      </c>
      <c r="I247" s="227"/>
      <c r="J247" s="223"/>
      <c r="K247" s="223"/>
      <c r="L247" s="228"/>
      <c r="M247" s="229"/>
      <c r="N247" s="230"/>
      <c r="O247" s="230"/>
      <c r="P247" s="230"/>
      <c r="Q247" s="230"/>
      <c r="R247" s="230"/>
      <c r="S247" s="230"/>
      <c r="T247" s="231"/>
      <c r="AT247" s="232" t="s">
        <v>222</v>
      </c>
      <c r="AU247" s="232" t="s">
        <v>81</v>
      </c>
      <c r="AV247" s="14" t="s">
        <v>81</v>
      </c>
      <c r="AW247" s="14" t="s">
        <v>34</v>
      </c>
      <c r="AX247" s="14" t="s">
        <v>73</v>
      </c>
      <c r="AY247" s="232" t="s">
        <v>212</v>
      </c>
    </row>
    <row r="248" spans="1:65" s="16" customFormat="1" ht="11.25">
      <c r="B248" s="244"/>
      <c r="C248" s="245"/>
      <c r="D248" s="208" t="s">
        <v>222</v>
      </c>
      <c r="E248" s="246" t="s">
        <v>21</v>
      </c>
      <c r="F248" s="247" t="s">
        <v>239</v>
      </c>
      <c r="G248" s="245"/>
      <c r="H248" s="248">
        <v>16.532</v>
      </c>
      <c r="I248" s="249"/>
      <c r="J248" s="245"/>
      <c r="K248" s="245"/>
      <c r="L248" s="250"/>
      <c r="M248" s="251"/>
      <c r="N248" s="252"/>
      <c r="O248" s="252"/>
      <c r="P248" s="252"/>
      <c r="Q248" s="252"/>
      <c r="R248" s="252"/>
      <c r="S248" s="252"/>
      <c r="T248" s="253"/>
      <c r="AT248" s="254" t="s">
        <v>222</v>
      </c>
      <c r="AU248" s="254" t="s">
        <v>81</v>
      </c>
      <c r="AV248" s="16" t="s">
        <v>93</v>
      </c>
      <c r="AW248" s="16" t="s">
        <v>34</v>
      </c>
      <c r="AX248" s="16" t="s">
        <v>79</v>
      </c>
      <c r="AY248" s="254" t="s">
        <v>212</v>
      </c>
    </row>
    <row r="249" spans="1:65" s="2" customFormat="1" ht="16.5" customHeight="1">
      <c r="A249" s="36"/>
      <c r="B249" s="37"/>
      <c r="C249" s="195" t="s">
        <v>370</v>
      </c>
      <c r="D249" s="195" t="s">
        <v>214</v>
      </c>
      <c r="E249" s="196" t="s">
        <v>371</v>
      </c>
      <c r="F249" s="197" t="s">
        <v>372</v>
      </c>
      <c r="G249" s="198" t="s">
        <v>217</v>
      </c>
      <c r="H249" s="199">
        <v>15.324999999999999</v>
      </c>
      <c r="I249" s="200"/>
      <c r="J249" s="201">
        <f>ROUND(I249*H249,2)</f>
        <v>0</v>
      </c>
      <c r="K249" s="197" t="s">
        <v>218</v>
      </c>
      <c r="L249" s="41"/>
      <c r="M249" s="202" t="s">
        <v>21</v>
      </c>
      <c r="N249" s="203" t="s">
        <v>44</v>
      </c>
      <c r="O249" s="66"/>
      <c r="P249" s="204">
        <f>O249*H249</f>
        <v>0</v>
      </c>
      <c r="Q249" s="204">
        <v>2.45329</v>
      </c>
      <c r="R249" s="204">
        <f>Q249*H249</f>
        <v>37.596669249999998</v>
      </c>
      <c r="S249" s="204">
        <v>0</v>
      </c>
      <c r="T249" s="205">
        <f>S249*H249</f>
        <v>0</v>
      </c>
      <c r="U249" s="36"/>
      <c r="V249" s="36"/>
      <c r="W249" s="36"/>
      <c r="X249" s="36"/>
      <c r="Y249" s="36"/>
      <c r="Z249" s="36"/>
      <c r="AA249" s="36"/>
      <c r="AB249" s="36"/>
      <c r="AC249" s="36"/>
      <c r="AD249" s="36"/>
      <c r="AE249" s="36"/>
      <c r="AR249" s="206" t="s">
        <v>93</v>
      </c>
      <c r="AT249" s="206" t="s">
        <v>214</v>
      </c>
      <c r="AU249" s="206" t="s">
        <v>81</v>
      </c>
      <c r="AY249" s="19" t="s">
        <v>212</v>
      </c>
      <c r="BE249" s="207">
        <f>IF(N249="základní",J249,0)</f>
        <v>0</v>
      </c>
      <c r="BF249" s="207">
        <f>IF(N249="snížená",J249,0)</f>
        <v>0</v>
      </c>
      <c r="BG249" s="207">
        <f>IF(N249="zákl. přenesená",J249,0)</f>
        <v>0</v>
      </c>
      <c r="BH249" s="207">
        <f>IF(N249="sníž. přenesená",J249,0)</f>
        <v>0</v>
      </c>
      <c r="BI249" s="207">
        <f>IF(N249="nulová",J249,0)</f>
        <v>0</v>
      </c>
      <c r="BJ249" s="19" t="s">
        <v>79</v>
      </c>
      <c r="BK249" s="207">
        <f>ROUND(I249*H249,2)</f>
        <v>0</v>
      </c>
      <c r="BL249" s="19" t="s">
        <v>93</v>
      </c>
      <c r="BM249" s="206" t="s">
        <v>373</v>
      </c>
    </row>
    <row r="250" spans="1:65" s="2" customFormat="1" ht="87.75">
      <c r="A250" s="36"/>
      <c r="B250" s="37"/>
      <c r="C250" s="38"/>
      <c r="D250" s="208" t="s">
        <v>220</v>
      </c>
      <c r="E250" s="38"/>
      <c r="F250" s="209" t="s">
        <v>374</v>
      </c>
      <c r="G250" s="38"/>
      <c r="H250" s="38"/>
      <c r="I250" s="119"/>
      <c r="J250" s="38"/>
      <c r="K250" s="38"/>
      <c r="L250" s="41"/>
      <c r="M250" s="210"/>
      <c r="N250" s="211"/>
      <c r="O250" s="66"/>
      <c r="P250" s="66"/>
      <c r="Q250" s="66"/>
      <c r="R250" s="66"/>
      <c r="S250" s="66"/>
      <c r="T250" s="67"/>
      <c r="U250" s="36"/>
      <c r="V250" s="36"/>
      <c r="W250" s="36"/>
      <c r="X250" s="36"/>
      <c r="Y250" s="36"/>
      <c r="Z250" s="36"/>
      <c r="AA250" s="36"/>
      <c r="AB250" s="36"/>
      <c r="AC250" s="36"/>
      <c r="AD250" s="36"/>
      <c r="AE250" s="36"/>
      <c r="AT250" s="19" t="s">
        <v>220</v>
      </c>
      <c r="AU250" s="19" t="s">
        <v>81</v>
      </c>
    </row>
    <row r="251" spans="1:65" s="14" customFormat="1" ht="11.25">
      <c r="B251" s="222"/>
      <c r="C251" s="223"/>
      <c r="D251" s="208" t="s">
        <v>222</v>
      </c>
      <c r="E251" s="224" t="s">
        <v>21</v>
      </c>
      <c r="F251" s="225" t="s">
        <v>375</v>
      </c>
      <c r="G251" s="223"/>
      <c r="H251" s="226">
        <v>12.45</v>
      </c>
      <c r="I251" s="227"/>
      <c r="J251" s="223"/>
      <c r="K251" s="223"/>
      <c r="L251" s="228"/>
      <c r="M251" s="229"/>
      <c r="N251" s="230"/>
      <c r="O251" s="230"/>
      <c r="P251" s="230"/>
      <c r="Q251" s="230"/>
      <c r="R251" s="230"/>
      <c r="S251" s="230"/>
      <c r="T251" s="231"/>
      <c r="AT251" s="232" t="s">
        <v>222</v>
      </c>
      <c r="AU251" s="232" t="s">
        <v>81</v>
      </c>
      <c r="AV251" s="14" t="s">
        <v>81</v>
      </c>
      <c r="AW251" s="14" t="s">
        <v>34</v>
      </c>
      <c r="AX251" s="14" t="s">
        <v>73</v>
      </c>
      <c r="AY251" s="232" t="s">
        <v>212</v>
      </c>
    </row>
    <row r="252" spans="1:65" s="14" customFormat="1" ht="11.25">
      <c r="B252" s="222"/>
      <c r="C252" s="223"/>
      <c r="D252" s="208" t="s">
        <v>222</v>
      </c>
      <c r="E252" s="224" t="s">
        <v>21</v>
      </c>
      <c r="F252" s="225" t="s">
        <v>376</v>
      </c>
      <c r="G252" s="223"/>
      <c r="H252" s="226">
        <v>-0.93799999999999994</v>
      </c>
      <c r="I252" s="227"/>
      <c r="J252" s="223"/>
      <c r="K252" s="223"/>
      <c r="L252" s="228"/>
      <c r="M252" s="229"/>
      <c r="N252" s="230"/>
      <c r="O252" s="230"/>
      <c r="P252" s="230"/>
      <c r="Q252" s="230"/>
      <c r="R252" s="230"/>
      <c r="S252" s="230"/>
      <c r="T252" s="231"/>
      <c r="AT252" s="232" t="s">
        <v>222</v>
      </c>
      <c r="AU252" s="232" t="s">
        <v>81</v>
      </c>
      <c r="AV252" s="14" t="s">
        <v>81</v>
      </c>
      <c r="AW252" s="14" t="s">
        <v>34</v>
      </c>
      <c r="AX252" s="14" t="s">
        <v>73</v>
      </c>
      <c r="AY252" s="232" t="s">
        <v>212</v>
      </c>
    </row>
    <row r="253" spans="1:65" s="13" customFormat="1" ht="11.25">
      <c r="B253" s="212"/>
      <c r="C253" s="213"/>
      <c r="D253" s="208" t="s">
        <v>222</v>
      </c>
      <c r="E253" s="214" t="s">
        <v>21</v>
      </c>
      <c r="F253" s="215" t="s">
        <v>377</v>
      </c>
      <c r="G253" s="213"/>
      <c r="H253" s="214" t="s">
        <v>21</v>
      </c>
      <c r="I253" s="216"/>
      <c r="J253" s="213"/>
      <c r="K253" s="213"/>
      <c r="L253" s="217"/>
      <c r="M253" s="218"/>
      <c r="N253" s="219"/>
      <c r="O253" s="219"/>
      <c r="P253" s="219"/>
      <c r="Q253" s="219"/>
      <c r="R253" s="219"/>
      <c r="S253" s="219"/>
      <c r="T253" s="220"/>
      <c r="AT253" s="221" t="s">
        <v>222</v>
      </c>
      <c r="AU253" s="221" t="s">
        <v>81</v>
      </c>
      <c r="AV253" s="13" t="s">
        <v>79</v>
      </c>
      <c r="AW253" s="13" t="s">
        <v>34</v>
      </c>
      <c r="AX253" s="13" t="s">
        <v>73</v>
      </c>
      <c r="AY253" s="221" t="s">
        <v>212</v>
      </c>
    </row>
    <row r="254" spans="1:65" s="14" customFormat="1" ht="11.25">
      <c r="B254" s="222"/>
      <c r="C254" s="223"/>
      <c r="D254" s="208" t="s">
        <v>222</v>
      </c>
      <c r="E254" s="224" t="s">
        <v>21</v>
      </c>
      <c r="F254" s="225" t="s">
        <v>378</v>
      </c>
      <c r="G254" s="223"/>
      <c r="H254" s="226">
        <v>1.5629999999999999</v>
      </c>
      <c r="I254" s="227"/>
      <c r="J254" s="223"/>
      <c r="K254" s="223"/>
      <c r="L254" s="228"/>
      <c r="M254" s="229"/>
      <c r="N254" s="230"/>
      <c r="O254" s="230"/>
      <c r="P254" s="230"/>
      <c r="Q254" s="230"/>
      <c r="R254" s="230"/>
      <c r="S254" s="230"/>
      <c r="T254" s="231"/>
      <c r="AT254" s="232" t="s">
        <v>222</v>
      </c>
      <c r="AU254" s="232" t="s">
        <v>81</v>
      </c>
      <c r="AV254" s="14" t="s">
        <v>81</v>
      </c>
      <c r="AW254" s="14" t="s">
        <v>34</v>
      </c>
      <c r="AX254" s="14" t="s">
        <v>73</v>
      </c>
      <c r="AY254" s="232" t="s">
        <v>212</v>
      </c>
    </row>
    <row r="255" spans="1:65" s="14" customFormat="1" ht="11.25">
      <c r="B255" s="222"/>
      <c r="C255" s="223"/>
      <c r="D255" s="208" t="s">
        <v>222</v>
      </c>
      <c r="E255" s="224" t="s">
        <v>21</v>
      </c>
      <c r="F255" s="225" t="s">
        <v>379</v>
      </c>
      <c r="G255" s="223"/>
      <c r="H255" s="226">
        <v>2.25</v>
      </c>
      <c r="I255" s="227"/>
      <c r="J255" s="223"/>
      <c r="K255" s="223"/>
      <c r="L255" s="228"/>
      <c r="M255" s="229"/>
      <c r="N255" s="230"/>
      <c r="O255" s="230"/>
      <c r="P255" s="230"/>
      <c r="Q255" s="230"/>
      <c r="R255" s="230"/>
      <c r="S255" s="230"/>
      <c r="T255" s="231"/>
      <c r="AT255" s="232" t="s">
        <v>222</v>
      </c>
      <c r="AU255" s="232" t="s">
        <v>81</v>
      </c>
      <c r="AV255" s="14" t="s">
        <v>81</v>
      </c>
      <c r="AW255" s="14" t="s">
        <v>34</v>
      </c>
      <c r="AX255" s="14" t="s">
        <v>73</v>
      </c>
      <c r="AY255" s="232" t="s">
        <v>212</v>
      </c>
    </row>
    <row r="256" spans="1:65" s="15" customFormat="1" ht="11.25">
      <c r="B256" s="233"/>
      <c r="C256" s="234"/>
      <c r="D256" s="208" t="s">
        <v>222</v>
      </c>
      <c r="E256" s="235" t="s">
        <v>21</v>
      </c>
      <c r="F256" s="236" t="s">
        <v>226</v>
      </c>
      <c r="G256" s="234"/>
      <c r="H256" s="237">
        <v>15.324999999999999</v>
      </c>
      <c r="I256" s="238"/>
      <c r="J256" s="234"/>
      <c r="K256" s="234"/>
      <c r="L256" s="239"/>
      <c r="M256" s="240"/>
      <c r="N256" s="241"/>
      <c r="O256" s="241"/>
      <c r="P256" s="241"/>
      <c r="Q256" s="241"/>
      <c r="R256" s="241"/>
      <c r="S256" s="241"/>
      <c r="T256" s="242"/>
      <c r="AT256" s="243" t="s">
        <v>222</v>
      </c>
      <c r="AU256" s="243" t="s">
        <v>81</v>
      </c>
      <c r="AV256" s="15" t="s">
        <v>88</v>
      </c>
      <c r="AW256" s="15" t="s">
        <v>34</v>
      </c>
      <c r="AX256" s="15" t="s">
        <v>79</v>
      </c>
      <c r="AY256" s="243" t="s">
        <v>212</v>
      </c>
    </row>
    <row r="257" spans="1:65" s="2" customFormat="1" ht="16.5" customHeight="1">
      <c r="A257" s="36"/>
      <c r="B257" s="37"/>
      <c r="C257" s="195" t="s">
        <v>380</v>
      </c>
      <c r="D257" s="195" t="s">
        <v>214</v>
      </c>
      <c r="E257" s="196" t="s">
        <v>381</v>
      </c>
      <c r="F257" s="197" t="s">
        <v>382</v>
      </c>
      <c r="G257" s="198" t="s">
        <v>150</v>
      </c>
      <c r="H257" s="199">
        <v>14.925000000000001</v>
      </c>
      <c r="I257" s="200"/>
      <c r="J257" s="201">
        <f>ROUND(I257*H257,2)</f>
        <v>0</v>
      </c>
      <c r="K257" s="197" t="s">
        <v>218</v>
      </c>
      <c r="L257" s="41"/>
      <c r="M257" s="202" t="s">
        <v>21</v>
      </c>
      <c r="N257" s="203" t="s">
        <v>44</v>
      </c>
      <c r="O257" s="66"/>
      <c r="P257" s="204">
        <f>O257*H257</f>
        <v>0</v>
      </c>
      <c r="Q257" s="204">
        <v>2.47E-3</v>
      </c>
      <c r="R257" s="204">
        <f>Q257*H257</f>
        <v>3.6864750000000002E-2</v>
      </c>
      <c r="S257" s="204">
        <v>0</v>
      </c>
      <c r="T257" s="205">
        <f>S257*H257</f>
        <v>0</v>
      </c>
      <c r="U257" s="36"/>
      <c r="V257" s="36"/>
      <c r="W257" s="36"/>
      <c r="X257" s="36"/>
      <c r="Y257" s="36"/>
      <c r="Z257" s="36"/>
      <c r="AA257" s="36"/>
      <c r="AB257" s="36"/>
      <c r="AC257" s="36"/>
      <c r="AD257" s="36"/>
      <c r="AE257" s="36"/>
      <c r="AR257" s="206" t="s">
        <v>93</v>
      </c>
      <c r="AT257" s="206" t="s">
        <v>214</v>
      </c>
      <c r="AU257" s="206" t="s">
        <v>81</v>
      </c>
      <c r="AY257" s="19" t="s">
        <v>212</v>
      </c>
      <c r="BE257" s="207">
        <f>IF(N257="základní",J257,0)</f>
        <v>0</v>
      </c>
      <c r="BF257" s="207">
        <f>IF(N257="snížená",J257,0)</f>
        <v>0</v>
      </c>
      <c r="BG257" s="207">
        <f>IF(N257="zákl. přenesená",J257,0)</f>
        <v>0</v>
      </c>
      <c r="BH257" s="207">
        <f>IF(N257="sníž. přenesená",J257,0)</f>
        <v>0</v>
      </c>
      <c r="BI257" s="207">
        <f>IF(N257="nulová",J257,0)</f>
        <v>0</v>
      </c>
      <c r="BJ257" s="19" t="s">
        <v>79</v>
      </c>
      <c r="BK257" s="207">
        <f>ROUND(I257*H257,2)</f>
        <v>0</v>
      </c>
      <c r="BL257" s="19" t="s">
        <v>93</v>
      </c>
      <c r="BM257" s="206" t="s">
        <v>383</v>
      </c>
    </row>
    <row r="258" spans="1:65" s="2" customFormat="1" ht="39">
      <c r="A258" s="36"/>
      <c r="B258" s="37"/>
      <c r="C258" s="38"/>
      <c r="D258" s="208" t="s">
        <v>220</v>
      </c>
      <c r="E258" s="38"/>
      <c r="F258" s="209" t="s">
        <v>384</v>
      </c>
      <c r="G258" s="38"/>
      <c r="H258" s="38"/>
      <c r="I258" s="119"/>
      <c r="J258" s="38"/>
      <c r="K258" s="38"/>
      <c r="L258" s="41"/>
      <c r="M258" s="210"/>
      <c r="N258" s="211"/>
      <c r="O258" s="66"/>
      <c r="P258" s="66"/>
      <c r="Q258" s="66"/>
      <c r="R258" s="66"/>
      <c r="S258" s="66"/>
      <c r="T258" s="67"/>
      <c r="U258" s="36"/>
      <c r="V258" s="36"/>
      <c r="W258" s="36"/>
      <c r="X258" s="36"/>
      <c r="Y258" s="36"/>
      <c r="Z258" s="36"/>
      <c r="AA258" s="36"/>
      <c r="AB258" s="36"/>
      <c r="AC258" s="36"/>
      <c r="AD258" s="36"/>
      <c r="AE258" s="36"/>
      <c r="AT258" s="19" t="s">
        <v>220</v>
      </c>
      <c r="AU258" s="19" t="s">
        <v>81</v>
      </c>
    </row>
    <row r="259" spans="1:65" s="14" customFormat="1" ht="11.25">
      <c r="B259" s="222"/>
      <c r="C259" s="223"/>
      <c r="D259" s="208" t="s">
        <v>222</v>
      </c>
      <c r="E259" s="224" t="s">
        <v>21</v>
      </c>
      <c r="F259" s="225" t="s">
        <v>385</v>
      </c>
      <c r="G259" s="223"/>
      <c r="H259" s="226">
        <v>5.9249999999999998</v>
      </c>
      <c r="I259" s="227"/>
      <c r="J259" s="223"/>
      <c r="K259" s="223"/>
      <c r="L259" s="228"/>
      <c r="M259" s="229"/>
      <c r="N259" s="230"/>
      <c r="O259" s="230"/>
      <c r="P259" s="230"/>
      <c r="Q259" s="230"/>
      <c r="R259" s="230"/>
      <c r="S259" s="230"/>
      <c r="T259" s="231"/>
      <c r="AT259" s="232" t="s">
        <v>222</v>
      </c>
      <c r="AU259" s="232" t="s">
        <v>81</v>
      </c>
      <c r="AV259" s="14" t="s">
        <v>81</v>
      </c>
      <c r="AW259" s="14" t="s">
        <v>34</v>
      </c>
      <c r="AX259" s="14" t="s">
        <v>73</v>
      </c>
      <c r="AY259" s="232" t="s">
        <v>212</v>
      </c>
    </row>
    <row r="260" spans="1:65" s="14" customFormat="1" ht="11.25">
      <c r="B260" s="222"/>
      <c r="C260" s="223"/>
      <c r="D260" s="208" t="s">
        <v>222</v>
      </c>
      <c r="E260" s="224" t="s">
        <v>21</v>
      </c>
      <c r="F260" s="225" t="s">
        <v>386</v>
      </c>
      <c r="G260" s="223"/>
      <c r="H260" s="226">
        <v>1.5</v>
      </c>
      <c r="I260" s="227"/>
      <c r="J260" s="223"/>
      <c r="K260" s="223"/>
      <c r="L260" s="228"/>
      <c r="M260" s="229"/>
      <c r="N260" s="230"/>
      <c r="O260" s="230"/>
      <c r="P260" s="230"/>
      <c r="Q260" s="230"/>
      <c r="R260" s="230"/>
      <c r="S260" s="230"/>
      <c r="T260" s="231"/>
      <c r="AT260" s="232" t="s">
        <v>222</v>
      </c>
      <c r="AU260" s="232" t="s">
        <v>81</v>
      </c>
      <c r="AV260" s="14" t="s">
        <v>81</v>
      </c>
      <c r="AW260" s="14" t="s">
        <v>34</v>
      </c>
      <c r="AX260" s="14" t="s">
        <v>73</v>
      </c>
      <c r="AY260" s="232" t="s">
        <v>212</v>
      </c>
    </row>
    <row r="261" spans="1:65" s="13" customFormat="1" ht="11.25">
      <c r="B261" s="212"/>
      <c r="C261" s="213"/>
      <c r="D261" s="208" t="s">
        <v>222</v>
      </c>
      <c r="E261" s="214" t="s">
        <v>21</v>
      </c>
      <c r="F261" s="215" t="s">
        <v>377</v>
      </c>
      <c r="G261" s="213"/>
      <c r="H261" s="214" t="s">
        <v>21</v>
      </c>
      <c r="I261" s="216"/>
      <c r="J261" s="213"/>
      <c r="K261" s="213"/>
      <c r="L261" s="217"/>
      <c r="M261" s="218"/>
      <c r="N261" s="219"/>
      <c r="O261" s="219"/>
      <c r="P261" s="219"/>
      <c r="Q261" s="219"/>
      <c r="R261" s="219"/>
      <c r="S261" s="219"/>
      <c r="T261" s="220"/>
      <c r="AT261" s="221" t="s">
        <v>222</v>
      </c>
      <c r="AU261" s="221" t="s">
        <v>81</v>
      </c>
      <c r="AV261" s="13" t="s">
        <v>79</v>
      </c>
      <c r="AW261" s="13" t="s">
        <v>34</v>
      </c>
      <c r="AX261" s="13" t="s">
        <v>73</v>
      </c>
      <c r="AY261" s="221" t="s">
        <v>212</v>
      </c>
    </row>
    <row r="262" spans="1:65" s="14" customFormat="1" ht="11.25">
      <c r="B262" s="222"/>
      <c r="C262" s="223"/>
      <c r="D262" s="208" t="s">
        <v>222</v>
      </c>
      <c r="E262" s="224" t="s">
        <v>21</v>
      </c>
      <c r="F262" s="225" t="s">
        <v>387</v>
      </c>
      <c r="G262" s="223"/>
      <c r="H262" s="226">
        <v>2.5</v>
      </c>
      <c r="I262" s="227"/>
      <c r="J262" s="223"/>
      <c r="K262" s="223"/>
      <c r="L262" s="228"/>
      <c r="M262" s="229"/>
      <c r="N262" s="230"/>
      <c r="O262" s="230"/>
      <c r="P262" s="230"/>
      <c r="Q262" s="230"/>
      <c r="R262" s="230"/>
      <c r="S262" s="230"/>
      <c r="T262" s="231"/>
      <c r="AT262" s="232" t="s">
        <v>222</v>
      </c>
      <c r="AU262" s="232" t="s">
        <v>81</v>
      </c>
      <c r="AV262" s="14" t="s">
        <v>81</v>
      </c>
      <c r="AW262" s="14" t="s">
        <v>34</v>
      </c>
      <c r="AX262" s="14" t="s">
        <v>73</v>
      </c>
      <c r="AY262" s="232" t="s">
        <v>212</v>
      </c>
    </row>
    <row r="263" spans="1:65" s="14" customFormat="1" ht="11.25">
      <c r="B263" s="222"/>
      <c r="C263" s="223"/>
      <c r="D263" s="208" t="s">
        <v>222</v>
      </c>
      <c r="E263" s="224" t="s">
        <v>21</v>
      </c>
      <c r="F263" s="225" t="s">
        <v>388</v>
      </c>
      <c r="G263" s="223"/>
      <c r="H263" s="226">
        <v>3</v>
      </c>
      <c r="I263" s="227"/>
      <c r="J263" s="223"/>
      <c r="K263" s="223"/>
      <c r="L263" s="228"/>
      <c r="M263" s="229"/>
      <c r="N263" s="230"/>
      <c r="O263" s="230"/>
      <c r="P263" s="230"/>
      <c r="Q263" s="230"/>
      <c r="R263" s="230"/>
      <c r="S263" s="230"/>
      <c r="T263" s="231"/>
      <c r="AT263" s="232" t="s">
        <v>222</v>
      </c>
      <c r="AU263" s="232" t="s">
        <v>81</v>
      </c>
      <c r="AV263" s="14" t="s">
        <v>81</v>
      </c>
      <c r="AW263" s="14" t="s">
        <v>34</v>
      </c>
      <c r="AX263" s="14" t="s">
        <v>73</v>
      </c>
      <c r="AY263" s="232" t="s">
        <v>212</v>
      </c>
    </row>
    <row r="264" spans="1:65" s="15" customFormat="1" ht="11.25">
      <c r="B264" s="233"/>
      <c r="C264" s="234"/>
      <c r="D264" s="208" t="s">
        <v>222</v>
      </c>
      <c r="E264" s="235" t="s">
        <v>21</v>
      </c>
      <c r="F264" s="236" t="s">
        <v>226</v>
      </c>
      <c r="G264" s="234"/>
      <c r="H264" s="237">
        <v>12.925000000000001</v>
      </c>
      <c r="I264" s="238"/>
      <c r="J264" s="234"/>
      <c r="K264" s="234"/>
      <c r="L264" s="239"/>
      <c r="M264" s="240"/>
      <c r="N264" s="241"/>
      <c r="O264" s="241"/>
      <c r="P264" s="241"/>
      <c r="Q264" s="241"/>
      <c r="R264" s="241"/>
      <c r="S264" s="241"/>
      <c r="T264" s="242"/>
      <c r="AT264" s="243" t="s">
        <v>222</v>
      </c>
      <c r="AU264" s="243" t="s">
        <v>81</v>
      </c>
      <c r="AV264" s="15" t="s">
        <v>88</v>
      </c>
      <c r="AW264" s="15" t="s">
        <v>34</v>
      </c>
      <c r="AX264" s="15" t="s">
        <v>73</v>
      </c>
      <c r="AY264" s="243" t="s">
        <v>212</v>
      </c>
    </row>
    <row r="265" spans="1:65" s="14" customFormat="1" ht="11.25">
      <c r="B265" s="222"/>
      <c r="C265" s="223"/>
      <c r="D265" s="208" t="s">
        <v>222</v>
      </c>
      <c r="E265" s="224" t="s">
        <v>21</v>
      </c>
      <c r="F265" s="225" t="s">
        <v>81</v>
      </c>
      <c r="G265" s="223"/>
      <c r="H265" s="226">
        <v>2</v>
      </c>
      <c r="I265" s="227"/>
      <c r="J265" s="223"/>
      <c r="K265" s="223"/>
      <c r="L265" s="228"/>
      <c r="M265" s="229"/>
      <c r="N265" s="230"/>
      <c r="O265" s="230"/>
      <c r="P265" s="230"/>
      <c r="Q265" s="230"/>
      <c r="R265" s="230"/>
      <c r="S265" s="230"/>
      <c r="T265" s="231"/>
      <c r="AT265" s="232" t="s">
        <v>222</v>
      </c>
      <c r="AU265" s="232" t="s">
        <v>81</v>
      </c>
      <c r="AV265" s="14" t="s">
        <v>81</v>
      </c>
      <c r="AW265" s="14" t="s">
        <v>34</v>
      </c>
      <c r="AX265" s="14" t="s">
        <v>73</v>
      </c>
      <c r="AY265" s="232" t="s">
        <v>212</v>
      </c>
    </row>
    <row r="266" spans="1:65" s="16" customFormat="1" ht="11.25">
      <c r="B266" s="244"/>
      <c r="C266" s="245"/>
      <c r="D266" s="208" t="s">
        <v>222</v>
      </c>
      <c r="E266" s="246" t="s">
        <v>21</v>
      </c>
      <c r="F266" s="247" t="s">
        <v>239</v>
      </c>
      <c r="G266" s="245"/>
      <c r="H266" s="248">
        <v>14.925000000000001</v>
      </c>
      <c r="I266" s="249"/>
      <c r="J266" s="245"/>
      <c r="K266" s="245"/>
      <c r="L266" s="250"/>
      <c r="M266" s="251"/>
      <c r="N266" s="252"/>
      <c r="O266" s="252"/>
      <c r="P266" s="252"/>
      <c r="Q266" s="252"/>
      <c r="R266" s="252"/>
      <c r="S266" s="252"/>
      <c r="T266" s="253"/>
      <c r="AT266" s="254" t="s">
        <v>222</v>
      </c>
      <c r="AU266" s="254" t="s">
        <v>81</v>
      </c>
      <c r="AV266" s="16" t="s">
        <v>93</v>
      </c>
      <c r="AW266" s="16" t="s">
        <v>34</v>
      </c>
      <c r="AX266" s="16" t="s">
        <v>79</v>
      </c>
      <c r="AY266" s="254" t="s">
        <v>212</v>
      </c>
    </row>
    <row r="267" spans="1:65" s="2" customFormat="1" ht="16.5" customHeight="1">
      <c r="A267" s="36"/>
      <c r="B267" s="37"/>
      <c r="C267" s="195" t="s">
        <v>389</v>
      </c>
      <c r="D267" s="195" t="s">
        <v>214</v>
      </c>
      <c r="E267" s="196" t="s">
        <v>390</v>
      </c>
      <c r="F267" s="197" t="s">
        <v>391</v>
      </c>
      <c r="G267" s="198" t="s">
        <v>150</v>
      </c>
      <c r="H267" s="199">
        <v>14.925000000000001</v>
      </c>
      <c r="I267" s="200"/>
      <c r="J267" s="201">
        <f>ROUND(I267*H267,2)</f>
        <v>0</v>
      </c>
      <c r="K267" s="197" t="s">
        <v>218</v>
      </c>
      <c r="L267" s="41"/>
      <c r="M267" s="202" t="s">
        <v>21</v>
      </c>
      <c r="N267" s="203" t="s">
        <v>44</v>
      </c>
      <c r="O267" s="66"/>
      <c r="P267" s="204">
        <f>O267*H267</f>
        <v>0</v>
      </c>
      <c r="Q267" s="204">
        <v>0</v>
      </c>
      <c r="R267" s="204">
        <f>Q267*H267</f>
        <v>0</v>
      </c>
      <c r="S267" s="204">
        <v>0</v>
      </c>
      <c r="T267" s="205">
        <f>S267*H267</f>
        <v>0</v>
      </c>
      <c r="U267" s="36"/>
      <c r="V267" s="36"/>
      <c r="W267" s="36"/>
      <c r="X267" s="36"/>
      <c r="Y267" s="36"/>
      <c r="Z267" s="36"/>
      <c r="AA267" s="36"/>
      <c r="AB267" s="36"/>
      <c r="AC267" s="36"/>
      <c r="AD267" s="36"/>
      <c r="AE267" s="36"/>
      <c r="AR267" s="206" t="s">
        <v>93</v>
      </c>
      <c r="AT267" s="206" t="s">
        <v>214</v>
      </c>
      <c r="AU267" s="206" t="s">
        <v>81</v>
      </c>
      <c r="AY267" s="19" t="s">
        <v>212</v>
      </c>
      <c r="BE267" s="207">
        <f>IF(N267="základní",J267,0)</f>
        <v>0</v>
      </c>
      <c r="BF267" s="207">
        <f>IF(N267="snížená",J267,0)</f>
        <v>0</v>
      </c>
      <c r="BG267" s="207">
        <f>IF(N267="zákl. přenesená",J267,0)</f>
        <v>0</v>
      </c>
      <c r="BH267" s="207">
        <f>IF(N267="sníž. přenesená",J267,0)</f>
        <v>0</v>
      </c>
      <c r="BI267" s="207">
        <f>IF(N267="nulová",J267,0)</f>
        <v>0</v>
      </c>
      <c r="BJ267" s="19" t="s">
        <v>79</v>
      </c>
      <c r="BK267" s="207">
        <f>ROUND(I267*H267,2)</f>
        <v>0</v>
      </c>
      <c r="BL267" s="19" t="s">
        <v>93</v>
      </c>
      <c r="BM267" s="206" t="s">
        <v>392</v>
      </c>
    </row>
    <row r="268" spans="1:65" s="2" customFormat="1" ht="39">
      <c r="A268" s="36"/>
      <c r="B268" s="37"/>
      <c r="C268" s="38"/>
      <c r="D268" s="208" t="s">
        <v>220</v>
      </c>
      <c r="E268" s="38"/>
      <c r="F268" s="209" t="s">
        <v>384</v>
      </c>
      <c r="G268" s="38"/>
      <c r="H268" s="38"/>
      <c r="I268" s="119"/>
      <c r="J268" s="38"/>
      <c r="K268" s="38"/>
      <c r="L268" s="41"/>
      <c r="M268" s="210"/>
      <c r="N268" s="211"/>
      <c r="O268" s="66"/>
      <c r="P268" s="66"/>
      <c r="Q268" s="66"/>
      <c r="R268" s="66"/>
      <c r="S268" s="66"/>
      <c r="T268" s="67"/>
      <c r="U268" s="36"/>
      <c r="V268" s="36"/>
      <c r="W268" s="36"/>
      <c r="X268" s="36"/>
      <c r="Y268" s="36"/>
      <c r="Z268" s="36"/>
      <c r="AA268" s="36"/>
      <c r="AB268" s="36"/>
      <c r="AC268" s="36"/>
      <c r="AD268" s="36"/>
      <c r="AE268" s="36"/>
      <c r="AT268" s="19" t="s">
        <v>220</v>
      </c>
      <c r="AU268" s="19" t="s">
        <v>81</v>
      </c>
    </row>
    <row r="269" spans="1:65" s="14" customFormat="1" ht="11.25">
      <c r="B269" s="222"/>
      <c r="C269" s="223"/>
      <c r="D269" s="208" t="s">
        <v>222</v>
      </c>
      <c r="E269" s="224" t="s">
        <v>21</v>
      </c>
      <c r="F269" s="225" t="s">
        <v>393</v>
      </c>
      <c r="G269" s="223"/>
      <c r="H269" s="226">
        <v>14.925000000000001</v>
      </c>
      <c r="I269" s="227"/>
      <c r="J269" s="223"/>
      <c r="K269" s="223"/>
      <c r="L269" s="228"/>
      <c r="M269" s="229"/>
      <c r="N269" s="230"/>
      <c r="O269" s="230"/>
      <c r="P269" s="230"/>
      <c r="Q269" s="230"/>
      <c r="R269" s="230"/>
      <c r="S269" s="230"/>
      <c r="T269" s="231"/>
      <c r="AT269" s="232" t="s">
        <v>222</v>
      </c>
      <c r="AU269" s="232" t="s">
        <v>81</v>
      </c>
      <c r="AV269" s="14" t="s">
        <v>81</v>
      </c>
      <c r="AW269" s="14" t="s">
        <v>34</v>
      </c>
      <c r="AX269" s="14" t="s">
        <v>79</v>
      </c>
      <c r="AY269" s="232" t="s">
        <v>212</v>
      </c>
    </row>
    <row r="270" spans="1:65" s="2" customFormat="1" ht="16.5" customHeight="1">
      <c r="A270" s="36"/>
      <c r="B270" s="37"/>
      <c r="C270" s="195" t="s">
        <v>394</v>
      </c>
      <c r="D270" s="195" t="s">
        <v>214</v>
      </c>
      <c r="E270" s="196" t="s">
        <v>395</v>
      </c>
      <c r="F270" s="197" t="s">
        <v>396</v>
      </c>
      <c r="G270" s="198" t="s">
        <v>306</v>
      </c>
      <c r="H270" s="199">
        <v>0.46400000000000002</v>
      </c>
      <c r="I270" s="200"/>
      <c r="J270" s="201">
        <f>ROUND(I270*H270,2)</f>
        <v>0</v>
      </c>
      <c r="K270" s="197" t="s">
        <v>218</v>
      </c>
      <c r="L270" s="41"/>
      <c r="M270" s="202" t="s">
        <v>21</v>
      </c>
      <c r="N270" s="203" t="s">
        <v>44</v>
      </c>
      <c r="O270" s="66"/>
      <c r="P270" s="204">
        <f>O270*H270</f>
        <v>0</v>
      </c>
      <c r="Q270" s="204">
        <v>1.06277</v>
      </c>
      <c r="R270" s="204">
        <f>Q270*H270</f>
        <v>0.49312528</v>
      </c>
      <c r="S270" s="204">
        <v>0</v>
      </c>
      <c r="T270" s="205">
        <f>S270*H270</f>
        <v>0</v>
      </c>
      <c r="U270" s="36"/>
      <c r="V270" s="36"/>
      <c r="W270" s="36"/>
      <c r="X270" s="36"/>
      <c r="Y270" s="36"/>
      <c r="Z270" s="36"/>
      <c r="AA270" s="36"/>
      <c r="AB270" s="36"/>
      <c r="AC270" s="36"/>
      <c r="AD270" s="36"/>
      <c r="AE270" s="36"/>
      <c r="AR270" s="206" t="s">
        <v>93</v>
      </c>
      <c r="AT270" s="206" t="s">
        <v>214</v>
      </c>
      <c r="AU270" s="206" t="s">
        <v>81</v>
      </c>
      <c r="AY270" s="19" t="s">
        <v>212</v>
      </c>
      <c r="BE270" s="207">
        <f>IF(N270="základní",J270,0)</f>
        <v>0</v>
      </c>
      <c r="BF270" s="207">
        <f>IF(N270="snížená",J270,0)</f>
        <v>0</v>
      </c>
      <c r="BG270" s="207">
        <f>IF(N270="zákl. přenesená",J270,0)</f>
        <v>0</v>
      </c>
      <c r="BH270" s="207">
        <f>IF(N270="sníž. přenesená",J270,0)</f>
        <v>0</v>
      </c>
      <c r="BI270" s="207">
        <f>IF(N270="nulová",J270,0)</f>
        <v>0</v>
      </c>
      <c r="BJ270" s="19" t="s">
        <v>79</v>
      </c>
      <c r="BK270" s="207">
        <f>ROUND(I270*H270,2)</f>
        <v>0</v>
      </c>
      <c r="BL270" s="19" t="s">
        <v>93</v>
      </c>
      <c r="BM270" s="206" t="s">
        <v>397</v>
      </c>
    </row>
    <row r="271" spans="1:65" s="2" customFormat="1" ht="29.25">
      <c r="A271" s="36"/>
      <c r="B271" s="37"/>
      <c r="C271" s="38"/>
      <c r="D271" s="208" t="s">
        <v>220</v>
      </c>
      <c r="E271" s="38"/>
      <c r="F271" s="209" t="s">
        <v>398</v>
      </c>
      <c r="G271" s="38"/>
      <c r="H271" s="38"/>
      <c r="I271" s="119"/>
      <c r="J271" s="38"/>
      <c r="K271" s="38"/>
      <c r="L271" s="41"/>
      <c r="M271" s="210"/>
      <c r="N271" s="211"/>
      <c r="O271" s="66"/>
      <c r="P271" s="66"/>
      <c r="Q271" s="66"/>
      <c r="R271" s="66"/>
      <c r="S271" s="66"/>
      <c r="T271" s="67"/>
      <c r="U271" s="36"/>
      <c r="V271" s="36"/>
      <c r="W271" s="36"/>
      <c r="X271" s="36"/>
      <c r="Y271" s="36"/>
      <c r="Z271" s="36"/>
      <c r="AA271" s="36"/>
      <c r="AB271" s="36"/>
      <c r="AC271" s="36"/>
      <c r="AD271" s="36"/>
      <c r="AE271" s="36"/>
      <c r="AT271" s="19" t="s">
        <v>220</v>
      </c>
      <c r="AU271" s="19" t="s">
        <v>81</v>
      </c>
    </row>
    <row r="272" spans="1:65" s="2" customFormat="1" ht="29.25">
      <c r="A272" s="36"/>
      <c r="B272" s="37"/>
      <c r="C272" s="38"/>
      <c r="D272" s="208" t="s">
        <v>292</v>
      </c>
      <c r="E272" s="38"/>
      <c r="F272" s="209" t="s">
        <v>399</v>
      </c>
      <c r="G272" s="38"/>
      <c r="H272" s="38"/>
      <c r="I272" s="119"/>
      <c r="J272" s="38"/>
      <c r="K272" s="38"/>
      <c r="L272" s="41"/>
      <c r="M272" s="210"/>
      <c r="N272" s="211"/>
      <c r="O272" s="66"/>
      <c r="P272" s="66"/>
      <c r="Q272" s="66"/>
      <c r="R272" s="66"/>
      <c r="S272" s="66"/>
      <c r="T272" s="67"/>
      <c r="U272" s="36"/>
      <c r="V272" s="36"/>
      <c r="W272" s="36"/>
      <c r="X272" s="36"/>
      <c r="Y272" s="36"/>
      <c r="Z272" s="36"/>
      <c r="AA272" s="36"/>
      <c r="AB272" s="36"/>
      <c r="AC272" s="36"/>
      <c r="AD272" s="36"/>
      <c r="AE272" s="36"/>
      <c r="AT272" s="19" t="s">
        <v>292</v>
      </c>
      <c r="AU272" s="19" t="s">
        <v>81</v>
      </c>
    </row>
    <row r="273" spans="1:65" s="13" customFormat="1" ht="11.25">
      <c r="B273" s="212"/>
      <c r="C273" s="213"/>
      <c r="D273" s="208" t="s">
        <v>222</v>
      </c>
      <c r="E273" s="214" t="s">
        <v>21</v>
      </c>
      <c r="F273" s="215" t="s">
        <v>400</v>
      </c>
      <c r="G273" s="213"/>
      <c r="H273" s="214" t="s">
        <v>21</v>
      </c>
      <c r="I273" s="216"/>
      <c r="J273" s="213"/>
      <c r="K273" s="213"/>
      <c r="L273" s="217"/>
      <c r="M273" s="218"/>
      <c r="N273" s="219"/>
      <c r="O273" s="219"/>
      <c r="P273" s="219"/>
      <c r="Q273" s="219"/>
      <c r="R273" s="219"/>
      <c r="S273" s="219"/>
      <c r="T273" s="220"/>
      <c r="AT273" s="221" t="s">
        <v>222</v>
      </c>
      <c r="AU273" s="221" t="s">
        <v>81</v>
      </c>
      <c r="AV273" s="13" t="s">
        <v>79</v>
      </c>
      <c r="AW273" s="13" t="s">
        <v>34</v>
      </c>
      <c r="AX273" s="13" t="s">
        <v>73</v>
      </c>
      <c r="AY273" s="221" t="s">
        <v>212</v>
      </c>
    </row>
    <row r="274" spans="1:65" s="14" customFormat="1" ht="11.25">
      <c r="B274" s="222"/>
      <c r="C274" s="223"/>
      <c r="D274" s="208" t="s">
        <v>222</v>
      </c>
      <c r="E274" s="224" t="s">
        <v>21</v>
      </c>
      <c r="F274" s="225" t="s">
        <v>401</v>
      </c>
      <c r="G274" s="223"/>
      <c r="H274" s="226">
        <v>0.38700000000000001</v>
      </c>
      <c r="I274" s="227"/>
      <c r="J274" s="223"/>
      <c r="K274" s="223"/>
      <c r="L274" s="228"/>
      <c r="M274" s="229"/>
      <c r="N274" s="230"/>
      <c r="O274" s="230"/>
      <c r="P274" s="230"/>
      <c r="Q274" s="230"/>
      <c r="R274" s="230"/>
      <c r="S274" s="230"/>
      <c r="T274" s="231"/>
      <c r="AT274" s="232" t="s">
        <v>222</v>
      </c>
      <c r="AU274" s="232" t="s">
        <v>81</v>
      </c>
      <c r="AV274" s="14" t="s">
        <v>81</v>
      </c>
      <c r="AW274" s="14" t="s">
        <v>34</v>
      </c>
      <c r="AX274" s="14" t="s">
        <v>73</v>
      </c>
      <c r="AY274" s="232" t="s">
        <v>212</v>
      </c>
    </row>
    <row r="275" spans="1:65" s="13" customFormat="1" ht="11.25">
      <c r="B275" s="212"/>
      <c r="C275" s="213"/>
      <c r="D275" s="208" t="s">
        <v>222</v>
      </c>
      <c r="E275" s="214" t="s">
        <v>21</v>
      </c>
      <c r="F275" s="215" t="s">
        <v>377</v>
      </c>
      <c r="G275" s="213"/>
      <c r="H275" s="214" t="s">
        <v>21</v>
      </c>
      <c r="I275" s="216"/>
      <c r="J275" s="213"/>
      <c r="K275" s="213"/>
      <c r="L275" s="217"/>
      <c r="M275" s="218"/>
      <c r="N275" s="219"/>
      <c r="O275" s="219"/>
      <c r="P275" s="219"/>
      <c r="Q275" s="219"/>
      <c r="R275" s="219"/>
      <c r="S275" s="219"/>
      <c r="T275" s="220"/>
      <c r="AT275" s="221" t="s">
        <v>222</v>
      </c>
      <c r="AU275" s="221" t="s">
        <v>81</v>
      </c>
      <c r="AV275" s="13" t="s">
        <v>79</v>
      </c>
      <c r="AW275" s="13" t="s">
        <v>34</v>
      </c>
      <c r="AX275" s="13" t="s">
        <v>73</v>
      </c>
      <c r="AY275" s="221" t="s">
        <v>212</v>
      </c>
    </row>
    <row r="276" spans="1:65" s="14" customFormat="1" ht="11.25">
      <c r="B276" s="222"/>
      <c r="C276" s="223"/>
      <c r="D276" s="208" t="s">
        <v>222</v>
      </c>
      <c r="E276" s="224" t="s">
        <v>21</v>
      </c>
      <c r="F276" s="225" t="s">
        <v>402</v>
      </c>
      <c r="G276" s="223"/>
      <c r="H276" s="226">
        <v>7.6999999999999999E-2</v>
      </c>
      <c r="I276" s="227"/>
      <c r="J276" s="223"/>
      <c r="K276" s="223"/>
      <c r="L276" s="228"/>
      <c r="M276" s="229"/>
      <c r="N276" s="230"/>
      <c r="O276" s="230"/>
      <c r="P276" s="230"/>
      <c r="Q276" s="230"/>
      <c r="R276" s="230"/>
      <c r="S276" s="230"/>
      <c r="T276" s="231"/>
      <c r="AT276" s="232" t="s">
        <v>222</v>
      </c>
      <c r="AU276" s="232" t="s">
        <v>81</v>
      </c>
      <c r="AV276" s="14" t="s">
        <v>81</v>
      </c>
      <c r="AW276" s="14" t="s">
        <v>34</v>
      </c>
      <c r="AX276" s="14" t="s">
        <v>73</v>
      </c>
      <c r="AY276" s="232" t="s">
        <v>212</v>
      </c>
    </row>
    <row r="277" spans="1:65" s="15" customFormat="1" ht="11.25">
      <c r="B277" s="233"/>
      <c r="C277" s="234"/>
      <c r="D277" s="208" t="s">
        <v>222</v>
      </c>
      <c r="E277" s="235" t="s">
        <v>21</v>
      </c>
      <c r="F277" s="236" t="s">
        <v>226</v>
      </c>
      <c r="G277" s="234"/>
      <c r="H277" s="237">
        <v>0.46400000000000002</v>
      </c>
      <c r="I277" s="238"/>
      <c r="J277" s="234"/>
      <c r="K277" s="234"/>
      <c r="L277" s="239"/>
      <c r="M277" s="240"/>
      <c r="N277" s="241"/>
      <c r="O277" s="241"/>
      <c r="P277" s="241"/>
      <c r="Q277" s="241"/>
      <c r="R277" s="241"/>
      <c r="S277" s="241"/>
      <c r="T277" s="242"/>
      <c r="AT277" s="243" t="s">
        <v>222</v>
      </c>
      <c r="AU277" s="243" t="s">
        <v>81</v>
      </c>
      <c r="AV277" s="15" t="s">
        <v>88</v>
      </c>
      <c r="AW277" s="15" t="s">
        <v>34</v>
      </c>
      <c r="AX277" s="15" t="s">
        <v>79</v>
      </c>
      <c r="AY277" s="243" t="s">
        <v>212</v>
      </c>
    </row>
    <row r="278" spans="1:65" s="2" customFormat="1" ht="16.5" customHeight="1">
      <c r="A278" s="36"/>
      <c r="B278" s="37"/>
      <c r="C278" s="195" t="s">
        <v>403</v>
      </c>
      <c r="D278" s="195" t="s">
        <v>214</v>
      </c>
      <c r="E278" s="196" t="s">
        <v>404</v>
      </c>
      <c r="F278" s="197" t="s">
        <v>405</v>
      </c>
      <c r="G278" s="198" t="s">
        <v>150</v>
      </c>
      <c r="H278" s="199">
        <v>42.624000000000002</v>
      </c>
      <c r="I278" s="200"/>
      <c r="J278" s="201">
        <f>ROUND(I278*H278,2)</f>
        <v>0</v>
      </c>
      <c r="K278" s="197" t="s">
        <v>218</v>
      </c>
      <c r="L278" s="41"/>
      <c r="M278" s="202" t="s">
        <v>21</v>
      </c>
      <c r="N278" s="203" t="s">
        <v>44</v>
      </c>
      <c r="O278" s="66"/>
      <c r="P278" s="204">
        <f>O278*H278</f>
        <v>0</v>
      </c>
      <c r="Q278" s="204">
        <v>2.6900000000000001E-3</v>
      </c>
      <c r="R278" s="204">
        <f>Q278*H278</f>
        <v>0.11465856000000001</v>
      </c>
      <c r="S278" s="204">
        <v>0</v>
      </c>
      <c r="T278" s="205">
        <f>S278*H278</f>
        <v>0</v>
      </c>
      <c r="U278" s="36"/>
      <c r="V278" s="36"/>
      <c r="W278" s="36"/>
      <c r="X278" s="36"/>
      <c r="Y278" s="36"/>
      <c r="Z278" s="36"/>
      <c r="AA278" s="36"/>
      <c r="AB278" s="36"/>
      <c r="AC278" s="36"/>
      <c r="AD278" s="36"/>
      <c r="AE278" s="36"/>
      <c r="AR278" s="206" t="s">
        <v>93</v>
      </c>
      <c r="AT278" s="206" t="s">
        <v>214</v>
      </c>
      <c r="AU278" s="206" t="s">
        <v>81</v>
      </c>
      <c r="AY278" s="19" t="s">
        <v>212</v>
      </c>
      <c r="BE278" s="207">
        <f>IF(N278="základní",J278,0)</f>
        <v>0</v>
      </c>
      <c r="BF278" s="207">
        <f>IF(N278="snížená",J278,0)</f>
        <v>0</v>
      </c>
      <c r="BG278" s="207">
        <f>IF(N278="zákl. přenesená",J278,0)</f>
        <v>0</v>
      </c>
      <c r="BH278" s="207">
        <f>IF(N278="sníž. přenesená",J278,0)</f>
        <v>0</v>
      </c>
      <c r="BI278" s="207">
        <f>IF(N278="nulová",J278,0)</f>
        <v>0</v>
      </c>
      <c r="BJ278" s="19" t="s">
        <v>79</v>
      </c>
      <c r="BK278" s="207">
        <f>ROUND(I278*H278,2)</f>
        <v>0</v>
      </c>
      <c r="BL278" s="19" t="s">
        <v>93</v>
      </c>
      <c r="BM278" s="206" t="s">
        <v>406</v>
      </c>
    </row>
    <row r="279" spans="1:65" s="2" customFormat="1" ht="39">
      <c r="A279" s="36"/>
      <c r="B279" s="37"/>
      <c r="C279" s="38"/>
      <c r="D279" s="208" t="s">
        <v>220</v>
      </c>
      <c r="E279" s="38"/>
      <c r="F279" s="209" t="s">
        <v>384</v>
      </c>
      <c r="G279" s="38"/>
      <c r="H279" s="38"/>
      <c r="I279" s="119"/>
      <c r="J279" s="38"/>
      <c r="K279" s="38"/>
      <c r="L279" s="41"/>
      <c r="M279" s="210"/>
      <c r="N279" s="211"/>
      <c r="O279" s="66"/>
      <c r="P279" s="66"/>
      <c r="Q279" s="66"/>
      <c r="R279" s="66"/>
      <c r="S279" s="66"/>
      <c r="T279" s="67"/>
      <c r="U279" s="36"/>
      <c r="V279" s="36"/>
      <c r="W279" s="36"/>
      <c r="X279" s="36"/>
      <c r="Y279" s="36"/>
      <c r="Z279" s="36"/>
      <c r="AA279" s="36"/>
      <c r="AB279" s="36"/>
      <c r="AC279" s="36"/>
      <c r="AD279" s="36"/>
      <c r="AE279" s="36"/>
      <c r="AT279" s="19" t="s">
        <v>220</v>
      </c>
      <c r="AU279" s="19" t="s">
        <v>81</v>
      </c>
    </row>
    <row r="280" spans="1:65" s="13" customFormat="1" ht="11.25">
      <c r="B280" s="212"/>
      <c r="C280" s="213"/>
      <c r="D280" s="208" t="s">
        <v>222</v>
      </c>
      <c r="E280" s="214" t="s">
        <v>21</v>
      </c>
      <c r="F280" s="215" t="s">
        <v>407</v>
      </c>
      <c r="G280" s="213"/>
      <c r="H280" s="214" t="s">
        <v>21</v>
      </c>
      <c r="I280" s="216"/>
      <c r="J280" s="213"/>
      <c r="K280" s="213"/>
      <c r="L280" s="217"/>
      <c r="M280" s="218"/>
      <c r="N280" s="219"/>
      <c r="O280" s="219"/>
      <c r="P280" s="219"/>
      <c r="Q280" s="219"/>
      <c r="R280" s="219"/>
      <c r="S280" s="219"/>
      <c r="T280" s="220"/>
      <c r="AT280" s="221" t="s">
        <v>222</v>
      </c>
      <c r="AU280" s="221" t="s">
        <v>81</v>
      </c>
      <c r="AV280" s="13" t="s">
        <v>79</v>
      </c>
      <c r="AW280" s="13" t="s">
        <v>34</v>
      </c>
      <c r="AX280" s="13" t="s">
        <v>73</v>
      </c>
      <c r="AY280" s="221" t="s">
        <v>212</v>
      </c>
    </row>
    <row r="281" spans="1:65" s="14" customFormat="1" ht="11.25">
      <c r="B281" s="222"/>
      <c r="C281" s="223"/>
      <c r="D281" s="208" t="s">
        <v>222</v>
      </c>
      <c r="E281" s="224" t="s">
        <v>21</v>
      </c>
      <c r="F281" s="225" t="s">
        <v>408</v>
      </c>
      <c r="G281" s="223"/>
      <c r="H281" s="226">
        <v>34.055999999999997</v>
      </c>
      <c r="I281" s="227"/>
      <c r="J281" s="223"/>
      <c r="K281" s="223"/>
      <c r="L281" s="228"/>
      <c r="M281" s="229"/>
      <c r="N281" s="230"/>
      <c r="O281" s="230"/>
      <c r="P281" s="230"/>
      <c r="Q281" s="230"/>
      <c r="R281" s="230"/>
      <c r="S281" s="230"/>
      <c r="T281" s="231"/>
      <c r="AT281" s="232" t="s">
        <v>222</v>
      </c>
      <c r="AU281" s="232" t="s">
        <v>81</v>
      </c>
      <c r="AV281" s="14" t="s">
        <v>81</v>
      </c>
      <c r="AW281" s="14" t="s">
        <v>34</v>
      </c>
      <c r="AX281" s="14" t="s">
        <v>73</v>
      </c>
      <c r="AY281" s="232" t="s">
        <v>212</v>
      </c>
    </row>
    <row r="282" spans="1:65" s="14" customFormat="1" ht="11.25">
      <c r="B282" s="222"/>
      <c r="C282" s="223"/>
      <c r="D282" s="208" t="s">
        <v>222</v>
      </c>
      <c r="E282" s="224" t="s">
        <v>21</v>
      </c>
      <c r="F282" s="225" t="s">
        <v>409</v>
      </c>
      <c r="G282" s="223"/>
      <c r="H282" s="226">
        <v>3.5640000000000001</v>
      </c>
      <c r="I282" s="227"/>
      <c r="J282" s="223"/>
      <c r="K282" s="223"/>
      <c r="L282" s="228"/>
      <c r="M282" s="229"/>
      <c r="N282" s="230"/>
      <c r="O282" s="230"/>
      <c r="P282" s="230"/>
      <c r="Q282" s="230"/>
      <c r="R282" s="230"/>
      <c r="S282" s="230"/>
      <c r="T282" s="231"/>
      <c r="AT282" s="232" t="s">
        <v>222</v>
      </c>
      <c r="AU282" s="232" t="s">
        <v>81</v>
      </c>
      <c r="AV282" s="14" t="s">
        <v>81</v>
      </c>
      <c r="AW282" s="14" t="s">
        <v>34</v>
      </c>
      <c r="AX282" s="14" t="s">
        <v>73</v>
      </c>
      <c r="AY282" s="232" t="s">
        <v>212</v>
      </c>
    </row>
    <row r="283" spans="1:65" s="14" customFormat="1" ht="11.25">
      <c r="B283" s="222"/>
      <c r="C283" s="223"/>
      <c r="D283" s="208" t="s">
        <v>222</v>
      </c>
      <c r="E283" s="224" t="s">
        <v>21</v>
      </c>
      <c r="F283" s="225" t="s">
        <v>410</v>
      </c>
      <c r="G283" s="223"/>
      <c r="H283" s="226">
        <v>1.44</v>
      </c>
      <c r="I283" s="227"/>
      <c r="J283" s="223"/>
      <c r="K283" s="223"/>
      <c r="L283" s="228"/>
      <c r="M283" s="229"/>
      <c r="N283" s="230"/>
      <c r="O283" s="230"/>
      <c r="P283" s="230"/>
      <c r="Q283" s="230"/>
      <c r="R283" s="230"/>
      <c r="S283" s="230"/>
      <c r="T283" s="231"/>
      <c r="AT283" s="232" t="s">
        <v>222</v>
      </c>
      <c r="AU283" s="232" t="s">
        <v>81</v>
      </c>
      <c r="AV283" s="14" t="s">
        <v>81</v>
      </c>
      <c r="AW283" s="14" t="s">
        <v>34</v>
      </c>
      <c r="AX283" s="14" t="s">
        <v>73</v>
      </c>
      <c r="AY283" s="232" t="s">
        <v>212</v>
      </c>
    </row>
    <row r="284" spans="1:65" s="14" customFormat="1" ht="11.25">
      <c r="B284" s="222"/>
      <c r="C284" s="223"/>
      <c r="D284" s="208" t="s">
        <v>222</v>
      </c>
      <c r="E284" s="224" t="s">
        <v>21</v>
      </c>
      <c r="F284" s="225" t="s">
        <v>409</v>
      </c>
      <c r="G284" s="223"/>
      <c r="H284" s="226">
        <v>3.5640000000000001</v>
      </c>
      <c r="I284" s="227"/>
      <c r="J284" s="223"/>
      <c r="K284" s="223"/>
      <c r="L284" s="228"/>
      <c r="M284" s="229"/>
      <c r="N284" s="230"/>
      <c r="O284" s="230"/>
      <c r="P284" s="230"/>
      <c r="Q284" s="230"/>
      <c r="R284" s="230"/>
      <c r="S284" s="230"/>
      <c r="T284" s="231"/>
      <c r="AT284" s="232" t="s">
        <v>222</v>
      </c>
      <c r="AU284" s="232" t="s">
        <v>81</v>
      </c>
      <c r="AV284" s="14" t="s">
        <v>81</v>
      </c>
      <c r="AW284" s="14" t="s">
        <v>34</v>
      </c>
      <c r="AX284" s="14" t="s">
        <v>73</v>
      </c>
      <c r="AY284" s="232" t="s">
        <v>212</v>
      </c>
    </row>
    <row r="285" spans="1:65" s="15" customFormat="1" ht="11.25">
      <c r="B285" s="233"/>
      <c r="C285" s="234"/>
      <c r="D285" s="208" t="s">
        <v>222</v>
      </c>
      <c r="E285" s="235" t="s">
        <v>21</v>
      </c>
      <c r="F285" s="236" t="s">
        <v>226</v>
      </c>
      <c r="G285" s="234"/>
      <c r="H285" s="237">
        <v>42.624000000000002</v>
      </c>
      <c r="I285" s="238"/>
      <c r="J285" s="234"/>
      <c r="K285" s="234"/>
      <c r="L285" s="239"/>
      <c r="M285" s="240"/>
      <c r="N285" s="241"/>
      <c r="O285" s="241"/>
      <c r="P285" s="241"/>
      <c r="Q285" s="241"/>
      <c r="R285" s="241"/>
      <c r="S285" s="241"/>
      <c r="T285" s="242"/>
      <c r="AT285" s="243" t="s">
        <v>222</v>
      </c>
      <c r="AU285" s="243" t="s">
        <v>81</v>
      </c>
      <c r="AV285" s="15" t="s">
        <v>88</v>
      </c>
      <c r="AW285" s="15" t="s">
        <v>34</v>
      </c>
      <c r="AX285" s="15" t="s">
        <v>79</v>
      </c>
      <c r="AY285" s="243" t="s">
        <v>212</v>
      </c>
    </row>
    <row r="286" spans="1:65" s="2" customFormat="1" ht="16.5" customHeight="1">
      <c r="A286" s="36"/>
      <c r="B286" s="37"/>
      <c r="C286" s="195" t="s">
        <v>411</v>
      </c>
      <c r="D286" s="195" t="s">
        <v>214</v>
      </c>
      <c r="E286" s="196" t="s">
        <v>412</v>
      </c>
      <c r="F286" s="197" t="s">
        <v>413</v>
      </c>
      <c r="G286" s="198" t="s">
        <v>150</v>
      </c>
      <c r="H286" s="199">
        <v>42.624000000000002</v>
      </c>
      <c r="I286" s="200"/>
      <c r="J286" s="201">
        <f>ROUND(I286*H286,2)</f>
        <v>0</v>
      </c>
      <c r="K286" s="197" t="s">
        <v>218</v>
      </c>
      <c r="L286" s="41"/>
      <c r="M286" s="202" t="s">
        <v>21</v>
      </c>
      <c r="N286" s="203" t="s">
        <v>44</v>
      </c>
      <c r="O286" s="66"/>
      <c r="P286" s="204">
        <f>O286*H286</f>
        <v>0</v>
      </c>
      <c r="Q286" s="204">
        <v>0</v>
      </c>
      <c r="R286" s="204">
        <f>Q286*H286</f>
        <v>0</v>
      </c>
      <c r="S286" s="204">
        <v>0</v>
      </c>
      <c r="T286" s="205">
        <f>S286*H286</f>
        <v>0</v>
      </c>
      <c r="U286" s="36"/>
      <c r="V286" s="36"/>
      <c r="W286" s="36"/>
      <c r="X286" s="36"/>
      <c r="Y286" s="36"/>
      <c r="Z286" s="36"/>
      <c r="AA286" s="36"/>
      <c r="AB286" s="36"/>
      <c r="AC286" s="36"/>
      <c r="AD286" s="36"/>
      <c r="AE286" s="36"/>
      <c r="AR286" s="206" t="s">
        <v>93</v>
      </c>
      <c r="AT286" s="206" t="s">
        <v>214</v>
      </c>
      <c r="AU286" s="206" t="s">
        <v>81</v>
      </c>
      <c r="AY286" s="19" t="s">
        <v>212</v>
      </c>
      <c r="BE286" s="207">
        <f>IF(N286="základní",J286,0)</f>
        <v>0</v>
      </c>
      <c r="BF286" s="207">
        <f>IF(N286="snížená",J286,0)</f>
        <v>0</v>
      </c>
      <c r="BG286" s="207">
        <f>IF(N286="zákl. přenesená",J286,0)</f>
        <v>0</v>
      </c>
      <c r="BH286" s="207">
        <f>IF(N286="sníž. přenesená",J286,0)</f>
        <v>0</v>
      </c>
      <c r="BI286" s="207">
        <f>IF(N286="nulová",J286,0)</f>
        <v>0</v>
      </c>
      <c r="BJ286" s="19" t="s">
        <v>79</v>
      </c>
      <c r="BK286" s="207">
        <f>ROUND(I286*H286,2)</f>
        <v>0</v>
      </c>
      <c r="BL286" s="19" t="s">
        <v>93</v>
      </c>
      <c r="BM286" s="206" t="s">
        <v>414</v>
      </c>
    </row>
    <row r="287" spans="1:65" s="2" customFormat="1" ht="39">
      <c r="A287" s="36"/>
      <c r="B287" s="37"/>
      <c r="C287" s="38"/>
      <c r="D287" s="208" t="s">
        <v>220</v>
      </c>
      <c r="E287" s="38"/>
      <c r="F287" s="209" t="s">
        <v>384</v>
      </c>
      <c r="G287" s="38"/>
      <c r="H287" s="38"/>
      <c r="I287" s="119"/>
      <c r="J287" s="38"/>
      <c r="K287" s="38"/>
      <c r="L287" s="41"/>
      <c r="M287" s="210"/>
      <c r="N287" s="211"/>
      <c r="O287" s="66"/>
      <c r="P287" s="66"/>
      <c r="Q287" s="66"/>
      <c r="R287" s="66"/>
      <c r="S287" s="66"/>
      <c r="T287" s="67"/>
      <c r="U287" s="36"/>
      <c r="V287" s="36"/>
      <c r="W287" s="36"/>
      <c r="X287" s="36"/>
      <c r="Y287" s="36"/>
      <c r="Z287" s="36"/>
      <c r="AA287" s="36"/>
      <c r="AB287" s="36"/>
      <c r="AC287" s="36"/>
      <c r="AD287" s="36"/>
      <c r="AE287" s="36"/>
      <c r="AT287" s="19" t="s">
        <v>220</v>
      </c>
      <c r="AU287" s="19" t="s">
        <v>81</v>
      </c>
    </row>
    <row r="288" spans="1:65" s="14" customFormat="1" ht="11.25">
      <c r="B288" s="222"/>
      <c r="C288" s="223"/>
      <c r="D288" s="208" t="s">
        <v>222</v>
      </c>
      <c r="E288" s="224" t="s">
        <v>21</v>
      </c>
      <c r="F288" s="225" t="s">
        <v>415</v>
      </c>
      <c r="G288" s="223"/>
      <c r="H288" s="226">
        <v>42.624000000000002</v>
      </c>
      <c r="I288" s="227"/>
      <c r="J288" s="223"/>
      <c r="K288" s="223"/>
      <c r="L288" s="228"/>
      <c r="M288" s="229"/>
      <c r="N288" s="230"/>
      <c r="O288" s="230"/>
      <c r="P288" s="230"/>
      <c r="Q288" s="230"/>
      <c r="R288" s="230"/>
      <c r="S288" s="230"/>
      <c r="T288" s="231"/>
      <c r="AT288" s="232" t="s">
        <v>222</v>
      </c>
      <c r="AU288" s="232" t="s">
        <v>81</v>
      </c>
      <c r="AV288" s="14" t="s">
        <v>81</v>
      </c>
      <c r="AW288" s="14" t="s">
        <v>34</v>
      </c>
      <c r="AX288" s="14" t="s">
        <v>79</v>
      </c>
      <c r="AY288" s="232" t="s">
        <v>212</v>
      </c>
    </row>
    <row r="289" spans="1:65" s="2" customFormat="1" ht="16.5" customHeight="1">
      <c r="A289" s="36"/>
      <c r="B289" s="37"/>
      <c r="C289" s="195" t="s">
        <v>416</v>
      </c>
      <c r="D289" s="195" t="s">
        <v>214</v>
      </c>
      <c r="E289" s="196" t="s">
        <v>417</v>
      </c>
      <c r="F289" s="197" t="s">
        <v>418</v>
      </c>
      <c r="G289" s="198" t="s">
        <v>217</v>
      </c>
      <c r="H289" s="199">
        <v>44.676000000000002</v>
      </c>
      <c r="I289" s="200"/>
      <c r="J289" s="201">
        <f>ROUND(I289*H289,2)</f>
        <v>0</v>
      </c>
      <c r="K289" s="197" t="s">
        <v>218</v>
      </c>
      <c r="L289" s="41"/>
      <c r="M289" s="202" t="s">
        <v>21</v>
      </c>
      <c r="N289" s="203" t="s">
        <v>44</v>
      </c>
      <c r="O289" s="66"/>
      <c r="P289" s="204">
        <f>O289*H289</f>
        <v>0</v>
      </c>
      <c r="Q289" s="204">
        <v>2.45329</v>
      </c>
      <c r="R289" s="204">
        <f>Q289*H289</f>
        <v>109.60318404</v>
      </c>
      <c r="S289" s="204">
        <v>0</v>
      </c>
      <c r="T289" s="205">
        <f>S289*H289</f>
        <v>0</v>
      </c>
      <c r="U289" s="36"/>
      <c r="V289" s="36"/>
      <c r="W289" s="36"/>
      <c r="X289" s="36"/>
      <c r="Y289" s="36"/>
      <c r="Z289" s="36"/>
      <c r="AA289" s="36"/>
      <c r="AB289" s="36"/>
      <c r="AC289" s="36"/>
      <c r="AD289" s="36"/>
      <c r="AE289" s="36"/>
      <c r="AR289" s="206" t="s">
        <v>93</v>
      </c>
      <c r="AT289" s="206" t="s">
        <v>214</v>
      </c>
      <c r="AU289" s="206" t="s">
        <v>81</v>
      </c>
      <c r="AY289" s="19" t="s">
        <v>212</v>
      </c>
      <c r="BE289" s="207">
        <f>IF(N289="základní",J289,0)</f>
        <v>0</v>
      </c>
      <c r="BF289" s="207">
        <f>IF(N289="snížená",J289,0)</f>
        <v>0</v>
      </c>
      <c r="BG289" s="207">
        <f>IF(N289="zákl. přenesená",J289,0)</f>
        <v>0</v>
      </c>
      <c r="BH289" s="207">
        <f>IF(N289="sníž. přenesená",J289,0)</f>
        <v>0</v>
      </c>
      <c r="BI289" s="207">
        <f>IF(N289="nulová",J289,0)</f>
        <v>0</v>
      </c>
      <c r="BJ289" s="19" t="s">
        <v>79</v>
      </c>
      <c r="BK289" s="207">
        <f>ROUND(I289*H289,2)</f>
        <v>0</v>
      </c>
      <c r="BL289" s="19" t="s">
        <v>93</v>
      </c>
      <c r="BM289" s="206" t="s">
        <v>419</v>
      </c>
    </row>
    <row r="290" spans="1:65" s="2" customFormat="1" ht="87.75">
      <c r="A290" s="36"/>
      <c r="B290" s="37"/>
      <c r="C290" s="38"/>
      <c r="D290" s="208" t="s">
        <v>220</v>
      </c>
      <c r="E290" s="38"/>
      <c r="F290" s="209" t="s">
        <v>374</v>
      </c>
      <c r="G290" s="38"/>
      <c r="H290" s="38"/>
      <c r="I290" s="119"/>
      <c r="J290" s="38"/>
      <c r="K290" s="38"/>
      <c r="L290" s="41"/>
      <c r="M290" s="210"/>
      <c r="N290" s="211"/>
      <c r="O290" s="66"/>
      <c r="P290" s="66"/>
      <c r="Q290" s="66"/>
      <c r="R290" s="66"/>
      <c r="S290" s="66"/>
      <c r="T290" s="67"/>
      <c r="U290" s="36"/>
      <c r="V290" s="36"/>
      <c r="W290" s="36"/>
      <c r="X290" s="36"/>
      <c r="Y290" s="36"/>
      <c r="Z290" s="36"/>
      <c r="AA290" s="36"/>
      <c r="AB290" s="36"/>
      <c r="AC290" s="36"/>
      <c r="AD290" s="36"/>
      <c r="AE290" s="36"/>
      <c r="AT290" s="19" t="s">
        <v>220</v>
      </c>
      <c r="AU290" s="19" t="s">
        <v>81</v>
      </c>
    </row>
    <row r="291" spans="1:65" s="13" customFormat="1" ht="11.25">
      <c r="B291" s="212"/>
      <c r="C291" s="213"/>
      <c r="D291" s="208" t="s">
        <v>222</v>
      </c>
      <c r="E291" s="214" t="s">
        <v>21</v>
      </c>
      <c r="F291" s="215" t="s">
        <v>420</v>
      </c>
      <c r="G291" s="213"/>
      <c r="H291" s="214" t="s">
        <v>21</v>
      </c>
      <c r="I291" s="216"/>
      <c r="J291" s="213"/>
      <c r="K291" s="213"/>
      <c r="L291" s="217"/>
      <c r="M291" s="218"/>
      <c r="N291" s="219"/>
      <c r="O291" s="219"/>
      <c r="P291" s="219"/>
      <c r="Q291" s="219"/>
      <c r="R291" s="219"/>
      <c r="S291" s="219"/>
      <c r="T291" s="220"/>
      <c r="AT291" s="221" t="s">
        <v>222</v>
      </c>
      <c r="AU291" s="221" t="s">
        <v>81</v>
      </c>
      <c r="AV291" s="13" t="s">
        <v>79</v>
      </c>
      <c r="AW291" s="13" t="s">
        <v>34</v>
      </c>
      <c r="AX291" s="13" t="s">
        <v>73</v>
      </c>
      <c r="AY291" s="221" t="s">
        <v>212</v>
      </c>
    </row>
    <row r="292" spans="1:65" s="14" customFormat="1" ht="11.25">
      <c r="B292" s="222"/>
      <c r="C292" s="223"/>
      <c r="D292" s="208" t="s">
        <v>222</v>
      </c>
      <c r="E292" s="224" t="s">
        <v>21</v>
      </c>
      <c r="F292" s="225" t="s">
        <v>421</v>
      </c>
      <c r="G292" s="223"/>
      <c r="H292" s="226">
        <v>44.676000000000002</v>
      </c>
      <c r="I292" s="227"/>
      <c r="J292" s="223"/>
      <c r="K292" s="223"/>
      <c r="L292" s="228"/>
      <c r="M292" s="229"/>
      <c r="N292" s="230"/>
      <c r="O292" s="230"/>
      <c r="P292" s="230"/>
      <c r="Q292" s="230"/>
      <c r="R292" s="230"/>
      <c r="S292" s="230"/>
      <c r="T292" s="231"/>
      <c r="AT292" s="232" t="s">
        <v>222</v>
      </c>
      <c r="AU292" s="232" t="s">
        <v>81</v>
      </c>
      <c r="AV292" s="14" t="s">
        <v>81</v>
      </c>
      <c r="AW292" s="14" t="s">
        <v>34</v>
      </c>
      <c r="AX292" s="14" t="s">
        <v>73</v>
      </c>
      <c r="AY292" s="232" t="s">
        <v>212</v>
      </c>
    </row>
    <row r="293" spans="1:65" s="15" customFormat="1" ht="11.25">
      <c r="B293" s="233"/>
      <c r="C293" s="234"/>
      <c r="D293" s="208" t="s">
        <v>222</v>
      </c>
      <c r="E293" s="235" t="s">
        <v>21</v>
      </c>
      <c r="F293" s="236" t="s">
        <v>226</v>
      </c>
      <c r="G293" s="234"/>
      <c r="H293" s="237">
        <v>44.676000000000002</v>
      </c>
      <c r="I293" s="238"/>
      <c r="J293" s="234"/>
      <c r="K293" s="234"/>
      <c r="L293" s="239"/>
      <c r="M293" s="240"/>
      <c r="N293" s="241"/>
      <c r="O293" s="241"/>
      <c r="P293" s="241"/>
      <c r="Q293" s="241"/>
      <c r="R293" s="241"/>
      <c r="S293" s="241"/>
      <c r="T293" s="242"/>
      <c r="AT293" s="243" t="s">
        <v>222</v>
      </c>
      <c r="AU293" s="243" t="s">
        <v>81</v>
      </c>
      <c r="AV293" s="15" t="s">
        <v>88</v>
      </c>
      <c r="AW293" s="15" t="s">
        <v>34</v>
      </c>
      <c r="AX293" s="15" t="s">
        <v>79</v>
      </c>
      <c r="AY293" s="243" t="s">
        <v>212</v>
      </c>
    </row>
    <row r="294" spans="1:65" s="2" customFormat="1" ht="16.5" customHeight="1">
      <c r="A294" s="36"/>
      <c r="B294" s="37"/>
      <c r="C294" s="195" t="s">
        <v>422</v>
      </c>
      <c r="D294" s="195" t="s">
        <v>214</v>
      </c>
      <c r="E294" s="196" t="s">
        <v>423</v>
      </c>
      <c r="F294" s="197" t="s">
        <v>424</v>
      </c>
      <c r="G294" s="198" t="s">
        <v>150</v>
      </c>
      <c r="H294" s="199">
        <v>88.152000000000001</v>
      </c>
      <c r="I294" s="200"/>
      <c r="J294" s="201">
        <f>ROUND(I294*H294,2)</f>
        <v>0</v>
      </c>
      <c r="K294" s="197" t="s">
        <v>218</v>
      </c>
      <c r="L294" s="41"/>
      <c r="M294" s="202" t="s">
        <v>21</v>
      </c>
      <c r="N294" s="203" t="s">
        <v>44</v>
      </c>
      <c r="O294" s="66"/>
      <c r="P294" s="204">
        <f>O294*H294</f>
        <v>0</v>
      </c>
      <c r="Q294" s="204">
        <v>2.64E-3</v>
      </c>
      <c r="R294" s="204">
        <f>Q294*H294</f>
        <v>0.23272128</v>
      </c>
      <c r="S294" s="204">
        <v>0</v>
      </c>
      <c r="T294" s="205">
        <f>S294*H294</f>
        <v>0</v>
      </c>
      <c r="U294" s="36"/>
      <c r="V294" s="36"/>
      <c r="W294" s="36"/>
      <c r="X294" s="36"/>
      <c r="Y294" s="36"/>
      <c r="Z294" s="36"/>
      <c r="AA294" s="36"/>
      <c r="AB294" s="36"/>
      <c r="AC294" s="36"/>
      <c r="AD294" s="36"/>
      <c r="AE294" s="36"/>
      <c r="AR294" s="206" t="s">
        <v>93</v>
      </c>
      <c r="AT294" s="206" t="s">
        <v>214</v>
      </c>
      <c r="AU294" s="206" t="s">
        <v>81</v>
      </c>
      <c r="AY294" s="19" t="s">
        <v>212</v>
      </c>
      <c r="BE294" s="207">
        <f>IF(N294="základní",J294,0)</f>
        <v>0</v>
      </c>
      <c r="BF294" s="207">
        <f>IF(N294="snížená",J294,0)</f>
        <v>0</v>
      </c>
      <c r="BG294" s="207">
        <f>IF(N294="zákl. přenesená",J294,0)</f>
        <v>0</v>
      </c>
      <c r="BH294" s="207">
        <f>IF(N294="sníž. přenesená",J294,0)</f>
        <v>0</v>
      </c>
      <c r="BI294" s="207">
        <f>IF(N294="nulová",J294,0)</f>
        <v>0</v>
      </c>
      <c r="BJ294" s="19" t="s">
        <v>79</v>
      </c>
      <c r="BK294" s="207">
        <f>ROUND(I294*H294,2)</f>
        <v>0</v>
      </c>
      <c r="BL294" s="19" t="s">
        <v>93</v>
      </c>
      <c r="BM294" s="206" t="s">
        <v>425</v>
      </c>
    </row>
    <row r="295" spans="1:65" s="2" customFormat="1" ht="39">
      <c r="A295" s="36"/>
      <c r="B295" s="37"/>
      <c r="C295" s="38"/>
      <c r="D295" s="208" t="s">
        <v>220</v>
      </c>
      <c r="E295" s="38"/>
      <c r="F295" s="209" t="s">
        <v>384</v>
      </c>
      <c r="G295" s="38"/>
      <c r="H295" s="38"/>
      <c r="I295" s="119"/>
      <c r="J295" s="38"/>
      <c r="K295" s="38"/>
      <c r="L295" s="41"/>
      <c r="M295" s="210"/>
      <c r="N295" s="211"/>
      <c r="O295" s="66"/>
      <c r="P295" s="66"/>
      <c r="Q295" s="66"/>
      <c r="R295" s="66"/>
      <c r="S295" s="66"/>
      <c r="T295" s="67"/>
      <c r="U295" s="36"/>
      <c r="V295" s="36"/>
      <c r="W295" s="36"/>
      <c r="X295" s="36"/>
      <c r="Y295" s="36"/>
      <c r="Z295" s="36"/>
      <c r="AA295" s="36"/>
      <c r="AB295" s="36"/>
      <c r="AC295" s="36"/>
      <c r="AD295" s="36"/>
      <c r="AE295" s="36"/>
      <c r="AT295" s="19" t="s">
        <v>220</v>
      </c>
      <c r="AU295" s="19" t="s">
        <v>81</v>
      </c>
    </row>
    <row r="296" spans="1:65" s="13" customFormat="1" ht="11.25">
      <c r="B296" s="212"/>
      <c r="C296" s="213"/>
      <c r="D296" s="208" t="s">
        <v>222</v>
      </c>
      <c r="E296" s="214" t="s">
        <v>21</v>
      </c>
      <c r="F296" s="215" t="s">
        <v>420</v>
      </c>
      <c r="G296" s="213"/>
      <c r="H296" s="214" t="s">
        <v>21</v>
      </c>
      <c r="I296" s="216"/>
      <c r="J296" s="213"/>
      <c r="K296" s="213"/>
      <c r="L296" s="217"/>
      <c r="M296" s="218"/>
      <c r="N296" s="219"/>
      <c r="O296" s="219"/>
      <c r="P296" s="219"/>
      <c r="Q296" s="219"/>
      <c r="R296" s="219"/>
      <c r="S296" s="219"/>
      <c r="T296" s="220"/>
      <c r="AT296" s="221" t="s">
        <v>222</v>
      </c>
      <c r="AU296" s="221" t="s">
        <v>81</v>
      </c>
      <c r="AV296" s="13" t="s">
        <v>79</v>
      </c>
      <c r="AW296" s="13" t="s">
        <v>34</v>
      </c>
      <c r="AX296" s="13" t="s">
        <v>73</v>
      </c>
      <c r="AY296" s="221" t="s">
        <v>212</v>
      </c>
    </row>
    <row r="297" spans="1:65" s="14" customFormat="1" ht="11.25">
      <c r="B297" s="222"/>
      <c r="C297" s="223"/>
      <c r="D297" s="208" t="s">
        <v>222</v>
      </c>
      <c r="E297" s="224" t="s">
        <v>21</v>
      </c>
      <c r="F297" s="225" t="s">
        <v>426</v>
      </c>
      <c r="G297" s="223"/>
      <c r="H297" s="226">
        <v>88.152000000000001</v>
      </c>
      <c r="I297" s="227"/>
      <c r="J297" s="223"/>
      <c r="K297" s="223"/>
      <c r="L297" s="228"/>
      <c r="M297" s="229"/>
      <c r="N297" s="230"/>
      <c r="O297" s="230"/>
      <c r="P297" s="230"/>
      <c r="Q297" s="230"/>
      <c r="R297" s="230"/>
      <c r="S297" s="230"/>
      <c r="T297" s="231"/>
      <c r="AT297" s="232" t="s">
        <v>222</v>
      </c>
      <c r="AU297" s="232" t="s">
        <v>81</v>
      </c>
      <c r="AV297" s="14" t="s">
        <v>81</v>
      </c>
      <c r="AW297" s="14" t="s">
        <v>34</v>
      </c>
      <c r="AX297" s="14" t="s">
        <v>73</v>
      </c>
      <c r="AY297" s="232" t="s">
        <v>212</v>
      </c>
    </row>
    <row r="298" spans="1:65" s="15" customFormat="1" ht="11.25">
      <c r="B298" s="233"/>
      <c r="C298" s="234"/>
      <c r="D298" s="208" t="s">
        <v>222</v>
      </c>
      <c r="E298" s="235" t="s">
        <v>21</v>
      </c>
      <c r="F298" s="236" t="s">
        <v>226</v>
      </c>
      <c r="G298" s="234"/>
      <c r="H298" s="237">
        <v>88.152000000000001</v>
      </c>
      <c r="I298" s="238"/>
      <c r="J298" s="234"/>
      <c r="K298" s="234"/>
      <c r="L298" s="239"/>
      <c r="M298" s="240"/>
      <c r="N298" s="241"/>
      <c r="O298" s="241"/>
      <c r="P298" s="241"/>
      <c r="Q298" s="241"/>
      <c r="R298" s="241"/>
      <c r="S298" s="241"/>
      <c r="T298" s="242"/>
      <c r="AT298" s="243" t="s">
        <v>222</v>
      </c>
      <c r="AU298" s="243" t="s">
        <v>81</v>
      </c>
      <c r="AV298" s="15" t="s">
        <v>88</v>
      </c>
      <c r="AW298" s="15" t="s">
        <v>34</v>
      </c>
      <c r="AX298" s="15" t="s">
        <v>79</v>
      </c>
      <c r="AY298" s="243" t="s">
        <v>212</v>
      </c>
    </row>
    <row r="299" spans="1:65" s="2" customFormat="1" ht="16.5" customHeight="1">
      <c r="A299" s="36"/>
      <c r="B299" s="37"/>
      <c r="C299" s="195" t="s">
        <v>427</v>
      </c>
      <c r="D299" s="195" t="s">
        <v>214</v>
      </c>
      <c r="E299" s="196" t="s">
        <v>428</v>
      </c>
      <c r="F299" s="197" t="s">
        <v>429</v>
      </c>
      <c r="G299" s="198" t="s">
        <v>150</v>
      </c>
      <c r="H299" s="199">
        <v>88.152000000000001</v>
      </c>
      <c r="I299" s="200"/>
      <c r="J299" s="201">
        <f>ROUND(I299*H299,2)</f>
        <v>0</v>
      </c>
      <c r="K299" s="197" t="s">
        <v>218</v>
      </c>
      <c r="L299" s="41"/>
      <c r="M299" s="202" t="s">
        <v>21</v>
      </c>
      <c r="N299" s="203" t="s">
        <v>44</v>
      </c>
      <c r="O299" s="66"/>
      <c r="P299" s="204">
        <f>O299*H299</f>
        <v>0</v>
      </c>
      <c r="Q299" s="204">
        <v>0</v>
      </c>
      <c r="R299" s="204">
        <f>Q299*H299</f>
        <v>0</v>
      </c>
      <c r="S299" s="204">
        <v>0</v>
      </c>
      <c r="T299" s="205">
        <f>S299*H299</f>
        <v>0</v>
      </c>
      <c r="U299" s="36"/>
      <c r="V299" s="36"/>
      <c r="W299" s="36"/>
      <c r="X299" s="36"/>
      <c r="Y299" s="36"/>
      <c r="Z299" s="36"/>
      <c r="AA299" s="36"/>
      <c r="AB299" s="36"/>
      <c r="AC299" s="36"/>
      <c r="AD299" s="36"/>
      <c r="AE299" s="36"/>
      <c r="AR299" s="206" t="s">
        <v>93</v>
      </c>
      <c r="AT299" s="206" t="s">
        <v>214</v>
      </c>
      <c r="AU299" s="206" t="s">
        <v>81</v>
      </c>
      <c r="AY299" s="19" t="s">
        <v>212</v>
      </c>
      <c r="BE299" s="207">
        <f>IF(N299="základní",J299,0)</f>
        <v>0</v>
      </c>
      <c r="BF299" s="207">
        <f>IF(N299="snížená",J299,0)</f>
        <v>0</v>
      </c>
      <c r="BG299" s="207">
        <f>IF(N299="zákl. přenesená",J299,0)</f>
        <v>0</v>
      </c>
      <c r="BH299" s="207">
        <f>IF(N299="sníž. přenesená",J299,0)</f>
        <v>0</v>
      </c>
      <c r="BI299" s="207">
        <f>IF(N299="nulová",J299,0)</f>
        <v>0</v>
      </c>
      <c r="BJ299" s="19" t="s">
        <v>79</v>
      </c>
      <c r="BK299" s="207">
        <f>ROUND(I299*H299,2)</f>
        <v>0</v>
      </c>
      <c r="BL299" s="19" t="s">
        <v>93</v>
      </c>
      <c r="BM299" s="206" t="s">
        <v>430</v>
      </c>
    </row>
    <row r="300" spans="1:65" s="2" customFormat="1" ht="39">
      <c r="A300" s="36"/>
      <c r="B300" s="37"/>
      <c r="C300" s="38"/>
      <c r="D300" s="208" t="s">
        <v>220</v>
      </c>
      <c r="E300" s="38"/>
      <c r="F300" s="209" t="s">
        <v>384</v>
      </c>
      <c r="G300" s="38"/>
      <c r="H300" s="38"/>
      <c r="I300" s="119"/>
      <c r="J300" s="38"/>
      <c r="K300" s="38"/>
      <c r="L300" s="41"/>
      <c r="M300" s="210"/>
      <c r="N300" s="211"/>
      <c r="O300" s="66"/>
      <c r="P300" s="66"/>
      <c r="Q300" s="66"/>
      <c r="R300" s="66"/>
      <c r="S300" s="66"/>
      <c r="T300" s="67"/>
      <c r="U300" s="36"/>
      <c r="V300" s="36"/>
      <c r="W300" s="36"/>
      <c r="X300" s="36"/>
      <c r="Y300" s="36"/>
      <c r="Z300" s="36"/>
      <c r="AA300" s="36"/>
      <c r="AB300" s="36"/>
      <c r="AC300" s="36"/>
      <c r="AD300" s="36"/>
      <c r="AE300" s="36"/>
      <c r="AT300" s="19" t="s">
        <v>220</v>
      </c>
      <c r="AU300" s="19" t="s">
        <v>81</v>
      </c>
    </row>
    <row r="301" spans="1:65" s="14" customFormat="1" ht="11.25">
      <c r="B301" s="222"/>
      <c r="C301" s="223"/>
      <c r="D301" s="208" t="s">
        <v>222</v>
      </c>
      <c r="E301" s="224" t="s">
        <v>21</v>
      </c>
      <c r="F301" s="225" t="s">
        <v>431</v>
      </c>
      <c r="G301" s="223"/>
      <c r="H301" s="226">
        <v>88.152000000000001</v>
      </c>
      <c r="I301" s="227"/>
      <c r="J301" s="223"/>
      <c r="K301" s="223"/>
      <c r="L301" s="228"/>
      <c r="M301" s="229"/>
      <c r="N301" s="230"/>
      <c r="O301" s="230"/>
      <c r="P301" s="230"/>
      <c r="Q301" s="230"/>
      <c r="R301" s="230"/>
      <c r="S301" s="230"/>
      <c r="T301" s="231"/>
      <c r="AT301" s="232" t="s">
        <v>222</v>
      </c>
      <c r="AU301" s="232" t="s">
        <v>81</v>
      </c>
      <c r="AV301" s="14" t="s">
        <v>81</v>
      </c>
      <c r="AW301" s="14" t="s">
        <v>34</v>
      </c>
      <c r="AX301" s="14" t="s">
        <v>79</v>
      </c>
      <c r="AY301" s="232" t="s">
        <v>212</v>
      </c>
    </row>
    <row r="302" spans="1:65" s="2" customFormat="1" ht="16.5" customHeight="1">
      <c r="A302" s="36"/>
      <c r="B302" s="37"/>
      <c r="C302" s="195" t="s">
        <v>432</v>
      </c>
      <c r="D302" s="195" t="s">
        <v>214</v>
      </c>
      <c r="E302" s="196" t="s">
        <v>433</v>
      </c>
      <c r="F302" s="197" t="s">
        <v>434</v>
      </c>
      <c r="G302" s="198" t="s">
        <v>306</v>
      </c>
      <c r="H302" s="199">
        <v>8.9350000000000005</v>
      </c>
      <c r="I302" s="200"/>
      <c r="J302" s="201">
        <f>ROUND(I302*H302,2)</f>
        <v>0</v>
      </c>
      <c r="K302" s="197" t="s">
        <v>218</v>
      </c>
      <c r="L302" s="41"/>
      <c r="M302" s="202" t="s">
        <v>21</v>
      </c>
      <c r="N302" s="203" t="s">
        <v>44</v>
      </c>
      <c r="O302" s="66"/>
      <c r="P302" s="204">
        <f>O302*H302</f>
        <v>0</v>
      </c>
      <c r="Q302" s="204">
        <v>1.0601700000000001</v>
      </c>
      <c r="R302" s="204">
        <f>Q302*H302</f>
        <v>9.4726189500000011</v>
      </c>
      <c r="S302" s="204">
        <v>0</v>
      </c>
      <c r="T302" s="205">
        <f>S302*H302</f>
        <v>0</v>
      </c>
      <c r="U302" s="36"/>
      <c r="V302" s="36"/>
      <c r="W302" s="36"/>
      <c r="X302" s="36"/>
      <c r="Y302" s="36"/>
      <c r="Z302" s="36"/>
      <c r="AA302" s="36"/>
      <c r="AB302" s="36"/>
      <c r="AC302" s="36"/>
      <c r="AD302" s="36"/>
      <c r="AE302" s="36"/>
      <c r="AR302" s="206" t="s">
        <v>93</v>
      </c>
      <c r="AT302" s="206" t="s">
        <v>214</v>
      </c>
      <c r="AU302" s="206" t="s">
        <v>81</v>
      </c>
      <c r="AY302" s="19" t="s">
        <v>212</v>
      </c>
      <c r="BE302" s="207">
        <f>IF(N302="základní",J302,0)</f>
        <v>0</v>
      </c>
      <c r="BF302" s="207">
        <f>IF(N302="snížená",J302,0)</f>
        <v>0</v>
      </c>
      <c r="BG302" s="207">
        <f>IF(N302="zákl. přenesená",J302,0)</f>
        <v>0</v>
      </c>
      <c r="BH302" s="207">
        <f>IF(N302="sníž. přenesená",J302,0)</f>
        <v>0</v>
      </c>
      <c r="BI302" s="207">
        <f>IF(N302="nulová",J302,0)</f>
        <v>0</v>
      </c>
      <c r="BJ302" s="19" t="s">
        <v>79</v>
      </c>
      <c r="BK302" s="207">
        <f>ROUND(I302*H302,2)</f>
        <v>0</v>
      </c>
      <c r="BL302" s="19" t="s">
        <v>93</v>
      </c>
      <c r="BM302" s="206" t="s">
        <v>435</v>
      </c>
    </row>
    <row r="303" spans="1:65" s="2" customFormat="1" ht="29.25">
      <c r="A303" s="36"/>
      <c r="B303" s="37"/>
      <c r="C303" s="38"/>
      <c r="D303" s="208" t="s">
        <v>220</v>
      </c>
      <c r="E303" s="38"/>
      <c r="F303" s="209" t="s">
        <v>398</v>
      </c>
      <c r="G303" s="38"/>
      <c r="H303" s="38"/>
      <c r="I303" s="119"/>
      <c r="J303" s="38"/>
      <c r="K303" s="38"/>
      <c r="L303" s="41"/>
      <c r="M303" s="210"/>
      <c r="N303" s="211"/>
      <c r="O303" s="66"/>
      <c r="P303" s="66"/>
      <c r="Q303" s="66"/>
      <c r="R303" s="66"/>
      <c r="S303" s="66"/>
      <c r="T303" s="67"/>
      <c r="U303" s="36"/>
      <c r="V303" s="36"/>
      <c r="W303" s="36"/>
      <c r="X303" s="36"/>
      <c r="Y303" s="36"/>
      <c r="Z303" s="36"/>
      <c r="AA303" s="36"/>
      <c r="AB303" s="36"/>
      <c r="AC303" s="36"/>
      <c r="AD303" s="36"/>
      <c r="AE303" s="36"/>
      <c r="AT303" s="19" t="s">
        <v>220</v>
      </c>
      <c r="AU303" s="19" t="s">
        <v>81</v>
      </c>
    </row>
    <row r="304" spans="1:65" s="2" customFormat="1" ht="19.5">
      <c r="A304" s="36"/>
      <c r="B304" s="37"/>
      <c r="C304" s="38"/>
      <c r="D304" s="208" t="s">
        <v>292</v>
      </c>
      <c r="E304" s="38"/>
      <c r="F304" s="209" t="s">
        <v>436</v>
      </c>
      <c r="G304" s="38"/>
      <c r="H304" s="38"/>
      <c r="I304" s="119"/>
      <c r="J304" s="38"/>
      <c r="K304" s="38"/>
      <c r="L304" s="41"/>
      <c r="M304" s="210"/>
      <c r="N304" s="211"/>
      <c r="O304" s="66"/>
      <c r="P304" s="66"/>
      <c r="Q304" s="66"/>
      <c r="R304" s="66"/>
      <c r="S304" s="66"/>
      <c r="T304" s="67"/>
      <c r="U304" s="36"/>
      <c r="V304" s="36"/>
      <c r="W304" s="36"/>
      <c r="X304" s="36"/>
      <c r="Y304" s="36"/>
      <c r="Z304" s="36"/>
      <c r="AA304" s="36"/>
      <c r="AB304" s="36"/>
      <c r="AC304" s="36"/>
      <c r="AD304" s="36"/>
      <c r="AE304" s="36"/>
      <c r="AT304" s="19" t="s">
        <v>292</v>
      </c>
      <c r="AU304" s="19" t="s">
        <v>81</v>
      </c>
    </row>
    <row r="305" spans="1:65" s="14" customFormat="1" ht="11.25">
      <c r="B305" s="222"/>
      <c r="C305" s="223"/>
      <c r="D305" s="208" t="s">
        <v>222</v>
      </c>
      <c r="E305" s="224" t="s">
        <v>21</v>
      </c>
      <c r="F305" s="225" t="s">
        <v>437</v>
      </c>
      <c r="G305" s="223"/>
      <c r="H305" s="226">
        <v>8.9350000000000005</v>
      </c>
      <c r="I305" s="227"/>
      <c r="J305" s="223"/>
      <c r="K305" s="223"/>
      <c r="L305" s="228"/>
      <c r="M305" s="229"/>
      <c r="N305" s="230"/>
      <c r="O305" s="230"/>
      <c r="P305" s="230"/>
      <c r="Q305" s="230"/>
      <c r="R305" s="230"/>
      <c r="S305" s="230"/>
      <c r="T305" s="231"/>
      <c r="AT305" s="232" t="s">
        <v>222</v>
      </c>
      <c r="AU305" s="232" t="s">
        <v>81</v>
      </c>
      <c r="AV305" s="14" t="s">
        <v>81</v>
      </c>
      <c r="AW305" s="14" t="s">
        <v>34</v>
      </c>
      <c r="AX305" s="14" t="s">
        <v>79</v>
      </c>
      <c r="AY305" s="232" t="s">
        <v>212</v>
      </c>
    </row>
    <row r="306" spans="1:65" s="2" customFormat="1" ht="16.5" customHeight="1">
      <c r="A306" s="36"/>
      <c r="B306" s="37"/>
      <c r="C306" s="195" t="s">
        <v>438</v>
      </c>
      <c r="D306" s="195" t="s">
        <v>214</v>
      </c>
      <c r="E306" s="196" t="s">
        <v>439</v>
      </c>
      <c r="F306" s="197" t="s">
        <v>440</v>
      </c>
      <c r="G306" s="198" t="s">
        <v>217</v>
      </c>
      <c r="H306" s="199">
        <v>2.75</v>
      </c>
      <c r="I306" s="200"/>
      <c r="J306" s="201">
        <f>ROUND(I306*H306,2)</f>
        <v>0</v>
      </c>
      <c r="K306" s="197" t="s">
        <v>218</v>
      </c>
      <c r="L306" s="41"/>
      <c r="M306" s="202" t="s">
        <v>21</v>
      </c>
      <c r="N306" s="203" t="s">
        <v>44</v>
      </c>
      <c r="O306" s="66"/>
      <c r="P306" s="204">
        <f>O306*H306</f>
        <v>0</v>
      </c>
      <c r="Q306" s="204">
        <v>2.45329</v>
      </c>
      <c r="R306" s="204">
        <f>Q306*H306</f>
        <v>6.7465475000000001</v>
      </c>
      <c r="S306" s="204">
        <v>0</v>
      </c>
      <c r="T306" s="205">
        <f>S306*H306</f>
        <v>0</v>
      </c>
      <c r="U306" s="36"/>
      <c r="V306" s="36"/>
      <c r="W306" s="36"/>
      <c r="X306" s="36"/>
      <c r="Y306" s="36"/>
      <c r="Z306" s="36"/>
      <c r="AA306" s="36"/>
      <c r="AB306" s="36"/>
      <c r="AC306" s="36"/>
      <c r="AD306" s="36"/>
      <c r="AE306" s="36"/>
      <c r="AR306" s="206" t="s">
        <v>93</v>
      </c>
      <c r="AT306" s="206" t="s">
        <v>214</v>
      </c>
      <c r="AU306" s="206" t="s">
        <v>81</v>
      </c>
      <c r="AY306" s="19" t="s">
        <v>212</v>
      </c>
      <c r="BE306" s="207">
        <f>IF(N306="základní",J306,0)</f>
        <v>0</v>
      </c>
      <c r="BF306" s="207">
        <f>IF(N306="snížená",J306,0)</f>
        <v>0</v>
      </c>
      <c r="BG306" s="207">
        <f>IF(N306="zákl. přenesená",J306,0)</f>
        <v>0</v>
      </c>
      <c r="BH306" s="207">
        <f>IF(N306="sníž. přenesená",J306,0)</f>
        <v>0</v>
      </c>
      <c r="BI306" s="207">
        <f>IF(N306="nulová",J306,0)</f>
        <v>0</v>
      </c>
      <c r="BJ306" s="19" t="s">
        <v>79</v>
      </c>
      <c r="BK306" s="207">
        <f>ROUND(I306*H306,2)</f>
        <v>0</v>
      </c>
      <c r="BL306" s="19" t="s">
        <v>93</v>
      </c>
      <c r="BM306" s="206" t="s">
        <v>441</v>
      </c>
    </row>
    <row r="307" spans="1:65" s="2" customFormat="1" ht="87.75">
      <c r="A307" s="36"/>
      <c r="B307" s="37"/>
      <c r="C307" s="38"/>
      <c r="D307" s="208" t="s">
        <v>220</v>
      </c>
      <c r="E307" s="38"/>
      <c r="F307" s="209" t="s">
        <v>442</v>
      </c>
      <c r="G307" s="38"/>
      <c r="H307" s="38"/>
      <c r="I307" s="119"/>
      <c r="J307" s="38"/>
      <c r="K307" s="38"/>
      <c r="L307" s="41"/>
      <c r="M307" s="210"/>
      <c r="N307" s="211"/>
      <c r="O307" s="66"/>
      <c r="P307" s="66"/>
      <c r="Q307" s="66"/>
      <c r="R307" s="66"/>
      <c r="S307" s="66"/>
      <c r="T307" s="67"/>
      <c r="U307" s="36"/>
      <c r="V307" s="36"/>
      <c r="W307" s="36"/>
      <c r="X307" s="36"/>
      <c r="Y307" s="36"/>
      <c r="Z307" s="36"/>
      <c r="AA307" s="36"/>
      <c r="AB307" s="36"/>
      <c r="AC307" s="36"/>
      <c r="AD307" s="36"/>
      <c r="AE307" s="36"/>
      <c r="AT307" s="19" t="s">
        <v>220</v>
      </c>
      <c r="AU307" s="19" t="s">
        <v>81</v>
      </c>
    </row>
    <row r="308" spans="1:65" s="13" customFormat="1" ht="11.25">
      <c r="B308" s="212"/>
      <c r="C308" s="213"/>
      <c r="D308" s="208" t="s">
        <v>222</v>
      </c>
      <c r="E308" s="214" t="s">
        <v>21</v>
      </c>
      <c r="F308" s="215" t="s">
        <v>443</v>
      </c>
      <c r="G308" s="213"/>
      <c r="H308" s="214" t="s">
        <v>21</v>
      </c>
      <c r="I308" s="216"/>
      <c r="J308" s="213"/>
      <c r="K308" s="213"/>
      <c r="L308" s="217"/>
      <c r="M308" s="218"/>
      <c r="N308" s="219"/>
      <c r="O308" s="219"/>
      <c r="P308" s="219"/>
      <c r="Q308" s="219"/>
      <c r="R308" s="219"/>
      <c r="S308" s="219"/>
      <c r="T308" s="220"/>
      <c r="AT308" s="221" t="s">
        <v>222</v>
      </c>
      <c r="AU308" s="221" t="s">
        <v>81</v>
      </c>
      <c r="AV308" s="13" t="s">
        <v>79</v>
      </c>
      <c r="AW308" s="13" t="s">
        <v>34</v>
      </c>
      <c r="AX308" s="13" t="s">
        <v>73</v>
      </c>
      <c r="AY308" s="221" t="s">
        <v>212</v>
      </c>
    </row>
    <row r="309" spans="1:65" s="14" customFormat="1" ht="11.25">
      <c r="B309" s="222"/>
      <c r="C309" s="223"/>
      <c r="D309" s="208" t="s">
        <v>222</v>
      </c>
      <c r="E309" s="224" t="s">
        <v>21</v>
      </c>
      <c r="F309" s="225" t="s">
        <v>444</v>
      </c>
      <c r="G309" s="223"/>
      <c r="H309" s="226">
        <v>2.75</v>
      </c>
      <c r="I309" s="227"/>
      <c r="J309" s="223"/>
      <c r="K309" s="223"/>
      <c r="L309" s="228"/>
      <c r="M309" s="229"/>
      <c r="N309" s="230"/>
      <c r="O309" s="230"/>
      <c r="P309" s="230"/>
      <c r="Q309" s="230"/>
      <c r="R309" s="230"/>
      <c r="S309" s="230"/>
      <c r="T309" s="231"/>
      <c r="AT309" s="232" t="s">
        <v>222</v>
      </c>
      <c r="AU309" s="232" t="s">
        <v>81</v>
      </c>
      <c r="AV309" s="14" t="s">
        <v>81</v>
      </c>
      <c r="AW309" s="14" t="s">
        <v>34</v>
      </c>
      <c r="AX309" s="14" t="s">
        <v>73</v>
      </c>
      <c r="AY309" s="232" t="s">
        <v>212</v>
      </c>
    </row>
    <row r="310" spans="1:65" s="15" customFormat="1" ht="11.25">
      <c r="B310" s="233"/>
      <c r="C310" s="234"/>
      <c r="D310" s="208" t="s">
        <v>222</v>
      </c>
      <c r="E310" s="235" t="s">
        <v>21</v>
      </c>
      <c r="F310" s="236" t="s">
        <v>226</v>
      </c>
      <c r="G310" s="234"/>
      <c r="H310" s="237">
        <v>2.75</v>
      </c>
      <c r="I310" s="238"/>
      <c r="J310" s="234"/>
      <c r="K310" s="234"/>
      <c r="L310" s="239"/>
      <c r="M310" s="240"/>
      <c r="N310" s="241"/>
      <c r="O310" s="241"/>
      <c r="P310" s="241"/>
      <c r="Q310" s="241"/>
      <c r="R310" s="241"/>
      <c r="S310" s="241"/>
      <c r="T310" s="242"/>
      <c r="AT310" s="243" t="s">
        <v>222</v>
      </c>
      <c r="AU310" s="243" t="s">
        <v>81</v>
      </c>
      <c r="AV310" s="15" t="s">
        <v>88</v>
      </c>
      <c r="AW310" s="15" t="s">
        <v>34</v>
      </c>
      <c r="AX310" s="15" t="s">
        <v>79</v>
      </c>
      <c r="AY310" s="243" t="s">
        <v>212</v>
      </c>
    </row>
    <row r="311" spans="1:65" s="2" customFormat="1" ht="16.5" customHeight="1">
      <c r="A311" s="36"/>
      <c r="B311" s="37"/>
      <c r="C311" s="195" t="s">
        <v>445</v>
      </c>
      <c r="D311" s="195" t="s">
        <v>214</v>
      </c>
      <c r="E311" s="196" t="s">
        <v>446</v>
      </c>
      <c r="F311" s="197" t="s">
        <v>447</v>
      </c>
      <c r="G311" s="198" t="s">
        <v>150</v>
      </c>
      <c r="H311" s="199">
        <v>22</v>
      </c>
      <c r="I311" s="200"/>
      <c r="J311" s="201">
        <f>ROUND(I311*H311,2)</f>
        <v>0</v>
      </c>
      <c r="K311" s="197" t="s">
        <v>218</v>
      </c>
      <c r="L311" s="41"/>
      <c r="M311" s="202" t="s">
        <v>21</v>
      </c>
      <c r="N311" s="203" t="s">
        <v>44</v>
      </c>
      <c r="O311" s="66"/>
      <c r="P311" s="204">
        <f>O311*H311</f>
        <v>0</v>
      </c>
      <c r="Q311" s="204">
        <v>2.7499999999999998E-3</v>
      </c>
      <c r="R311" s="204">
        <f>Q311*H311</f>
        <v>6.0499999999999998E-2</v>
      </c>
      <c r="S311" s="204">
        <v>0</v>
      </c>
      <c r="T311" s="205">
        <f>S311*H311</f>
        <v>0</v>
      </c>
      <c r="U311" s="36"/>
      <c r="V311" s="36"/>
      <c r="W311" s="36"/>
      <c r="X311" s="36"/>
      <c r="Y311" s="36"/>
      <c r="Z311" s="36"/>
      <c r="AA311" s="36"/>
      <c r="AB311" s="36"/>
      <c r="AC311" s="36"/>
      <c r="AD311" s="36"/>
      <c r="AE311" s="36"/>
      <c r="AR311" s="206" t="s">
        <v>93</v>
      </c>
      <c r="AT311" s="206" t="s">
        <v>214</v>
      </c>
      <c r="AU311" s="206" t="s">
        <v>81</v>
      </c>
      <c r="AY311" s="19" t="s">
        <v>212</v>
      </c>
      <c r="BE311" s="207">
        <f>IF(N311="základní",J311,0)</f>
        <v>0</v>
      </c>
      <c r="BF311" s="207">
        <f>IF(N311="snížená",J311,0)</f>
        <v>0</v>
      </c>
      <c r="BG311" s="207">
        <f>IF(N311="zákl. přenesená",J311,0)</f>
        <v>0</v>
      </c>
      <c r="BH311" s="207">
        <f>IF(N311="sníž. přenesená",J311,0)</f>
        <v>0</v>
      </c>
      <c r="BI311" s="207">
        <f>IF(N311="nulová",J311,0)</f>
        <v>0</v>
      </c>
      <c r="BJ311" s="19" t="s">
        <v>79</v>
      </c>
      <c r="BK311" s="207">
        <f>ROUND(I311*H311,2)</f>
        <v>0</v>
      </c>
      <c r="BL311" s="19" t="s">
        <v>93</v>
      </c>
      <c r="BM311" s="206" t="s">
        <v>448</v>
      </c>
    </row>
    <row r="312" spans="1:65" s="2" customFormat="1" ht="48.75">
      <c r="A312" s="36"/>
      <c r="B312" s="37"/>
      <c r="C312" s="38"/>
      <c r="D312" s="208" t="s">
        <v>220</v>
      </c>
      <c r="E312" s="38"/>
      <c r="F312" s="209" t="s">
        <v>449</v>
      </c>
      <c r="G312" s="38"/>
      <c r="H312" s="38"/>
      <c r="I312" s="119"/>
      <c r="J312" s="38"/>
      <c r="K312" s="38"/>
      <c r="L312" s="41"/>
      <c r="M312" s="210"/>
      <c r="N312" s="211"/>
      <c r="O312" s="66"/>
      <c r="P312" s="66"/>
      <c r="Q312" s="66"/>
      <c r="R312" s="66"/>
      <c r="S312" s="66"/>
      <c r="T312" s="67"/>
      <c r="U312" s="36"/>
      <c r="V312" s="36"/>
      <c r="W312" s="36"/>
      <c r="X312" s="36"/>
      <c r="Y312" s="36"/>
      <c r="Z312" s="36"/>
      <c r="AA312" s="36"/>
      <c r="AB312" s="36"/>
      <c r="AC312" s="36"/>
      <c r="AD312" s="36"/>
      <c r="AE312" s="36"/>
      <c r="AT312" s="19" t="s">
        <v>220</v>
      </c>
      <c r="AU312" s="19" t="s">
        <v>81</v>
      </c>
    </row>
    <row r="313" spans="1:65" s="13" customFormat="1" ht="11.25">
      <c r="B313" s="212"/>
      <c r="C313" s="213"/>
      <c r="D313" s="208" t="s">
        <v>222</v>
      </c>
      <c r="E313" s="214" t="s">
        <v>21</v>
      </c>
      <c r="F313" s="215" t="s">
        <v>443</v>
      </c>
      <c r="G313" s="213"/>
      <c r="H313" s="214" t="s">
        <v>21</v>
      </c>
      <c r="I313" s="216"/>
      <c r="J313" s="213"/>
      <c r="K313" s="213"/>
      <c r="L313" s="217"/>
      <c r="M313" s="218"/>
      <c r="N313" s="219"/>
      <c r="O313" s="219"/>
      <c r="P313" s="219"/>
      <c r="Q313" s="219"/>
      <c r="R313" s="219"/>
      <c r="S313" s="219"/>
      <c r="T313" s="220"/>
      <c r="AT313" s="221" t="s">
        <v>222</v>
      </c>
      <c r="AU313" s="221" t="s">
        <v>81</v>
      </c>
      <c r="AV313" s="13" t="s">
        <v>79</v>
      </c>
      <c r="AW313" s="13" t="s">
        <v>34</v>
      </c>
      <c r="AX313" s="13" t="s">
        <v>73</v>
      </c>
      <c r="AY313" s="221" t="s">
        <v>212</v>
      </c>
    </row>
    <row r="314" spans="1:65" s="14" customFormat="1" ht="11.25">
      <c r="B314" s="222"/>
      <c r="C314" s="223"/>
      <c r="D314" s="208" t="s">
        <v>222</v>
      </c>
      <c r="E314" s="224" t="s">
        <v>21</v>
      </c>
      <c r="F314" s="225" t="s">
        <v>450</v>
      </c>
      <c r="G314" s="223"/>
      <c r="H314" s="226">
        <v>22</v>
      </c>
      <c r="I314" s="227"/>
      <c r="J314" s="223"/>
      <c r="K314" s="223"/>
      <c r="L314" s="228"/>
      <c r="M314" s="229"/>
      <c r="N314" s="230"/>
      <c r="O314" s="230"/>
      <c r="P314" s="230"/>
      <c r="Q314" s="230"/>
      <c r="R314" s="230"/>
      <c r="S314" s="230"/>
      <c r="T314" s="231"/>
      <c r="AT314" s="232" t="s">
        <v>222</v>
      </c>
      <c r="AU314" s="232" t="s">
        <v>81</v>
      </c>
      <c r="AV314" s="14" t="s">
        <v>81</v>
      </c>
      <c r="AW314" s="14" t="s">
        <v>34</v>
      </c>
      <c r="AX314" s="14" t="s">
        <v>73</v>
      </c>
      <c r="AY314" s="232" t="s">
        <v>212</v>
      </c>
    </row>
    <row r="315" spans="1:65" s="15" customFormat="1" ht="11.25">
      <c r="B315" s="233"/>
      <c r="C315" s="234"/>
      <c r="D315" s="208" t="s">
        <v>222</v>
      </c>
      <c r="E315" s="235" t="s">
        <v>21</v>
      </c>
      <c r="F315" s="236" t="s">
        <v>226</v>
      </c>
      <c r="G315" s="234"/>
      <c r="H315" s="237">
        <v>22</v>
      </c>
      <c r="I315" s="238"/>
      <c r="J315" s="234"/>
      <c r="K315" s="234"/>
      <c r="L315" s="239"/>
      <c r="M315" s="240"/>
      <c r="N315" s="241"/>
      <c r="O315" s="241"/>
      <c r="P315" s="241"/>
      <c r="Q315" s="241"/>
      <c r="R315" s="241"/>
      <c r="S315" s="241"/>
      <c r="T315" s="242"/>
      <c r="AT315" s="243" t="s">
        <v>222</v>
      </c>
      <c r="AU315" s="243" t="s">
        <v>81</v>
      </c>
      <c r="AV315" s="15" t="s">
        <v>88</v>
      </c>
      <c r="AW315" s="15" t="s">
        <v>34</v>
      </c>
      <c r="AX315" s="15" t="s">
        <v>79</v>
      </c>
      <c r="AY315" s="243" t="s">
        <v>212</v>
      </c>
    </row>
    <row r="316" spans="1:65" s="2" customFormat="1" ht="16.5" customHeight="1">
      <c r="A316" s="36"/>
      <c r="B316" s="37"/>
      <c r="C316" s="195" t="s">
        <v>451</v>
      </c>
      <c r="D316" s="195" t="s">
        <v>214</v>
      </c>
      <c r="E316" s="196" t="s">
        <v>452</v>
      </c>
      <c r="F316" s="197" t="s">
        <v>453</v>
      </c>
      <c r="G316" s="198" t="s">
        <v>150</v>
      </c>
      <c r="H316" s="199">
        <v>22</v>
      </c>
      <c r="I316" s="200"/>
      <c r="J316" s="201">
        <f>ROUND(I316*H316,2)</f>
        <v>0</v>
      </c>
      <c r="K316" s="197" t="s">
        <v>218</v>
      </c>
      <c r="L316" s="41"/>
      <c r="M316" s="202" t="s">
        <v>21</v>
      </c>
      <c r="N316" s="203" t="s">
        <v>44</v>
      </c>
      <c r="O316" s="66"/>
      <c r="P316" s="204">
        <f>O316*H316</f>
        <v>0</v>
      </c>
      <c r="Q316" s="204">
        <v>0</v>
      </c>
      <c r="R316" s="204">
        <f>Q316*H316</f>
        <v>0</v>
      </c>
      <c r="S316" s="204">
        <v>0</v>
      </c>
      <c r="T316" s="205">
        <f>S316*H316</f>
        <v>0</v>
      </c>
      <c r="U316" s="36"/>
      <c r="V316" s="36"/>
      <c r="W316" s="36"/>
      <c r="X316" s="36"/>
      <c r="Y316" s="36"/>
      <c r="Z316" s="36"/>
      <c r="AA316" s="36"/>
      <c r="AB316" s="36"/>
      <c r="AC316" s="36"/>
      <c r="AD316" s="36"/>
      <c r="AE316" s="36"/>
      <c r="AR316" s="206" t="s">
        <v>93</v>
      </c>
      <c r="AT316" s="206" t="s">
        <v>214</v>
      </c>
      <c r="AU316" s="206" t="s">
        <v>81</v>
      </c>
      <c r="AY316" s="19" t="s">
        <v>212</v>
      </c>
      <c r="BE316" s="207">
        <f>IF(N316="základní",J316,0)</f>
        <v>0</v>
      </c>
      <c r="BF316" s="207">
        <f>IF(N316="snížená",J316,0)</f>
        <v>0</v>
      </c>
      <c r="BG316" s="207">
        <f>IF(N316="zákl. přenesená",J316,0)</f>
        <v>0</v>
      </c>
      <c r="BH316" s="207">
        <f>IF(N316="sníž. přenesená",J316,0)</f>
        <v>0</v>
      </c>
      <c r="BI316" s="207">
        <f>IF(N316="nulová",J316,0)</f>
        <v>0</v>
      </c>
      <c r="BJ316" s="19" t="s">
        <v>79</v>
      </c>
      <c r="BK316" s="207">
        <f>ROUND(I316*H316,2)</f>
        <v>0</v>
      </c>
      <c r="BL316" s="19" t="s">
        <v>93</v>
      </c>
      <c r="BM316" s="206" t="s">
        <v>454</v>
      </c>
    </row>
    <row r="317" spans="1:65" s="2" customFormat="1" ht="48.75">
      <c r="A317" s="36"/>
      <c r="B317" s="37"/>
      <c r="C317" s="38"/>
      <c r="D317" s="208" t="s">
        <v>220</v>
      </c>
      <c r="E317" s="38"/>
      <c r="F317" s="209" t="s">
        <v>449</v>
      </c>
      <c r="G317" s="38"/>
      <c r="H317" s="38"/>
      <c r="I317" s="119"/>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220</v>
      </c>
      <c r="AU317" s="19" t="s">
        <v>81</v>
      </c>
    </row>
    <row r="318" spans="1:65" s="14" customFormat="1" ht="11.25">
      <c r="B318" s="222"/>
      <c r="C318" s="223"/>
      <c r="D318" s="208" t="s">
        <v>222</v>
      </c>
      <c r="E318" s="224" t="s">
        <v>21</v>
      </c>
      <c r="F318" s="225" t="s">
        <v>455</v>
      </c>
      <c r="G318" s="223"/>
      <c r="H318" s="226">
        <v>22</v>
      </c>
      <c r="I318" s="227"/>
      <c r="J318" s="223"/>
      <c r="K318" s="223"/>
      <c r="L318" s="228"/>
      <c r="M318" s="229"/>
      <c r="N318" s="230"/>
      <c r="O318" s="230"/>
      <c r="P318" s="230"/>
      <c r="Q318" s="230"/>
      <c r="R318" s="230"/>
      <c r="S318" s="230"/>
      <c r="T318" s="231"/>
      <c r="AT318" s="232" t="s">
        <v>222</v>
      </c>
      <c r="AU318" s="232" t="s">
        <v>81</v>
      </c>
      <c r="AV318" s="14" t="s">
        <v>81</v>
      </c>
      <c r="AW318" s="14" t="s">
        <v>34</v>
      </c>
      <c r="AX318" s="14" t="s">
        <v>79</v>
      </c>
      <c r="AY318" s="232" t="s">
        <v>212</v>
      </c>
    </row>
    <row r="319" spans="1:65" s="2" customFormat="1" ht="21.75" customHeight="1">
      <c r="A319" s="36"/>
      <c r="B319" s="37"/>
      <c r="C319" s="195" t="s">
        <v>456</v>
      </c>
      <c r="D319" s="195" t="s">
        <v>214</v>
      </c>
      <c r="E319" s="196" t="s">
        <v>457</v>
      </c>
      <c r="F319" s="197" t="s">
        <v>458</v>
      </c>
      <c r="G319" s="198" t="s">
        <v>306</v>
      </c>
      <c r="H319" s="199">
        <v>0.33</v>
      </c>
      <c r="I319" s="200"/>
      <c r="J319" s="201">
        <f>ROUND(I319*H319,2)</f>
        <v>0</v>
      </c>
      <c r="K319" s="197" t="s">
        <v>218</v>
      </c>
      <c r="L319" s="41"/>
      <c r="M319" s="202" t="s">
        <v>21</v>
      </c>
      <c r="N319" s="203" t="s">
        <v>44</v>
      </c>
      <c r="O319" s="66"/>
      <c r="P319" s="204">
        <f>O319*H319</f>
        <v>0</v>
      </c>
      <c r="Q319" s="204">
        <v>1.05871</v>
      </c>
      <c r="R319" s="204">
        <f>Q319*H319</f>
        <v>0.34937430000000003</v>
      </c>
      <c r="S319" s="204">
        <v>0</v>
      </c>
      <c r="T319" s="205">
        <f>S319*H319</f>
        <v>0</v>
      </c>
      <c r="U319" s="36"/>
      <c r="V319" s="36"/>
      <c r="W319" s="36"/>
      <c r="X319" s="36"/>
      <c r="Y319" s="36"/>
      <c r="Z319" s="36"/>
      <c r="AA319" s="36"/>
      <c r="AB319" s="36"/>
      <c r="AC319" s="36"/>
      <c r="AD319" s="36"/>
      <c r="AE319" s="36"/>
      <c r="AR319" s="206" t="s">
        <v>93</v>
      </c>
      <c r="AT319" s="206" t="s">
        <v>214</v>
      </c>
      <c r="AU319" s="206" t="s">
        <v>81</v>
      </c>
      <c r="AY319" s="19" t="s">
        <v>212</v>
      </c>
      <c r="BE319" s="207">
        <f>IF(N319="základní",J319,0)</f>
        <v>0</v>
      </c>
      <c r="BF319" s="207">
        <f>IF(N319="snížená",J319,0)</f>
        <v>0</v>
      </c>
      <c r="BG319" s="207">
        <f>IF(N319="zákl. přenesená",J319,0)</f>
        <v>0</v>
      </c>
      <c r="BH319" s="207">
        <f>IF(N319="sníž. přenesená",J319,0)</f>
        <v>0</v>
      </c>
      <c r="BI319" s="207">
        <f>IF(N319="nulová",J319,0)</f>
        <v>0</v>
      </c>
      <c r="BJ319" s="19" t="s">
        <v>79</v>
      </c>
      <c r="BK319" s="207">
        <f>ROUND(I319*H319,2)</f>
        <v>0</v>
      </c>
      <c r="BL319" s="19" t="s">
        <v>93</v>
      </c>
      <c r="BM319" s="206" t="s">
        <v>459</v>
      </c>
    </row>
    <row r="320" spans="1:65" s="2" customFormat="1" ht="19.5">
      <c r="A320" s="36"/>
      <c r="B320" s="37"/>
      <c r="C320" s="38"/>
      <c r="D320" s="208" t="s">
        <v>292</v>
      </c>
      <c r="E320" s="38"/>
      <c r="F320" s="209" t="s">
        <v>436</v>
      </c>
      <c r="G320" s="38"/>
      <c r="H320" s="38"/>
      <c r="I320" s="119"/>
      <c r="J320" s="38"/>
      <c r="K320" s="38"/>
      <c r="L320" s="41"/>
      <c r="M320" s="210"/>
      <c r="N320" s="211"/>
      <c r="O320" s="66"/>
      <c r="P320" s="66"/>
      <c r="Q320" s="66"/>
      <c r="R320" s="66"/>
      <c r="S320" s="66"/>
      <c r="T320" s="67"/>
      <c r="U320" s="36"/>
      <c r="V320" s="36"/>
      <c r="W320" s="36"/>
      <c r="X320" s="36"/>
      <c r="Y320" s="36"/>
      <c r="Z320" s="36"/>
      <c r="AA320" s="36"/>
      <c r="AB320" s="36"/>
      <c r="AC320" s="36"/>
      <c r="AD320" s="36"/>
      <c r="AE320" s="36"/>
      <c r="AT320" s="19" t="s">
        <v>292</v>
      </c>
      <c r="AU320" s="19" t="s">
        <v>81</v>
      </c>
    </row>
    <row r="321" spans="1:65" s="14" customFormat="1" ht="11.25">
      <c r="B321" s="222"/>
      <c r="C321" s="223"/>
      <c r="D321" s="208" t="s">
        <v>222</v>
      </c>
      <c r="E321" s="224" t="s">
        <v>21</v>
      </c>
      <c r="F321" s="225" t="s">
        <v>460</v>
      </c>
      <c r="G321" s="223"/>
      <c r="H321" s="226">
        <v>0.33</v>
      </c>
      <c r="I321" s="227"/>
      <c r="J321" s="223"/>
      <c r="K321" s="223"/>
      <c r="L321" s="228"/>
      <c r="M321" s="229"/>
      <c r="N321" s="230"/>
      <c r="O321" s="230"/>
      <c r="P321" s="230"/>
      <c r="Q321" s="230"/>
      <c r="R321" s="230"/>
      <c r="S321" s="230"/>
      <c r="T321" s="231"/>
      <c r="AT321" s="232" t="s">
        <v>222</v>
      </c>
      <c r="AU321" s="232" t="s">
        <v>81</v>
      </c>
      <c r="AV321" s="14" t="s">
        <v>81</v>
      </c>
      <c r="AW321" s="14" t="s">
        <v>34</v>
      </c>
      <c r="AX321" s="14" t="s">
        <v>79</v>
      </c>
      <c r="AY321" s="232" t="s">
        <v>212</v>
      </c>
    </row>
    <row r="322" spans="1:65" s="12" customFormat="1" ht="22.9" customHeight="1">
      <c r="B322" s="179"/>
      <c r="C322" s="180"/>
      <c r="D322" s="181" t="s">
        <v>72</v>
      </c>
      <c r="E322" s="193" t="s">
        <v>88</v>
      </c>
      <c r="F322" s="193" t="s">
        <v>461</v>
      </c>
      <c r="G322" s="180"/>
      <c r="H322" s="180"/>
      <c r="I322" s="183"/>
      <c r="J322" s="194">
        <f>BK322</f>
        <v>0</v>
      </c>
      <c r="K322" s="180"/>
      <c r="L322" s="185"/>
      <c r="M322" s="186"/>
      <c r="N322" s="187"/>
      <c r="O322" s="187"/>
      <c r="P322" s="188">
        <f>SUM(P323:P388)</f>
        <v>0</v>
      </c>
      <c r="Q322" s="187"/>
      <c r="R322" s="188">
        <f>SUM(R323:R388)</f>
        <v>144.49287293</v>
      </c>
      <c r="S322" s="187"/>
      <c r="T322" s="189">
        <f>SUM(T323:T388)</f>
        <v>0</v>
      </c>
      <c r="AR322" s="190" t="s">
        <v>79</v>
      </c>
      <c r="AT322" s="191" t="s">
        <v>72</v>
      </c>
      <c r="AU322" s="191" t="s">
        <v>79</v>
      </c>
      <c r="AY322" s="190" t="s">
        <v>212</v>
      </c>
      <c r="BK322" s="192">
        <f>SUM(BK323:BK388)</f>
        <v>0</v>
      </c>
    </row>
    <row r="323" spans="1:65" s="2" customFormat="1" ht="21.75" customHeight="1">
      <c r="A323" s="36"/>
      <c r="B323" s="37"/>
      <c r="C323" s="195" t="s">
        <v>462</v>
      </c>
      <c r="D323" s="195" t="s">
        <v>214</v>
      </c>
      <c r="E323" s="196" t="s">
        <v>463</v>
      </c>
      <c r="F323" s="197" t="s">
        <v>464</v>
      </c>
      <c r="G323" s="198" t="s">
        <v>150</v>
      </c>
      <c r="H323" s="199">
        <v>25.283999999999999</v>
      </c>
      <c r="I323" s="200"/>
      <c r="J323" s="201">
        <f>ROUND(I323*H323,2)</f>
        <v>0</v>
      </c>
      <c r="K323" s="197" t="s">
        <v>218</v>
      </c>
      <c r="L323" s="41"/>
      <c r="M323" s="202" t="s">
        <v>21</v>
      </c>
      <c r="N323" s="203" t="s">
        <v>44</v>
      </c>
      <c r="O323" s="66"/>
      <c r="P323" s="204">
        <f>O323*H323</f>
        <v>0</v>
      </c>
      <c r="Q323" s="204">
        <v>0.23891999999999999</v>
      </c>
      <c r="R323" s="204">
        <f>Q323*H323</f>
        <v>6.0408532799999994</v>
      </c>
      <c r="S323" s="204">
        <v>0</v>
      </c>
      <c r="T323" s="205">
        <f>S323*H323</f>
        <v>0</v>
      </c>
      <c r="U323" s="36"/>
      <c r="V323" s="36"/>
      <c r="W323" s="36"/>
      <c r="X323" s="36"/>
      <c r="Y323" s="36"/>
      <c r="Z323" s="36"/>
      <c r="AA323" s="36"/>
      <c r="AB323" s="36"/>
      <c r="AC323" s="36"/>
      <c r="AD323" s="36"/>
      <c r="AE323" s="36"/>
      <c r="AR323" s="206" t="s">
        <v>93</v>
      </c>
      <c r="AT323" s="206" t="s">
        <v>214</v>
      </c>
      <c r="AU323" s="206" t="s">
        <v>81</v>
      </c>
      <c r="AY323" s="19" t="s">
        <v>212</v>
      </c>
      <c r="BE323" s="207">
        <f>IF(N323="základní",J323,0)</f>
        <v>0</v>
      </c>
      <c r="BF323" s="207">
        <f>IF(N323="snížená",J323,0)</f>
        <v>0</v>
      </c>
      <c r="BG323" s="207">
        <f>IF(N323="zákl. přenesená",J323,0)</f>
        <v>0</v>
      </c>
      <c r="BH323" s="207">
        <f>IF(N323="sníž. přenesená",J323,0)</f>
        <v>0</v>
      </c>
      <c r="BI323" s="207">
        <f>IF(N323="nulová",J323,0)</f>
        <v>0</v>
      </c>
      <c r="BJ323" s="19" t="s">
        <v>79</v>
      </c>
      <c r="BK323" s="207">
        <f>ROUND(I323*H323,2)</f>
        <v>0</v>
      </c>
      <c r="BL323" s="19" t="s">
        <v>93</v>
      </c>
      <c r="BM323" s="206" t="s">
        <v>465</v>
      </c>
    </row>
    <row r="324" spans="1:65" s="2" customFormat="1" ht="29.25">
      <c r="A324" s="36"/>
      <c r="B324" s="37"/>
      <c r="C324" s="38"/>
      <c r="D324" s="208" t="s">
        <v>220</v>
      </c>
      <c r="E324" s="38"/>
      <c r="F324" s="209" t="s">
        <v>466</v>
      </c>
      <c r="G324" s="38"/>
      <c r="H324" s="38"/>
      <c r="I324" s="119"/>
      <c r="J324" s="38"/>
      <c r="K324" s="38"/>
      <c r="L324" s="41"/>
      <c r="M324" s="210"/>
      <c r="N324" s="211"/>
      <c r="O324" s="66"/>
      <c r="P324" s="66"/>
      <c r="Q324" s="66"/>
      <c r="R324" s="66"/>
      <c r="S324" s="66"/>
      <c r="T324" s="67"/>
      <c r="U324" s="36"/>
      <c r="V324" s="36"/>
      <c r="W324" s="36"/>
      <c r="X324" s="36"/>
      <c r="Y324" s="36"/>
      <c r="Z324" s="36"/>
      <c r="AA324" s="36"/>
      <c r="AB324" s="36"/>
      <c r="AC324" s="36"/>
      <c r="AD324" s="36"/>
      <c r="AE324" s="36"/>
      <c r="AT324" s="19" t="s">
        <v>220</v>
      </c>
      <c r="AU324" s="19" t="s">
        <v>81</v>
      </c>
    </row>
    <row r="325" spans="1:65" s="13" customFormat="1" ht="11.25">
      <c r="B325" s="212"/>
      <c r="C325" s="213"/>
      <c r="D325" s="208" t="s">
        <v>222</v>
      </c>
      <c r="E325" s="214" t="s">
        <v>21</v>
      </c>
      <c r="F325" s="215" t="s">
        <v>467</v>
      </c>
      <c r="G325" s="213"/>
      <c r="H325" s="214" t="s">
        <v>21</v>
      </c>
      <c r="I325" s="216"/>
      <c r="J325" s="213"/>
      <c r="K325" s="213"/>
      <c r="L325" s="217"/>
      <c r="M325" s="218"/>
      <c r="N325" s="219"/>
      <c r="O325" s="219"/>
      <c r="P325" s="219"/>
      <c r="Q325" s="219"/>
      <c r="R325" s="219"/>
      <c r="S325" s="219"/>
      <c r="T325" s="220"/>
      <c r="AT325" s="221" t="s">
        <v>222</v>
      </c>
      <c r="AU325" s="221" t="s">
        <v>81</v>
      </c>
      <c r="AV325" s="13" t="s">
        <v>79</v>
      </c>
      <c r="AW325" s="13" t="s">
        <v>34</v>
      </c>
      <c r="AX325" s="13" t="s">
        <v>73</v>
      </c>
      <c r="AY325" s="221" t="s">
        <v>212</v>
      </c>
    </row>
    <row r="326" spans="1:65" s="14" customFormat="1" ht="11.25">
      <c r="B326" s="222"/>
      <c r="C326" s="223"/>
      <c r="D326" s="208" t="s">
        <v>222</v>
      </c>
      <c r="E326" s="224" t="s">
        <v>21</v>
      </c>
      <c r="F326" s="225" t="s">
        <v>468</v>
      </c>
      <c r="G326" s="223"/>
      <c r="H326" s="226">
        <v>2.94</v>
      </c>
      <c r="I326" s="227"/>
      <c r="J326" s="223"/>
      <c r="K326" s="223"/>
      <c r="L326" s="228"/>
      <c r="M326" s="229"/>
      <c r="N326" s="230"/>
      <c r="O326" s="230"/>
      <c r="P326" s="230"/>
      <c r="Q326" s="230"/>
      <c r="R326" s="230"/>
      <c r="S326" s="230"/>
      <c r="T326" s="231"/>
      <c r="AT326" s="232" t="s">
        <v>222</v>
      </c>
      <c r="AU326" s="232" t="s">
        <v>81</v>
      </c>
      <c r="AV326" s="14" t="s">
        <v>81</v>
      </c>
      <c r="AW326" s="14" t="s">
        <v>34</v>
      </c>
      <c r="AX326" s="14" t="s">
        <v>73</v>
      </c>
      <c r="AY326" s="232" t="s">
        <v>212</v>
      </c>
    </row>
    <row r="327" spans="1:65" s="14" customFormat="1" ht="11.25">
      <c r="B327" s="222"/>
      <c r="C327" s="223"/>
      <c r="D327" s="208" t="s">
        <v>222</v>
      </c>
      <c r="E327" s="224" t="s">
        <v>21</v>
      </c>
      <c r="F327" s="225" t="s">
        <v>469</v>
      </c>
      <c r="G327" s="223"/>
      <c r="H327" s="226">
        <v>19.152000000000001</v>
      </c>
      <c r="I327" s="227"/>
      <c r="J327" s="223"/>
      <c r="K327" s="223"/>
      <c r="L327" s="228"/>
      <c r="M327" s="229"/>
      <c r="N327" s="230"/>
      <c r="O327" s="230"/>
      <c r="P327" s="230"/>
      <c r="Q327" s="230"/>
      <c r="R327" s="230"/>
      <c r="S327" s="230"/>
      <c r="T327" s="231"/>
      <c r="AT327" s="232" t="s">
        <v>222</v>
      </c>
      <c r="AU327" s="232" t="s">
        <v>81</v>
      </c>
      <c r="AV327" s="14" t="s">
        <v>81</v>
      </c>
      <c r="AW327" s="14" t="s">
        <v>34</v>
      </c>
      <c r="AX327" s="14" t="s">
        <v>73</v>
      </c>
      <c r="AY327" s="232" t="s">
        <v>212</v>
      </c>
    </row>
    <row r="328" spans="1:65" s="14" customFormat="1" ht="11.25">
      <c r="B328" s="222"/>
      <c r="C328" s="223"/>
      <c r="D328" s="208" t="s">
        <v>222</v>
      </c>
      <c r="E328" s="224" t="s">
        <v>21</v>
      </c>
      <c r="F328" s="225" t="s">
        <v>470</v>
      </c>
      <c r="G328" s="223"/>
      <c r="H328" s="226">
        <v>3.1920000000000002</v>
      </c>
      <c r="I328" s="227"/>
      <c r="J328" s="223"/>
      <c r="K328" s="223"/>
      <c r="L328" s="228"/>
      <c r="M328" s="229"/>
      <c r="N328" s="230"/>
      <c r="O328" s="230"/>
      <c r="P328" s="230"/>
      <c r="Q328" s="230"/>
      <c r="R328" s="230"/>
      <c r="S328" s="230"/>
      <c r="T328" s="231"/>
      <c r="AT328" s="232" t="s">
        <v>222</v>
      </c>
      <c r="AU328" s="232" t="s">
        <v>81</v>
      </c>
      <c r="AV328" s="14" t="s">
        <v>81</v>
      </c>
      <c r="AW328" s="14" t="s">
        <v>34</v>
      </c>
      <c r="AX328" s="14" t="s">
        <v>73</v>
      </c>
      <c r="AY328" s="232" t="s">
        <v>212</v>
      </c>
    </row>
    <row r="329" spans="1:65" s="15" customFormat="1" ht="11.25">
      <c r="B329" s="233"/>
      <c r="C329" s="234"/>
      <c r="D329" s="208" t="s">
        <v>222</v>
      </c>
      <c r="E329" s="235" t="s">
        <v>21</v>
      </c>
      <c r="F329" s="236" t="s">
        <v>226</v>
      </c>
      <c r="G329" s="234"/>
      <c r="H329" s="237">
        <v>25.283999999999999</v>
      </c>
      <c r="I329" s="238"/>
      <c r="J329" s="234"/>
      <c r="K329" s="234"/>
      <c r="L329" s="239"/>
      <c r="M329" s="240"/>
      <c r="N329" s="241"/>
      <c r="O329" s="241"/>
      <c r="P329" s="241"/>
      <c r="Q329" s="241"/>
      <c r="R329" s="241"/>
      <c r="S329" s="241"/>
      <c r="T329" s="242"/>
      <c r="AT329" s="243" t="s">
        <v>222</v>
      </c>
      <c r="AU329" s="243" t="s">
        <v>81</v>
      </c>
      <c r="AV329" s="15" t="s">
        <v>88</v>
      </c>
      <c r="AW329" s="15" t="s">
        <v>34</v>
      </c>
      <c r="AX329" s="15" t="s">
        <v>79</v>
      </c>
      <c r="AY329" s="243" t="s">
        <v>212</v>
      </c>
    </row>
    <row r="330" spans="1:65" s="2" customFormat="1" ht="16.5" customHeight="1">
      <c r="A330" s="36"/>
      <c r="B330" s="37"/>
      <c r="C330" s="195" t="s">
        <v>471</v>
      </c>
      <c r="D330" s="195" t="s">
        <v>214</v>
      </c>
      <c r="E330" s="196" t="s">
        <v>472</v>
      </c>
      <c r="F330" s="197" t="s">
        <v>473</v>
      </c>
      <c r="G330" s="198" t="s">
        <v>217</v>
      </c>
      <c r="H330" s="199">
        <v>47.302</v>
      </c>
      <c r="I330" s="200"/>
      <c r="J330" s="201">
        <f>ROUND(I330*H330,2)</f>
        <v>0</v>
      </c>
      <c r="K330" s="197" t="s">
        <v>218</v>
      </c>
      <c r="L330" s="41"/>
      <c r="M330" s="202" t="s">
        <v>21</v>
      </c>
      <c r="N330" s="203" t="s">
        <v>44</v>
      </c>
      <c r="O330" s="66"/>
      <c r="P330" s="204">
        <f>O330*H330</f>
        <v>0</v>
      </c>
      <c r="Q330" s="204">
        <v>2.45329</v>
      </c>
      <c r="R330" s="204">
        <f>Q330*H330</f>
        <v>116.04552357999999</v>
      </c>
      <c r="S330" s="204">
        <v>0</v>
      </c>
      <c r="T330" s="205">
        <f>S330*H330</f>
        <v>0</v>
      </c>
      <c r="U330" s="36"/>
      <c r="V330" s="36"/>
      <c r="W330" s="36"/>
      <c r="X330" s="36"/>
      <c r="Y330" s="36"/>
      <c r="Z330" s="36"/>
      <c r="AA330" s="36"/>
      <c r="AB330" s="36"/>
      <c r="AC330" s="36"/>
      <c r="AD330" s="36"/>
      <c r="AE330" s="36"/>
      <c r="AR330" s="206" t="s">
        <v>93</v>
      </c>
      <c r="AT330" s="206" t="s">
        <v>214</v>
      </c>
      <c r="AU330" s="206" t="s">
        <v>81</v>
      </c>
      <c r="AY330" s="19" t="s">
        <v>212</v>
      </c>
      <c r="BE330" s="207">
        <f>IF(N330="základní",J330,0)</f>
        <v>0</v>
      </c>
      <c r="BF330" s="207">
        <f>IF(N330="snížená",J330,0)</f>
        <v>0</v>
      </c>
      <c r="BG330" s="207">
        <f>IF(N330="zákl. přenesená",J330,0)</f>
        <v>0</v>
      </c>
      <c r="BH330" s="207">
        <f>IF(N330="sníž. přenesená",J330,0)</f>
        <v>0</v>
      </c>
      <c r="BI330" s="207">
        <f>IF(N330="nulová",J330,0)</f>
        <v>0</v>
      </c>
      <c r="BJ330" s="19" t="s">
        <v>79</v>
      </c>
      <c r="BK330" s="207">
        <f>ROUND(I330*H330,2)</f>
        <v>0</v>
      </c>
      <c r="BL330" s="19" t="s">
        <v>93</v>
      </c>
      <c r="BM330" s="206" t="s">
        <v>474</v>
      </c>
    </row>
    <row r="331" spans="1:65" s="2" customFormat="1" ht="117">
      <c r="A331" s="36"/>
      <c r="B331" s="37"/>
      <c r="C331" s="38"/>
      <c r="D331" s="208" t="s">
        <v>220</v>
      </c>
      <c r="E331" s="38"/>
      <c r="F331" s="209" t="s">
        <v>475</v>
      </c>
      <c r="G331" s="38"/>
      <c r="H331" s="38"/>
      <c r="I331" s="119"/>
      <c r="J331" s="38"/>
      <c r="K331" s="38"/>
      <c r="L331" s="41"/>
      <c r="M331" s="210"/>
      <c r="N331" s="211"/>
      <c r="O331" s="66"/>
      <c r="P331" s="66"/>
      <c r="Q331" s="66"/>
      <c r="R331" s="66"/>
      <c r="S331" s="66"/>
      <c r="T331" s="67"/>
      <c r="U331" s="36"/>
      <c r="V331" s="36"/>
      <c r="W331" s="36"/>
      <c r="X331" s="36"/>
      <c r="Y331" s="36"/>
      <c r="Z331" s="36"/>
      <c r="AA331" s="36"/>
      <c r="AB331" s="36"/>
      <c r="AC331" s="36"/>
      <c r="AD331" s="36"/>
      <c r="AE331" s="36"/>
      <c r="AT331" s="19" t="s">
        <v>220</v>
      </c>
      <c r="AU331" s="19" t="s">
        <v>81</v>
      </c>
    </row>
    <row r="332" spans="1:65" s="13" customFormat="1" ht="11.25">
      <c r="B332" s="212"/>
      <c r="C332" s="213"/>
      <c r="D332" s="208" t="s">
        <v>222</v>
      </c>
      <c r="E332" s="214" t="s">
        <v>21</v>
      </c>
      <c r="F332" s="215" t="s">
        <v>476</v>
      </c>
      <c r="G332" s="213"/>
      <c r="H332" s="214" t="s">
        <v>21</v>
      </c>
      <c r="I332" s="216"/>
      <c r="J332" s="213"/>
      <c r="K332" s="213"/>
      <c r="L332" s="217"/>
      <c r="M332" s="218"/>
      <c r="N332" s="219"/>
      <c r="O332" s="219"/>
      <c r="P332" s="219"/>
      <c r="Q332" s="219"/>
      <c r="R332" s="219"/>
      <c r="S332" s="219"/>
      <c r="T332" s="220"/>
      <c r="AT332" s="221" t="s">
        <v>222</v>
      </c>
      <c r="AU332" s="221" t="s">
        <v>81</v>
      </c>
      <c r="AV332" s="13" t="s">
        <v>79</v>
      </c>
      <c r="AW332" s="13" t="s">
        <v>34</v>
      </c>
      <c r="AX332" s="13" t="s">
        <v>73</v>
      </c>
      <c r="AY332" s="221" t="s">
        <v>212</v>
      </c>
    </row>
    <row r="333" spans="1:65" s="14" customFormat="1" ht="11.25">
      <c r="B333" s="222"/>
      <c r="C333" s="223"/>
      <c r="D333" s="208" t="s">
        <v>222</v>
      </c>
      <c r="E333" s="224" t="s">
        <v>21</v>
      </c>
      <c r="F333" s="225" t="s">
        <v>477</v>
      </c>
      <c r="G333" s="223"/>
      <c r="H333" s="226">
        <v>2.4750000000000001</v>
      </c>
      <c r="I333" s="227"/>
      <c r="J333" s="223"/>
      <c r="K333" s="223"/>
      <c r="L333" s="228"/>
      <c r="M333" s="229"/>
      <c r="N333" s="230"/>
      <c r="O333" s="230"/>
      <c r="P333" s="230"/>
      <c r="Q333" s="230"/>
      <c r="R333" s="230"/>
      <c r="S333" s="230"/>
      <c r="T333" s="231"/>
      <c r="AT333" s="232" t="s">
        <v>222</v>
      </c>
      <c r="AU333" s="232" t="s">
        <v>81</v>
      </c>
      <c r="AV333" s="14" t="s">
        <v>81</v>
      </c>
      <c r="AW333" s="14" t="s">
        <v>34</v>
      </c>
      <c r="AX333" s="14" t="s">
        <v>73</v>
      </c>
      <c r="AY333" s="232" t="s">
        <v>212</v>
      </c>
    </row>
    <row r="334" spans="1:65" s="14" customFormat="1" ht="11.25">
      <c r="B334" s="222"/>
      <c r="C334" s="223"/>
      <c r="D334" s="208" t="s">
        <v>222</v>
      </c>
      <c r="E334" s="224" t="s">
        <v>21</v>
      </c>
      <c r="F334" s="225" t="s">
        <v>478</v>
      </c>
      <c r="G334" s="223"/>
      <c r="H334" s="226">
        <v>32.917999999999999</v>
      </c>
      <c r="I334" s="227"/>
      <c r="J334" s="223"/>
      <c r="K334" s="223"/>
      <c r="L334" s="228"/>
      <c r="M334" s="229"/>
      <c r="N334" s="230"/>
      <c r="O334" s="230"/>
      <c r="P334" s="230"/>
      <c r="Q334" s="230"/>
      <c r="R334" s="230"/>
      <c r="S334" s="230"/>
      <c r="T334" s="231"/>
      <c r="AT334" s="232" t="s">
        <v>222</v>
      </c>
      <c r="AU334" s="232" t="s">
        <v>81</v>
      </c>
      <c r="AV334" s="14" t="s">
        <v>81</v>
      </c>
      <c r="AW334" s="14" t="s">
        <v>34</v>
      </c>
      <c r="AX334" s="14" t="s">
        <v>73</v>
      </c>
      <c r="AY334" s="232" t="s">
        <v>212</v>
      </c>
    </row>
    <row r="335" spans="1:65" s="14" customFormat="1" ht="11.25">
      <c r="B335" s="222"/>
      <c r="C335" s="223"/>
      <c r="D335" s="208" t="s">
        <v>222</v>
      </c>
      <c r="E335" s="224" t="s">
        <v>21</v>
      </c>
      <c r="F335" s="225" t="s">
        <v>479</v>
      </c>
      <c r="G335" s="223"/>
      <c r="H335" s="226">
        <v>-10.051</v>
      </c>
      <c r="I335" s="227"/>
      <c r="J335" s="223"/>
      <c r="K335" s="223"/>
      <c r="L335" s="228"/>
      <c r="M335" s="229"/>
      <c r="N335" s="230"/>
      <c r="O335" s="230"/>
      <c r="P335" s="230"/>
      <c r="Q335" s="230"/>
      <c r="R335" s="230"/>
      <c r="S335" s="230"/>
      <c r="T335" s="231"/>
      <c r="AT335" s="232" t="s">
        <v>222</v>
      </c>
      <c r="AU335" s="232" t="s">
        <v>81</v>
      </c>
      <c r="AV335" s="14" t="s">
        <v>81</v>
      </c>
      <c r="AW335" s="14" t="s">
        <v>34</v>
      </c>
      <c r="AX335" s="14" t="s">
        <v>73</v>
      </c>
      <c r="AY335" s="232" t="s">
        <v>212</v>
      </c>
    </row>
    <row r="336" spans="1:65" s="14" customFormat="1" ht="11.25">
      <c r="B336" s="222"/>
      <c r="C336" s="223"/>
      <c r="D336" s="208" t="s">
        <v>222</v>
      </c>
      <c r="E336" s="224" t="s">
        <v>21</v>
      </c>
      <c r="F336" s="225" t="s">
        <v>480</v>
      </c>
      <c r="G336" s="223"/>
      <c r="H336" s="226">
        <v>7.3049999999999997</v>
      </c>
      <c r="I336" s="227"/>
      <c r="J336" s="223"/>
      <c r="K336" s="223"/>
      <c r="L336" s="228"/>
      <c r="M336" s="229"/>
      <c r="N336" s="230"/>
      <c r="O336" s="230"/>
      <c r="P336" s="230"/>
      <c r="Q336" s="230"/>
      <c r="R336" s="230"/>
      <c r="S336" s="230"/>
      <c r="T336" s="231"/>
      <c r="AT336" s="232" t="s">
        <v>222</v>
      </c>
      <c r="AU336" s="232" t="s">
        <v>81</v>
      </c>
      <c r="AV336" s="14" t="s">
        <v>81</v>
      </c>
      <c r="AW336" s="14" t="s">
        <v>34</v>
      </c>
      <c r="AX336" s="14" t="s">
        <v>73</v>
      </c>
      <c r="AY336" s="232" t="s">
        <v>212</v>
      </c>
    </row>
    <row r="337" spans="1:65" s="15" customFormat="1" ht="11.25">
      <c r="B337" s="233"/>
      <c r="C337" s="234"/>
      <c r="D337" s="208" t="s">
        <v>222</v>
      </c>
      <c r="E337" s="235" t="s">
        <v>21</v>
      </c>
      <c r="F337" s="236" t="s">
        <v>226</v>
      </c>
      <c r="G337" s="234"/>
      <c r="H337" s="237">
        <v>32.646999999999998</v>
      </c>
      <c r="I337" s="238"/>
      <c r="J337" s="234"/>
      <c r="K337" s="234"/>
      <c r="L337" s="239"/>
      <c r="M337" s="240"/>
      <c r="N337" s="241"/>
      <c r="O337" s="241"/>
      <c r="P337" s="241"/>
      <c r="Q337" s="241"/>
      <c r="R337" s="241"/>
      <c r="S337" s="241"/>
      <c r="T337" s="242"/>
      <c r="AT337" s="243" t="s">
        <v>222</v>
      </c>
      <c r="AU337" s="243" t="s">
        <v>81</v>
      </c>
      <c r="AV337" s="15" t="s">
        <v>88</v>
      </c>
      <c r="AW337" s="15" t="s">
        <v>34</v>
      </c>
      <c r="AX337" s="15" t="s">
        <v>73</v>
      </c>
      <c r="AY337" s="243" t="s">
        <v>212</v>
      </c>
    </row>
    <row r="338" spans="1:65" s="13" customFormat="1" ht="11.25">
      <c r="B338" s="212"/>
      <c r="C338" s="213"/>
      <c r="D338" s="208" t="s">
        <v>222</v>
      </c>
      <c r="E338" s="214" t="s">
        <v>21</v>
      </c>
      <c r="F338" s="215" t="s">
        <v>481</v>
      </c>
      <c r="G338" s="213"/>
      <c r="H338" s="214" t="s">
        <v>21</v>
      </c>
      <c r="I338" s="216"/>
      <c r="J338" s="213"/>
      <c r="K338" s="213"/>
      <c r="L338" s="217"/>
      <c r="M338" s="218"/>
      <c r="N338" s="219"/>
      <c r="O338" s="219"/>
      <c r="P338" s="219"/>
      <c r="Q338" s="219"/>
      <c r="R338" s="219"/>
      <c r="S338" s="219"/>
      <c r="T338" s="220"/>
      <c r="AT338" s="221" t="s">
        <v>222</v>
      </c>
      <c r="AU338" s="221" t="s">
        <v>81</v>
      </c>
      <c r="AV338" s="13" t="s">
        <v>79</v>
      </c>
      <c r="AW338" s="13" t="s">
        <v>34</v>
      </c>
      <c r="AX338" s="13" t="s">
        <v>73</v>
      </c>
      <c r="AY338" s="221" t="s">
        <v>212</v>
      </c>
    </row>
    <row r="339" spans="1:65" s="14" customFormat="1" ht="11.25">
      <c r="B339" s="222"/>
      <c r="C339" s="223"/>
      <c r="D339" s="208" t="s">
        <v>222</v>
      </c>
      <c r="E339" s="224" t="s">
        <v>21</v>
      </c>
      <c r="F339" s="225" t="s">
        <v>482</v>
      </c>
      <c r="G339" s="223"/>
      <c r="H339" s="226">
        <v>7.2539999999999996</v>
      </c>
      <c r="I339" s="227"/>
      <c r="J339" s="223"/>
      <c r="K339" s="223"/>
      <c r="L339" s="228"/>
      <c r="M339" s="229"/>
      <c r="N339" s="230"/>
      <c r="O339" s="230"/>
      <c r="P339" s="230"/>
      <c r="Q339" s="230"/>
      <c r="R339" s="230"/>
      <c r="S339" s="230"/>
      <c r="T339" s="231"/>
      <c r="AT339" s="232" t="s">
        <v>222</v>
      </c>
      <c r="AU339" s="232" t="s">
        <v>81</v>
      </c>
      <c r="AV339" s="14" t="s">
        <v>81</v>
      </c>
      <c r="AW339" s="14" t="s">
        <v>34</v>
      </c>
      <c r="AX339" s="14" t="s">
        <v>73</v>
      </c>
      <c r="AY339" s="232" t="s">
        <v>212</v>
      </c>
    </row>
    <row r="340" spans="1:65" s="14" customFormat="1" ht="11.25">
      <c r="B340" s="222"/>
      <c r="C340" s="223"/>
      <c r="D340" s="208" t="s">
        <v>222</v>
      </c>
      <c r="E340" s="224" t="s">
        <v>21</v>
      </c>
      <c r="F340" s="225" t="s">
        <v>483</v>
      </c>
      <c r="G340" s="223"/>
      <c r="H340" s="226">
        <v>2.1680000000000001</v>
      </c>
      <c r="I340" s="227"/>
      <c r="J340" s="223"/>
      <c r="K340" s="223"/>
      <c r="L340" s="228"/>
      <c r="M340" s="229"/>
      <c r="N340" s="230"/>
      <c r="O340" s="230"/>
      <c r="P340" s="230"/>
      <c r="Q340" s="230"/>
      <c r="R340" s="230"/>
      <c r="S340" s="230"/>
      <c r="T340" s="231"/>
      <c r="AT340" s="232" t="s">
        <v>222</v>
      </c>
      <c r="AU340" s="232" t="s">
        <v>81</v>
      </c>
      <c r="AV340" s="14" t="s">
        <v>81</v>
      </c>
      <c r="AW340" s="14" t="s">
        <v>34</v>
      </c>
      <c r="AX340" s="14" t="s">
        <v>73</v>
      </c>
      <c r="AY340" s="232" t="s">
        <v>212</v>
      </c>
    </row>
    <row r="341" spans="1:65" s="14" customFormat="1" ht="11.25">
      <c r="B341" s="222"/>
      <c r="C341" s="223"/>
      <c r="D341" s="208" t="s">
        <v>222</v>
      </c>
      <c r="E341" s="224" t="s">
        <v>21</v>
      </c>
      <c r="F341" s="225" t="s">
        <v>484</v>
      </c>
      <c r="G341" s="223"/>
      <c r="H341" s="226">
        <v>2.1680000000000001</v>
      </c>
      <c r="I341" s="227"/>
      <c r="J341" s="223"/>
      <c r="K341" s="223"/>
      <c r="L341" s="228"/>
      <c r="M341" s="229"/>
      <c r="N341" s="230"/>
      <c r="O341" s="230"/>
      <c r="P341" s="230"/>
      <c r="Q341" s="230"/>
      <c r="R341" s="230"/>
      <c r="S341" s="230"/>
      <c r="T341" s="231"/>
      <c r="AT341" s="232" t="s">
        <v>222</v>
      </c>
      <c r="AU341" s="232" t="s">
        <v>81</v>
      </c>
      <c r="AV341" s="14" t="s">
        <v>81</v>
      </c>
      <c r="AW341" s="14" t="s">
        <v>34</v>
      </c>
      <c r="AX341" s="14" t="s">
        <v>73</v>
      </c>
      <c r="AY341" s="232" t="s">
        <v>212</v>
      </c>
    </row>
    <row r="342" spans="1:65" s="14" customFormat="1" ht="11.25">
      <c r="B342" s="222"/>
      <c r="C342" s="223"/>
      <c r="D342" s="208" t="s">
        <v>222</v>
      </c>
      <c r="E342" s="224" t="s">
        <v>21</v>
      </c>
      <c r="F342" s="225" t="s">
        <v>485</v>
      </c>
      <c r="G342" s="223"/>
      <c r="H342" s="226">
        <v>3.0649999999999999</v>
      </c>
      <c r="I342" s="227"/>
      <c r="J342" s="223"/>
      <c r="K342" s="223"/>
      <c r="L342" s="228"/>
      <c r="M342" s="229"/>
      <c r="N342" s="230"/>
      <c r="O342" s="230"/>
      <c r="P342" s="230"/>
      <c r="Q342" s="230"/>
      <c r="R342" s="230"/>
      <c r="S342" s="230"/>
      <c r="T342" s="231"/>
      <c r="AT342" s="232" t="s">
        <v>222</v>
      </c>
      <c r="AU342" s="232" t="s">
        <v>81</v>
      </c>
      <c r="AV342" s="14" t="s">
        <v>81</v>
      </c>
      <c r="AW342" s="14" t="s">
        <v>34</v>
      </c>
      <c r="AX342" s="14" t="s">
        <v>73</v>
      </c>
      <c r="AY342" s="232" t="s">
        <v>212</v>
      </c>
    </row>
    <row r="343" spans="1:65" s="15" customFormat="1" ht="11.25">
      <c r="B343" s="233"/>
      <c r="C343" s="234"/>
      <c r="D343" s="208" t="s">
        <v>222</v>
      </c>
      <c r="E343" s="235" t="s">
        <v>21</v>
      </c>
      <c r="F343" s="236" t="s">
        <v>226</v>
      </c>
      <c r="G343" s="234"/>
      <c r="H343" s="237">
        <v>14.654999999999999</v>
      </c>
      <c r="I343" s="238"/>
      <c r="J343" s="234"/>
      <c r="K343" s="234"/>
      <c r="L343" s="239"/>
      <c r="M343" s="240"/>
      <c r="N343" s="241"/>
      <c r="O343" s="241"/>
      <c r="P343" s="241"/>
      <c r="Q343" s="241"/>
      <c r="R343" s="241"/>
      <c r="S343" s="241"/>
      <c r="T343" s="242"/>
      <c r="AT343" s="243" t="s">
        <v>222</v>
      </c>
      <c r="AU343" s="243" t="s">
        <v>81</v>
      </c>
      <c r="AV343" s="15" t="s">
        <v>88</v>
      </c>
      <c r="AW343" s="15" t="s">
        <v>34</v>
      </c>
      <c r="AX343" s="15" t="s">
        <v>73</v>
      </c>
      <c r="AY343" s="243" t="s">
        <v>212</v>
      </c>
    </row>
    <row r="344" spans="1:65" s="16" customFormat="1" ht="11.25">
      <c r="B344" s="244"/>
      <c r="C344" s="245"/>
      <c r="D344" s="208" t="s">
        <v>222</v>
      </c>
      <c r="E344" s="246" t="s">
        <v>21</v>
      </c>
      <c r="F344" s="247" t="s">
        <v>239</v>
      </c>
      <c r="G344" s="245"/>
      <c r="H344" s="248">
        <v>47.302</v>
      </c>
      <c r="I344" s="249"/>
      <c r="J344" s="245"/>
      <c r="K344" s="245"/>
      <c r="L344" s="250"/>
      <c r="M344" s="251"/>
      <c r="N344" s="252"/>
      <c r="O344" s="252"/>
      <c r="P344" s="252"/>
      <c r="Q344" s="252"/>
      <c r="R344" s="252"/>
      <c r="S344" s="252"/>
      <c r="T344" s="253"/>
      <c r="AT344" s="254" t="s">
        <v>222</v>
      </c>
      <c r="AU344" s="254" t="s">
        <v>81</v>
      </c>
      <c r="AV344" s="16" t="s">
        <v>93</v>
      </c>
      <c r="AW344" s="16" t="s">
        <v>34</v>
      </c>
      <c r="AX344" s="16" t="s">
        <v>79</v>
      </c>
      <c r="AY344" s="254" t="s">
        <v>212</v>
      </c>
    </row>
    <row r="345" spans="1:65" s="2" customFormat="1" ht="16.5" customHeight="1">
      <c r="A345" s="36"/>
      <c r="B345" s="37"/>
      <c r="C345" s="195" t="s">
        <v>486</v>
      </c>
      <c r="D345" s="195" t="s">
        <v>214</v>
      </c>
      <c r="E345" s="196" t="s">
        <v>487</v>
      </c>
      <c r="F345" s="197" t="s">
        <v>488</v>
      </c>
      <c r="G345" s="198" t="s">
        <v>150</v>
      </c>
      <c r="H345" s="199">
        <v>147.917</v>
      </c>
      <c r="I345" s="200"/>
      <c r="J345" s="201">
        <f>ROUND(I345*H345,2)</f>
        <v>0</v>
      </c>
      <c r="K345" s="197" t="s">
        <v>218</v>
      </c>
      <c r="L345" s="41"/>
      <c r="M345" s="202" t="s">
        <v>21</v>
      </c>
      <c r="N345" s="203" t="s">
        <v>44</v>
      </c>
      <c r="O345" s="66"/>
      <c r="P345" s="204">
        <f>O345*H345</f>
        <v>0</v>
      </c>
      <c r="Q345" s="204">
        <v>2.7499999999999998E-3</v>
      </c>
      <c r="R345" s="204">
        <f>Q345*H345</f>
        <v>0.40677174999999999</v>
      </c>
      <c r="S345" s="204">
        <v>0</v>
      </c>
      <c r="T345" s="205">
        <f>S345*H345</f>
        <v>0</v>
      </c>
      <c r="U345" s="36"/>
      <c r="V345" s="36"/>
      <c r="W345" s="36"/>
      <c r="X345" s="36"/>
      <c r="Y345" s="36"/>
      <c r="Z345" s="36"/>
      <c r="AA345" s="36"/>
      <c r="AB345" s="36"/>
      <c r="AC345" s="36"/>
      <c r="AD345" s="36"/>
      <c r="AE345" s="36"/>
      <c r="AR345" s="206" t="s">
        <v>93</v>
      </c>
      <c r="AT345" s="206" t="s">
        <v>214</v>
      </c>
      <c r="AU345" s="206" t="s">
        <v>81</v>
      </c>
      <c r="AY345" s="19" t="s">
        <v>212</v>
      </c>
      <c r="BE345" s="207">
        <f>IF(N345="základní",J345,0)</f>
        <v>0</v>
      </c>
      <c r="BF345" s="207">
        <f>IF(N345="snížená",J345,0)</f>
        <v>0</v>
      </c>
      <c r="BG345" s="207">
        <f>IF(N345="zákl. přenesená",J345,0)</f>
        <v>0</v>
      </c>
      <c r="BH345" s="207">
        <f>IF(N345="sníž. přenesená",J345,0)</f>
        <v>0</v>
      </c>
      <c r="BI345" s="207">
        <f>IF(N345="nulová",J345,0)</f>
        <v>0</v>
      </c>
      <c r="BJ345" s="19" t="s">
        <v>79</v>
      </c>
      <c r="BK345" s="207">
        <f>ROUND(I345*H345,2)</f>
        <v>0</v>
      </c>
      <c r="BL345" s="19" t="s">
        <v>93</v>
      </c>
      <c r="BM345" s="206" t="s">
        <v>489</v>
      </c>
    </row>
    <row r="346" spans="1:65" s="2" customFormat="1" ht="97.5">
      <c r="A346" s="36"/>
      <c r="B346" s="37"/>
      <c r="C346" s="38"/>
      <c r="D346" s="208" t="s">
        <v>220</v>
      </c>
      <c r="E346" s="38"/>
      <c r="F346" s="209" t="s">
        <v>490</v>
      </c>
      <c r="G346" s="38"/>
      <c r="H346" s="38"/>
      <c r="I346" s="119"/>
      <c r="J346" s="38"/>
      <c r="K346" s="38"/>
      <c r="L346" s="41"/>
      <c r="M346" s="210"/>
      <c r="N346" s="211"/>
      <c r="O346" s="66"/>
      <c r="P346" s="66"/>
      <c r="Q346" s="66"/>
      <c r="R346" s="66"/>
      <c r="S346" s="66"/>
      <c r="T346" s="67"/>
      <c r="U346" s="36"/>
      <c r="V346" s="36"/>
      <c r="W346" s="36"/>
      <c r="X346" s="36"/>
      <c r="Y346" s="36"/>
      <c r="Z346" s="36"/>
      <c r="AA346" s="36"/>
      <c r="AB346" s="36"/>
      <c r="AC346" s="36"/>
      <c r="AD346" s="36"/>
      <c r="AE346" s="36"/>
      <c r="AT346" s="19" t="s">
        <v>220</v>
      </c>
      <c r="AU346" s="19" t="s">
        <v>81</v>
      </c>
    </row>
    <row r="347" spans="1:65" s="13" customFormat="1" ht="11.25">
      <c r="B347" s="212"/>
      <c r="C347" s="213"/>
      <c r="D347" s="208" t="s">
        <v>222</v>
      </c>
      <c r="E347" s="214" t="s">
        <v>21</v>
      </c>
      <c r="F347" s="215" t="s">
        <v>481</v>
      </c>
      <c r="G347" s="213"/>
      <c r="H347" s="214" t="s">
        <v>21</v>
      </c>
      <c r="I347" s="216"/>
      <c r="J347" s="213"/>
      <c r="K347" s="213"/>
      <c r="L347" s="217"/>
      <c r="M347" s="218"/>
      <c r="N347" s="219"/>
      <c r="O347" s="219"/>
      <c r="P347" s="219"/>
      <c r="Q347" s="219"/>
      <c r="R347" s="219"/>
      <c r="S347" s="219"/>
      <c r="T347" s="220"/>
      <c r="AT347" s="221" t="s">
        <v>222</v>
      </c>
      <c r="AU347" s="221" t="s">
        <v>81</v>
      </c>
      <c r="AV347" s="13" t="s">
        <v>79</v>
      </c>
      <c r="AW347" s="13" t="s">
        <v>34</v>
      </c>
      <c r="AX347" s="13" t="s">
        <v>73</v>
      </c>
      <c r="AY347" s="221" t="s">
        <v>212</v>
      </c>
    </row>
    <row r="348" spans="1:65" s="14" customFormat="1" ht="11.25">
      <c r="B348" s="222"/>
      <c r="C348" s="223"/>
      <c r="D348" s="208" t="s">
        <v>222</v>
      </c>
      <c r="E348" s="224" t="s">
        <v>21</v>
      </c>
      <c r="F348" s="225" t="s">
        <v>491</v>
      </c>
      <c r="G348" s="223"/>
      <c r="H348" s="226">
        <v>65.53</v>
      </c>
      <c r="I348" s="227"/>
      <c r="J348" s="223"/>
      <c r="K348" s="223"/>
      <c r="L348" s="228"/>
      <c r="M348" s="229"/>
      <c r="N348" s="230"/>
      <c r="O348" s="230"/>
      <c r="P348" s="230"/>
      <c r="Q348" s="230"/>
      <c r="R348" s="230"/>
      <c r="S348" s="230"/>
      <c r="T348" s="231"/>
      <c r="AT348" s="232" t="s">
        <v>222</v>
      </c>
      <c r="AU348" s="232" t="s">
        <v>81</v>
      </c>
      <c r="AV348" s="14" t="s">
        <v>81</v>
      </c>
      <c r="AW348" s="14" t="s">
        <v>34</v>
      </c>
      <c r="AX348" s="14" t="s">
        <v>73</v>
      </c>
      <c r="AY348" s="232" t="s">
        <v>212</v>
      </c>
    </row>
    <row r="349" spans="1:65" s="14" customFormat="1" ht="11.25">
      <c r="B349" s="222"/>
      <c r="C349" s="223"/>
      <c r="D349" s="208" t="s">
        <v>222</v>
      </c>
      <c r="E349" s="224" t="s">
        <v>21</v>
      </c>
      <c r="F349" s="225" t="s">
        <v>492</v>
      </c>
      <c r="G349" s="223"/>
      <c r="H349" s="226">
        <v>24.68</v>
      </c>
      <c r="I349" s="227"/>
      <c r="J349" s="223"/>
      <c r="K349" s="223"/>
      <c r="L349" s="228"/>
      <c r="M349" s="229"/>
      <c r="N349" s="230"/>
      <c r="O349" s="230"/>
      <c r="P349" s="230"/>
      <c r="Q349" s="230"/>
      <c r="R349" s="230"/>
      <c r="S349" s="230"/>
      <c r="T349" s="231"/>
      <c r="AT349" s="232" t="s">
        <v>222</v>
      </c>
      <c r="AU349" s="232" t="s">
        <v>81</v>
      </c>
      <c r="AV349" s="14" t="s">
        <v>81</v>
      </c>
      <c r="AW349" s="14" t="s">
        <v>34</v>
      </c>
      <c r="AX349" s="14" t="s">
        <v>73</v>
      </c>
      <c r="AY349" s="232" t="s">
        <v>212</v>
      </c>
    </row>
    <row r="350" spans="1:65" s="14" customFormat="1" ht="11.25">
      <c r="B350" s="222"/>
      <c r="C350" s="223"/>
      <c r="D350" s="208" t="s">
        <v>222</v>
      </c>
      <c r="E350" s="224" t="s">
        <v>21</v>
      </c>
      <c r="F350" s="225" t="s">
        <v>493</v>
      </c>
      <c r="G350" s="223"/>
      <c r="H350" s="226">
        <v>24.68</v>
      </c>
      <c r="I350" s="227"/>
      <c r="J350" s="223"/>
      <c r="K350" s="223"/>
      <c r="L350" s="228"/>
      <c r="M350" s="229"/>
      <c r="N350" s="230"/>
      <c r="O350" s="230"/>
      <c r="P350" s="230"/>
      <c r="Q350" s="230"/>
      <c r="R350" s="230"/>
      <c r="S350" s="230"/>
      <c r="T350" s="231"/>
      <c r="AT350" s="232" t="s">
        <v>222</v>
      </c>
      <c r="AU350" s="232" t="s">
        <v>81</v>
      </c>
      <c r="AV350" s="14" t="s">
        <v>81</v>
      </c>
      <c r="AW350" s="14" t="s">
        <v>34</v>
      </c>
      <c r="AX350" s="14" t="s">
        <v>73</v>
      </c>
      <c r="AY350" s="232" t="s">
        <v>212</v>
      </c>
    </row>
    <row r="351" spans="1:65" s="14" customFormat="1" ht="11.25">
      <c r="B351" s="222"/>
      <c r="C351" s="223"/>
      <c r="D351" s="208" t="s">
        <v>222</v>
      </c>
      <c r="E351" s="224" t="s">
        <v>21</v>
      </c>
      <c r="F351" s="225" t="s">
        <v>494</v>
      </c>
      <c r="G351" s="223"/>
      <c r="H351" s="226">
        <v>33.027000000000001</v>
      </c>
      <c r="I351" s="227"/>
      <c r="J351" s="223"/>
      <c r="K351" s="223"/>
      <c r="L351" s="228"/>
      <c r="M351" s="229"/>
      <c r="N351" s="230"/>
      <c r="O351" s="230"/>
      <c r="P351" s="230"/>
      <c r="Q351" s="230"/>
      <c r="R351" s="230"/>
      <c r="S351" s="230"/>
      <c r="T351" s="231"/>
      <c r="AT351" s="232" t="s">
        <v>222</v>
      </c>
      <c r="AU351" s="232" t="s">
        <v>81</v>
      </c>
      <c r="AV351" s="14" t="s">
        <v>81</v>
      </c>
      <c r="AW351" s="14" t="s">
        <v>34</v>
      </c>
      <c r="AX351" s="14" t="s">
        <v>73</v>
      </c>
      <c r="AY351" s="232" t="s">
        <v>212</v>
      </c>
    </row>
    <row r="352" spans="1:65" s="15" customFormat="1" ht="11.25">
      <c r="B352" s="233"/>
      <c r="C352" s="234"/>
      <c r="D352" s="208" t="s">
        <v>222</v>
      </c>
      <c r="E352" s="235" t="s">
        <v>21</v>
      </c>
      <c r="F352" s="236" t="s">
        <v>226</v>
      </c>
      <c r="G352" s="234"/>
      <c r="H352" s="237">
        <v>147.917</v>
      </c>
      <c r="I352" s="238"/>
      <c r="J352" s="234"/>
      <c r="K352" s="234"/>
      <c r="L352" s="239"/>
      <c r="M352" s="240"/>
      <c r="N352" s="241"/>
      <c r="O352" s="241"/>
      <c r="P352" s="241"/>
      <c r="Q352" s="241"/>
      <c r="R352" s="241"/>
      <c r="S352" s="241"/>
      <c r="T352" s="242"/>
      <c r="AT352" s="243" t="s">
        <v>222</v>
      </c>
      <c r="AU352" s="243" t="s">
        <v>81</v>
      </c>
      <c r="AV352" s="15" t="s">
        <v>88</v>
      </c>
      <c r="AW352" s="15" t="s">
        <v>34</v>
      </c>
      <c r="AX352" s="15" t="s">
        <v>79</v>
      </c>
      <c r="AY352" s="243" t="s">
        <v>212</v>
      </c>
    </row>
    <row r="353" spans="1:65" s="2" customFormat="1" ht="16.5" customHeight="1">
      <c r="A353" s="36"/>
      <c r="B353" s="37"/>
      <c r="C353" s="195" t="s">
        <v>495</v>
      </c>
      <c r="D353" s="195" t="s">
        <v>214</v>
      </c>
      <c r="E353" s="196" t="s">
        <v>496</v>
      </c>
      <c r="F353" s="197" t="s">
        <v>497</v>
      </c>
      <c r="G353" s="198" t="s">
        <v>150</v>
      </c>
      <c r="H353" s="199">
        <v>147.917</v>
      </c>
      <c r="I353" s="200"/>
      <c r="J353" s="201">
        <f>ROUND(I353*H353,2)</f>
        <v>0</v>
      </c>
      <c r="K353" s="197" t="s">
        <v>218</v>
      </c>
      <c r="L353" s="41"/>
      <c r="M353" s="202" t="s">
        <v>21</v>
      </c>
      <c r="N353" s="203" t="s">
        <v>44</v>
      </c>
      <c r="O353" s="66"/>
      <c r="P353" s="204">
        <f>O353*H353</f>
        <v>0</v>
      </c>
      <c r="Q353" s="204">
        <v>0</v>
      </c>
      <c r="R353" s="204">
        <f>Q353*H353</f>
        <v>0</v>
      </c>
      <c r="S353" s="204">
        <v>0</v>
      </c>
      <c r="T353" s="205">
        <f>S353*H353</f>
        <v>0</v>
      </c>
      <c r="U353" s="36"/>
      <c r="V353" s="36"/>
      <c r="W353" s="36"/>
      <c r="X353" s="36"/>
      <c r="Y353" s="36"/>
      <c r="Z353" s="36"/>
      <c r="AA353" s="36"/>
      <c r="AB353" s="36"/>
      <c r="AC353" s="36"/>
      <c r="AD353" s="36"/>
      <c r="AE353" s="36"/>
      <c r="AR353" s="206" t="s">
        <v>93</v>
      </c>
      <c r="AT353" s="206" t="s">
        <v>214</v>
      </c>
      <c r="AU353" s="206" t="s">
        <v>81</v>
      </c>
      <c r="AY353" s="19" t="s">
        <v>212</v>
      </c>
      <c r="BE353" s="207">
        <f>IF(N353="základní",J353,0)</f>
        <v>0</v>
      </c>
      <c r="BF353" s="207">
        <f>IF(N353="snížená",J353,0)</f>
        <v>0</v>
      </c>
      <c r="BG353" s="207">
        <f>IF(N353="zákl. přenesená",J353,0)</f>
        <v>0</v>
      </c>
      <c r="BH353" s="207">
        <f>IF(N353="sníž. přenesená",J353,0)</f>
        <v>0</v>
      </c>
      <c r="BI353" s="207">
        <f>IF(N353="nulová",J353,0)</f>
        <v>0</v>
      </c>
      <c r="BJ353" s="19" t="s">
        <v>79</v>
      </c>
      <c r="BK353" s="207">
        <f>ROUND(I353*H353,2)</f>
        <v>0</v>
      </c>
      <c r="BL353" s="19" t="s">
        <v>93</v>
      </c>
      <c r="BM353" s="206" t="s">
        <v>498</v>
      </c>
    </row>
    <row r="354" spans="1:65" s="2" customFormat="1" ht="97.5">
      <c r="A354" s="36"/>
      <c r="B354" s="37"/>
      <c r="C354" s="38"/>
      <c r="D354" s="208" t="s">
        <v>220</v>
      </c>
      <c r="E354" s="38"/>
      <c r="F354" s="209" t="s">
        <v>490</v>
      </c>
      <c r="G354" s="38"/>
      <c r="H354" s="38"/>
      <c r="I354" s="119"/>
      <c r="J354" s="38"/>
      <c r="K354" s="38"/>
      <c r="L354" s="41"/>
      <c r="M354" s="210"/>
      <c r="N354" s="211"/>
      <c r="O354" s="66"/>
      <c r="P354" s="66"/>
      <c r="Q354" s="66"/>
      <c r="R354" s="66"/>
      <c r="S354" s="66"/>
      <c r="T354" s="67"/>
      <c r="U354" s="36"/>
      <c r="V354" s="36"/>
      <c r="W354" s="36"/>
      <c r="X354" s="36"/>
      <c r="Y354" s="36"/>
      <c r="Z354" s="36"/>
      <c r="AA354" s="36"/>
      <c r="AB354" s="36"/>
      <c r="AC354" s="36"/>
      <c r="AD354" s="36"/>
      <c r="AE354" s="36"/>
      <c r="AT354" s="19" t="s">
        <v>220</v>
      </c>
      <c r="AU354" s="19" t="s">
        <v>81</v>
      </c>
    </row>
    <row r="355" spans="1:65" s="14" customFormat="1" ht="11.25">
      <c r="B355" s="222"/>
      <c r="C355" s="223"/>
      <c r="D355" s="208" t="s">
        <v>222</v>
      </c>
      <c r="E355" s="224" t="s">
        <v>21</v>
      </c>
      <c r="F355" s="225" t="s">
        <v>499</v>
      </c>
      <c r="G355" s="223"/>
      <c r="H355" s="226">
        <v>147.917</v>
      </c>
      <c r="I355" s="227"/>
      <c r="J355" s="223"/>
      <c r="K355" s="223"/>
      <c r="L355" s="228"/>
      <c r="M355" s="229"/>
      <c r="N355" s="230"/>
      <c r="O355" s="230"/>
      <c r="P355" s="230"/>
      <c r="Q355" s="230"/>
      <c r="R355" s="230"/>
      <c r="S355" s="230"/>
      <c r="T355" s="231"/>
      <c r="AT355" s="232" t="s">
        <v>222</v>
      </c>
      <c r="AU355" s="232" t="s">
        <v>81</v>
      </c>
      <c r="AV355" s="14" t="s">
        <v>81</v>
      </c>
      <c r="AW355" s="14" t="s">
        <v>34</v>
      </c>
      <c r="AX355" s="14" t="s">
        <v>79</v>
      </c>
      <c r="AY355" s="232" t="s">
        <v>212</v>
      </c>
    </row>
    <row r="356" spans="1:65" s="2" customFormat="1" ht="16.5" customHeight="1">
      <c r="A356" s="36"/>
      <c r="B356" s="37"/>
      <c r="C356" s="195" t="s">
        <v>500</v>
      </c>
      <c r="D356" s="195" t="s">
        <v>214</v>
      </c>
      <c r="E356" s="196" t="s">
        <v>501</v>
      </c>
      <c r="F356" s="197" t="s">
        <v>502</v>
      </c>
      <c r="G356" s="198" t="s">
        <v>150</v>
      </c>
      <c r="H356" s="199">
        <v>355.15800000000002</v>
      </c>
      <c r="I356" s="200"/>
      <c r="J356" s="201">
        <f>ROUND(I356*H356,2)</f>
        <v>0</v>
      </c>
      <c r="K356" s="197" t="s">
        <v>218</v>
      </c>
      <c r="L356" s="41"/>
      <c r="M356" s="202" t="s">
        <v>21</v>
      </c>
      <c r="N356" s="203" t="s">
        <v>44</v>
      </c>
      <c r="O356" s="66"/>
      <c r="P356" s="204">
        <f>O356*H356</f>
        <v>0</v>
      </c>
      <c r="Q356" s="204">
        <v>3.13E-3</v>
      </c>
      <c r="R356" s="204">
        <f>Q356*H356</f>
        <v>1.1116445400000001</v>
      </c>
      <c r="S356" s="204">
        <v>0</v>
      </c>
      <c r="T356" s="205">
        <f>S356*H356</f>
        <v>0</v>
      </c>
      <c r="U356" s="36"/>
      <c r="V356" s="36"/>
      <c r="W356" s="36"/>
      <c r="X356" s="36"/>
      <c r="Y356" s="36"/>
      <c r="Z356" s="36"/>
      <c r="AA356" s="36"/>
      <c r="AB356" s="36"/>
      <c r="AC356" s="36"/>
      <c r="AD356" s="36"/>
      <c r="AE356" s="36"/>
      <c r="AR356" s="206" t="s">
        <v>93</v>
      </c>
      <c r="AT356" s="206" t="s">
        <v>214</v>
      </c>
      <c r="AU356" s="206" t="s">
        <v>81</v>
      </c>
      <c r="AY356" s="19" t="s">
        <v>212</v>
      </c>
      <c r="BE356" s="207">
        <f>IF(N356="základní",J356,0)</f>
        <v>0</v>
      </c>
      <c r="BF356" s="207">
        <f>IF(N356="snížená",J356,0)</f>
        <v>0</v>
      </c>
      <c r="BG356" s="207">
        <f>IF(N356="zákl. přenesená",J356,0)</f>
        <v>0</v>
      </c>
      <c r="BH356" s="207">
        <f>IF(N356="sníž. přenesená",J356,0)</f>
        <v>0</v>
      </c>
      <c r="BI356" s="207">
        <f>IF(N356="nulová",J356,0)</f>
        <v>0</v>
      </c>
      <c r="BJ356" s="19" t="s">
        <v>79</v>
      </c>
      <c r="BK356" s="207">
        <f>ROUND(I356*H356,2)</f>
        <v>0</v>
      </c>
      <c r="BL356" s="19" t="s">
        <v>93</v>
      </c>
      <c r="BM356" s="206" t="s">
        <v>503</v>
      </c>
    </row>
    <row r="357" spans="1:65" s="13" customFormat="1" ht="11.25">
      <c r="B357" s="212"/>
      <c r="C357" s="213"/>
      <c r="D357" s="208" t="s">
        <v>222</v>
      </c>
      <c r="E357" s="214" t="s">
        <v>21</v>
      </c>
      <c r="F357" s="215" t="s">
        <v>476</v>
      </c>
      <c r="G357" s="213"/>
      <c r="H357" s="214" t="s">
        <v>21</v>
      </c>
      <c r="I357" s="216"/>
      <c r="J357" s="213"/>
      <c r="K357" s="213"/>
      <c r="L357" s="217"/>
      <c r="M357" s="218"/>
      <c r="N357" s="219"/>
      <c r="O357" s="219"/>
      <c r="P357" s="219"/>
      <c r="Q357" s="219"/>
      <c r="R357" s="219"/>
      <c r="S357" s="219"/>
      <c r="T357" s="220"/>
      <c r="AT357" s="221" t="s">
        <v>222</v>
      </c>
      <c r="AU357" s="221" t="s">
        <v>81</v>
      </c>
      <c r="AV357" s="13" t="s">
        <v>79</v>
      </c>
      <c r="AW357" s="13" t="s">
        <v>34</v>
      </c>
      <c r="AX357" s="13" t="s">
        <v>73</v>
      </c>
      <c r="AY357" s="221" t="s">
        <v>212</v>
      </c>
    </row>
    <row r="358" spans="1:65" s="14" customFormat="1" ht="11.25">
      <c r="B358" s="222"/>
      <c r="C358" s="223"/>
      <c r="D358" s="208" t="s">
        <v>222</v>
      </c>
      <c r="E358" s="224" t="s">
        <v>21</v>
      </c>
      <c r="F358" s="225" t="s">
        <v>504</v>
      </c>
      <c r="G358" s="223"/>
      <c r="H358" s="226">
        <v>19.8</v>
      </c>
      <c r="I358" s="227"/>
      <c r="J358" s="223"/>
      <c r="K358" s="223"/>
      <c r="L358" s="228"/>
      <c r="M358" s="229"/>
      <c r="N358" s="230"/>
      <c r="O358" s="230"/>
      <c r="P358" s="230"/>
      <c r="Q358" s="230"/>
      <c r="R358" s="230"/>
      <c r="S358" s="230"/>
      <c r="T358" s="231"/>
      <c r="AT358" s="232" t="s">
        <v>222</v>
      </c>
      <c r="AU358" s="232" t="s">
        <v>81</v>
      </c>
      <c r="AV358" s="14" t="s">
        <v>81</v>
      </c>
      <c r="AW358" s="14" t="s">
        <v>34</v>
      </c>
      <c r="AX358" s="14" t="s">
        <v>73</v>
      </c>
      <c r="AY358" s="232" t="s">
        <v>212</v>
      </c>
    </row>
    <row r="359" spans="1:65" s="14" customFormat="1" ht="11.25">
      <c r="B359" s="222"/>
      <c r="C359" s="223"/>
      <c r="D359" s="208" t="s">
        <v>222</v>
      </c>
      <c r="E359" s="224" t="s">
        <v>21</v>
      </c>
      <c r="F359" s="225" t="s">
        <v>505</v>
      </c>
      <c r="G359" s="223"/>
      <c r="H359" s="226">
        <v>263.33999999999997</v>
      </c>
      <c r="I359" s="227"/>
      <c r="J359" s="223"/>
      <c r="K359" s="223"/>
      <c r="L359" s="228"/>
      <c r="M359" s="229"/>
      <c r="N359" s="230"/>
      <c r="O359" s="230"/>
      <c r="P359" s="230"/>
      <c r="Q359" s="230"/>
      <c r="R359" s="230"/>
      <c r="S359" s="230"/>
      <c r="T359" s="231"/>
      <c r="AT359" s="232" t="s">
        <v>222</v>
      </c>
      <c r="AU359" s="232" t="s">
        <v>81</v>
      </c>
      <c r="AV359" s="14" t="s">
        <v>81</v>
      </c>
      <c r="AW359" s="14" t="s">
        <v>34</v>
      </c>
      <c r="AX359" s="14" t="s">
        <v>73</v>
      </c>
      <c r="AY359" s="232" t="s">
        <v>212</v>
      </c>
    </row>
    <row r="360" spans="1:65" s="14" customFormat="1" ht="11.25">
      <c r="B360" s="222"/>
      <c r="C360" s="223"/>
      <c r="D360" s="208" t="s">
        <v>222</v>
      </c>
      <c r="E360" s="224" t="s">
        <v>21</v>
      </c>
      <c r="F360" s="225" t="s">
        <v>506</v>
      </c>
      <c r="G360" s="223"/>
      <c r="H360" s="226">
        <v>13.574999999999999</v>
      </c>
      <c r="I360" s="227"/>
      <c r="J360" s="223"/>
      <c r="K360" s="223"/>
      <c r="L360" s="228"/>
      <c r="M360" s="229"/>
      <c r="N360" s="230"/>
      <c r="O360" s="230"/>
      <c r="P360" s="230"/>
      <c r="Q360" s="230"/>
      <c r="R360" s="230"/>
      <c r="S360" s="230"/>
      <c r="T360" s="231"/>
      <c r="AT360" s="232" t="s">
        <v>222</v>
      </c>
      <c r="AU360" s="232" t="s">
        <v>81</v>
      </c>
      <c r="AV360" s="14" t="s">
        <v>81</v>
      </c>
      <c r="AW360" s="14" t="s">
        <v>34</v>
      </c>
      <c r="AX360" s="14" t="s">
        <v>73</v>
      </c>
      <c r="AY360" s="232" t="s">
        <v>212</v>
      </c>
    </row>
    <row r="361" spans="1:65" s="14" customFormat="1" ht="11.25">
      <c r="B361" s="222"/>
      <c r="C361" s="223"/>
      <c r="D361" s="208" t="s">
        <v>222</v>
      </c>
      <c r="E361" s="224" t="s">
        <v>21</v>
      </c>
      <c r="F361" s="225" t="s">
        <v>507</v>
      </c>
      <c r="G361" s="223"/>
      <c r="H361" s="226">
        <v>58.442999999999998</v>
      </c>
      <c r="I361" s="227"/>
      <c r="J361" s="223"/>
      <c r="K361" s="223"/>
      <c r="L361" s="228"/>
      <c r="M361" s="229"/>
      <c r="N361" s="230"/>
      <c r="O361" s="230"/>
      <c r="P361" s="230"/>
      <c r="Q361" s="230"/>
      <c r="R361" s="230"/>
      <c r="S361" s="230"/>
      <c r="T361" s="231"/>
      <c r="AT361" s="232" t="s">
        <v>222</v>
      </c>
      <c r="AU361" s="232" t="s">
        <v>81</v>
      </c>
      <c r="AV361" s="14" t="s">
        <v>81</v>
      </c>
      <c r="AW361" s="14" t="s">
        <v>34</v>
      </c>
      <c r="AX361" s="14" t="s">
        <v>73</v>
      </c>
      <c r="AY361" s="232" t="s">
        <v>212</v>
      </c>
    </row>
    <row r="362" spans="1:65" s="15" customFormat="1" ht="11.25">
      <c r="B362" s="233"/>
      <c r="C362" s="234"/>
      <c r="D362" s="208" t="s">
        <v>222</v>
      </c>
      <c r="E362" s="235" t="s">
        <v>21</v>
      </c>
      <c r="F362" s="236" t="s">
        <v>226</v>
      </c>
      <c r="G362" s="234"/>
      <c r="H362" s="237">
        <v>355.15800000000002</v>
      </c>
      <c r="I362" s="238"/>
      <c r="J362" s="234"/>
      <c r="K362" s="234"/>
      <c r="L362" s="239"/>
      <c r="M362" s="240"/>
      <c r="N362" s="241"/>
      <c r="O362" s="241"/>
      <c r="P362" s="241"/>
      <c r="Q362" s="241"/>
      <c r="R362" s="241"/>
      <c r="S362" s="241"/>
      <c r="T362" s="242"/>
      <c r="AT362" s="243" t="s">
        <v>222</v>
      </c>
      <c r="AU362" s="243" t="s">
        <v>81</v>
      </c>
      <c r="AV362" s="15" t="s">
        <v>88</v>
      </c>
      <c r="AW362" s="15" t="s">
        <v>34</v>
      </c>
      <c r="AX362" s="15" t="s">
        <v>79</v>
      </c>
      <c r="AY362" s="243" t="s">
        <v>212</v>
      </c>
    </row>
    <row r="363" spans="1:65" s="2" customFormat="1" ht="16.5" customHeight="1">
      <c r="A363" s="36"/>
      <c r="B363" s="37"/>
      <c r="C363" s="195" t="s">
        <v>508</v>
      </c>
      <c r="D363" s="195" t="s">
        <v>214</v>
      </c>
      <c r="E363" s="196" t="s">
        <v>509</v>
      </c>
      <c r="F363" s="197" t="s">
        <v>510</v>
      </c>
      <c r="G363" s="198" t="s">
        <v>150</v>
      </c>
      <c r="H363" s="199">
        <v>355.15800000000002</v>
      </c>
      <c r="I363" s="200"/>
      <c r="J363" s="201">
        <f>ROUND(I363*H363,2)</f>
        <v>0</v>
      </c>
      <c r="K363" s="197" t="s">
        <v>218</v>
      </c>
      <c r="L363" s="41"/>
      <c r="M363" s="202" t="s">
        <v>21</v>
      </c>
      <c r="N363" s="203" t="s">
        <v>44</v>
      </c>
      <c r="O363" s="66"/>
      <c r="P363" s="204">
        <f>O363*H363</f>
        <v>0</v>
      </c>
      <c r="Q363" s="204">
        <v>0</v>
      </c>
      <c r="R363" s="204">
        <f>Q363*H363</f>
        <v>0</v>
      </c>
      <c r="S363" s="204">
        <v>0</v>
      </c>
      <c r="T363" s="205">
        <f>S363*H363</f>
        <v>0</v>
      </c>
      <c r="U363" s="36"/>
      <c r="V363" s="36"/>
      <c r="W363" s="36"/>
      <c r="X363" s="36"/>
      <c r="Y363" s="36"/>
      <c r="Z363" s="36"/>
      <c r="AA363" s="36"/>
      <c r="AB363" s="36"/>
      <c r="AC363" s="36"/>
      <c r="AD363" s="36"/>
      <c r="AE363" s="36"/>
      <c r="AR363" s="206" t="s">
        <v>93</v>
      </c>
      <c r="AT363" s="206" t="s">
        <v>214</v>
      </c>
      <c r="AU363" s="206" t="s">
        <v>81</v>
      </c>
      <c r="AY363" s="19" t="s">
        <v>212</v>
      </c>
      <c r="BE363" s="207">
        <f>IF(N363="základní",J363,0)</f>
        <v>0</v>
      </c>
      <c r="BF363" s="207">
        <f>IF(N363="snížená",J363,0)</f>
        <v>0</v>
      </c>
      <c r="BG363" s="207">
        <f>IF(N363="zákl. přenesená",J363,0)</f>
        <v>0</v>
      </c>
      <c r="BH363" s="207">
        <f>IF(N363="sníž. přenesená",J363,0)</f>
        <v>0</v>
      </c>
      <c r="BI363" s="207">
        <f>IF(N363="nulová",J363,0)</f>
        <v>0</v>
      </c>
      <c r="BJ363" s="19" t="s">
        <v>79</v>
      </c>
      <c r="BK363" s="207">
        <f>ROUND(I363*H363,2)</f>
        <v>0</v>
      </c>
      <c r="BL363" s="19" t="s">
        <v>93</v>
      </c>
      <c r="BM363" s="206" t="s">
        <v>511</v>
      </c>
    </row>
    <row r="364" spans="1:65" s="14" customFormat="1" ht="11.25">
      <c r="B364" s="222"/>
      <c r="C364" s="223"/>
      <c r="D364" s="208" t="s">
        <v>222</v>
      </c>
      <c r="E364" s="224" t="s">
        <v>21</v>
      </c>
      <c r="F364" s="225" t="s">
        <v>512</v>
      </c>
      <c r="G364" s="223"/>
      <c r="H364" s="226">
        <v>355.15800000000002</v>
      </c>
      <c r="I364" s="227"/>
      <c r="J364" s="223"/>
      <c r="K364" s="223"/>
      <c r="L364" s="228"/>
      <c r="M364" s="229"/>
      <c r="N364" s="230"/>
      <c r="O364" s="230"/>
      <c r="P364" s="230"/>
      <c r="Q364" s="230"/>
      <c r="R364" s="230"/>
      <c r="S364" s="230"/>
      <c r="T364" s="231"/>
      <c r="AT364" s="232" t="s">
        <v>222</v>
      </c>
      <c r="AU364" s="232" t="s">
        <v>81</v>
      </c>
      <c r="AV364" s="14" t="s">
        <v>81</v>
      </c>
      <c r="AW364" s="14" t="s">
        <v>34</v>
      </c>
      <c r="AX364" s="14" t="s">
        <v>79</v>
      </c>
      <c r="AY364" s="232" t="s">
        <v>212</v>
      </c>
    </row>
    <row r="365" spans="1:65" s="2" customFormat="1" ht="21.75" customHeight="1">
      <c r="A365" s="36"/>
      <c r="B365" s="37"/>
      <c r="C365" s="195" t="s">
        <v>513</v>
      </c>
      <c r="D365" s="195" t="s">
        <v>214</v>
      </c>
      <c r="E365" s="196" t="s">
        <v>514</v>
      </c>
      <c r="F365" s="197" t="s">
        <v>515</v>
      </c>
      <c r="G365" s="198" t="s">
        <v>306</v>
      </c>
      <c r="H365" s="199">
        <v>5.6760000000000002</v>
      </c>
      <c r="I365" s="200"/>
      <c r="J365" s="201">
        <f>ROUND(I365*H365,2)</f>
        <v>0</v>
      </c>
      <c r="K365" s="197" t="s">
        <v>218</v>
      </c>
      <c r="L365" s="41"/>
      <c r="M365" s="202" t="s">
        <v>21</v>
      </c>
      <c r="N365" s="203" t="s">
        <v>44</v>
      </c>
      <c r="O365" s="66"/>
      <c r="P365" s="204">
        <f>O365*H365</f>
        <v>0</v>
      </c>
      <c r="Q365" s="204">
        <v>1.04881</v>
      </c>
      <c r="R365" s="204">
        <f>Q365*H365</f>
        <v>5.9530455600000005</v>
      </c>
      <c r="S365" s="204">
        <v>0</v>
      </c>
      <c r="T365" s="205">
        <f>S365*H365</f>
        <v>0</v>
      </c>
      <c r="U365" s="36"/>
      <c r="V365" s="36"/>
      <c r="W365" s="36"/>
      <c r="X365" s="36"/>
      <c r="Y365" s="36"/>
      <c r="Z365" s="36"/>
      <c r="AA365" s="36"/>
      <c r="AB365" s="36"/>
      <c r="AC365" s="36"/>
      <c r="AD365" s="36"/>
      <c r="AE365" s="36"/>
      <c r="AR365" s="206" t="s">
        <v>93</v>
      </c>
      <c r="AT365" s="206" t="s">
        <v>214</v>
      </c>
      <c r="AU365" s="206" t="s">
        <v>81</v>
      </c>
      <c r="AY365" s="19" t="s">
        <v>212</v>
      </c>
      <c r="BE365" s="207">
        <f>IF(N365="základní",J365,0)</f>
        <v>0</v>
      </c>
      <c r="BF365" s="207">
        <f>IF(N365="snížená",J365,0)</f>
        <v>0</v>
      </c>
      <c r="BG365" s="207">
        <f>IF(N365="zákl. přenesená",J365,0)</f>
        <v>0</v>
      </c>
      <c r="BH365" s="207">
        <f>IF(N365="sníž. přenesená",J365,0)</f>
        <v>0</v>
      </c>
      <c r="BI365" s="207">
        <f>IF(N365="nulová",J365,0)</f>
        <v>0</v>
      </c>
      <c r="BJ365" s="19" t="s">
        <v>79</v>
      </c>
      <c r="BK365" s="207">
        <f>ROUND(I365*H365,2)</f>
        <v>0</v>
      </c>
      <c r="BL365" s="19" t="s">
        <v>93</v>
      </c>
      <c r="BM365" s="206" t="s">
        <v>516</v>
      </c>
    </row>
    <row r="366" spans="1:65" s="2" customFormat="1" ht="19.5">
      <c r="A366" s="36"/>
      <c r="B366" s="37"/>
      <c r="C366" s="38"/>
      <c r="D366" s="208" t="s">
        <v>292</v>
      </c>
      <c r="E366" s="38"/>
      <c r="F366" s="209" t="s">
        <v>436</v>
      </c>
      <c r="G366" s="38"/>
      <c r="H366" s="38"/>
      <c r="I366" s="119"/>
      <c r="J366" s="38"/>
      <c r="K366" s="38"/>
      <c r="L366" s="41"/>
      <c r="M366" s="210"/>
      <c r="N366" s="211"/>
      <c r="O366" s="66"/>
      <c r="P366" s="66"/>
      <c r="Q366" s="66"/>
      <c r="R366" s="66"/>
      <c r="S366" s="66"/>
      <c r="T366" s="67"/>
      <c r="U366" s="36"/>
      <c r="V366" s="36"/>
      <c r="W366" s="36"/>
      <c r="X366" s="36"/>
      <c r="Y366" s="36"/>
      <c r="Z366" s="36"/>
      <c r="AA366" s="36"/>
      <c r="AB366" s="36"/>
      <c r="AC366" s="36"/>
      <c r="AD366" s="36"/>
      <c r="AE366" s="36"/>
      <c r="AT366" s="19" t="s">
        <v>292</v>
      </c>
      <c r="AU366" s="19" t="s">
        <v>81</v>
      </c>
    </row>
    <row r="367" spans="1:65" s="14" customFormat="1" ht="11.25">
      <c r="B367" s="222"/>
      <c r="C367" s="223"/>
      <c r="D367" s="208" t="s">
        <v>222</v>
      </c>
      <c r="E367" s="224" t="s">
        <v>21</v>
      </c>
      <c r="F367" s="225" t="s">
        <v>517</v>
      </c>
      <c r="G367" s="223"/>
      <c r="H367" s="226">
        <v>5.6760000000000002</v>
      </c>
      <c r="I367" s="227"/>
      <c r="J367" s="223"/>
      <c r="K367" s="223"/>
      <c r="L367" s="228"/>
      <c r="M367" s="229"/>
      <c r="N367" s="230"/>
      <c r="O367" s="230"/>
      <c r="P367" s="230"/>
      <c r="Q367" s="230"/>
      <c r="R367" s="230"/>
      <c r="S367" s="230"/>
      <c r="T367" s="231"/>
      <c r="AT367" s="232" t="s">
        <v>222</v>
      </c>
      <c r="AU367" s="232" t="s">
        <v>81</v>
      </c>
      <c r="AV367" s="14" t="s">
        <v>81</v>
      </c>
      <c r="AW367" s="14" t="s">
        <v>34</v>
      </c>
      <c r="AX367" s="14" t="s">
        <v>79</v>
      </c>
      <c r="AY367" s="232" t="s">
        <v>212</v>
      </c>
    </row>
    <row r="368" spans="1:65" s="2" customFormat="1" ht="21.75" customHeight="1">
      <c r="A368" s="36"/>
      <c r="B368" s="37"/>
      <c r="C368" s="195" t="s">
        <v>518</v>
      </c>
      <c r="D368" s="195" t="s">
        <v>214</v>
      </c>
      <c r="E368" s="196" t="s">
        <v>519</v>
      </c>
      <c r="F368" s="197" t="s">
        <v>520</v>
      </c>
      <c r="G368" s="198" t="s">
        <v>521</v>
      </c>
      <c r="H368" s="199">
        <v>8</v>
      </c>
      <c r="I368" s="200"/>
      <c r="J368" s="201">
        <f>ROUND(I368*H368,2)</f>
        <v>0</v>
      </c>
      <c r="K368" s="197" t="s">
        <v>218</v>
      </c>
      <c r="L368" s="41"/>
      <c r="M368" s="202" t="s">
        <v>21</v>
      </c>
      <c r="N368" s="203" t="s">
        <v>44</v>
      </c>
      <c r="O368" s="66"/>
      <c r="P368" s="204">
        <f>O368*H368</f>
        <v>0</v>
      </c>
      <c r="Q368" s="204">
        <v>3.0300000000000001E-2</v>
      </c>
      <c r="R368" s="204">
        <f>Q368*H368</f>
        <v>0.2424</v>
      </c>
      <c r="S368" s="204">
        <v>0</v>
      </c>
      <c r="T368" s="205">
        <f>S368*H368</f>
        <v>0</v>
      </c>
      <c r="U368" s="36"/>
      <c r="V368" s="36"/>
      <c r="W368" s="36"/>
      <c r="X368" s="36"/>
      <c r="Y368" s="36"/>
      <c r="Z368" s="36"/>
      <c r="AA368" s="36"/>
      <c r="AB368" s="36"/>
      <c r="AC368" s="36"/>
      <c r="AD368" s="36"/>
      <c r="AE368" s="36"/>
      <c r="AR368" s="206" t="s">
        <v>93</v>
      </c>
      <c r="AT368" s="206" t="s">
        <v>214</v>
      </c>
      <c r="AU368" s="206" t="s">
        <v>81</v>
      </c>
      <c r="AY368" s="19" t="s">
        <v>212</v>
      </c>
      <c r="BE368" s="207">
        <f>IF(N368="základní",J368,0)</f>
        <v>0</v>
      </c>
      <c r="BF368" s="207">
        <f>IF(N368="snížená",J368,0)</f>
        <v>0</v>
      </c>
      <c r="BG368" s="207">
        <f>IF(N368="zákl. přenesená",J368,0)</f>
        <v>0</v>
      </c>
      <c r="BH368" s="207">
        <f>IF(N368="sníž. přenesená",J368,0)</f>
        <v>0</v>
      </c>
      <c r="BI368" s="207">
        <f>IF(N368="nulová",J368,0)</f>
        <v>0</v>
      </c>
      <c r="BJ368" s="19" t="s">
        <v>79</v>
      </c>
      <c r="BK368" s="207">
        <f>ROUND(I368*H368,2)</f>
        <v>0</v>
      </c>
      <c r="BL368" s="19" t="s">
        <v>93</v>
      </c>
      <c r="BM368" s="206" t="s">
        <v>522</v>
      </c>
    </row>
    <row r="369" spans="1:65" s="2" customFormat="1" ht="48.75">
      <c r="A369" s="36"/>
      <c r="B369" s="37"/>
      <c r="C369" s="38"/>
      <c r="D369" s="208" t="s">
        <v>220</v>
      </c>
      <c r="E369" s="38"/>
      <c r="F369" s="209" t="s">
        <v>523</v>
      </c>
      <c r="G369" s="38"/>
      <c r="H369" s="38"/>
      <c r="I369" s="119"/>
      <c r="J369" s="38"/>
      <c r="K369" s="38"/>
      <c r="L369" s="41"/>
      <c r="M369" s="210"/>
      <c r="N369" s="211"/>
      <c r="O369" s="66"/>
      <c r="P369" s="66"/>
      <c r="Q369" s="66"/>
      <c r="R369" s="66"/>
      <c r="S369" s="66"/>
      <c r="T369" s="67"/>
      <c r="U369" s="36"/>
      <c r="V369" s="36"/>
      <c r="W369" s="36"/>
      <c r="X369" s="36"/>
      <c r="Y369" s="36"/>
      <c r="Z369" s="36"/>
      <c r="AA369" s="36"/>
      <c r="AB369" s="36"/>
      <c r="AC369" s="36"/>
      <c r="AD369" s="36"/>
      <c r="AE369" s="36"/>
      <c r="AT369" s="19" t="s">
        <v>220</v>
      </c>
      <c r="AU369" s="19" t="s">
        <v>81</v>
      </c>
    </row>
    <row r="370" spans="1:65" s="14" customFormat="1" ht="11.25">
      <c r="B370" s="222"/>
      <c r="C370" s="223"/>
      <c r="D370" s="208" t="s">
        <v>222</v>
      </c>
      <c r="E370" s="224" t="s">
        <v>21</v>
      </c>
      <c r="F370" s="225" t="s">
        <v>524</v>
      </c>
      <c r="G370" s="223"/>
      <c r="H370" s="226">
        <v>8</v>
      </c>
      <c r="I370" s="227"/>
      <c r="J370" s="223"/>
      <c r="K370" s="223"/>
      <c r="L370" s="228"/>
      <c r="M370" s="229"/>
      <c r="N370" s="230"/>
      <c r="O370" s="230"/>
      <c r="P370" s="230"/>
      <c r="Q370" s="230"/>
      <c r="R370" s="230"/>
      <c r="S370" s="230"/>
      <c r="T370" s="231"/>
      <c r="AT370" s="232" t="s">
        <v>222</v>
      </c>
      <c r="AU370" s="232" t="s">
        <v>81</v>
      </c>
      <c r="AV370" s="14" t="s">
        <v>81</v>
      </c>
      <c r="AW370" s="14" t="s">
        <v>34</v>
      </c>
      <c r="AX370" s="14" t="s">
        <v>79</v>
      </c>
      <c r="AY370" s="232" t="s">
        <v>212</v>
      </c>
    </row>
    <row r="371" spans="1:65" s="2" customFormat="1" ht="16.5" customHeight="1">
      <c r="A371" s="36"/>
      <c r="B371" s="37"/>
      <c r="C371" s="255" t="s">
        <v>525</v>
      </c>
      <c r="D371" s="255" t="s">
        <v>328</v>
      </c>
      <c r="E371" s="256" t="s">
        <v>526</v>
      </c>
      <c r="F371" s="257" t="s">
        <v>527</v>
      </c>
      <c r="G371" s="258" t="s">
        <v>521</v>
      </c>
      <c r="H371" s="259">
        <v>8</v>
      </c>
      <c r="I371" s="260"/>
      <c r="J371" s="261">
        <f>ROUND(I371*H371,2)</f>
        <v>0</v>
      </c>
      <c r="K371" s="257" t="s">
        <v>218</v>
      </c>
      <c r="L371" s="262"/>
      <c r="M371" s="263" t="s">
        <v>21</v>
      </c>
      <c r="N371" s="264" t="s">
        <v>44</v>
      </c>
      <c r="O371" s="66"/>
      <c r="P371" s="204">
        <f>O371*H371</f>
        <v>0</v>
      </c>
      <c r="Q371" s="204">
        <v>0.11700000000000001</v>
      </c>
      <c r="R371" s="204">
        <f>Q371*H371</f>
        <v>0.93600000000000005</v>
      </c>
      <c r="S371" s="204">
        <v>0</v>
      </c>
      <c r="T371" s="205">
        <f>S371*H371</f>
        <v>0</v>
      </c>
      <c r="U371" s="36"/>
      <c r="V371" s="36"/>
      <c r="W371" s="36"/>
      <c r="X371" s="36"/>
      <c r="Y371" s="36"/>
      <c r="Z371" s="36"/>
      <c r="AA371" s="36"/>
      <c r="AB371" s="36"/>
      <c r="AC371" s="36"/>
      <c r="AD371" s="36"/>
      <c r="AE371" s="36"/>
      <c r="AR371" s="206" t="s">
        <v>269</v>
      </c>
      <c r="AT371" s="206" t="s">
        <v>328</v>
      </c>
      <c r="AU371" s="206" t="s">
        <v>81</v>
      </c>
      <c r="AY371" s="19" t="s">
        <v>212</v>
      </c>
      <c r="BE371" s="207">
        <f>IF(N371="základní",J371,0)</f>
        <v>0</v>
      </c>
      <c r="BF371" s="207">
        <f>IF(N371="snížená",J371,0)</f>
        <v>0</v>
      </c>
      <c r="BG371" s="207">
        <f>IF(N371="zákl. přenesená",J371,0)</f>
        <v>0</v>
      </c>
      <c r="BH371" s="207">
        <f>IF(N371="sníž. přenesená",J371,0)</f>
        <v>0</v>
      </c>
      <c r="BI371" s="207">
        <f>IF(N371="nulová",J371,0)</f>
        <v>0</v>
      </c>
      <c r="BJ371" s="19" t="s">
        <v>79</v>
      </c>
      <c r="BK371" s="207">
        <f>ROUND(I371*H371,2)</f>
        <v>0</v>
      </c>
      <c r="BL371" s="19" t="s">
        <v>93</v>
      </c>
      <c r="BM371" s="206" t="s">
        <v>528</v>
      </c>
    </row>
    <row r="372" spans="1:65" s="2" customFormat="1" ht="16.5" customHeight="1">
      <c r="A372" s="36"/>
      <c r="B372" s="37"/>
      <c r="C372" s="195" t="s">
        <v>529</v>
      </c>
      <c r="D372" s="195" t="s">
        <v>214</v>
      </c>
      <c r="E372" s="196" t="s">
        <v>530</v>
      </c>
      <c r="F372" s="197" t="s">
        <v>531</v>
      </c>
      <c r="G372" s="198" t="s">
        <v>217</v>
      </c>
      <c r="H372" s="199">
        <v>5.1429999999999998</v>
      </c>
      <c r="I372" s="200"/>
      <c r="J372" s="201">
        <f>ROUND(I372*H372,2)</f>
        <v>0</v>
      </c>
      <c r="K372" s="197" t="s">
        <v>218</v>
      </c>
      <c r="L372" s="41"/>
      <c r="M372" s="202" t="s">
        <v>21</v>
      </c>
      <c r="N372" s="203" t="s">
        <v>44</v>
      </c>
      <c r="O372" s="66"/>
      <c r="P372" s="204">
        <f>O372*H372</f>
        <v>0</v>
      </c>
      <c r="Q372" s="204">
        <v>2.4533100000000001</v>
      </c>
      <c r="R372" s="204">
        <f>Q372*H372</f>
        <v>12.617373329999999</v>
      </c>
      <c r="S372" s="204">
        <v>0</v>
      </c>
      <c r="T372" s="205">
        <f>S372*H372</f>
        <v>0</v>
      </c>
      <c r="U372" s="36"/>
      <c r="V372" s="36"/>
      <c r="W372" s="36"/>
      <c r="X372" s="36"/>
      <c r="Y372" s="36"/>
      <c r="Z372" s="36"/>
      <c r="AA372" s="36"/>
      <c r="AB372" s="36"/>
      <c r="AC372" s="36"/>
      <c r="AD372" s="36"/>
      <c r="AE372" s="36"/>
      <c r="AR372" s="206" t="s">
        <v>93</v>
      </c>
      <c r="AT372" s="206" t="s">
        <v>214</v>
      </c>
      <c r="AU372" s="206" t="s">
        <v>81</v>
      </c>
      <c r="AY372" s="19" t="s">
        <v>212</v>
      </c>
      <c r="BE372" s="207">
        <f>IF(N372="základní",J372,0)</f>
        <v>0</v>
      </c>
      <c r="BF372" s="207">
        <f>IF(N372="snížená",J372,0)</f>
        <v>0</v>
      </c>
      <c r="BG372" s="207">
        <f>IF(N372="zákl. přenesená",J372,0)</f>
        <v>0</v>
      </c>
      <c r="BH372" s="207">
        <f>IF(N372="sníž. přenesená",J372,0)</f>
        <v>0</v>
      </c>
      <c r="BI372" s="207">
        <f>IF(N372="nulová",J372,0)</f>
        <v>0</v>
      </c>
      <c r="BJ372" s="19" t="s">
        <v>79</v>
      </c>
      <c r="BK372" s="207">
        <f>ROUND(I372*H372,2)</f>
        <v>0</v>
      </c>
      <c r="BL372" s="19" t="s">
        <v>93</v>
      </c>
      <c r="BM372" s="206" t="s">
        <v>532</v>
      </c>
    </row>
    <row r="373" spans="1:65" s="13" customFormat="1" ht="11.25">
      <c r="B373" s="212"/>
      <c r="C373" s="213"/>
      <c r="D373" s="208" t="s">
        <v>222</v>
      </c>
      <c r="E373" s="214" t="s">
        <v>21</v>
      </c>
      <c r="F373" s="215" t="s">
        <v>533</v>
      </c>
      <c r="G373" s="213"/>
      <c r="H373" s="214" t="s">
        <v>21</v>
      </c>
      <c r="I373" s="216"/>
      <c r="J373" s="213"/>
      <c r="K373" s="213"/>
      <c r="L373" s="217"/>
      <c r="M373" s="218"/>
      <c r="N373" s="219"/>
      <c r="O373" s="219"/>
      <c r="P373" s="219"/>
      <c r="Q373" s="219"/>
      <c r="R373" s="219"/>
      <c r="S373" s="219"/>
      <c r="T373" s="220"/>
      <c r="AT373" s="221" t="s">
        <v>222</v>
      </c>
      <c r="AU373" s="221" t="s">
        <v>81</v>
      </c>
      <c r="AV373" s="13" t="s">
        <v>79</v>
      </c>
      <c r="AW373" s="13" t="s">
        <v>34</v>
      </c>
      <c r="AX373" s="13" t="s">
        <v>73</v>
      </c>
      <c r="AY373" s="221" t="s">
        <v>212</v>
      </c>
    </row>
    <row r="374" spans="1:65" s="14" customFormat="1" ht="11.25">
      <c r="B374" s="222"/>
      <c r="C374" s="223"/>
      <c r="D374" s="208" t="s">
        <v>222</v>
      </c>
      <c r="E374" s="224" t="s">
        <v>21</v>
      </c>
      <c r="F374" s="225" t="s">
        <v>534</v>
      </c>
      <c r="G374" s="223"/>
      <c r="H374" s="226">
        <v>3.9249999999999998</v>
      </c>
      <c r="I374" s="227"/>
      <c r="J374" s="223"/>
      <c r="K374" s="223"/>
      <c r="L374" s="228"/>
      <c r="M374" s="229"/>
      <c r="N374" s="230"/>
      <c r="O374" s="230"/>
      <c r="P374" s="230"/>
      <c r="Q374" s="230"/>
      <c r="R374" s="230"/>
      <c r="S374" s="230"/>
      <c r="T374" s="231"/>
      <c r="AT374" s="232" t="s">
        <v>222</v>
      </c>
      <c r="AU374" s="232" t="s">
        <v>81</v>
      </c>
      <c r="AV374" s="14" t="s">
        <v>81</v>
      </c>
      <c r="AW374" s="14" t="s">
        <v>34</v>
      </c>
      <c r="AX374" s="14" t="s">
        <v>73</v>
      </c>
      <c r="AY374" s="232" t="s">
        <v>212</v>
      </c>
    </row>
    <row r="375" spans="1:65" s="14" customFormat="1" ht="11.25">
      <c r="B375" s="222"/>
      <c r="C375" s="223"/>
      <c r="D375" s="208" t="s">
        <v>222</v>
      </c>
      <c r="E375" s="224" t="s">
        <v>21</v>
      </c>
      <c r="F375" s="225" t="s">
        <v>535</v>
      </c>
      <c r="G375" s="223"/>
      <c r="H375" s="226">
        <v>1.218</v>
      </c>
      <c r="I375" s="227"/>
      <c r="J375" s="223"/>
      <c r="K375" s="223"/>
      <c r="L375" s="228"/>
      <c r="M375" s="229"/>
      <c r="N375" s="230"/>
      <c r="O375" s="230"/>
      <c r="P375" s="230"/>
      <c r="Q375" s="230"/>
      <c r="R375" s="230"/>
      <c r="S375" s="230"/>
      <c r="T375" s="231"/>
      <c r="AT375" s="232" t="s">
        <v>222</v>
      </c>
      <c r="AU375" s="232" t="s">
        <v>81</v>
      </c>
      <c r="AV375" s="14" t="s">
        <v>81</v>
      </c>
      <c r="AW375" s="14" t="s">
        <v>34</v>
      </c>
      <c r="AX375" s="14" t="s">
        <v>73</v>
      </c>
      <c r="AY375" s="232" t="s">
        <v>212</v>
      </c>
    </row>
    <row r="376" spans="1:65" s="15" customFormat="1" ht="11.25">
      <c r="B376" s="233"/>
      <c r="C376" s="234"/>
      <c r="D376" s="208" t="s">
        <v>222</v>
      </c>
      <c r="E376" s="235" t="s">
        <v>21</v>
      </c>
      <c r="F376" s="236" t="s">
        <v>226</v>
      </c>
      <c r="G376" s="234"/>
      <c r="H376" s="237">
        <v>5.1429999999999998</v>
      </c>
      <c r="I376" s="238"/>
      <c r="J376" s="234"/>
      <c r="K376" s="234"/>
      <c r="L376" s="239"/>
      <c r="M376" s="240"/>
      <c r="N376" s="241"/>
      <c r="O376" s="241"/>
      <c r="P376" s="241"/>
      <c r="Q376" s="241"/>
      <c r="R376" s="241"/>
      <c r="S376" s="241"/>
      <c r="T376" s="242"/>
      <c r="AT376" s="243" t="s">
        <v>222</v>
      </c>
      <c r="AU376" s="243" t="s">
        <v>81</v>
      </c>
      <c r="AV376" s="15" t="s">
        <v>88</v>
      </c>
      <c r="AW376" s="15" t="s">
        <v>34</v>
      </c>
      <c r="AX376" s="15" t="s">
        <v>79</v>
      </c>
      <c r="AY376" s="243" t="s">
        <v>212</v>
      </c>
    </row>
    <row r="377" spans="1:65" s="2" customFormat="1" ht="16.5" customHeight="1">
      <c r="A377" s="36"/>
      <c r="B377" s="37"/>
      <c r="C377" s="195" t="s">
        <v>536</v>
      </c>
      <c r="D377" s="195" t="s">
        <v>214</v>
      </c>
      <c r="E377" s="196" t="s">
        <v>537</v>
      </c>
      <c r="F377" s="197" t="s">
        <v>538</v>
      </c>
      <c r="G377" s="198" t="s">
        <v>150</v>
      </c>
      <c r="H377" s="199">
        <v>41.148000000000003</v>
      </c>
      <c r="I377" s="200"/>
      <c r="J377" s="201">
        <f>ROUND(I377*H377,2)</f>
        <v>0</v>
      </c>
      <c r="K377" s="197" t="s">
        <v>218</v>
      </c>
      <c r="L377" s="41"/>
      <c r="M377" s="202" t="s">
        <v>21</v>
      </c>
      <c r="N377" s="203" t="s">
        <v>44</v>
      </c>
      <c r="O377" s="66"/>
      <c r="P377" s="204">
        <f>O377*H377</f>
        <v>0</v>
      </c>
      <c r="Q377" s="204">
        <v>1.42E-3</v>
      </c>
      <c r="R377" s="204">
        <f>Q377*H377</f>
        <v>5.8430160000000009E-2</v>
      </c>
      <c r="S377" s="204">
        <v>0</v>
      </c>
      <c r="T377" s="205">
        <f>S377*H377</f>
        <v>0</v>
      </c>
      <c r="U377" s="36"/>
      <c r="V377" s="36"/>
      <c r="W377" s="36"/>
      <c r="X377" s="36"/>
      <c r="Y377" s="36"/>
      <c r="Z377" s="36"/>
      <c r="AA377" s="36"/>
      <c r="AB377" s="36"/>
      <c r="AC377" s="36"/>
      <c r="AD377" s="36"/>
      <c r="AE377" s="36"/>
      <c r="AR377" s="206" t="s">
        <v>93</v>
      </c>
      <c r="AT377" s="206" t="s">
        <v>214</v>
      </c>
      <c r="AU377" s="206" t="s">
        <v>81</v>
      </c>
      <c r="AY377" s="19" t="s">
        <v>212</v>
      </c>
      <c r="BE377" s="207">
        <f>IF(N377="základní",J377,0)</f>
        <v>0</v>
      </c>
      <c r="BF377" s="207">
        <f>IF(N377="snížená",J377,0)</f>
        <v>0</v>
      </c>
      <c r="BG377" s="207">
        <f>IF(N377="zákl. přenesená",J377,0)</f>
        <v>0</v>
      </c>
      <c r="BH377" s="207">
        <f>IF(N377="sníž. přenesená",J377,0)</f>
        <v>0</v>
      </c>
      <c r="BI377" s="207">
        <f>IF(N377="nulová",J377,0)</f>
        <v>0</v>
      </c>
      <c r="BJ377" s="19" t="s">
        <v>79</v>
      </c>
      <c r="BK377" s="207">
        <f>ROUND(I377*H377,2)</f>
        <v>0</v>
      </c>
      <c r="BL377" s="19" t="s">
        <v>93</v>
      </c>
      <c r="BM377" s="206" t="s">
        <v>539</v>
      </c>
    </row>
    <row r="378" spans="1:65" s="2" customFormat="1" ht="39">
      <c r="A378" s="36"/>
      <c r="B378" s="37"/>
      <c r="C378" s="38"/>
      <c r="D378" s="208" t="s">
        <v>220</v>
      </c>
      <c r="E378" s="38"/>
      <c r="F378" s="209" t="s">
        <v>540</v>
      </c>
      <c r="G378" s="38"/>
      <c r="H378" s="38"/>
      <c r="I378" s="119"/>
      <c r="J378" s="38"/>
      <c r="K378" s="38"/>
      <c r="L378" s="41"/>
      <c r="M378" s="210"/>
      <c r="N378" s="211"/>
      <c r="O378" s="66"/>
      <c r="P378" s="66"/>
      <c r="Q378" s="66"/>
      <c r="R378" s="66"/>
      <c r="S378" s="66"/>
      <c r="T378" s="67"/>
      <c r="U378" s="36"/>
      <c r="V378" s="36"/>
      <c r="W378" s="36"/>
      <c r="X378" s="36"/>
      <c r="Y378" s="36"/>
      <c r="Z378" s="36"/>
      <c r="AA378" s="36"/>
      <c r="AB378" s="36"/>
      <c r="AC378" s="36"/>
      <c r="AD378" s="36"/>
      <c r="AE378" s="36"/>
      <c r="AT378" s="19" t="s">
        <v>220</v>
      </c>
      <c r="AU378" s="19" t="s">
        <v>81</v>
      </c>
    </row>
    <row r="379" spans="1:65" s="13" customFormat="1" ht="11.25">
      <c r="B379" s="212"/>
      <c r="C379" s="213"/>
      <c r="D379" s="208" t="s">
        <v>222</v>
      </c>
      <c r="E379" s="214" t="s">
        <v>21</v>
      </c>
      <c r="F379" s="215" t="s">
        <v>533</v>
      </c>
      <c r="G379" s="213"/>
      <c r="H379" s="214" t="s">
        <v>21</v>
      </c>
      <c r="I379" s="216"/>
      <c r="J379" s="213"/>
      <c r="K379" s="213"/>
      <c r="L379" s="217"/>
      <c r="M379" s="218"/>
      <c r="N379" s="219"/>
      <c r="O379" s="219"/>
      <c r="P379" s="219"/>
      <c r="Q379" s="219"/>
      <c r="R379" s="219"/>
      <c r="S379" s="219"/>
      <c r="T379" s="220"/>
      <c r="AT379" s="221" t="s">
        <v>222</v>
      </c>
      <c r="AU379" s="221" t="s">
        <v>81</v>
      </c>
      <c r="AV379" s="13" t="s">
        <v>79</v>
      </c>
      <c r="AW379" s="13" t="s">
        <v>34</v>
      </c>
      <c r="AX379" s="13" t="s">
        <v>73</v>
      </c>
      <c r="AY379" s="221" t="s">
        <v>212</v>
      </c>
    </row>
    <row r="380" spans="1:65" s="14" customFormat="1" ht="11.25">
      <c r="B380" s="222"/>
      <c r="C380" s="223"/>
      <c r="D380" s="208" t="s">
        <v>222</v>
      </c>
      <c r="E380" s="224" t="s">
        <v>21</v>
      </c>
      <c r="F380" s="225" t="s">
        <v>541</v>
      </c>
      <c r="G380" s="223"/>
      <c r="H380" s="226">
        <v>31.4</v>
      </c>
      <c r="I380" s="227"/>
      <c r="J380" s="223"/>
      <c r="K380" s="223"/>
      <c r="L380" s="228"/>
      <c r="M380" s="229"/>
      <c r="N380" s="230"/>
      <c r="O380" s="230"/>
      <c r="P380" s="230"/>
      <c r="Q380" s="230"/>
      <c r="R380" s="230"/>
      <c r="S380" s="230"/>
      <c r="T380" s="231"/>
      <c r="AT380" s="232" t="s">
        <v>222</v>
      </c>
      <c r="AU380" s="232" t="s">
        <v>81</v>
      </c>
      <c r="AV380" s="14" t="s">
        <v>81</v>
      </c>
      <c r="AW380" s="14" t="s">
        <v>34</v>
      </c>
      <c r="AX380" s="14" t="s">
        <v>73</v>
      </c>
      <c r="AY380" s="232" t="s">
        <v>212</v>
      </c>
    </row>
    <row r="381" spans="1:65" s="14" customFormat="1" ht="11.25">
      <c r="B381" s="222"/>
      <c r="C381" s="223"/>
      <c r="D381" s="208" t="s">
        <v>222</v>
      </c>
      <c r="E381" s="224" t="s">
        <v>21</v>
      </c>
      <c r="F381" s="225" t="s">
        <v>542</v>
      </c>
      <c r="G381" s="223"/>
      <c r="H381" s="226">
        <v>9.7479999999999993</v>
      </c>
      <c r="I381" s="227"/>
      <c r="J381" s="223"/>
      <c r="K381" s="223"/>
      <c r="L381" s="228"/>
      <c r="M381" s="229"/>
      <c r="N381" s="230"/>
      <c r="O381" s="230"/>
      <c r="P381" s="230"/>
      <c r="Q381" s="230"/>
      <c r="R381" s="230"/>
      <c r="S381" s="230"/>
      <c r="T381" s="231"/>
      <c r="AT381" s="232" t="s">
        <v>222</v>
      </c>
      <c r="AU381" s="232" t="s">
        <v>81</v>
      </c>
      <c r="AV381" s="14" t="s">
        <v>81</v>
      </c>
      <c r="AW381" s="14" t="s">
        <v>34</v>
      </c>
      <c r="AX381" s="14" t="s">
        <v>73</v>
      </c>
      <c r="AY381" s="232" t="s">
        <v>212</v>
      </c>
    </row>
    <row r="382" spans="1:65" s="15" customFormat="1" ht="11.25">
      <c r="B382" s="233"/>
      <c r="C382" s="234"/>
      <c r="D382" s="208" t="s">
        <v>222</v>
      </c>
      <c r="E382" s="235" t="s">
        <v>21</v>
      </c>
      <c r="F382" s="236" t="s">
        <v>226</v>
      </c>
      <c r="G382" s="234"/>
      <c r="H382" s="237">
        <v>41.148000000000003</v>
      </c>
      <c r="I382" s="238"/>
      <c r="J382" s="234"/>
      <c r="K382" s="234"/>
      <c r="L382" s="239"/>
      <c r="M382" s="240"/>
      <c r="N382" s="241"/>
      <c r="O382" s="241"/>
      <c r="P382" s="241"/>
      <c r="Q382" s="241"/>
      <c r="R382" s="241"/>
      <c r="S382" s="241"/>
      <c r="T382" s="242"/>
      <c r="AT382" s="243" t="s">
        <v>222</v>
      </c>
      <c r="AU382" s="243" t="s">
        <v>81</v>
      </c>
      <c r="AV382" s="15" t="s">
        <v>88</v>
      </c>
      <c r="AW382" s="15" t="s">
        <v>34</v>
      </c>
      <c r="AX382" s="15" t="s">
        <v>79</v>
      </c>
      <c r="AY382" s="243" t="s">
        <v>212</v>
      </c>
    </row>
    <row r="383" spans="1:65" s="2" customFormat="1" ht="16.5" customHeight="1">
      <c r="A383" s="36"/>
      <c r="B383" s="37"/>
      <c r="C383" s="195" t="s">
        <v>543</v>
      </c>
      <c r="D383" s="195" t="s">
        <v>214</v>
      </c>
      <c r="E383" s="196" t="s">
        <v>544</v>
      </c>
      <c r="F383" s="197" t="s">
        <v>545</v>
      </c>
      <c r="G383" s="198" t="s">
        <v>150</v>
      </c>
      <c r="H383" s="199">
        <v>41.148000000000003</v>
      </c>
      <c r="I383" s="200"/>
      <c r="J383" s="201">
        <f>ROUND(I383*H383,2)</f>
        <v>0</v>
      </c>
      <c r="K383" s="197" t="s">
        <v>218</v>
      </c>
      <c r="L383" s="41"/>
      <c r="M383" s="202" t="s">
        <v>21</v>
      </c>
      <c r="N383" s="203" t="s">
        <v>44</v>
      </c>
      <c r="O383" s="66"/>
      <c r="P383" s="204">
        <f>O383*H383</f>
        <v>0</v>
      </c>
      <c r="Q383" s="204">
        <v>0</v>
      </c>
      <c r="R383" s="204">
        <f>Q383*H383</f>
        <v>0</v>
      </c>
      <c r="S383" s="204">
        <v>0</v>
      </c>
      <c r="T383" s="205">
        <f>S383*H383</f>
        <v>0</v>
      </c>
      <c r="U383" s="36"/>
      <c r="V383" s="36"/>
      <c r="W383" s="36"/>
      <c r="X383" s="36"/>
      <c r="Y383" s="36"/>
      <c r="Z383" s="36"/>
      <c r="AA383" s="36"/>
      <c r="AB383" s="36"/>
      <c r="AC383" s="36"/>
      <c r="AD383" s="36"/>
      <c r="AE383" s="36"/>
      <c r="AR383" s="206" t="s">
        <v>93</v>
      </c>
      <c r="AT383" s="206" t="s">
        <v>214</v>
      </c>
      <c r="AU383" s="206" t="s">
        <v>81</v>
      </c>
      <c r="AY383" s="19" t="s">
        <v>212</v>
      </c>
      <c r="BE383" s="207">
        <f>IF(N383="základní",J383,0)</f>
        <v>0</v>
      </c>
      <c r="BF383" s="207">
        <f>IF(N383="snížená",J383,0)</f>
        <v>0</v>
      </c>
      <c r="BG383" s="207">
        <f>IF(N383="zákl. přenesená",J383,0)</f>
        <v>0</v>
      </c>
      <c r="BH383" s="207">
        <f>IF(N383="sníž. přenesená",J383,0)</f>
        <v>0</v>
      </c>
      <c r="BI383" s="207">
        <f>IF(N383="nulová",J383,0)</f>
        <v>0</v>
      </c>
      <c r="BJ383" s="19" t="s">
        <v>79</v>
      </c>
      <c r="BK383" s="207">
        <f>ROUND(I383*H383,2)</f>
        <v>0</v>
      </c>
      <c r="BL383" s="19" t="s">
        <v>93</v>
      </c>
      <c r="BM383" s="206" t="s">
        <v>546</v>
      </c>
    </row>
    <row r="384" spans="1:65" s="2" customFormat="1" ht="39">
      <c r="A384" s="36"/>
      <c r="B384" s="37"/>
      <c r="C384" s="38"/>
      <c r="D384" s="208" t="s">
        <v>220</v>
      </c>
      <c r="E384" s="38"/>
      <c r="F384" s="209" t="s">
        <v>540</v>
      </c>
      <c r="G384" s="38"/>
      <c r="H384" s="38"/>
      <c r="I384" s="119"/>
      <c r="J384" s="38"/>
      <c r="K384" s="38"/>
      <c r="L384" s="41"/>
      <c r="M384" s="210"/>
      <c r="N384" s="211"/>
      <c r="O384" s="66"/>
      <c r="P384" s="66"/>
      <c r="Q384" s="66"/>
      <c r="R384" s="66"/>
      <c r="S384" s="66"/>
      <c r="T384" s="67"/>
      <c r="U384" s="36"/>
      <c r="V384" s="36"/>
      <c r="W384" s="36"/>
      <c r="X384" s="36"/>
      <c r="Y384" s="36"/>
      <c r="Z384" s="36"/>
      <c r="AA384" s="36"/>
      <c r="AB384" s="36"/>
      <c r="AC384" s="36"/>
      <c r="AD384" s="36"/>
      <c r="AE384" s="36"/>
      <c r="AT384" s="19" t="s">
        <v>220</v>
      </c>
      <c r="AU384" s="19" t="s">
        <v>81</v>
      </c>
    </row>
    <row r="385" spans="1:65" s="14" customFormat="1" ht="11.25">
      <c r="B385" s="222"/>
      <c r="C385" s="223"/>
      <c r="D385" s="208" t="s">
        <v>222</v>
      </c>
      <c r="E385" s="224" t="s">
        <v>21</v>
      </c>
      <c r="F385" s="225" t="s">
        <v>547</v>
      </c>
      <c r="G385" s="223"/>
      <c r="H385" s="226">
        <v>41.148000000000003</v>
      </c>
      <c r="I385" s="227"/>
      <c r="J385" s="223"/>
      <c r="K385" s="223"/>
      <c r="L385" s="228"/>
      <c r="M385" s="229"/>
      <c r="N385" s="230"/>
      <c r="O385" s="230"/>
      <c r="P385" s="230"/>
      <c r="Q385" s="230"/>
      <c r="R385" s="230"/>
      <c r="S385" s="230"/>
      <c r="T385" s="231"/>
      <c r="AT385" s="232" t="s">
        <v>222</v>
      </c>
      <c r="AU385" s="232" t="s">
        <v>81</v>
      </c>
      <c r="AV385" s="14" t="s">
        <v>81</v>
      </c>
      <c r="AW385" s="14" t="s">
        <v>34</v>
      </c>
      <c r="AX385" s="14" t="s">
        <v>79</v>
      </c>
      <c r="AY385" s="232" t="s">
        <v>212</v>
      </c>
    </row>
    <row r="386" spans="1:65" s="2" customFormat="1" ht="21.75" customHeight="1">
      <c r="A386" s="36"/>
      <c r="B386" s="37"/>
      <c r="C386" s="195" t="s">
        <v>548</v>
      </c>
      <c r="D386" s="195" t="s">
        <v>214</v>
      </c>
      <c r="E386" s="196" t="s">
        <v>549</v>
      </c>
      <c r="F386" s="197" t="s">
        <v>550</v>
      </c>
      <c r="G386" s="198" t="s">
        <v>306</v>
      </c>
      <c r="H386" s="199">
        <v>1.0289999999999999</v>
      </c>
      <c r="I386" s="200"/>
      <c r="J386" s="201">
        <f>ROUND(I386*H386,2)</f>
        <v>0</v>
      </c>
      <c r="K386" s="197" t="s">
        <v>218</v>
      </c>
      <c r="L386" s="41"/>
      <c r="M386" s="202" t="s">
        <v>21</v>
      </c>
      <c r="N386" s="203" t="s">
        <v>44</v>
      </c>
      <c r="O386" s="66"/>
      <c r="P386" s="204">
        <f>O386*H386</f>
        <v>0</v>
      </c>
      <c r="Q386" s="204">
        <v>1.05037</v>
      </c>
      <c r="R386" s="204">
        <f>Q386*H386</f>
        <v>1.08083073</v>
      </c>
      <c r="S386" s="204">
        <v>0</v>
      </c>
      <c r="T386" s="205">
        <f>S386*H386</f>
        <v>0</v>
      </c>
      <c r="U386" s="36"/>
      <c r="V386" s="36"/>
      <c r="W386" s="36"/>
      <c r="X386" s="36"/>
      <c r="Y386" s="36"/>
      <c r="Z386" s="36"/>
      <c r="AA386" s="36"/>
      <c r="AB386" s="36"/>
      <c r="AC386" s="36"/>
      <c r="AD386" s="36"/>
      <c r="AE386" s="36"/>
      <c r="AR386" s="206" t="s">
        <v>93</v>
      </c>
      <c r="AT386" s="206" t="s">
        <v>214</v>
      </c>
      <c r="AU386" s="206" t="s">
        <v>81</v>
      </c>
      <c r="AY386" s="19" t="s">
        <v>212</v>
      </c>
      <c r="BE386" s="207">
        <f>IF(N386="základní",J386,0)</f>
        <v>0</v>
      </c>
      <c r="BF386" s="207">
        <f>IF(N386="snížená",J386,0)</f>
        <v>0</v>
      </c>
      <c r="BG386" s="207">
        <f>IF(N386="zákl. přenesená",J386,0)</f>
        <v>0</v>
      </c>
      <c r="BH386" s="207">
        <f>IF(N386="sníž. přenesená",J386,0)</f>
        <v>0</v>
      </c>
      <c r="BI386" s="207">
        <f>IF(N386="nulová",J386,0)</f>
        <v>0</v>
      </c>
      <c r="BJ386" s="19" t="s">
        <v>79</v>
      </c>
      <c r="BK386" s="207">
        <f>ROUND(I386*H386,2)</f>
        <v>0</v>
      </c>
      <c r="BL386" s="19" t="s">
        <v>93</v>
      </c>
      <c r="BM386" s="206" t="s">
        <v>551</v>
      </c>
    </row>
    <row r="387" spans="1:65" s="2" customFormat="1" ht="19.5">
      <c r="A387" s="36"/>
      <c r="B387" s="37"/>
      <c r="C387" s="38"/>
      <c r="D387" s="208" t="s">
        <v>292</v>
      </c>
      <c r="E387" s="38"/>
      <c r="F387" s="209" t="s">
        <v>436</v>
      </c>
      <c r="G387" s="38"/>
      <c r="H387" s="38"/>
      <c r="I387" s="119"/>
      <c r="J387" s="38"/>
      <c r="K387" s="38"/>
      <c r="L387" s="41"/>
      <c r="M387" s="210"/>
      <c r="N387" s="211"/>
      <c r="O387" s="66"/>
      <c r="P387" s="66"/>
      <c r="Q387" s="66"/>
      <c r="R387" s="66"/>
      <c r="S387" s="66"/>
      <c r="T387" s="67"/>
      <c r="U387" s="36"/>
      <c r="V387" s="36"/>
      <c r="W387" s="36"/>
      <c r="X387" s="36"/>
      <c r="Y387" s="36"/>
      <c r="Z387" s="36"/>
      <c r="AA387" s="36"/>
      <c r="AB387" s="36"/>
      <c r="AC387" s="36"/>
      <c r="AD387" s="36"/>
      <c r="AE387" s="36"/>
      <c r="AT387" s="19" t="s">
        <v>292</v>
      </c>
      <c r="AU387" s="19" t="s">
        <v>81</v>
      </c>
    </row>
    <row r="388" spans="1:65" s="14" customFormat="1" ht="11.25">
      <c r="B388" s="222"/>
      <c r="C388" s="223"/>
      <c r="D388" s="208" t="s">
        <v>222</v>
      </c>
      <c r="E388" s="224" t="s">
        <v>21</v>
      </c>
      <c r="F388" s="225" t="s">
        <v>552</v>
      </c>
      <c r="G388" s="223"/>
      <c r="H388" s="226">
        <v>1.0289999999999999</v>
      </c>
      <c r="I388" s="227"/>
      <c r="J388" s="223"/>
      <c r="K388" s="223"/>
      <c r="L388" s="228"/>
      <c r="M388" s="229"/>
      <c r="N388" s="230"/>
      <c r="O388" s="230"/>
      <c r="P388" s="230"/>
      <c r="Q388" s="230"/>
      <c r="R388" s="230"/>
      <c r="S388" s="230"/>
      <c r="T388" s="231"/>
      <c r="AT388" s="232" t="s">
        <v>222</v>
      </c>
      <c r="AU388" s="232" t="s">
        <v>81</v>
      </c>
      <c r="AV388" s="14" t="s">
        <v>81</v>
      </c>
      <c r="AW388" s="14" t="s">
        <v>34</v>
      </c>
      <c r="AX388" s="14" t="s">
        <v>79</v>
      </c>
      <c r="AY388" s="232" t="s">
        <v>212</v>
      </c>
    </row>
    <row r="389" spans="1:65" s="12" customFormat="1" ht="22.9" customHeight="1">
      <c r="B389" s="179"/>
      <c r="C389" s="180"/>
      <c r="D389" s="181" t="s">
        <v>72</v>
      </c>
      <c r="E389" s="193" t="s">
        <v>93</v>
      </c>
      <c r="F389" s="193" t="s">
        <v>553</v>
      </c>
      <c r="G389" s="180"/>
      <c r="H389" s="180"/>
      <c r="I389" s="183"/>
      <c r="J389" s="194">
        <f>BK389</f>
        <v>0</v>
      </c>
      <c r="K389" s="180"/>
      <c r="L389" s="185"/>
      <c r="M389" s="186"/>
      <c r="N389" s="187"/>
      <c r="O389" s="187"/>
      <c r="P389" s="188">
        <f>SUM(P390:P433)</f>
        <v>0</v>
      </c>
      <c r="Q389" s="187"/>
      <c r="R389" s="188">
        <f>SUM(R390:R433)</f>
        <v>67.83609005000001</v>
      </c>
      <c r="S389" s="187"/>
      <c r="T389" s="189">
        <f>SUM(T390:T433)</f>
        <v>0</v>
      </c>
      <c r="AR389" s="190" t="s">
        <v>79</v>
      </c>
      <c r="AT389" s="191" t="s">
        <v>72</v>
      </c>
      <c r="AU389" s="191" t="s">
        <v>79</v>
      </c>
      <c r="AY389" s="190" t="s">
        <v>212</v>
      </c>
      <c r="BK389" s="192">
        <f>SUM(BK390:BK433)</f>
        <v>0</v>
      </c>
    </row>
    <row r="390" spans="1:65" s="2" customFormat="1" ht="21.75" customHeight="1">
      <c r="A390" s="36"/>
      <c r="B390" s="37"/>
      <c r="C390" s="195" t="s">
        <v>554</v>
      </c>
      <c r="D390" s="195" t="s">
        <v>214</v>
      </c>
      <c r="E390" s="196" t="s">
        <v>555</v>
      </c>
      <c r="F390" s="197" t="s">
        <v>556</v>
      </c>
      <c r="G390" s="198" t="s">
        <v>217</v>
      </c>
      <c r="H390" s="199">
        <v>24.9</v>
      </c>
      <c r="I390" s="200"/>
      <c r="J390" s="201">
        <f>ROUND(I390*H390,2)</f>
        <v>0</v>
      </c>
      <c r="K390" s="197" t="s">
        <v>218</v>
      </c>
      <c r="L390" s="41"/>
      <c r="M390" s="202" t="s">
        <v>21</v>
      </c>
      <c r="N390" s="203" t="s">
        <v>44</v>
      </c>
      <c r="O390" s="66"/>
      <c r="P390" s="204">
        <f>O390*H390</f>
        <v>0</v>
      </c>
      <c r="Q390" s="204">
        <v>2.45343</v>
      </c>
      <c r="R390" s="204">
        <f>Q390*H390</f>
        <v>61.090406999999999</v>
      </c>
      <c r="S390" s="204">
        <v>0</v>
      </c>
      <c r="T390" s="205">
        <f>S390*H390</f>
        <v>0</v>
      </c>
      <c r="U390" s="36"/>
      <c r="V390" s="36"/>
      <c r="W390" s="36"/>
      <c r="X390" s="36"/>
      <c r="Y390" s="36"/>
      <c r="Z390" s="36"/>
      <c r="AA390" s="36"/>
      <c r="AB390" s="36"/>
      <c r="AC390" s="36"/>
      <c r="AD390" s="36"/>
      <c r="AE390" s="36"/>
      <c r="AR390" s="206" t="s">
        <v>93</v>
      </c>
      <c r="AT390" s="206" t="s">
        <v>214</v>
      </c>
      <c r="AU390" s="206" t="s">
        <v>81</v>
      </c>
      <c r="AY390" s="19" t="s">
        <v>212</v>
      </c>
      <c r="BE390" s="207">
        <f>IF(N390="základní",J390,0)</f>
        <v>0</v>
      </c>
      <c r="BF390" s="207">
        <f>IF(N390="snížená",J390,0)</f>
        <v>0</v>
      </c>
      <c r="BG390" s="207">
        <f>IF(N390="zákl. přenesená",J390,0)</f>
        <v>0</v>
      </c>
      <c r="BH390" s="207">
        <f>IF(N390="sníž. přenesená",J390,0)</f>
        <v>0</v>
      </c>
      <c r="BI390" s="207">
        <f>IF(N390="nulová",J390,0)</f>
        <v>0</v>
      </c>
      <c r="BJ390" s="19" t="s">
        <v>79</v>
      </c>
      <c r="BK390" s="207">
        <f>ROUND(I390*H390,2)</f>
        <v>0</v>
      </c>
      <c r="BL390" s="19" t="s">
        <v>93</v>
      </c>
      <c r="BM390" s="206" t="s">
        <v>557</v>
      </c>
    </row>
    <row r="391" spans="1:65" s="2" customFormat="1" ht="39">
      <c r="A391" s="36"/>
      <c r="B391" s="37"/>
      <c r="C391" s="38"/>
      <c r="D391" s="208" t="s">
        <v>220</v>
      </c>
      <c r="E391" s="38"/>
      <c r="F391" s="209" t="s">
        <v>558</v>
      </c>
      <c r="G391" s="38"/>
      <c r="H391" s="38"/>
      <c r="I391" s="119"/>
      <c r="J391" s="38"/>
      <c r="K391" s="38"/>
      <c r="L391" s="41"/>
      <c r="M391" s="210"/>
      <c r="N391" s="211"/>
      <c r="O391" s="66"/>
      <c r="P391" s="66"/>
      <c r="Q391" s="66"/>
      <c r="R391" s="66"/>
      <c r="S391" s="66"/>
      <c r="T391" s="67"/>
      <c r="U391" s="36"/>
      <c r="V391" s="36"/>
      <c r="W391" s="36"/>
      <c r="X391" s="36"/>
      <c r="Y391" s="36"/>
      <c r="Z391" s="36"/>
      <c r="AA391" s="36"/>
      <c r="AB391" s="36"/>
      <c r="AC391" s="36"/>
      <c r="AD391" s="36"/>
      <c r="AE391" s="36"/>
      <c r="AT391" s="19" t="s">
        <v>220</v>
      </c>
      <c r="AU391" s="19" t="s">
        <v>81</v>
      </c>
    </row>
    <row r="392" spans="1:65" s="13" customFormat="1" ht="11.25">
      <c r="B392" s="212"/>
      <c r="C392" s="213"/>
      <c r="D392" s="208" t="s">
        <v>222</v>
      </c>
      <c r="E392" s="214" t="s">
        <v>21</v>
      </c>
      <c r="F392" s="215" t="s">
        <v>559</v>
      </c>
      <c r="G392" s="213"/>
      <c r="H392" s="214" t="s">
        <v>21</v>
      </c>
      <c r="I392" s="216"/>
      <c r="J392" s="213"/>
      <c r="K392" s="213"/>
      <c r="L392" s="217"/>
      <c r="M392" s="218"/>
      <c r="N392" s="219"/>
      <c r="O392" s="219"/>
      <c r="P392" s="219"/>
      <c r="Q392" s="219"/>
      <c r="R392" s="219"/>
      <c r="S392" s="219"/>
      <c r="T392" s="220"/>
      <c r="AT392" s="221" t="s">
        <v>222</v>
      </c>
      <c r="AU392" s="221" t="s">
        <v>81</v>
      </c>
      <c r="AV392" s="13" t="s">
        <v>79</v>
      </c>
      <c r="AW392" s="13" t="s">
        <v>34</v>
      </c>
      <c r="AX392" s="13" t="s">
        <v>73</v>
      </c>
      <c r="AY392" s="221" t="s">
        <v>212</v>
      </c>
    </row>
    <row r="393" spans="1:65" s="14" customFormat="1" ht="11.25">
      <c r="B393" s="222"/>
      <c r="C393" s="223"/>
      <c r="D393" s="208" t="s">
        <v>222</v>
      </c>
      <c r="E393" s="224" t="s">
        <v>21</v>
      </c>
      <c r="F393" s="225" t="s">
        <v>560</v>
      </c>
      <c r="G393" s="223"/>
      <c r="H393" s="226">
        <v>13.9</v>
      </c>
      <c r="I393" s="227"/>
      <c r="J393" s="223"/>
      <c r="K393" s="223"/>
      <c r="L393" s="228"/>
      <c r="M393" s="229"/>
      <c r="N393" s="230"/>
      <c r="O393" s="230"/>
      <c r="P393" s="230"/>
      <c r="Q393" s="230"/>
      <c r="R393" s="230"/>
      <c r="S393" s="230"/>
      <c r="T393" s="231"/>
      <c r="AT393" s="232" t="s">
        <v>222</v>
      </c>
      <c r="AU393" s="232" t="s">
        <v>81</v>
      </c>
      <c r="AV393" s="14" t="s">
        <v>81</v>
      </c>
      <c r="AW393" s="14" t="s">
        <v>34</v>
      </c>
      <c r="AX393" s="14" t="s">
        <v>73</v>
      </c>
      <c r="AY393" s="232" t="s">
        <v>212</v>
      </c>
    </row>
    <row r="394" spans="1:65" s="14" customFormat="1" ht="11.25">
      <c r="B394" s="222"/>
      <c r="C394" s="223"/>
      <c r="D394" s="208" t="s">
        <v>222</v>
      </c>
      <c r="E394" s="224" t="s">
        <v>21</v>
      </c>
      <c r="F394" s="225" t="s">
        <v>561</v>
      </c>
      <c r="G394" s="223"/>
      <c r="H394" s="226">
        <v>2.5</v>
      </c>
      <c r="I394" s="227"/>
      <c r="J394" s="223"/>
      <c r="K394" s="223"/>
      <c r="L394" s="228"/>
      <c r="M394" s="229"/>
      <c r="N394" s="230"/>
      <c r="O394" s="230"/>
      <c r="P394" s="230"/>
      <c r="Q394" s="230"/>
      <c r="R394" s="230"/>
      <c r="S394" s="230"/>
      <c r="T394" s="231"/>
      <c r="AT394" s="232" t="s">
        <v>222</v>
      </c>
      <c r="AU394" s="232" t="s">
        <v>81</v>
      </c>
      <c r="AV394" s="14" t="s">
        <v>81</v>
      </c>
      <c r="AW394" s="14" t="s">
        <v>34</v>
      </c>
      <c r="AX394" s="14" t="s">
        <v>73</v>
      </c>
      <c r="AY394" s="232" t="s">
        <v>212</v>
      </c>
    </row>
    <row r="395" spans="1:65" s="14" customFormat="1" ht="11.25">
      <c r="B395" s="222"/>
      <c r="C395" s="223"/>
      <c r="D395" s="208" t="s">
        <v>222</v>
      </c>
      <c r="E395" s="224" t="s">
        <v>21</v>
      </c>
      <c r="F395" s="225" t="s">
        <v>562</v>
      </c>
      <c r="G395" s="223"/>
      <c r="H395" s="226">
        <v>2.5</v>
      </c>
      <c r="I395" s="227"/>
      <c r="J395" s="223"/>
      <c r="K395" s="223"/>
      <c r="L395" s="228"/>
      <c r="M395" s="229"/>
      <c r="N395" s="230"/>
      <c r="O395" s="230"/>
      <c r="P395" s="230"/>
      <c r="Q395" s="230"/>
      <c r="R395" s="230"/>
      <c r="S395" s="230"/>
      <c r="T395" s="231"/>
      <c r="AT395" s="232" t="s">
        <v>222</v>
      </c>
      <c r="AU395" s="232" t="s">
        <v>81</v>
      </c>
      <c r="AV395" s="14" t="s">
        <v>81</v>
      </c>
      <c r="AW395" s="14" t="s">
        <v>34</v>
      </c>
      <c r="AX395" s="14" t="s">
        <v>73</v>
      </c>
      <c r="AY395" s="232" t="s">
        <v>212</v>
      </c>
    </row>
    <row r="396" spans="1:65" s="14" customFormat="1" ht="11.25">
      <c r="B396" s="222"/>
      <c r="C396" s="223"/>
      <c r="D396" s="208" t="s">
        <v>222</v>
      </c>
      <c r="E396" s="224" t="s">
        <v>21</v>
      </c>
      <c r="F396" s="225" t="s">
        <v>563</v>
      </c>
      <c r="G396" s="223"/>
      <c r="H396" s="226">
        <v>6</v>
      </c>
      <c r="I396" s="227"/>
      <c r="J396" s="223"/>
      <c r="K396" s="223"/>
      <c r="L396" s="228"/>
      <c r="M396" s="229"/>
      <c r="N396" s="230"/>
      <c r="O396" s="230"/>
      <c r="P396" s="230"/>
      <c r="Q396" s="230"/>
      <c r="R396" s="230"/>
      <c r="S396" s="230"/>
      <c r="T396" s="231"/>
      <c r="AT396" s="232" t="s">
        <v>222</v>
      </c>
      <c r="AU396" s="232" t="s">
        <v>81</v>
      </c>
      <c r="AV396" s="14" t="s">
        <v>81</v>
      </c>
      <c r="AW396" s="14" t="s">
        <v>34</v>
      </c>
      <c r="AX396" s="14" t="s">
        <v>73</v>
      </c>
      <c r="AY396" s="232" t="s">
        <v>212</v>
      </c>
    </row>
    <row r="397" spans="1:65" s="15" customFormat="1" ht="11.25">
      <c r="B397" s="233"/>
      <c r="C397" s="234"/>
      <c r="D397" s="208" t="s">
        <v>222</v>
      </c>
      <c r="E397" s="235" t="s">
        <v>21</v>
      </c>
      <c r="F397" s="236" t="s">
        <v>226</v>
      </c>
      <c r="G397" s="234"/>
      <c r="H397" s="237">
        <v>24.9</v>
      </c>
      <c r="I397" s="238"/>
      <c r="J397" s="234"/>
      <c r="K397" s="234"/>
      <c r="L397" s="239"/>
      <c r="M397" s="240"/>
      <c r="N397" s="241"/>
      <c r="O397" s="241"/>
      <c r="P397" s="241"/>
      <c r="Q397" s="241"/>
      <c r="R397" s="241"/>
      <c r="S397" s="241"/>
      <c r="T397" s="242"/>
      <c r="AT397" s="243" t="s">
        <v>222</v>
      </c>
      <c r="AU397" s="243" t="s">
        <v>81</v>
      </c>
      <c r="AV397" s="15" t="s">
        <v>88</v>
      </c>
      <c r="AW397" s="15" t="s">
        <v>34</v>
      </c>
      <c r="AX397" s="15" t="s">
        <v>79</v>
      </c>
      <c r="AY397" s="243" t="s">
        <v>212</v>
      </c>
    </row>
    <row r="398" spans="1:65" s="2" customFormat="1" ht="16.5" customHeight="1">
      <c r="A398" s="36"/>
      <c r="B398" s="37"/>
      <c r="C398" s="195" t="s">
        <v>564</v>
      </c>
      <c r="D398" s="195" t="s">
        <v>214</v>
      </c>
      <c r="E398" s="196" t="s">
        <v>565</v>
      </c>
      <c r="F398" s="197" t="s">
        <v>566</v>
      </c>
      <c r="G398" s="198" t="s">
        <v>150</v>
      </c>
      <c r="H398" s="199">
        <v>138.91300000000001</v>
      </c>
      <c r="I398" s="200"/>
      <c r="J398" s="201">
        <f>ROUND(I398*H398,2)</f>
        <v>0</v>
      </c>
      <c r="K398" s="197" t="s">
        <v>218</v>
      </c>
      <c r="L398" s="41"/>
      <c r="M398" s="202" t="s">
        <v>21</v>
      </c>
      <c r="N398" s="203" t="s">
        <v>44</v>
      </c>
      <c r="O398" s="66"/>
      <c r="P398" s="204">
        <f>O398*H398</f>
        <v>0</v>
      </c>
      <c r="Q398" s="204">
        <v>5.3299999999999997E-3</v>
      </c>
      <c r="R398" s="204">
        <f>Q398*H398</f>
        <v>0.74040629000000002</v>
      </c>
      <c r="S398" s="204">
        <v>0</v>
      </c>
      <c r="T398" s="205">
        <f>S398*H398</f>
        <v>0</v>
      </c>
      <c r="U398" s="36"/>
      <c r="V398" s="36"/>
      <c r="W398" s="36"/>
      <c r="X398" s="36"/>
      <c r="Y398" s="36"/>
      <c r="Z398" s="36"/>
      <c r="AA398" s="36"/>
      <c r="AB398" s="36"/>
      <c r="AC398" s="36"/>
      <c r="AD398" s="36"/>
      <c r="AE398" s="36"/>
      <c r="AR398" s="206" t="s">
        <v>93</v>
      </c>
      <c r="AT398" s="206" t="s">
        <v>214</v>
      </c>
      <c r="AU398" s="206" t="s">
        <v>81</v>
      </c>
      <c r="AY398" s="19" t="s">
        <v>212</v>
      </c>
      <c r="BE398" s="207">
        <f>IF(N398="základní",J398,0)</f>
        <v>0</v>
      </c>
      <c r="BF398" s="207">
        <f>IF(N398="snížená",J398,0)</f>
        <v>0</v>
      </c>
      <c r="BG398" s="207">
        <f>IF(N398="zákl. přenesená",J398,0)</f>
        <v>0</v>
      </c>
      <c r="BH398" s="207">
        <f>IF(N398="sníž. přenesená",J398,0)</f>
        <v>0</v>
      </c>
      <c r="BI398" s="207">
        <f>IF(N398="nulová",J398,0)</f>
        <v>0</v>
      </c>
      <c r="BJ398" s="19" t="s">
        <v>79</v>
      </c>
      <c r="BK398" s="207">
        <f>ROUND(I398*H398,2)</f>
        <v>0</v>
      </c>
      <c r="BL398" s="19" t="s">
        <v>93</v>
      </c>
      <c r="BM398" s="206" t="s">
        <v>567</v>
      </c>
    </row>
    <row r="399" spans="1:65" s="2" customFormat="1" ht="136.5">
      <c r="A399" s="36"/>
      <c r="B399" s="37"/>
      <c r="C399" s="38"/>
      <c r="D399" s="208" t="s">
        <v>220</v>
      </c>
      <c r="E399" s="38"/>
      <c r="F399" s="209" t="s">
        <v>568</v>
      </c>
      <c r="G399" s="38"/>
      <c r="H399" s="38"/>
      <c r="I399" s="119"/>
      <c r="J399" s="38"/>
      <c r="K399" s="38"/>
      <c r="L399" s="41"/>
      <c r="M399" s="210"/>
      <c r="N399" s="211"/>
      <c r="O399" s="66"/>
      <c r="P399" s="66"/>
      <c r="Q399" s="66"/>
      <c r="R399" s="66"/>
      <c r="S399" s="66"/>
      <c r="T399" s="67"/>
      <c r="U399" s="36"/>
      <c r="V399" s="36"/>
      <c r="W399" s="36"/>
      <c r="X399" s="36"/>
      <c r="Y399" s="36"/>
      <c r="Z399" s="36"/>
      <c r="AA399" s="36"/>
      <c r="AB399" s="36"/>
      <c r="AC399" s="36"/>
      <c r="AD399" s="36"/>
      <c r="AE399" s="36"/>
      <c r="AT399" s="19" t="s">
        <v>220</v>
      </c>
      <c r="AU399" s="19" t="s">
        <v>81</v>
      </c>
    </row>
    <row r="400" spans="1:65" s="13" customFormat="1" ht="11.25">
      <c r="B400" s="212"/>
      <c r="C400" s="213"/>
      <c r="D400" s="208" t="s">
        <v>222</v>
      </c>
      <c r="E400" s="214" t="s">
        <v>21</v>
      </c>
      <c r="F400" s="215" t="s">
        <v>569</v>
      </c>
      <c r="G400" s="213"/>
      <c r="H400" s="214" t="s">
        <v>21</v>
      </c>
      <c r="I400" s="216"/>
      <c r="J400" s="213"/>
      <c r="K400" s="213"/>
      <c r="L400" s="217"/>
      <c r="M400" s="218"/>
      <c r="N400" s="219"/>
      <c r="O400" s="219"/>
      <c r="P400" s="219"/>
      <c r="Q400" s="219"/>
      <c r="R400" s="219"/>
      <c r="S400" s="219"/>
      <c r="T400" s="220"/>
      <c r="AT400" s="221" t="s">
        <v>222</v>
      </c>
      <c r="AU400" s="221" t="s">
        <v>81</v>
      </c>
      <c r="AV400" s="13" t="s">
        <v>79</v>
      </c>
      <c r="AW400" s="13" t="s">
        <v>34</v>
      </c>
      <c r="AX400" s="13" t="s">
        <v>73</v>
      </c>
      <c r="AY400" s="221" t="s">
        <v>212</v>
      </c>
    </row>
    <row r="401" spans="1:65" s="14" customFormat="1" ht="11.25">
      <c r="B401" s="222"/>
      <c r="C401" s="223"/>
      <c r="D401" s="208" t="s">
        <v>222</v>
      </c>
      <c r="E401" s="224" t="s">
        <v>21</v>
      </c>
      <c r="F401" s="225" t="s">
        <v>570</v>
      </c>
      <c r="G401" s="223"/>
      <c r="H401" s="226">
        <v>69.5</v>
      </c>
      <c r="I401" s="227"/>
      <c r="J401" s="223"/>
      <c r="K401" s="223"/>
      <c r="L401" s="228"/>
      <c r="M401" s="229"/>
      <c r="N401" s="230"/>
      <c r="O401" s="230"/>
      <c r="P401" s="230"/>
      <c r="Q401" s="230"/>
      <c r="R401" s="230"/>
      <c r="S401" s="230"/>
      <c r="T401" s="231"/>
      <c r="AT401" s="232" t="s">
        <v>222</v>
      </c>
      <c r="AU401" s="232" t="s">
        <v>81</v>
      </c>
      <c r="AV401" s="14" t="s">
        <v>81</v>
      </c>
      <c r="AW401" s="14" t="s">
        <v>34</v>
      </c>
      <c r="AX401" s="14" t="s">
        <v>73</v>
      </c>
      <c r="AY401" s="232" t="s">
        <v>212</v>
      </c>
    </row>
    <row r="402" spans="1:65" s="14" customFormat="1" ht="11.25">
      <c r="B402" s="222"/>
      <c r="C402" s="223"/>
      <c r="D402" s="208" t="s">
        <v>222</v>
      </c>
      <c r="E402" s="224" t="s">
        <v>21</v>
      </c>
      <c r="F402" s="225" t="s">
        <v>571</v>
      </c>
      <c r="G402" s="223"/>
      <c r="H402" s="226">
        <v>12.5</v>
      </c>
      <c r="I402" s="227"/>
      <c r="J402" s="223"/>
      <c r="K402" s="223"/>
      <c r="L402" s="228"/>
      <c r="M402" s="229"/>
      <c r="N402" s="230"/>
      <c r="O402" s="230"/>
      <c r="P402" s="230"/>
      <c r="Q402" s="230"/>
      <c r="R402" s="230"/>
      <c r="S402" s="230"/>
      <c r="T402" s="231"/>
      <c r="AT402" s="232" t="s">
        <v>222</v>
      </c>
      <c r="AU402" s="232" t="s">
        <v>81</v>
      </c>
      <c r="AV402" s="14" t="s">
        <v>81</v>
      </c>
      <c r="AW402" s="14" t="s">
        <v>34</v>
      </c>
      <c r="AX402" s="14" t="s">
        <v>73</v>
      </c>
      <c r="AY402" s="232" t="s">
        <v>212</v>
      </c>
    </row>
    <row r="403" spans="1:65" s="14" customFormat="1" ht="11.25">
      <c r="B403" s="222"/>
      <c r="C403" s="223"/>
      <c r="D403" s="208" t="s">
        <v>222</v>
      </c>
      <c r="E403" s="224" t="s">
        <v>21</v>
      </c>
      <c r="F403" s="225" t="s">
        <v>572</v>
      </c>
      <c r="G403" s="223"/>
      <c r="H403" s="226">
        <v>12.5</v>
      </c>
      <c r="I403" s="227"/>
      <c r="J403" s="223"/>
      <c r="K403" s="223"/>
      <c r="L403" s="228"/>
      <c r="M403" s="229"/>
      <c r="N403" s="230"/>
      <c r="O403" s="230"/>
      <c r="P403" s="230"/>
      <c r="Q403" s="230"/>
      <c r="R403" s="230"/>
      <c r="S403" s="230"/>
      <c r="T403" s="231"/>
      <c r="AT403" s="232" t="s">
        <v>222</v>
      </c>
      <c r="AU403" s="232" t="s">
        <v>81</v>
      </c>
      <c r="AV403" s="14" t="s">
        <v>81</v>
      </c>
      <c r="AW403" s="14" t="s">
        <v>34</v>
      </c>
      <c r="AX403" s="14" t="s">
        <v>73</v>
      </c>
      <c r="AY403" s="232" t="s">
        <v>212</v>
      </c>
    </row>
    <row r="404" spans="1:65" s="14" customFormat="1" ht="11.25">
      <c r="B404" s="222"/>
      <c r="C404" s="223"/>
      <c r="D404" s="208" t="s">
        <v>222</v>
      </c>
      <c r="E404" s="224" t="s">
        <v>21</v>
      </c>
      <c r="F404" s="225" t="s">
        <v>573</v>
      </c>
      <c r="G404" s="223"/>
      <c r="H404" s="226">
        <v>24</v>
      </c>
      <c r="I404" s="227"/>
      <c r="J404" s="223"/>
      <c r="K404" s="223"/>
      <c r="L404" s="228"/>
      <c r="M404" s="229"/>
      <c r="N404" s="230"/>
      <c r="O404" s="230"/>
      <c r="P404" s="230"/>
      <c r="Q404" s="230"/>
      <c r="R404" s="230"/>
      <c r="S404" s="230"/>
      <c r="T404" s="231"/>
      <c r="AT404" s="232" t="s">
        <v>222</v>
      </c>
      <c r="AU404" s="232" t="s">
        <v>81</v>
      </c>
      <c r="AV404" s="14" t="s">
        <v>81</v>
      </c>
      <c r="AW404" s="14" t="s">
        <v>34</v>
      </c>
      <c r="AX404" s="14" t="s">
        <v>73</v>
      </c>
      <c r="AY404" s="232" t="s">
        <v>212</v>
      </c>
    </row>
    <row r="405" spans="1:65" s="15" customFormat="1" ht="11.25">
      <c r="B405" s="233"/>
      <c r="C405" s="234"/>
      <c r="D405" s="208" t="s">
        <v>222</v>
      </c>
      <c r="E405" s="235" t="s">
        <v>21</v>
      </c>
      <c r="F405" s="236" t="s">
        <v>226</v>
      </c>
      <c r="G405" s="234"/>
      <c r="H405" s="237">
        <v>118.5</v>
      </c>
      <c r="I405" s="238"/>
      <c r="J405" s="234"/>
      <c r="K405" s="234"/>
      <c r="L405" s="239"/>
      <c r="M405" s="240"/>
      <c r="N405" s="241"/>
      <c r="O405" s="241"/>
      <c r="P405" s="241"/>
      <c r="Q405" s="241"/>
      <c r="R405" s="241"/>
      <c r="S405" s="241"/>
      <c r="T405" s="242"/>
      <c r="AT405" s="243" t="s">
        <v>222</v>
      </c>
      <c r="AU405" s="243" t="s">
        <v>81</v>
      </c>
      <c r="AV405" s="15" t="s">
        <v>88</v>
      </c>
      <c r="AW405" s="15" t="s">
        <v>34</v>
      </c>
      <c r="AX405" s="15" t="s">
        <v>73</v>
      </c>
      <c r="AY405" s="243" t="s">
        <v>212</v>
      </c>
    </row>
    <row r="406" spans="1:65" s="13" customFormat="1" ht="11.25">
      <c r="B406" s="212"/>
      <c r="C406" s="213"/>
      <c r="D406" s="208" t="s">
        <v>222</v>
      </c>
      <c r="E406" s="214" t="s">
        <v>21</v>
      </c>
      <c r="F406" s="215" t="s">
        <v>574</v>
      </c>
      <c r="G406" s="213"/>
      <c r="H406" s="214" t="s">
        <v>21</v>
      </c>
      <c r="I406" s="216"/>
      <c r="J406" s="213"/>
      <c r="K406" s="213"/>
      <c r="L406" s="217"/>
      <c r="M406" s="218"/>
      <c r="N406" s="219"/>
      <c r="O406" s="219"/>
      <c r="P406" s="219"/>
      <c r="Q406" s="219"/>
      <c r="R406" s="219"/>
      <c r="S406" s="219"/>
      <c r="T406" s="220"/>
      <c r="AT406" s="221" t="s">
        <v>222</v>
      </c>
      <c r="AU406" s="221" t="s">
        <v>81</v>
      </c>
      <c r="AV406" s="13" t="s">
        <v>79</v>
      </c>
      <c r="AW406" s="13" t="s">
        <v>34</v>
      </c>
      <c r="AX406" s="13" t="s">
        <v>73</v>
      </c>
      <c r="AY406" s="221" t="s">
        <v>212</v>
      </c>
    </row>
    <row r="407" spans="1:65" s="14" customFormat="1" ht="11.25">
      <c r="B407" s="222"/>
      <c r="C407" s="223"/>
      <c r="D407" s="208" t="s">
        <v>222</v>
      </c>
      <c r="E407" s="224" t="s">
        <v>21</v>
      </c>
      <c r="F407" s="225" t="s">
        <v>575</v>
      </c>
      <c r="G407" s="223"/>
      <c r="H407" s="226">
        <v>7.82</v>
      </c>
      <c r="I407" s="227"/>
      <c r="J407" s="223"/>
      <c r="K407" s="223"/>
      <c r="L407" s="228"/>
      <c r="M407" s="229"/>
      <c r="N407" s="230"/>
      <c r="O407" s="230"/>
      <c r="P407" s="230"/>
      <c r="Q407" s="230"/>
      <c r="R407" s="230"/>
      <c r="S407" s="230"/>
      <c r="T407" s="231"/>
      <c r="AT407" s="232" t="s">
        <v>222</v>
      </c>
      <c r="AU407" s="232" t="s">
        <v>81</v>
      </c>
      <c r="AV407" s="14" t="s">
        <v>81</v>
      </c>
      <c r="AW407" s="14" t="s">
        <v>34</v>
      </c>
      <c r="AX407" s="14" t="s">
        <v>73</v>
      </c>
      <c r="AY407" s="232" t="s">
        <v>212</v>
      </c>
    </row>
    <row r="408" spans="1:65" s="14" customFormat="1" ht="11.25">
      <c r="B408" s="222"/>
      <c r="C408" s="223"/>
      <c r="D408" s="208" t="s">
        <v>222</v>
      </c>
      <c r="E408" s="224" t="s">
        <v>21</v>
      </c>
      <c r="F408" s="225" t="s">
        <v>576</v>
      </c>
      <c r="G408" s="223"/>
      <c r="H408" s="226">
        <v>2.79</v>
      </c>
      <c r="I408" s="227"/>
      <c r="J408" s="223"/>
      <c r="K408" s="223"/>
      <c r="L408" s="228"/>
      <c r="M408" s="229"/>
      <c r="N408" s="230"/>
      <c r="O408" s="230"/>
      <c r="P408" s="230"/>
      <c r="Q408" s="230"/>
      <c r="R408" s="230"/>
      <c r="S408" s="230"/>
      <c r="T408" s="231"/>
      <c r="AT408" s="232" t="s">
        <v>222</v>
      </c>
      <c r="AU408" s="232" t="s">
        <v>81</v>
      </c>
      <c r="AV408" s="14" t="s">
        <v>81</v>
      </c>
      <c r="AW408" s="14" t="s">
        <v>34</v>
      </c>
      <c r="AX408" s="14" t="s">
        <v>73</v>
      </c>
      <c r="AY408" s="232" t="s">
        <v>212</v>
      </c>
    </row>
    <row r="409" spans="1:65" s="14" customFormat="1" ht="11.25">
      <c r="B409" s="222"/>
      <c r="C409" s="223"/>
      <c r="D409" s="208" t="s">
        <v>222</v>
      </c>
      <c r="E409" s="224" t="s">
        <v>21</v>
      </c>
      <c r="F409" s="225" t="s">
        <v>577</v>
      </c>
      <c r="G409" s="223"/>
      <c r="H409" s="226">
        <v>2.79</v>
      </c>
      <c r="I409" s="227"/>
      <c r="J409" s="223"/>
      <c r="K409" s="223"/>
      <c r="L409" s="228"/>
      <c r="M409" s="229"/>
      <c r="N409" s="230"/>
      <c r="O409" s="230"/>
      <c r="P409" s="230"/>
      <c r="Q409" s="230"/>
      <c r="R409" s="230"/>
      <c r="S409" s="230"/>
      <c r="T409" s="231"/>
      <c r="AT409" s="232" t="s">
        <v>222</v>
      </c>
      <c r="AU409" s="232" t="s">
        <v>81</v>
      </c>
      <c r="AV409" s="14" t="s">
        <v>81</v>
      </c>
      <c r="AW409" s="14" t="s">
        <v>34</v>
      </c>
      <c r="AX409" s="14" t="s">
        <v>73</v>
      </c>
      <c r="AY409" s="232" t="s">
        <v>212</v>
      </c>
    </row>
    <row r="410" spans="1:65" s="14" customFormat="1" ht="11.25">
      <c r="B410" s="222"/>
      <c r="C410" s="223"/>
      <c r="D410" s="208" t="s">
        <v>222</v>
      </c>
      <c r="E410" s="224" t="s">
        <v>21</v>
      </c>
      <c r="F410" s="225" t="s">
        <v>578</v>
      </c>
      <c r="G410" s="223"/>
      <c r="H410" s="226">
        <v>5.0129999999999999</v>
      </c>
      <c r="I410" s="227"/>
      <c r="J410" s="223"/>
      <c r="K410" s="223"/>
      <c r="L410" s="228"/>
      <c r="M410" s="229"/>
      <c r="N410" s="230"/>
      <c r="O410" s="230"/>
      <c r="P410" s="230"/>
      <c r="Q410" s="230"/>
      <c r="R410" s="230"/>
      <c r="S410" s="230"/>
      <c r="T410" s="231"/>
      <c r="AT410" s="232" t="s">
        <v>222</v>
      </c>
      <c r="AU410" s="232" t="s">
        <v>81</v>
      </c>
      <c r="AV410" s="14" t="s">
        <v>81</v>
      </c>
      <c r="AW410" s="14" t="s">
        <v>34</v>
      </c>
      <c r="AX410" s="14" t="s">
        <v>73</v>
      </c>
      <c r="AY410" s="232" t="s">
        <v>212</v>
      </c>
    </row>
    <row r="411" spans="1:65" s="15" customFormat="1" ht="11.25">
      <c r="B411" s="233"/>
      <c r="C411" s="234"/>
      <c r="D411" s="208" t="s">
        <v>222</v>
      </c>
      <c r="E411" s="235" t="s">
        <v>21</v>
      </c>
      <c r="F411" s="236" t="s">
        <v>226</v>
      </c>
      <c r="G411" s="234"/>
      <c r="H411" s="237">
        <v>18.413</v>
      </c>
      <c r="I411" s="238"/>
      <c r="J411" s="234"/>
      <c r="K411" s="234"/>
      <c r="L411" s="239"/>
      <c r="M411" s="240"/>
      <c r="N411" s="241"/>
      <c r="O411" s="241"/>
      <c r="P411" s="241"/>
      <c r="Q411" s="241"/>
      <c r="R411" s="241"/>
      <c r="S411" s="241"/>
      <c r="T411" s="242"/>
      <c r="AT411" s="243" t="s">
        <v>222</v>
      </c>
      <c r="AU411" s="243" t="s">
        <v>81</v>
      </c>
      <c r="AV411" s="15" t="s">
        <v>88</v>
      </c>
      <c r="AW411" s="15" t="s">
        <v>34</v>
      </c>
      <c r="AX411" s="15" t="s">
        <v>73</v>
      </c>
      <c r="AY411" s="243" t="s">
        <v>212</v>
      </c>
    </row>
    <row r="412" spans="1:65" s="14" customFormat="1" ht="11.25">
      <c r="B412" s="222"/>
      <c r="C412" s="223"/>
      <c r="D412" s="208" t="s">
        <v>222</v>
      </c>
      <c r="E412" s="224" t="s">
        <v>21</v>
      </c>
      <c r="F412" s="225" t="s">
        <v>579</v>
      </c>
      <c r="G412" s="223"/>
      <c r="H412" s="226">
        <v>2</v>
      </c>
      <c r="I412" s="227"/>
      <c r="J412" s="223"/>
      <c r="K412" s="223"/>
      <c r="L412" s="228"/>
      <c r="M412" s="229"/>
      <c r="N412" s="230"/>
      <c r="O412" s="230"/>
      <c r="P412" s="230"/>
      <c r="Q412" s="230"/>
      <c r="R412" s="230"/>
      <c r="S412" s="230"/>
      <c r="T412" s="231"/>
      <c r="AT412" s="232" t="s">
        <v>222</v>
      </c>
      <c r="AU412" s="232" t="s">
        <v>81</v>
      </c>
      <c r="AV412" s="14" t="s">
        <v>81</v>
      </c>
      <c r="AW412" s="14" t="s">
        <v>34</v>
      </c>
      <c r="AX412" s="14" t="s">
        <v>73</v>
      </c>
      <c r="AY412" s="232" t="s">
        <v>212</v>
      </c>
    </row>
    <row r="413" spans="1:65" s="16" customFormat="1" ht="11.25">
      <c r="B413" s="244"/>
      <c r="C413" s="245"/>
      <c r="D413" s="208" t="s">
        <v>222</v>
      </c>
      <c r="E413" s="246" t="s">
        <v>21</v>
      </c>
      <c r="F413" s="247" t="s">
        <v>239</v>
      </c>
      <c r="G413" s="245"/>
      <c r="H413" s="248">
        <v>138.91300000000001</v>
      </c>
      <c r="I413" s="249"/>
      <c r="J413" s="245"/>
      <c r="K413" s="245"/>
      <c r="L413" s="250"/>
      <c r="M413" s="251"/>
      <c r="N413" s="252"/>
      <c r="O413" s="252"/>
      <c r="P413" s="252"/>
      <c r="Q413" s="252"/>
      <c r="R413" s="252"/>
      <c r="S413" s="252"/>
      <c r="T413" s="253"/>
      <c r="AT413" s="254" t="s">
        <v>222</v>
      </c>
      <c r="AU413" s="254" t="s">
        <v>81</v>
      </c>
      <c r="AV413" s="16" t="s">
        <v>93</v>
      </c>
      <c r="AW413" s="16" t="s">
        <v>34</v>
      </c>
      <c r="AX413" s="16" t="s">
        <v>79</v>
      </c>
      <c r="AY413" s="254" t="s">
        <v>212</v>
      </c>
    </row>
    <row r="414" spans="1:65" s="2" customFormat="1" ht="21.75" customHeight="1">
      <c r="A414" s="36"/>
      <c r="B414" s="37"/>
      <c r="C414" s="195" t="s">
        <v>580</v>
      </c>
      <c r="D414" s="195" t="s">
        <v>214</v>
      </c>
      <c r="E414" s="196" t="s">
        <v>581</v>
      </c>
      <c r="F414" s="197" t="s">
        <v>582</v>
      </c>
      <c r="G414" s="198" t="s">
        <v>150</v>
      </c>
      <c r="H414" s="199">
        <v>138.91300000000001</v>
      </c>
      <c r="I414" s="200"/>
      <c r="J414" s="201">
        <f>ROUND(I414*H414,2)</f>
        <v>0</v>
      </c>
      <c r="K414" s="197" t="s">
        <v>218</v>
      </c>
      <c r="L414" s="41"/>
      <c r="M414" s="202" t="s">
        <v>21</v>
      </c>
      <c r="N414" s="203" t="s">
        <v>44</v>
      </c>
      <c r="O414" s="66"/>
      <c r="P414" s="204">
        <f>O414*H414</f>
        <v>0</v>
      </c>
      <c r="Q414" s="204">
        <v>0</v>
      </c>
      <c r="R414" s="204">
        <f>Q414*H414</f>
        <v>0</v>
      </c>
      <c r="S414" s="204">
        <v>0</v>
      </c>
      <c r="T414" s="205">
        <f>S414*H414</f>
        <v>0</v>
      </c>
      <c r="U414" s="36"/>
      <c r="V414" s="36"/>
      <c r="W414" s="36"/>
      <c r="X414" s="36"/>
      <c r="Y414" s="36"/>
      <c r="Z414" s="36"/>
      <c r="AA414" s="36"/>
      <c r="AB414" s="36"/>
      <c r="AC414" s="36"/>
      <c r="AD414" s="36"/>
      <c r="AE414" s="36"/>
      <c r="AR414" s="206" t="s">
        <v>93</v>
      </c>
      <c r="AT414" s="206" t="s">
        <v>214</v>
      </c>
      <c r="AU414" s="206" t="s">
        <v>81</v>
      </c>
      <c r="AY414" s="19" t="s">
        <v>212</v>
      </c>
      <c r="BE414" s="207">
        <f>IF(N414="základní",J414,0)</f>
        <v>0</v>
      </c>
      <c r="BF414" s="207">
        <f>IF(N414="snížená",J414,0)</f>
        <v>0</v>
      </c>
      <c r="BG414" s="207">
        <f>IF(N414="zákl. přenesená",J414,0)</f>
        <v>0</v>
      </c>
      <c r="BH414" s="207">
        <f>IF(N414="sníž. přenesená",J414,0)</f>
        <v>0</v>
      </c>
      <c r="BI414" s="207">
        <f>IF(N414="nulová",J414,0)</f>
        <v>0</v>
      </c>
      <c r="BJ414" s="19" t="s">
        <v>79</v>
      </c>
      <c r="BK414" s="207">
        <f>ROUND(I414*H414,2)</f>
        <v>0</v>
      </c>
      <c r="BL414" s="19" t="s">
        <v>93</v>
      </c>
      <c r="BM414" s="206" t="s">
        <v>583</v>
      </c>
    </row>
    <row r="415" spans="1:65" s="2" customFormat="1" ht="136.5">
      <c r="A415" s="36"/>
      <c r="B415" s="37"/>
      <c r="C415" s="38"/>
      <c r="D415" s="208" t="s">
        <v>220</v>
      </c>
      <c r="E415" s="38"/>
      <c r="F415" s="209" t="s">
        <v>568</v>
      </c>
      <c r="G415" s="38"/>
      <c r="H415" s="38"/>
      <c r="I415" s="119"/>
      <c r="J415" s="38"/>
      <c r="K415" s="38"/>
      <c r="L415" s="41"/>
      <c r="M415" s="210"/>
      <c r="N415" s="211"/>
      <c r="O415" s="66"/>
      <c r="P415" s="66"/>
      <c r="Q415" s="66"/>
      <c r="R415" s="66"/>
      <c r="S415" s="66"/>
      <c r="T415" s="67"/>
      <c r="U415" s="36"/>
      <c r="V415" s="36"/>
      <c r="W415" s="36"/>
      <c r="X415" s="36"/>
      <c r="Y415" s="36"/>
      <c r="Z415" s="36"/>
      <c r="AA415" s="36"/>
      <c r="AB415" s="36"/>
      <c r="AC415" s="36"/>
      <c r="AD415" s="36"/>
      <c r="AE415" s="36"/>
      <c r="AT415" s="19" t="s">
        <v>220</v>
      </c>
      <c r="AU415" s="19" t="s">
        <v>81</v>
      </c>
    </row>
    <row r="416" spans="1:65" s="14" customFormat="1" ht="11.25">
      <c r="B416" s="222"/>
      <c r="C416" s="223"/>
      <c r="D416" s="208" t="s">
        <v>222</v>
      </c>
      <c r="E416" s="224" t="s">
        <v>21</v>
      </c>
      <c r="F416" s="225" t="s">
        <v>584</v>
      </c>
      <c r="G416" s="223"/>
      <c r="H416" s="226">
        <v>138.91300000000001</v>
      </c>
      <c r="I416" s="227"/>
      <c r="J416" s="223"/>
      <c r="K416" s="223"/>
      <c r="L416" s="228"/>
      <c r="M416" s="229"/>
      <c r="N416" s="230"/>
      <c r="O416" s="230"/>
      <c r="P416" s="230"/>
      <c r="Q416" s="230"/>
      <c r="R416" s="230"/>
      <c r="S416" s="230"/>
      <c r="T416" s="231"/>
      <c r="AT416" s="232" t="s">
        <v>222</v>
      </c>
      <c r="AU416" s="232" t="s">
        <v>81</v>
      </c>
      <c r="AV416" s="14" t="s">
        <v>81</v>
      </c>
      <c r="AW416" s="14" t="s">
        <v>34</v>
      </c>
      <c r="AX416" s="14" t="s">
        <v>79</v>
      </c>
      <c r="AY416" s="232" t="s">
        <v>212</v>
      </c>
    </row>
    <row r="417" spans="1:65" s="2" customFormat="1" ht="21.75" customHeight="1">
      <c r="A417" s="36"/>
      <c r="B417" s="37"/>
      <c r="C417" s="195" t="s">
        <v>585</v>
      </c>
      <c r="D417" s="195" t="s">
        <v>214</v>
      </c>
      <c r="E417" s="196" t="s">
        <v>586</v>
      </c>
      <c r="F417" s="197" t="s">
        <v>587</v>
      </c>
      <c r="G417" s="198" t="s">
        <v>150</v>
      </c>
      <c r="H417" s="199">
        <v>118.5</v>
      </c>
      <c r="I417" s="200"/>
      <c r="J417" s="201">
        <f>ROUND(I417*H417,2)</f>
        <v>0</v>
      </c>
      <c r="K417" s="197" t="s">
        <v>218</v>
      </c>
      <c r="L417" s="41"/>
      <c r="M417" s="202" t="s">
        <v>21</v>
      </c>
      <c r="N417" s="203" t="s">
        <v>44</v>
      </c>
      <c r="O417" s="66"/>
      <c r="P417" s="204">
        <f>O417*H417</f>
        <v>0</v>
      </c>
      <c r="Q417" s="204">
        <v>8.8000000000000003E-4</v>
      </c>
      <c r="R417" s="204">
        <f>Q417*H417</f>
        <v>0.10428</v>
      </c>
      <c r="S417" s="204">
        <v>0</v>
      </c>
      <c r="T417" s="205">
        <f>S417*H417</f>
        <v>0</v>
      </c>
      <c r="U417" s="36"/>
      <c r="V417" s="36"/>
      <c r="W417" s="36"/>
      <c r="X417" s="36"/>
      <c r="Y417" s="36"/>
      <c r="Z417" s="36"/>
      <c r="AA417" s="36"/>
      <c r="AB417" s="36"/>
      <c r="AC417" s="36"/>
      <c r="AD417" s="36"/>
      <c r="AE417" s="36"/>
      <c r="AR417" s="206" t="s">
        <v>93</v>
      </c>
      <c r="AT417" s="206" t="s">
        <v>214</v>
      </c>
      <c r="AU417" s="206" t="s">
        <v>81</v>
      </c>
      <c r="AY417" s="19" t="s">
        <v>212</v>
      </c>
      <c r="BE417" s="207">
        <f>IF(N417="základní",J417,0)</f>
        <v>0</v>
      </c>
      <c r="BF417" s="207">
        <f>IF(N417="snížená",J417,0)</f>
        <v>0</v>
      </c>
      <c r="BG417" s="207">
        <f>IF(N417="zákl. přenesená",J417,0)</f>
        <v>0</v>
      </c>
      <c r="BH417" s="207">
        <f>IF(N417="sníž. přenesená",J417,0)</f>
        <v>0</v>
      </c>
      <c r="BI417" s="207">
        <f>IF(N417="nulová",J417,0)</f>
        <v>0</v>
      </c>
      <c r="BJ417" s="19" t="s">
        <v>79</v>
      </c>
      <c r="BK417" s="207">
        <f>ROUND(I417*H417,2)</f>
        <v>0</v>
      </c>
      <c r="BL417" s="19" t="s">
        <v>93</v>
      </c>
      <c r="BM417" s="206" t="s">
        <v>588</v>
      </c>
    </row>
    <row r="418" spans="1:65" s="2" customFormat="1" ht="29.25">
      <c r="A418" s="36"/>
      <c r="B418" s="37"/>
      <c r="C418" s="38"/>
      <c r="D418" s="208" t="s">
        <v>220</v>
      </c>
      <c r="E418" s="38"/>
      <c r="F418" s="209" t="s">
        <v>589</v>
      </c>
      <c r="G418" s="38"/>
      <c r="H418" s="38"/>
      <c r="I418" s="119"/>
      <c r="J418" s="38"/>
      <c r="K418" s="38"/>
      <c r="L418" s="41"/>
      <c r="M418" s="210"/>
      <c r="N418" s="211"/>
      <c r="O418" s="66"/>
      <c r="P418" s="66"/>
      <c r="Q418" s="66"/>
      <c r="R418" s="66"/>
      <c r="S418" s="66"/>
      <c r="T418" s="67"/>
      <c r="U418" s="36"/>
      <c r="V418" s="36"/>
      <c r="W418" s="36"/>
      <c r="X418" s="36"/>
      <c r="Y418" s="36"/>
      <c r="Z418" s="36"/>
      <c r="AA418" s="36"/>
      <c r="AB418" s="36"/>
      <c r="AC418" s="36"/>
      <c r="AD418" s="36"/>
      <c r="AE418" s="36"/>
      <c r="AT418" s="19" t="s">
        <v>220</v>
      </c>
      <c r="AU418" s="19" t="s">
        <v>81</v>
      </c>
    </row>
    <row r="419" spans="1:65" s="13" customFormat="1" ht="11.25">
      <c r="B419" s="212"/>
      <c r="C419" s="213"/>
      <c r="D419" s="208" t="s">
        <v>222</v>
      </c>
      <c r="E419" s="214" t="s">
        <v>21</v>
      </c>
      <c r="F419" s="215" t="s">
        <v>569</v>
      </c>
      <c r="G419" s="213"/>
      <c r="H419" s="214" t="s">
        <v>21</v>
      </c>
      <c r="I419" s="216"/>
      <c r="J419" s="213"/>
      <c r="K419" s="213"/>
      <c r="L419" s="217"/>
      <c r="M419" s="218"/>
      <c r="N419" s="219"/>
      <c r="O419" s="219"/>
      <c r="P419" s="219"/>
      <c r="Q419" s="219"/>
      <c r="R419" s="219"/>
      <c r="S419" s="219"/>
      <c r="T419" s="220"/>
      <c r="AT419" s="221" t="s">
        <v>222</v>
      </c>
      <c r="AU419" s="221" t="s">
        <v>81</v>
      </c>
      <c r="AV419" s="13" t="s">
        <v>79</v>
      </c>
      <c r="AW419" s="13" t="s">
        <v>34</v>
      </c>
      <c r="AX419" s="13" t="s">
        <v>73</v>
      </c>
      <c r="AY419" s="221" t="s">
        <v>212</v>
      </c>
    </row>
    <row r="420" spans="1:65" s="14" customFormat="1" ht="11.25">
      <c r="B420" s="222"/>
      <c r="C420" s="223"/>
      <c r="D420" s="208" t="s">
        <v>222</v>
      </c>
      <c r="E420" s="224" t="s">
        <v>21</v>
      </c>
      <c r="F420" s="225" t="s">
        <v>570</v>
      </c>
      <c r="G420" s="223"/>
      <c r="H420" s="226">
        <v>69.5</v>
      </c>
      <c r="I420" s="227"/>
      <c r="J420" s="223"/>
      <c r="K420" s="223"/>
      <c r="L420" s="228"/>
      <c r="M420" s="229"/>
      <c r="N420" s="230"/>
      <c r="O420" s="230"/>
      <c r="P420" s="230"/>
      <c r="Q420" s="230"/>
      <c r="R420" s="230"/>
      <c r="S420" s="230"/>
      <c r="T420" s="231"/>
      <c r="AT420" s="232" t="s">
        <v>222</v>
      </c>
      <c r="AU420" s="232" t="s">
        <v>81</v>
      </c>
      <c r="AV420" s="14" t="s">
        <v>81</v>
      </c>
      <c r="AW420" s="14" t="s">
        <v>34</v>
      </c>
      <c r="AX420" s="14" t="s">
        <v>73</v>
      </c>
      <c r="AY420" s="232" t="s">
        <v>212</v>
      </c>
    </row>
    <row r="421" spans="1:65" s="14" customFormat="1" ht="11.25">
      <c r="B421" s="222"/>
      <c r="C421" s="223"/>
      <c r="D421" s="208" t="s">
        <v>222</v>
      </c>
      <c r="E421" s="224" t="s">
        <v>21</v>
      </c>
      <c r="F421" s="225" t="s">
        <v>571</v>
      </c>
      <c r="G421" s="223"/>
      <c r="H421" s="226">
        <v>12.5</v>
      </c>
      <c r="I421" s="227"/>
      <c r="J421" s="223"/>
      <c r="K421" s="223"/>
      <c r="L421" s="228"/>
      <c r="M421" s="229"/>
      <c r="N421" s="230"/>
      <c r="O421" s="230"/>
      <c r="P421" s="230"/>
      <c r="Q421" s="230"/>
      <c r="R421" s="230"/>
      <c r="S421" s="230"/>
      <c r="T421" s="231"/>
      <c r="AT421" s="232" t="s">
        <v>222</v>
      </c>
      <c r="AU421" s="232" t="s">
        <v>81</v>
      </c>
      <c r="AV421" s="14" t="s">
        <v>81</v>
      </c>
      <c r="AW421" s="14" t="s">
        <v>34</v>
      </c>
      <c r="AX421" s="14" t="s">
        <v>73</v>
      </c>
      <c r="AY421" s="232" t="s">
        <v>212</v>
      </c>
    </row>
    <row r="422" spans="1:65" s="14" customFormat="1" ht="11.25">
      <c r="B422" s="222"/>
      <c r="C422" s="223"/>
      <c r="D422" s="208" t="s">
        <v>222</v>
      </c>
      <c r="E422" s="224" t="s">
        <v>21</v>
      </c>
      <c r="F422" s="225" t="s">
        <v>572</v>
      </c>
      <c r="G422" s="223"/>
      <c r="H422" s="226">
        <v>12.5</v>
      </c>
      <c r="I422" s="227"/>
      <c r="J422" s="223"/>
      <c r="K422" s="223"/>
      <c r="L422" s="228"/>
      <c r="M422" s="229"/>
      <c r="N422" s="230"/>
      <c r="O422" s="230"/>
      <c r="P422" s="230"/>
      <c r="Q422" s="230"/>
      <c r="R422" s="230"/>
      <c r="S422" s="230"/>
      <c r="T422" s="231"/>
      <c r="AT422" s="232" t="s">
        <v>222</v>
      </c>
      <c r="AU422" s="232" t="s">
        <v>81</v>
      </c>
      <c r="AV422" s="14" t="s">
        <v>81</v>
      </c>
      <c r="AW422" s="14" t="s">
        <v>34</v>
      </c>
      <c r="AX422" s="14" t="s">
        <v>73</v>
      </c>
      <c r="AY422" s="232" t="s">
        <v>212</v>
      </c>
    </row>
    <row r="423" spans="1:65" s="14" customFormat="1" ht="11.25">
      <c r="B423" s="222"/>
      <c r="C423" s="223"/>
      <c r="D423" s="208" t="s">
        <v>222</v>
      </c>
      <c r="E423" s="224" t="s">
        <v>21</v>
      </c>
      <c r="F423" s="225" t="s">
        <v>573</v>
      </c>
      <c r="G423" s="223"/>
      <c r="H423" s="226">
        <v>24</v>
      </c>
      <c r="I423" s="227"/>
      <c r="J423" s="223"/>
      <c r="K423" s="223"/>
      <c r="L423" s="228"/>
      <c r="M423" s="229"/>
      <c r="N423" s="230"/>
      <c r="O423" s="230"/>
      <c r="P423" s="230"/>
      <c r="Q423" s="230"/>
      <c r="R423" s="230"/>
      <c r="S423" s="230"/>
      <c r="T423" s="231"/>
      <c r="AT423" s="232" t="s">
        <v>222</v>
      </c>
      <c r="AU423" s="232" t="s">
        <v>81</v>
      </c>
      <c r="AV423" s="14" t="s">
        <v>81</v>
      </c>
      <c r="AW423" s="14" t="s">
        <v>34</v>
      </c>
      <c r="AX423" s="14" t="s">
        <v>73</v>
      </c>
      <c r="AY423" s="232" t="s">
        <v>212</v>
      </c>
    </row>
    <row r="424" spans="1:65" s="15" customFormat="1" ht="11.25">
      <c r="B424" s="233"/>
      <c r="C424" s="234"/>
      <c r="D424" s="208" t="s">
        <v>222</v>
      </c>
      <c r="E424" s="235" t="s">
        <v>21</v>
      </c>
      <c r="F424" s="236" t="s">
        <v>226</v>
      </c>
      <c r="G424" s="234"/>
      <c r="H424" s="237">
        <v>118.5</v>
      </c>
      <c r="I424" s="238"/>
      <c r="J424" s="234"/>
      <c r="K424" s="234"/>
      <c r="L424" s="239"/>
      <c r="M424" s="240"/>
      <c r="N424" s="241"/>
      <c r="O424" s="241"/>
      <c r="P424" s="241"/>
      <c r="Q424" s="241"/>
      <c r="R424" s="241"/>
      <c r="S424" s="241"/>
      <c r="T424" s="242"/>
      <c r="AT424" s="243" t="s">
        <v>222</v>
      </c>
      <c r="AU424" s="243" t="s">
        <v>81</v>
      </c>
      <c r="AV424" s="15" t="s">
        <v>88</v>
      </c>
      <c r="AW424" s="15" t="s">
        <v>34</v>
      </c>
      <c r="AX424" s="15" t="s">
        <v>79</v>
      </c>
      <c r="AY424" s="243" t="s">
        <v>212</v>
      </c>
    </row>
    <row r="425" spans="1:65" s="2" customFormat="1" ht="21.75" customHeight="1">
      <c r="A425" s="36"/>
      <c r="B425" s="37"/>
      <c r="C425" s="195" t="s">
        <v>590</v>
      </c>
      <c r="D425" s="195" t="s">
        <v>214</v>
      </c>
      <c r="E425" s="196" t="s">
        <v>591</v>
      </c>
      <c r="F425" s="197" t="s">
        <v>592</v>
      </c>
      <c r="G425" s="198" t="s">
        <v>150</v>
      </c>
      <c r="H425" s="199">
        <v>118.5</v>
      </c>
      <c r="I425" s="200"/>
      <c r="J425" s="201">
        <f>ROUND(I425*H425,2)</f>
        <v>0</v>
      </c>
      <c r="K425" s="197" t="s">
        <v>218</v>
      </c>
      <c r="L425" s="41"/>
      <c r="M425" s="202" t="s">
        <v>21</v>
      </c>
      <c r="N425" s="203" t="s">
        <v>44</v>
      </c>
      <c r="O425" s="66"/>
      <c r="P425" s="204">
        <f>O425*H425</f>
        <v>0</v>
      </c>
      <c r="Q425" s="204">
        <v>0</v>
      </c>
      <c r="R425" s="204">
        <f>Q425*H425</f>
        <v>0</v>
      </c>
      <c r="S425" s="204">
        <v>0</v>
      </c>
      <c r="T425" s="205">
        <f>S425*H425</f>
        <v>0</v>
      </c>
      <c r="U425" s="36"/>
      <c r="V425" s="36"/>
      <c r="W425" s="36"/>
      <c r="X425" s="36"/>
      <c r="Y425" s="36"/>
      <c r="Z425" s="36"/>
      <c r="AA425" s="36"/>
      <c r="AB425" s="36"/>
      <c r="AC425" s="36"/>
      <c r="AD425" s="36"/>
      <c r="AE425" s="36"/>
      <c r="AR425" s="206" t="s">
        <v>93</v>
      </c>
      <c r="AT425" s="206" t="s">
        <v>214</v>
      </c>
      <c r="AU425" s="206" t="s">
        <v>81</v>
      </c>
      <c r="AY425" s="19" t="s">
        <v>212</v>
      </c>
      <c r="BE425" s="207">
        <f>IF(N425="základní",J425,0)</f>
        <v>0</v>
      </c>
      <c r="BF425" s="207">
        <f>IF(N425="snížená",J425,0)</f>
        <v>0</v>
      </c>
      <c r="BG425" s="207">
        <f>IF(N425="zákl. přenesená",J425,0)</f>
        <v>0</v>
      </c>
      <c r="BH425" s="207">
        <f>IF(N425="sníž. přenesená",J425,0)</f>
        <v>0</v>
      </c>
      <c r="BI425" s="207">
        <f>IF(N425="nulová",J425,0)</f>
        <v>0</v>
      </c>
      <c r="BJ425" s="19" t="s">
        <v>79</v>
      </c>
      <c r="BK425" s="207">
        <f>ROUND(I425*H425,2)</f>
        <v>0</v>
      </c>
      <c r="BL425" s="19" t="s">
        <v>93</v>
      </c>
      <c r="BM425" s="206" t="s">
        <v>593</v>
      </c>
    </row>
    <row r="426" spans="1:65" s="2" customFormat="1" ht="29.25">
      <c r="A426" s="36"/>
      <c r="B426" s="37"/>
      <c r="C426" s="38"/>
      <c r="D426" s="208" t="s">
        <v>220</v>
      </c>
      <c r="E426" s="38"/>
      <c r="F426" s="209" t="s">
        <v>589</v>
      </c>
      <c r="G426" s="38"/>
      <c r="H426" s="38"/>
      <c r="I426" s="119"/>
      <c r="J426" s="38"/>
      <c r="K426" s="38"/>
      <c r="L426" s="41"/>
      <c r="M426" s="210"/>
      <c r="N426" s="211"/>
      <c r="O426" s="66"/>
      <c r="P426" s="66"/>
      <c r="Q426" s="66"/>
      <c r="R426" s="66"/>
      <c r="S426" s="66"/>
      <c r="T426" s="67"/>
      <c r="U426" s="36"/>
      <c r="V426" s="36"/>
      <c r="W426" s="36"/>
      <c r="X426" s="36"/>
      <c r="Y426" s="36"/>
      <c r="Z426" s="36"/>
      <c r="AA426" s="36"/>
      <c r="AB426" s="36"/>
      <c r="AC426" s="36"/>
      <c r="AD426" s="36"/>
      <c r="AE426" s="36"/>
      <c r="AT426" s="19" t="s">
        <v>220</v>
      </c>
      <c r="AU426" s="19" t="s">
        <v>81</v>
      </c>
    </row>
    <row r="427" spans="1:65" s="14" customFormat="1" ht="11.25">
      <c r="B427" s="222"/>
      <c r="C427" s="223"/>
      <c r="D427" s="208" t="s">
        <v>222</v>
      </c>
      <c r="E427" s="224" t="s">
        <v>21</v>
      </c>
      <c r="F427" s="225" t="s">
        <v>594</v>
      </c>
      <c r="G427" s="223"/>
      <c r="H427" s="226">
        <v>118.5</v>
      </c>
      <c r="I427" s="227"/>
      <c r="J427" s="223"/>
      <c r="K427" s="223"/>
      <c r="L427" s="228"/>
      <c r="M427" s="229"/>
      <c r="N427" s="230"/>
      <c r="O427" s="230"/>
      <c r="P427" s="230"/>
      <c r="Q427" s="230"/>
      <c r="R427" s="230"/>
      <c r="S427" s="230"/>
      <c r="T427" s="231"/>
      <c r="AT427" s="232" t="s">
        <v>222</v>
      </c>
      <c r="AU427" s="232" t="s">
        <v>81</v>
      </c>
      <c r="AV427" s="14" t="s">
        <v>81</v>
      </c>
      <c r="AW427" s="14" t="s">
        <v>34</v>
      </c>
      <c r="AX427" s="14" t="s">
        <v>79</v>
      </c>
      <c r="AY427" s="232" t="s">
        <v>212</v>
      </c>
    </row>
    <row r="428" spans="1:65" s="2" customFormat="1" ht="33" customHeight="1">
      <c r="A428" s="36"/>
      <c r="B428" s="37"/>
      <c r="C428" s="195" t="s">
        <v>595</v>
      </c>
      <c r="D428" s="195" t="s">
        <v>214</v>
      </c>
      <c r="E428" s="196" t="s">
        <v>596</v>
      </c>
      <c r="F428" s="197" t="s">
        <v>597</v>
      </c>
      <c r="G428" s="198" t="s">
        <v>306</v>
      </c>
      <c r="H428" s="199">
        <v>2.988</v>
      </c>
      <c r="I428" s="200"/>
      <c r="J428" s="201">
        <f>ROUND(I428*H428,2)</f>
        <v>0</v>
      </c>
      <c r="K428" s="197" t="s">
        <v>218</v>
      </c>
      <c r="L428" s="41"/>
      <c r="M428" s="202" t="s">
        <v>21</v>
      </c>
      <c r="N428" s="203" t="s">
        <v>44</v>
      </c>
      <c r="O428" s="66"/>
      <c r="P428" s="204">
        <f>O428*H428</f>
        <v>0</v>
      </c>
      <c r="Q428" s="204">
        <v>1.06277</v>
      </c>
      <c r="R428" s="204">
        <f>Q428*H428</f>
        <v>3.1755567600000001</v>
      </c>
      <c r="S428" s="204">
        <v>0</v>
      </c>
      <c r="T428" s="205">
        <f>S428*H428</f>
        <v>0</v>
      </c>
      <c r="U428" s="36"/>
      <c r="V428" s="36"/>
      <c r="W428" s="36"/>
      <c r="X428" s="36"/>
      <c r="Y428" s="36"/>
      <c r="Z428" s="36"/>
      <c r="AA428" s="36"/>
      <c r="AB428" s="36"/>
      <c r="AC428" s="36"/>
      <c r="AD428" s="36"/>
      <c r="AE428" s="36"/>
      <c r="AR428" s="206" t="s">
        <v>93</v>
      </c>
      <c r="AT428" s="206" t="s">
        <v>214</v>
      </c>
      <c r="AU428" s="206" t="s">
        <v>81</v>
      </c>
      <c r="AY428" s="19" t="s">
        <v>212</v>
      </c>
      <c r="BE428" s="207">
        <f>IF(N428="základní",J428,0)</f>
        <v>0</v>
      </c>
      <c r="BF428" s="207">
        <f>IF(N428="snížená",J428,0)</f>
        <v>0</v>
      </c>
      <c r="BG428" s="207">
        <f>IF(N428="zákl. přenesená",J428,0)</f>
        <v>0</v>
      </c>
      <c r="BH428" s="207">
        <f>IF(N428="sníž. přenesená",J428,0)</f>
        <v>0</v>
      </c>
      <c r="BI428" s="207">
        <f>IF(N428="nulová",J428,0)</f>
        <v>0</v>
      </c>
      <c r="BJ428" s="19" t="s">
        <v>79</v>
      </c>
      <c r="BK428" s="207">
        <f>ROUND(I428*H428,2)</f>
        <v>0</v>
      </c>
      <c r="BL428" s="19" t="s">
        <v>93</v>
      </c>
      <c r="BM428" s="206" t="s">
        <v>598</v>
      </c>
    </row>
    <row r="429" spans="1:65" s="2" customFormat="1" ht="19.5">
      <c r="A429" s="36"/>
      <c r="B429" s="37"/>
      <c r="C429" s="38"/>
      <c r="D429" s="208" t="s">
        <v>292</v>
      </c>
      <c r="E429" s="38"/>
      <c r="F429" s="209" t="s">
        <v>436</v>
      </c>
      <c r="G429" s="38"/>
      <c r="H429" s="38"/>
      <c r="I429" s="119"/>
      <c r="J429" s="38"/>
      <c r="K429" s="38"/>
      <c r="L429" s="41"/>
      <c r="M429" s="210"/>
      <c r="N429" s="211"/>
      <c r="O429" s="66"/>
      <c r="P429" s="66"/>
      <c r="Q429" s="66"/>
      <c r="R429" s="66"/>
      <c r="S429" s="66"/>
      <c r="T429" s="67"/>
      <c r="U429" s="36"/>
      <c r="V429" s="36"/>
      <c r="W429" s="36"/>
      <c r="X429" s="36"/>
      <c r="Y429" s="36"/>
      <c r="Z429" s="36"/>
      <c r="AA429" s="36"/>
      <c r="AB429" s="36"/>
      <c r="AC429" s="36"/>
      <c r="AD429" s="36"/>
      <c r="AE429" s="36"/>
      <c r="AT429" s="19" t="s">
        <v>292</v>
      </c>
      <c r="AU429" s="19" t="s">
        <v>81</v>
      </c>
    </row>
    <row r="430" spans="1:65" s="14" customFormat="1" ht="11.25">
      <c r="B430" s="222"/>
      <c r="C430" s="223"/>
      <c r="D430" s="208" t="s">
        <v>222</v>
      </c>
      <c r="E430" s="224" t="s">
        <v>21</v>
      </c>
      <c r="F430" s="225" t="s">
        <v>599</v>
      </c>
      <c r="G430" s="223"/>
      <c r="H430" s="226">
        <v>2.988</v>
      </c>
      <c r="I430" s="227"/>
      <c r="J430" s="223"/>
      <c r="K430" s="223"/>
      <c r="L430" s="228"/>
      <c r="M430" s="229"/>
      <c r="N430" s="230"/>
      <c r="O430" s="230"/>
      <c r="P430" s="230"/>
      <c r="Q430" s="230"/>
      <c r="R430" s="230"/>
      <c r="S430" s="230"/>
      <c r="T430" s="231"/>
      <c r="AT430" s="232" t="s">
        <v>222</v>
      </c>
      <c r="AU430" s="232" t="s">
        <v>81</v>
      </c>
      <c r="AV430" s="14" t="s">
        <v>81</v>
      </c>
      <c r="AW430" s="14" t="s">
        <v>34</v>
      </c>
      <c r="AX430" s="14" t="s">
        <v>79</v>
      </c>
      <c r="AY430" s="232" t="s">
        <v>212</v>
      </c>
    </row>
    <row r="431" spans="1:65" s="2" customFormat="1" ht="16.5" customHeight="1">
      <c r="A431" s="36"/>
      <c r="B431" s="37"/>
      <c r="C431" s="195" t="s">
        <v>600</v>
      </c>
      <c r="D431" s="195" t="s">
        <v>214</v>
      </c>
      <c r="E431" s="196" t="s">
        <v>601</v>
      </c>
      <c r="F431" s="197" t="s">
        <v>602</v>
      </c>
      <c r="G431" s="198" t="s">
        <v>217</v>
      </c>
      <c r="H431" s="199">
        <v>1.6</v>
      </c>
      <c r="I431" s="200"/>
      <c r="J431" s="201">
        <f>ROUND(I431*H431,2)</f>
        <v>0</v>
      </c>
      <c r="K431" s="197" t="s">
        <v>218</v>
      </c>
      <c r="L431" s="41"/>
      <c r="M431" s="202" t="s">
        <v>21</v>
      </c>
      <c r="N431" s="203" t="s">
        <v>44</v>
      </c>
      <c r="O431" s="66"/>
      <c r="P431" s="204">
        <f>O431*H431</f>
        <v>0</v>
      </c>
      <c r="Q431" s="204">
        <v>1.7034</v>
      </c>
      <c r="R431" s="204">
        <f>Q431*H431</f>
        <v>2.7254400000000003</v>
      </c>
      <c r="S431" s="204">
        <v>0</v>
      </c>
      <c r="T431" s="205">
        <f>S431*H431</f>
        <v>0</v>
      </c>
      <c r="U431" s="36"/>
      <c r="V431" s="36"/>
      <c r="W431" s="36"/>
      <c r="X431" s="36"/>
      <c r="Y431" s="36"/>
      <c r="Z431" s="36"/>
      <c r="AA431" s="36"/>
      <c r="AB431" s="36"/>
      <c r="AC431" s="36"/>
      <c r="AD431" s="36"/>
      <c r="AE431" s="36"/>
      <c r="AR431" s="206" t="s">
        <v>93</v>
      </c>
      <c r="AT431" s="206" t="s">
        <v>214</v>
      </c>
      <c r="AU431" s="206" t="s">
        <v>81</v>
      </c>
      <c r="AY431" s="19" t="s">
        <v>212</v>
      </c>
      <c r="BE431" s="207">
        <f>IF(N431="základní",J431,0)</f>
        <v>0</v>
      </c>
      <c r="BF431" s="207">
        <f>IF(N431="snížená",J431,0)</f>
        <v>0</v>
      </c>
      <c r="BG431" s="207">
        <f>IF(N431="zákl. přenesená",J431,0)</f>
        <v>0</v>
      </c>
      <c r="BH431" s="207">
        <f>IF(N431="sníž. přenesená",J431,0)</f>
        <v>0</v>
      </c>
      <c r="BI431" s="207">
        <f>IF(N431="nulová",J431,0)</f>
        <v>0</v>
      </c>
      <c r="BJ431" s="19" t="s">
        <v>79</v>
      </c>
      <c r="BK431" s="207">
        <f>ROUND(I431*H431,2)</f>
        <v>0</v>
      </c>
      <c r="BL431" s="19" t="s">
        <v>93</v>
      </c>
      <c r="BM431" s="206" t="s">
        <v>603</v>
      </c>
    </row>
    <row r="432" spans="1:65" s="2" customFormat="1" ht="39">
      <c r="A432" s="36"/>
      <c r="B432" s="37"/>
      <c r="C432" s="38"/>
      <c r="D432" s="208" t="s">
        <v>220</v>
      </c>
      <c r="E432" s="38"/>
      <c r="F432" s="209" t="s">
        <v>604</v>
      </c>
      <c r="G432" s="38"/>
      <c r="H432" s="38"/>
      <c r="I432" s="119"/>
      <c r="J432" s="38"/>
      <c r="K432" s="38"/>
      <c r="L432" s="41"/>
      <c r="M432" s="210"/>
      <c r="N432" s="211"/>
      <c r="O432" s="66"/>
      <c r="P432" s="66"/>
      <c r="Q432" s="66"/>
      <c r="R432" s="66"/>
      <c r="S432" s="66"/>
      <c r="T432" s="67"/>
      <c r="U432" s="36"/>
      <c r="V432" s="36"/>
      <c r="W432" s="36"/>
      <c r="X432" s="36"/>
      <c r="Y432" s="36"/>
      <c r="Z432" s="36"/>
      <c r="AA432" s="36"/>
      <c r="AB432" s="36"/>
      <c r="AC432" s="36"/>
      <c r="AD432" s="36"/>
      <c r="AE432" s="36"/>
      <c r="AT432" s="19" t="s">
        <v>220</v>
      </c>
      <c r="AU432" s="19" t="s">
        <v>81</v>
      </c>
    </row>
    <row r="433" spans="1:65" s="14" customFormat="1" ht="11.25">
      <c r="B433" s="222"/>
      <c r="C433" s="223"/>
      <c r="D433" s="208" t="s">
        <v>222</v>
      </c>
      <c r="E433" s="224" t="s">
        <v>21</v>
      </c>
      <c r="F433" s="225" t="s">
        <v>605</v>
      </c>
      <c r="G433" s="223"/>
      <c r="H433" s="226">
        <v>1.6</v>
      </c>
      <c r="I433" s="227"/>
      <c r="J433" s="223"/>
      <c r="K433" s="223"/>
      <c r="L433" s="228"/>
      <c r="M433" s="229"/>
      <c r="N433" s="230"/>
      <c r="O433" s="230"/>
      <c r="P433" s="230"/>
      <c r="Q433" s="230"/>
      <c r="R433" s="230"/>
      <c r="S433" s="230"/>
      <c r="T433" s="231"/>
      <c r="AT433" s="232" t="s">
        <v>222</v>
      </c>
      <c r="AU433" s="232" t="s">
        <v>81</v>
      </c>
      <c r="AV433" s="14" t="s">
        <v>81</v>
      </c>
      <c r="AW433" s="14" t="s">
        <v>34</v>
      </c>
      <c r="AX433" s="14" t="s">
        <v>79</v>
      </c>
      <c r="AY433" s="232" t="s">
        <v>212</v>
      </c>
    </row>
    <row r="434" spans="1:65" s="12" customFormat="1" ht="22.9" customHeight="1">
      <c r="B434" s="179"/>
      <c r="C434" s="180"/>
      <c r="D434" s="181" t="s">
        <v>72</v>
      </c>
      <c r="E434" s="193" t="s">
        <v>256</v>
      </c>
      <c r="F434" s="193" t="s">
        <v>606</v>
      </c>
      <c r="G434" s="180"/>
      <c r="H434" s="180"/>
      <c r="I434" s="183"/>
      <c r="J434" s="194">
        <f>BK434</f>
        <v>0</v>
      </c>
      <c r="K434" s="180"/>
      <c r="L434" s="185"/>
      <c r="M434" s="186"/>
      <c r="N434" s="187"/>
      <c r="O434" s="187"/>
      <c r="P434" s="188">
        <f>SUM(P435:P753)</f>
        <v>0</v>
      </c>
      <c r="Q434" s="187"/>
      <c r="R434" s="188">
        <f>SUM(R435:R753)</f>
        <v>51.389845039999997</v>
      </c>
      <c r="S434" s="187"/>
      <c r="T434" s="189">
        <f>SUM(T435:T753)</f>
        <v>4.3</v>
      </c>
      <c r="AR434" s="190" t="s">
        <v>79</v>
      </c>
      <c r="AT434" s="191" t="s">
        <v>72</v>
      </c>
      <c r="AU434" s="191" t="s">
        <v>79</v>
      </c>
      <c r="AY434" s="190" t="s">
        <v>212</v>
      </c>
      <c r="BK434" s="192">
        <f>SUM(BK435:BK753)</f>
        <v>0</v>
      </c>
    </row>
    <row r="435" spans="1:65" s="2" customFormat="1" ht="21.75" customHeight="1">
      <c r="A435" s="36"/>
      <c r="B435" s="37"/>
      <c r="C435" s="195" t="s">
        <v>607</v>
      </c>
      <c r="D435" s="195" t="s">
        <v>214</v>
      </c>
      <c r="E435" s="196" t="s">
        <v>608</v>
      </c>
      <c r="F435" s="197" t="s">
        <v>609</v>
      </c>
      <c r="G435" s="198" t="s">
        <v>150</v>
      </c>
      <c r="H435" s="199">
        <v>67.650000000000006</v>
      </c>
      <c r="I435" s="200"/>
      <c r="J435" s="201">
        <f>ROUND(I435*H435,2)</f>
        <v>0</v>
      </c>
      <c r="K435" s="197" t="s">
        <v>218</v>
      </c>
      <c r="L435" s="41"/>
      <c r="M435" s="202" t="s">
        <v>21</v>
      </c>
      <c r="N435" s="203" t="s">
        <v>44</v>
      </c>
      <c r="O435" s="66"/>
      <c r="P435" s="204">
        <f>O435*H435</f>
        <v>0</v>
      </c>
      <c r="Q435" s="204">
        <v>4.9399999999999999E-3</v>
      </c>
      <c r="R435" s="204">
        <f>Q435*H435</f>
        <v>0.33419100000000002</v>
      </c>
      <c r="S435" s="204">
        <v>0</v>
      </c>
      <c r="T435" s="205">
        <f>S435*H435</f>
        <v>0</v>
      </c>
      <c r="U435" s="36"/>
      <c r="V435" s="36"/>
      <c r="W435" s="36"/>
      <c r="X435" s="36"/>
      <c r="Y435" s="36"/>
      <c r="Z435" s="36"/>
      <c r="AA435" s="36"/>
      <c r="AB435" s="36"/>
      <c r="AC435" s="36"/>
      <c r="AD435" s="36"/>
      <c r="AE435" s="36"/>
      <c r="AR435" s="206" t="s">
        <v>93</v>
      </c>
      <c r="AT435" s="206" t="s">
        <v>214</v>
      </c>
      <c r="AU435" s="206" t="s">
        <v>81</v>
      </c>
      <c r="AY435" s="19" t="s">
        <v>212</v>
      </c>
      <c r="BE435" s="207">
        <f>IF(N435="základní",J435,0)</f>
        <v>0</v>
      </c>
      <c r="BF435" s="207">
        <f>IF(N435="snížená",J435,0)</f>
        <v>0</v>
      </c>
      <c r="BG435" s="207">
        <f>IF(N435="zákl. přenesená",J435,0)</f>
        <v>0</v>
      </c>
      <c r="BH435" s="207">
        <f>IF(N435="sníž. přenesená",J435,0)</f>
        <v>0</v>
      </c>
      <c r="BI435" s="207">
        <f>IF(N435="nulová",J435,0)</f>
        <v>0</v>
      </c>
      <c r="BJ435" s="19" t="s">
        <v>79</v>
      </c>
      <c r="BK435" s="207">
        <f>ROUND(I435*H435,2)</f>
        <v>0</v>
      </c>
      <c r="BL435" s="19" t="s">
        <v>93</v>
      </c>
      <c r="BM435" s="206" t="s">
        <v>610</v>
      </c>
    </row>
    <row r="436" spans="1:65" s="14" customFormat="1" ht="11.25">
      <c r="B436" s="222"/>
      <c r="C436" s="223"/>
      <c r="D436" s="208" t="s">
        <v>222</v>
      </c>
      <c r="E436" s="224" t="s">
        <v>21</v>
      </c>
      <c r="F436" s="225" t="s">
        <v>611</v>
      </c>
      <c r="G436" s="223"/>
      <c r="H436" s="226">
        <v>67.650000000000006</v>
      </c>
      <c r="I436" s="227"/>
      <c r="J436" s="223"/>
      <c r="K436" s="223"/>
      <c r="L436" s="228"/>
      <c r="M436" s="229"/>
      <c r="N436" s="230"/>
      <c r="O436" s="230"/>
      <c r="P436" s="230"/>
      <c r="Q436" s="230"/>
      <c r="R436" s="230"/>
      <c r="S436" s="230"/>
      <c r="T436" s="231"/>
      <c r="AT436" s="232" t="s">
        <v>222</v>
      </c>
      <c r="AU436" s="232" t="s">
        <v>81</v>
      </c>
      <c r="AV436" s="14" t="s">
        <v>81</v>
      </c>
      <c r="AW436" s="14" t="s">
        <v>34</v>
      </c>
      <c r="AX436" s="14" t="s">
        <v>79</v>
      </c>
      <c r="AY436" s="232" t="s">
        <v>212</v>
      </c>
    </row>
    <row r="437" spans="1:65" s="2" customFormat="1" ht="16.5" customHeight="1">
      <c r="A437" s="36"/>
      <c r="B437" s="37"/>
      <c r="C437" s="195" t="s">
        <v>612</v>
      </c>
      <c r="D437" s="195" t="s">
        <v>214</v>
      </c>
      <c r="E437" s="196" t="s">
        <v>613</v>
      </c>
      <c r="F437" s="197" t="s">
        <v>614</v>
      </c>
      <c r="G437" s="198" t="s">
        <v>150</v>
      </c>
      <c r="H437" s="199">
        <v>80.650000000000006</v>
      </c>
      <c r="I437" s="200"/>
      <c r="J437" s="201">
        <f>ROUND(I437*H437,2)</f>
        <v>0</v>
      </c>
      <c r="K437" s="197" t="s">
        <v>218</v>
      </c>
      <c r="L437" s="41"/>
      <c r="M437" s="202" t="s">
        <v>21</v>
      </c>
      <c r="N437" s="203" t="s">
        <v>44</v>
      </c>
      <c r="O437" s="66"/>
      <c r="P437" s="204">
        <f>O437*H437</f>
        <v>0</v>
      </c>
      <c r="Q437" s="204">
        <v>2.5999999999999998E-4</v>
      </c>
      <c r="R437" s="204">
        <f>Q437*H437</f>
        <v>2.0968999999999998E-2</v>
      </c>
      <c r="S437" s="204">
        <v>0</v>
      </c>
      <c r="T437" s="205">
        <f>S437*H437</f>
        <v>0</v>
      </c>
      <c r="U437" s="36"/>
      <c r="V437" s="36"/>
      <c r="W437" s="36"/>
      <c r="X437" s="36"/>
      <c r="Y437" s="36"/>
      <c r="Z437" s="36"/>
      <c r="AA437" s="36"/>
      <c r="AB437" s="36"/>
      <c r="AC437" s="36"/>
      <c r="AD437" s="36"/>
      <c r="AE437" s="36"/>
      <c r="AR437" s="206" t="s">
        <v>93</v>
      </c>
      <c r="AT437" s="206" t="s">
        <v>214</v>
      </c>
      <c r="AU437" s="206" t="s">
        <v>81</v>
      </c>
      <c r="AY437" s="19" t="s">
        <v>212</v>
      </c>
      <c r="BE437" s="207">
        <f>IF(N437="základní",J437,0)</f>
        <v>0</v>
      </c>
      <c r="BF437" s="207">
        <f>IF(N437="snížená",J437,0)</f>
        <v>0</v>
      </c>
      <c r="BG437" s="207">
        <f>IF(N437="zákl. přenesená",J437,0)</f>
        <v>0</v>
      </c>
      <c r="BH437" s="207">
        <f>IF(N437="sníž. přenesená",J437,0)</f>
        <v>0</v>
      </c>
      <c r="BI437" s="207">
        <f>IF(N437="nulová",J437,0)</f>
        <v>0</v>
      </c>
      <c r="BJ437" s="19" t="s">
        <v>79</v>
      </c>
      <c r="BK437" s="207">
        <f>ROUND(I437*H437,2)</f>
        <v>0</v>
      </c>
      <c r="BL437" s="19" t="s">
        <v>93</v>
      </c>
      <c r="BM437" s="206" t="s">
        <v>615</v>
      </c>
    </row>
    <row r="438" spans="1:65" s="14" customFormat="1" ht="11.25">
      <c r="B438" s="222"/>
      <c r="C438" s="223"/>
      <c r="D438" s="208" t="s">
        <v>222</v>
      </c>
      <c r="E438" s="224" t="s">
        <v>21</v>
      </c>
      <c r="F438" s="225" t="s">
        <v>611</v>
      </c>
      <c r="G438" s="223"/>
      <c r="H438" s="226">
        <v>67.650000000000006</v>
      </c>
      <c r="I438" s="227"/>
      <c r="J438" s="223"/>
      <c r="K438" s="223"/>
      <c r="L438" s="228"/>
      <c r="M438" s="229"/>
      <c r="N438" s="230"/>
      <c r="O438" s="230"/>
      <c r="P438" s="230"/>
      <c r="Q438" s="230"/>
      <c r="R438" s="230"/>
      <c r="S438" s="230"/>
      <c r="T438" s="231"/>
      <c r="AT438" s="232" t="s">
        <v>222</v>
      </c>
      <c r="AU438" s="232" t="s">
        <v>81</v>
      </c>
      <c r="AV438" s="14" t="s">
        <v>81</v>
      </c>
      <c r="AW438" s="14" t="s">
        <v>34</v>
      </c>
      <c r="AX438" s="14" t="s">
        <v>73</v>
      </c>
      <c r="AY438" s="232" t="s">
        <v>212</v>
      </c>
    </row>
    <row r="439" spans="1:65" s="14" customFormat="1" ht="11.25">
      <c r="B439" s="222"/>
      <c r="C439" s="223"/>
      <c r="D439" s="208" t="s">
        <v>222</v>
      </c>
      <c r="E439" s="224" t="s">
        <v>21</v>
      </c>
      <c r="F439" s="225" t="s">
        <v>616</v>
      </c>
      <c r="G439" s="223"/>
      <c r="H439" s="226">
        <v>13</v>
      </c>
      <c r="I439" s="227"/>
      <c r="J439" s="223"/>
      <c r="K439" s="223"/>
      <c r="L439" s="228"/>
      <c r="M439" s="229"/>
      <c r="N439" s="230"/>
      <c r="O439" s="230"/>
      <c r="P439" s="230"/>
      <c r="Q439" s="230"/>
      <c r="R439" s="230"/>
      <c r="S439" s="230"/>
      <c r="T439" s="231"/>
      <c r="AT439" s="232" t="s">
        <v>222</v>
      </c>
      <c r="AU439" s="232" t="s">
        <v>81</v>
      </c>
      <c r="AV439" s="14" t="s">
        <v>81</v>
      </c>
      <c r="AW439" s="14" t="s">
        <v>34</v>
      </c>
      <c r="AX439" s="14" t="s">
        <v>73</v>
      </c>
      <c r="AY439" s="232" t="s">
        <v>212</v>
      </c>
    </row>
    <row r="440" spans="1:65" s="15" customFormat="1" ht="11.25">
      <c r="B440" s="233"/>
      <c r="C440" s="234"/>
      <c r="D440" s="208" t="s">
        <v>222</v>
      </c>
      <c r="E440" s="235" t="s">
        <v>21</v>
      </c>
      <c r="F440" s="236" t="s">
        <v>226</v>
      </c>
      <c r="G440" s="234"/>
      <c r="H440" s="237">
        <v>80.650000000000006</v>
      </c>
      <c r="I440" s="238"/>
      <c r="J440" s="234"/>
      <c r="K440" s="234"/>
      <c r="L440" s="239"/>
      <c r="M440" s="240"/>
      <c r="N440" s="241"/>
      <c r="O440" s="241"/>
      <c r="P440" s="241"/>
      <c r="Q440" s="241"/>
      <c r="R440" s="241"/>
      <c r="S440" s="241"/>
      <c r="T440" s="242"/>
      <c r="AT440" s="243" t="s">
        <v>222</v>
      </c>
      <c r="AU440" s="243" t="s">
        <v>81</v>
      </c>
      <c r="AV440" s="15" t="s">
        <v>88</v>
      </c>
      <c r="AW440" s="15" t="s">
        <v>34</v>
      </c>
      <c r="AX440" s="15" t="s">
        <v>79</v>
      </c>
      <c r="AY440" s="243" t="s">
        <v>212</v>
      </c>
    </row>
    <row r="441" spans="1:65" s="2" customFormat="1" ht="16.5" customHeight="1">
      <c r="A441" s="36"/>
      <c r="B441" s="37"/>
      <c r="C441" s="195" t="s">
        <v>617</v>
      </c>
      <c r="D441" s="195" t="s">
        <v>214</v>
      </c>
      <c r="E441" s="196" t="s">
        <v>618</v>
      </c>
      <c r="F441" s="197" t="s">
        <v>619</v>
      </c>
      <c r="G441" s="198" t="s">
        <v>521</v>
      </c>
      <c r="H441" s="199">
        <v>4</v>
      </c>
      <c r="I441" s="200"/>
      <c r="J441" s="201">
        <f>ROUND(I441*H441,2)</f>
        <v>0</v>
      </c>
      <c r="K441" s="197" t="s">
        <v>218</v>
      </c>
      <c r="L441" s="41"/>
      <c r="M441" s="202" t="s">
        <v>21</v>
      </c>
      <c r="N441" s="203" t="s">
        <v>44</v>
      </c>
      <c r="O441" s="66"/>
      <c r="P441" s="204">
        <f>O441*H441</f>
        <v>0</v>
      </c>
      <c r="Q441" s="204">
        <v>0.01</v>
      </c>
      <c r="R441" s="204">
        <f>Q441*H441</f>
        <v>0.04</v>
      </c>
      <c r="S441" s="204">
        <v>0</v>
      </c>
      <c r="T441" s="205">
        <f>S441*H441</f>
        <v>0</v>
      </c>
      <c r="U441" s="36"/>
      <c r="V441" s="36"/>
      <c r="W441" s="36"/>
      <c r="X441" s="36"/>
      <c r="Y441" s="36"/>
      <c r="Z441" s="36"/>
      <c r="AA441" s="36"/>
      <c r="AB441" s="36"/>
      <c r="AC441" s="36"/>
      <c r="AD441" s="36"/>
      <c r="AE441" s="36"/>
      <c r="AR441" s="206" t="s">
        <v>93</v>
      </c>
      <c r="AT441" s="206" t="s">
        <v>214</v>
      </c>
      <c r="AU441" s="206" t="s">
        <v>81</v>
      </c>
      <c r="AY441" s="19" t="s">
        <v>212</v>
      </c>
      <c r="BE441" s="207">
        <f>IF(N441="základní",J441,0)</f>
        <v>0</v>
      </c>
      <c r="BF441" s="207">
        <f>IF(N441="snížená",J441,0)</f>
        <v>0</v>
      </c>
      <c r="BG441" s="207">
        <f>IF(N441="zákl. přenesená",J441,0)</f>
        <v>0</v>
      </c>
      <c r="BH441" s="207">
        <f>IF(N441="sníž. přenesená",J441,0)</f>
        <v>0</v>
      </c>
      <c r="BI441" s="207">
        <f>IF(N441="nulová",J441,0)</f>
        <v>0</v>
      </c>
      <c r="BJ441" s="19" t="s">
        <v>79</v>
      </c>
      <c r="BK441" s="207">
        <f>ROUND(I441*H441,2)</f>
        <v>0</v>
      </c>
      <c r="BL441" s="19" t="s">
        <v>93</v>
      </c>
      <c r="BM441" s="206" t="s">
        <v>620</v>
      </c>
    </row>
    <row r="442" spans="1:65" s="14" customFormat="1" ht="11.25">
      <c r="B442" s="222"/>
      <c r="C442" s="223"/>
      <c r="D442" s="208" t="s">
        <v>222</v>
      </c>
      <c r="E442" s="224" t="s">
        <v>21</v>
      </c>
      <c r="F442" s="225" t="s">
        <v>621</v>
      </c>
      <c r="G442" s="223"/>
      <c r="H442" s="226">
        <v>4</v>
      </c>
      <c r="I442" s="227"/>
      <c r="J442" s="223"/>
      <c r="K442" s="223"/>
      <c r="L442" s="228"/>
      <c r="M442" s="229"/>
      <c r="N442" s="230"/>
      <c r="O442" s="230"/>
      <c r="P442" s="230"/>
      <c r="Q442" s="230"/>
      <c r="R442" s="230"/>
      <c r="S442" s="230"/>
      <c r="T442" s="231"/>
      <c r="AT442" s="232" t="s">
        <v>222</v>
      </c>
      <c r="AU442" s="232" t="s">
        <v>81</v>
      </c>
      <c r="AV442" s="14" t="s">
        <v>81</v>
      </c>
      <c r="AW442" s="14" t="s">
        <v>34</v>
      </c>
      <c r="AX442" s="14" t="s">
        <v>79</v>
      </c>
      <c r="AY442" s="232" t="s">
        <v>212</v>
      </c>
    </row>
    <row r="443" spans="1:65" s="2" customFormat="1" ht="21.75" customHeight="1">
      <c r="A443" s="36"/>
      <c r="B443" s="37"/>
      <c r="C443" s="195" t="s">
        <v>622</v>
      </c>
      <c r="D443" s="195" t="s">
        <v>214</v>
      </c>
      <c r="E443" s="196" t="s">
        <v>623</v>
      </c>
      <c r="F443" s="197" t="s">
        <v>624</v>
      </c>
      <c r="G443" s="198" t="s">
        <v>150</v>
      </c>
      <c r="H443" s="199">
        <v>67.650000000000006</v>
      </c>
      <c r="I443" s="200"/>
      <c r="J443" s="201">
        <f>ROUND(I443*H443,2)</f>
        <v>0</v>
      </c>
      <c r="K443" s="197" t="s">
        <v>218</v>
      </c>
      <c r="L443" s="41"/>
      <c r="M443" s="202" t="s">
        <v>21</v>
      </c>
      <c r="N443" s="203" t="s">
        <v>44</v>
      </c>
      <c r="O443" s="66"/>
      <c r="P443" s="204">
        <f>O443*H443</f>
        <v>0</v>
      </c>
      <c r="Q443" s="204">
        <v>1.8380000000000001E-2</v>
      </c>
      <c r="R443" s="204">
        <f>Q443*H443</f>
        <v>1.2434070000000002</v>
      </c>
      <c r="S443" s="204">
        <v>0</v>
      </c>
      <c r="T443" s="205">
        <f>S443*H443</f>
        <v>0</v>
      </c>
      <c r="U443" s="36"/>
      <c r="V443" s="36"/>
      <c r="W443" s="36"/>
      <c r="X443" s="36"/>
      <c r="Y443" s="36"/>
      <c r="Z443" s="36"/>
      <c r="AA443" s="36"/>
      <c r="AB443" s="36"/>
      <c r="AC443" s="36"/>
      <c r="AD443" s="36"/>
      <c r="AE443" s="36"/>
      <c r="AR443" s="206" t="s">
        <v>93</v>
      </c>
      <c r="AT443" s="206" t="s">
        <v>214</v>
      </c>
      <c r="AU443" s="206" t="s">
        <v>81</v>
      </c>
      <c r="AY443" s="19" t="s">
        <v>212</v>
      </c>
      <c r="BE443" s="207">
        <f>IF(N443="základní",J443,0)</f>
        <v>0</v>
      </c>
      <c r="BF443" s="207">
        <f>IF(N443="snížená",J443,0)</f>
        <v>0</v>
      </c>
      <c r="BG443" s="207">
        <f>IF(N443="zákl. přenesená",J443,0)</f>
        <v>0</v>
      </c>
      <c r="BH443" s="207">
        <f>IF(N443="sníž. přenesená",J443,0)</f>
        <v>0</v>
      </c>
      <c r="BI443" s="207">
        <f>IF(N443="nulová",J443,0)</f>
        <v>0</v>
      </c>
      <c r="BJ443" s="19" t="s">
        <v>79</v>
      </c>
      <c r="BK443" s="207">
        <f>ROUND(I443*H443,2)</f>
        <v>0</v>
      </c>
      <c r="BL443" s="19" t="s">
        <v>93</v>
      </c>
      <c r="BM443" s="206" t="s">
        <v>625</v>
      </c>
    </row>
    <row r="444" spans="1:65" s="2" customFormat="1" ht="48.75">
      <c r="A444" s="36"/>
      <c r="B444" s="37"/>
      <c r="C444" s="38"/>
      <c r="D444" s="208" t="s">
        <v>220</v>
      </c>
      <c r="E444" s="38"/>
      <c r="F444" s="209" t="s">
        <v>626</v>
      </c>
      <c r="G444" s="38"/>
      <c r="H444" s="38"/>
      <c r="I444" s="119"/>
      <c r="J444" s="38"/>
      <c r="K444" s="38"/>
      <c r="L444" s="41"/>
      <c r="M444" s="210"/>
      <c r="N444" s="211"/>
      <c r="O444" s="66"/>
      <c r="P444" s="66"/>
      <c r="Q444" s="66"/>
      <c r="R444" s="66"/>
      <c r="S444" s="66"/>
      <c r="T444" s="67"/>
      <c r="U444" s="36"/>
      <c r="V444" s="36"/>
      <c r="W444" s="36"/>
      <c r="X444" s="36"/>
      <c r="Y444" s="36"/>
      <c r="Z444" s="36"/>
      <c r="AA444" s="36"/>
      <c r="AB444" s="36"/>
      <c r="AC444" s="36"/>
      <c r="AD444" s="36"/>
      <c r="AE444" s="36"/>
      <c r="AT444" s="19" t="s">
        <v>220</v>
      </c>
      <c r="AU444" s="19" t="s">
        <v>81</v>
      </c>
    </row>
    <row r="445" spans="1:65" s="13" customFormat="1" ht="11.25">
      <c r="B445" s="212"/>
      <c r="C445" s="213"/>
      <c r="D445" s="208" t="s">
        <v>222</v>
      </c>
      <c r="E445" s="214" t="s">
        <v>21</v>
      </c>
      <c r="F445" s="215" t="s">
        <v>559</v>
      </c>
      <c r="G445" s="213"/>
      <c r="H445" s="214" t="s">
        <v>21</v>
      </c>
      <c r="I445" s="216"/>
      <c r="J445" s="213"/>
      <c r="K445" s="213"/>
      <c r="L445" s="217"/>
      <c r="M445" s="218"/>
      <c r="N445" s="219"/>
      <c r="O445" s="219"/>
      <c r="P445" s="219"/>
      <c r="Q445" s="219"/>
      <c r="R445" s="219"/>
      <c r="S445" s="219"/>
      <c r="T445" s="220"/>
      <c r="AT445" s="221" t="s">
        <v>222</v>
      </c>
      <c r="AU445" s="221" t="s">
        <v>81</v>
      </c>
      <c r="AV445" s="13" t="s">
        <v>79</v>
      </c>
      <c r="AW445" s="13" t="s">
        <v>34</v>
      </c>
      <c r="AX445" s="13" t="s">
        <v>73</v>
      </c>
      <c r="AY445" s="221" t="s">
        <v>212</v>
      </c>
    </row>
    <row r="446" spans="1:65" s="14" customFormat="1" ht="11.25">
      <c r="B446" s="222"/>
      <c r="C446" s="223"/>
      <c r="D446" s="208" t="s">
        <v>222</v>
      </c>
      <c r="E446" s="224" t="s">
        <v>21</v>
      </c>
      <c r="F446" s="225" t="s">
        <v>627</v>
      </c>
      <c r="G446" s="223"/>
      <c r="H446" s="226">
        <v>67.650000000000006</v>
      </c>
      <c r="I446" s="227"/>
      <c r="J446" s="223"/>
      <c r="K446" s="223"/>
      <c r="L446" s="228"/>
      <c r="M446" s="229"/>
      <c r="N446" s="230"/>
      <c r="O446" s="230"/>
      <c r="P446" s="230"/>
      <c r="Q446" s="230"/>
      <c r="R446" s="230"/>
      <c r="S446" s="230"/>
      <c r="T446" s="231"/>
      <c r="AT446" s="232" t="s">
        <v>222</v>
      </c>
      <c r="AU446" s="232" t="s">
        <v>81</v>
      </c>
      <c r="AV446" s="14" t="s">
        <v>81</v>
      </c>
      <c r="AW446" s="14" t="s">
        <v>34</v>
      </c>
      <c r="AX446" s="14" t="s">
        <v>73</v>
      </c>
      <c r="AY446" s="232" t="s">
        <v>212</v>
      </c>
    </row>
    <row r="447" spans="1:65" s="14" customFormat="1" ht="11.25">
      <c r="B447" s="222"/>
      <c r="C447" s="223"/>
      <c r="D447" s="208" t="s">
        <v>222</v>
      </c>
      <c r="E447" s="224" t="s">
        <v>21</v>
      </c>
      <c r="F447" s="225" t="s">
        <v>628</v>
      </c>
      <c r="G447" s="223"/>
      <c r="H447" s="226">
        <v>0</v>
      </c>
      <c r="I447" s="227"/>
      <c r="J447" s="223"/>
      <c r="K447" s="223"/>
      <c r="L447" s="228"/>
      <c r="M447" s="229"/>
      <c r="N447" s="230"/>
      <c r="O447" s="230"/>
      <c r="P447" s="230"/>
      <c r="Q447" s="230"/>
      <c r="R447" s="230"/>
      <c r="S447" s="230"/>
      <c r="T447" s="231"/>
      <c r="AT447" s="232" t="s">
        <v>222</v>
      </c>
      <c r="AU447" s="232" t="s">
        <v>81</v>
      </c>
      <c r="AV447" s="14" t="s">
        <v>81</v>
      </c>
      <c r="AW447" s="14" t="s">
        <v>34</v>
      </c>
      <c r="AX447" s="14" t="s">
        <v>73</v>
      </c>
      <c r="AY447" s="232" t="s">
        <v>212</v>
      </c>
    </row>
    <row r="448" spans="1:65" s="14" customFormat="1" ht="11.25">
      <c r="B448" s="222"/>
      <c r="C448" s="223"/>
      <c r="D448" s="208" t="s">
        <v>222</v>
      </c>
      <c r="E448" s="224" t="s">
        <v>21</v>
      </c>
      <c r="F448" s="225" t="s">
        <v>629</v>
      </c>
      <c r="G448" s="223"/>
      <c r="H448" s="226">
        <v>0</v>
      </c>
      <c r="I448" s="227"/>
      <c r="J448" s="223"/>
      <c r="K448" s="223"/>
      <c r="L448" s="228"/>
      <c r="M448" s="229"/>
      <c r="N448" s="230"/>
      <c r="O448" s="230"/>
      <c r="P448" s="230"/>
      <c r="Q448" s="230"/>
      <c r="R448" s="230"/>
      <c r="S448" s="230"/>
      <c r="T448" s="231"/>
      <c r="AT448" s="232" t="s">
        <v>222</v>
      </c>
      <c r="AU448" s="232" t="s">
        <v>81</v>
      </c>
      <c r="AV448" s="14" t="s">
        <v>81</v>
      </c>
      <c r="AW448" s="14" t="s">
        <v>34</v>
      </c>
      <c r="AX448" s="14" t="s">
        <v>73</v>
      </c>
      <c r="AY448" s="232" t="s">
        <v>212</v>
      </c>
    </row>
    <row r="449" spans="1:65" s="14" customFormat="1" ht="11.25">
      <c r="B449" s="222"/>
      <c r="C449" s="223"/>
      <c r="D449" s="208" t="s">
        <v>222</v>
      </c>
      <c r="E449" s="224" t="s">
        <v>21</v>
      </c>
      <c r="F449" s="225" t="s">
        <v>630</v>
      </c>
      <c r="G449" s="223"/>
      <c r="H449" s="226">
        <v>0</v>
      </c>
      <c r="I449" s="227"/>
      <c r="J449" s="223"/>
      <c r="K449" s="223"/>
      <c r="L449" s="228"/>
      <c r="M449" s="229"/>
      <c r="N449" s="230"/>
      <c r="O449" s="230"/>
      <c r="P449" s="230"/>
      <c r="Q449" s="230"/>
      <c r="R449" s="230"/>
      <c r="S449" s="230"/>
      <c r="T449" s="231"/>
      <c r="AT449" s="232" t="s">
        <v>222</v>
      </c>
      <c r="AU449" s="232" t="s">
        <v>81</v>
      </c>
      <c r="AV449" s="14" t="s">
        <v>81</v>
      </c>
      <c r="AW449" s="14" t="s">
        <v>34</v>
      </c>
      <c r="AX449" s="14" t="s">
        <v>73</v>
      </c>
      <c r="AY449" s="232" t="s">
        <v>212</v>
      </c>
    </row>
    <row r="450" spans="1:65" s="15" customFormat="1" ht="11.25">
      <c r="B450" s="233"/>
      <c r="C450" s="234"/>
      <c r="D450" s="208" t="s">
        <v>222</v>
      </c>
      <c r="E450" s="235" t="s">
        <v>21</v>
      </c>
      <c r="F450" s="236" t="s">
        <v>226</v>
      </c>
      <c r="G450" s="234"/>
      <c r="H450" s="237">
        <v>67.650000000000006</v>
      </c>
      <c r="I450" s="238"/>
      <c r="J450" s="234"/>
      <c r="K450" s="234"/>
      <c r="L450" s="239"/>
      <c r="M450" s="240"/>
      <c r="N450" s="241"/>
      <c r="O450" s="241"/>
      <c r="P450" s="241"/>
      <c r="Q450" s="241"/>
      <c r="R450" s="241"/>
      <c r="S450" s="241"/>
      <c r="T450" s="242"/>
      <c r="AT450" s="243" t="s">
        <v>222</v>
      </c>
      <c r="AU450" s="243" t="s">
        <v>81</v>
      </c>
      <c r="AV450" s="15" t="s">
        <v>88</v>
      </c>
      <c r="AW450" s="15" t="s">
        <v>34</v>
      </c>
      <c r="AX450" s="15" t="s">
        <v>79</v>
      </c>
      <c r="AY450" s="243" t="s">
        <v>212</v>
      </c>
    </row>
    <row r="451" spans="1:65" s="2" customFormat="1" ht="21.75" customHeight="1">
      <c r="A451" s="36"/>
      <c r="B451" s="37"/>
      <c r="C451" s="195" t="s">
        <v>631</v>
      </c>
      <c r="D451" s="195" t="s">
        <v>214</v>
      </c>
      <c r="E451" s="196" t="s">
        <v>632</v>
      </c>
      <c r="F451" s="197" t="s">
        <v>633</v>
      </c>
      <c r="G451" s="198" t="s">
        <v>150</v>
      </c>
      <c r="H451" s="199">
        <v>130</v>
      </c>
      <c r="I451" s="200"/>
      <c r="J451" s="201">
        <f>ROUND(I451*H451,2)</f>
        <v>0</v>
      </c>
      <c r="K451" s="197" t="s">
        <v>218</v>
      </c>
      <c r="L451" s="41"/>
      <c r="M451" s="202" t="s">
        <v>21</v>
      </c>
      <c r="N451" s="203" t="s">
        <v>44</v>
      </c>
      <c r="O451" s="66"/>
      <c r="P451" s="204">
        <f>O451*H451</f>
        <v>0</v>
      </c>
      <c r="Q451" s="204">
        <v>5.7000000000000002E-3</v>
      </c>
      <c r="R451" s="204">
        <f>Q451*H451</f>
        <v>0.74099999999999999</v>
      </c>
      <c r="S451" s="204">
        <v>0</v>
      </c>
      <c r="T451" s="205">
        <f>S451*H451</f>
        <v>0</v>
      </c>
      <c r="U451" s="36"/>
      <c r="V451" s="36"/>
      <c r="W451" s="36"/>
      <c r="X451" s="36"/>
      <c r="Y451" s="36"/>
      <c r="Z451" s="36"/>
      <c r="AA451" s="36"/>
      <c r="AB451" s="36"/>
      <c r="AC451" s="36"/>
      <c r="AD451" s="36"/>
      <c r="AE451" s="36"/>
      <c r="AR451" s="206" t="s">
        <v>93</v>
      </c>
      <c r="AT451" s="206" t="s">
        <v>214</v>
      </c>
      <c r="AU451" s="206" t="s">
        <v>81</v>
      </c>
      <c r="AY451" s="19" t="s">
        <v>212</v>
      </c>
      <c r="BE451" s="207">
        <f>IF(N451="základní",J451,0)</f>
        <v>0</v>
      </c>
      <c r="BF451" s="207">
        <f>IF(N451="snížená",J451,0)</f>
        <v>0</v>
      </c>
      <c r="BG451" s="207">
        <f>IF(N451="zákl. přenesená",J451,0)</f>
        <v>0</v>
      </c>
      <c r="BH451" s="207">
        <f>IF(N451="sníž. přenesená",J451,0)</f>
        <v>0</v>
      </c>
      <c r="BI451" s="207">
        <f>IF(N451="nulová",J451,0)</f>
        <v>0</v>
      </c>
      <c r="BJ451" s="19" t="s">
        <v>79</v>
      </c>
      <c r="BK451" s="207">
        <f>ROUND(I451*H451,2)</f>
        <v>0</v>
      </c>
      <c r="BL451" s="19" t="s">
        <v>93</v>
      </c>
      <c r="BM451" s="206" t="s">
        <v>634</v>
      </c>
    </row>
    <row r="452" spans="1:65" s="2" customFormat="1" ht="29.25">
      <c r="A452" s="36"/>
      <c r="B452" s="37"/>
      <c r="C452" s="38"/>
      <c r="D452" s="208" t="s">
        <v>220</v>
      </c>
      <c r="E452" s="38"/>
      <c r="F452" s="209" t="s">
        <v>635</v>
      </c>
      <c r="G452" s="38"/>
      <c r="H452" s="38"/>
      <c r="I452" s="119"/>
      <c r="J452" s="38"/>
      <c r="K452" s="38"/>
      <c r="L452" s="41"/>
      <c r="M452" s="210"/>
      <c r="N452" s="211"/>
      <c r="O452" s="66"/>
      <c r="P452" s="66"/>
      <c r="Q452" s="66"/>
      <c r="R452" s="66"/>
      <c r="S452" s="66"/>
      <c r="T452" s="67"/>
      <c r="U452" s="36"/>
      <c r="V452" s="36"/>
      <c r="W452" s="36"/>
      <c r="X452" s="36"/>
      <c r="Y452" s="36"/>
      <c r="Z452" s="36"/>
      <c r="AA452" s="36"/>
      <c r="AB452" s="36"/>
      <c r="AC452" s="36"/>
      <c r="AD452" s="36"/>
      <c r="AE452" s="36"/>
      <c r="AT452" s="19" t="s">
        <v>220</v>
      </c>
      <c r="AU452" s="19" t="s">
        <v>81</v>
      </c>
    </row>
    <row r="453" spans="1:65" s="13" customFormat="1" ht="11.25">
      <c r="B453" s="212"/>
      <c r="C453" s="213"/>
      <c r="D453" s="208" t="s">
        <v>222</v>
      </c>
      <c r="E453" s="214" t="s">
        <v>21</v>
      </c>
      <c r="F453" s="215" t="s">
        <v>636</v>
      </c>
      <c r="G453" s="213"/>
      <c r="H453" s="214" t="s">
        <v>21</v>
      </c>
      <c r="I453" s="216"/>
      <c r="J453" s="213"/>
      <c r="K453" s="213"/>
      <c r="L453" s="217"/>
      <c r="M453" s="218"/>
      <c r="N453" s="219"/>
      <c r="O453" s="219"/>
      <c r="P453" s="219"/>
      <c r="Q453" s="219"/>
      <c r="R453" s="219"/>
      <c r="S453" s="219"/>
      <c r="T453" s="220"/>
      <c r="AT453" s="221" t="s">
        <v>222</v>
      </c>
      <c r="AU453" s="221" t="s">
        <v>81</v>
      </c>
      <c r="AV453" s="13" t="s">
        <v>79</v>
      </c>
      <c r="AW453" s="13" t="s">
        <v>34</v>
      </c>
      <c r="AX453" s="13" t="s">
        <v>73</v>
      </c>
      <c r="AY453" s="221" t="s">
        <v>212</v>
      </c>
    </row>
    <row r="454" spans="1:65" s="14" customFormat="1" ht="11.25">
      <c r="B454" s="222"/>
      <c r="C454" s="223"/>
      <c r="D454" s="208" t="s">
        <v>222</v>
      </c>
      <c r="E454" s="224" t="s">
        <v>21</v>
      </c>
      <c r="F454" s="225" t="s">
        <v>637</v>
      </c>
      <c r="G454" s="223"/>
      <c r="H454" s="226">
        <v>60</v>
      </c>
      <c r="I454" s="227"/>
      <c r="J454" s="223"/>
      <c r="K454" s="223"/>
      <c r="L454" s="228"/>
      <c r="M454" s="229"/>
      <c r="N454" s="230"/>
      <c r="O454" s="230"/>
      <c r="P454" s="230"/>
      <c r="Q454" s="230"/>
      <c r="R454" s="230"/>
      <c r="S454" s="230"/>
      <c r="T454" s="231"/>
      <c r="AT454" s="232" t="s">
        <v>222</v>
      </c>
      <c r="AU454" s="232" t="s">
        <v>81</v>
      </c>
      <c r="AV454" s="14" t="s">
        <v>81</v>
      </c>
      <c r="AW454" s="14" t="s">
        <v>34</v>
      </c>
      <c r="AX454" s="14" t="s">
        <v>73</v>
      </c>
      <c r="AY454" s="232" t="s">
        <v>212</v>
      </c>
    </row>
    <row r="455" spans="1:65" s="14" customFormat="1" ht="11.25">
      <c r="B455" s="222"/>
      <c r="C455" s="223"/>
      <c r="D455" s="208" t="s">
        <v>222</v>
      </c>
      <c r="E455" s="224" t="s">
        <v>21</v>
      </c>
      <c r="F455" s="225" t="s">
        <v>638</v>
      </c>
      <c r="G455" s="223"/>
      <c r="H455" s="226">
        <v>20</v>
      </c>
      <c r="I455" s="227"/>
      <c r="J455" s="223"/>
      <c r="K455" s="223"/>
      <c r="L455" s="228"/>
      <c r="M455" s="229"/>
      <c r="N455" s="230"/>
      <c r="O455" s="230"/>
      <c r="P455" s="230"/>
      <c r="Q455" s="230"/>
      <c r="R455" s="230"/>
      <c r="S455" s="230"/>
      <c r="T455" s="231"/>
      <c r="AT455" s="232" t="s">
        <v>222</v>
      </c>
      <c r="AU455" s="232" t="s">
        <v>81</v>
      </c>
      <c r="AV455" s="14" t="s">
        <v>81</v>
      </c>
      <c r="AW455" s="14" t="s">
        <v>34</v>
      </c>
      <c r="AX455" s="14" t="s">
        <v>73</v>
      </c>
      <c r="AY455" s="232" t="s">
        <v>212</v>
      </c>
    </row>
    <row r="456" spans="1:65" s="14" customFormat="1" ht="11.25">
      <c r="B456" s="222"/>
      <c r="C456" s="223"/>
      <c r="D456" s="208" t="s">
        <v>222</v>
      </c>
      <c r="E456" s="224" t="s">
        <v>21</v>
      </c>
      <c r="F456" s="225" t="s">
        <v>639</v>
      </c>
      <c r="G456" s="223"/>
      <c r="H456" s="226">
        <v>20</v>
      </c>
      <c r="I456" s="227"/>
      <c r="J456" s="223"/>
      <c r="K456" s="223"/>
      <c r="L456" s="228"/>
      <c r="M456" s="229"/>
      <c r="N456" s="230"/>
      <c r="O456" s="230"/>
      <c r="P456" s="230"/>
      <c r="Q456" s="230"/>
      <c r="R456" s="230"/>
      <c r="S456" s="230"/>
      <c r="T456" s="231"/>
      <c r="AT456" s="232" t="s">
        <v>222</v>
      </c>
      <c r="AU456" s="232" t="s">
        <v>81</v>
      </c>
      <c r="AV456" s="14" t="s">
        <v>81</v>
      </c>
      <c r="AW456" s="14" t="s">
        <v>34</v>
      </c>
      <c r="AX456" s="14" t="s">
        <v>73</v>
      </c>
      <c r="AY456" s="232" t="s">
        <v>212</v>
      </c>
    </row>
    <row r="457" spans="1:65" s="14" customFormat="1" ht="11.25">
      <c r="B457" s="222"/>
      <c r="C457" s="223"/>
      <c r="D457" s="208" t="s">
        <v>222</v>
      </c>
      <c r="E457" s="224" t="s">
        <v>21</v>
      </c>
      <c r="F457" s="225" t="s">
        <v>640</v>
      </c>
      <c r="G457" s="223"/>
      <c r="H457" s="226">
        <v>30</v>
      </c>
      <c r="I457" s="227"/>
      <c r="J457" s="223"/>
      <c r="K457" s="223"/>
      <c r="L457" s="228"/>
      <c r="M457" s="229"/>
      <c r="N457" s="230"/>
      <c r="O457" s="230"/>
      <c r="P457" s="230"/>
      <c r="Q457" s="230"/>
      <c r="R457" s="230"/>
      <c r="S457" s="230"/>
      <c r="T457" s="231"/>
      <c r="AT457" s="232" t="s">
        <v>222</v>
      </c>
      <c r="AU457" s="232" t="s">
        <v>81</v>
      </c>
      <c r="AV457" s="14" t="s">
        <v>81</v>
      </c>
      <c r="AW457" s="14" t="s">
        <v>34</v>
      </c>
      <c r="AX457" s="14" t="s">
        <v>73</v>
      </c>
      <c r="AY457" s="232" t="s">
        <v>212</v>
      </c>
    </row>
    <row r="458" spans="1:65" s="15" customFormat="1" ht="11.25">
      <c r="B458" s="233"/>
      <c r="C458" s="234"/>
      <c r="D458" s="208" t="s">
        <v>222</v>
      </c>
      <c r="E458" s="235" t="s">
        <v>21</v>
      </c>
      <c r="F458" s="236" t="s">
        <v>226</v>
      </c>
      <c r="G458" s="234"/>
      <c r="H458" s="237">
        <v>130</v>
      </c>
      <c r="I458" s="238"/>
      <c r="J458" s="234"/>
      <c r="K458" s="234"/>
      <c r="L458" s="239"/>
      <c r="M458" s="240"/>
      <c r="N458" s="241"/>
      <c r="O458" s="241"/>
      <c r="P458" s="241"/>
      <c r="Q458" s="241"/>
      <c r="R458" s="241"/>
      <c r="S458" s="241"/>
      <c r="T458" s="242"/>
      <c r="AT458" s="243" t="s">
        <v>222</v>
      </c>
      <c r="AU458" s="243" t="s">
        <v>81</v>
      </c>
      <c r="AV458" s="15" t="s">
        <v>88</v>
      </c>
      <c r="AW458" s="15" t="s">
        <v>34</v>
      </c>
      <c r="AX458" s="15" t="s">
        <v>79</v>
      </c>
      <c r="AY458" s="243" t="s">
        <v>212</v>
      </c>
    </row>
    <row r="459" spans="1:65" s="2" customFormat="1" ht="21.75" customHeight="1">
      <c r="A459" s="36"/>
      <c r="B459" s="37"/>
      <c r="C459" s="195" t="s">
        <v>641</v>
      </c>
      <c r="D459" s="195" t="s">
        <v>214</v>
      </c>
      <c r="E459" s="196" t="s">
        <v>642</v>
      </c>
      <c r="F459" s="197" t="s">
        <v>643</v>
      </c>
      <c r="G459" s="198" t="s">
        <v>150</v>
      </c>
      <c r="H459" s="199">
        <v>122.61799999999999</v>
      </c>
      <c r="I459" s="200"/>
      <c r="J459" s="201">
        <f>ROUND(I459*H459,2)</f>
        <v>0</v>
      </c>
      <c r="K459" s="197" t="s">
        <v>218</v>
      </c>
      <c r="L459" s="41"/>
      <c r="M459" s="202" t="s">
        <v>21</v>
      </c>
      <c r="N459" s="203" t="s">
        <v>44</v>
      </c>
      <c r="O459" s="66"/>
      <c r="P459" s="204">
        <f>O459*H459</f>
        <v>0</v>
      </c>
      <c r="Q459" s="204">
        <v>4.9399999999999999E-3</v>
      </c>
      <c r="R459" s="204">
        <f>Q459*H459</f>
        <v>0.60573292000000001</v>
      </c>
      <c r="S459" s="204">
        <v>0</v>
      </c>
      <c r="T459" s="205">
        <f>S459*H459</f>
        <v>0</v>
      </c>
      <c r="U459" s="36"/>
      <c r="V459" s="36"/>
      <c r="W459" s="36"/>
      <c r="X459" s="36"/>
      <c r="Y459" s="36"/>
      <c r="Z459" s="36"/>
      <c r="AA459" s="36"/>
      <c r="AB459" s="36"/>
      <c r="AC459" s="36"/>
      <c r="AD459" s="36"/>
      <c r="AE459" s="36"/>
      <c r="AR459" s="206" t="s">
        <v>93</v>
      </c>
      <c r="AT459" s="206" t="s">
        <v>214</v>
      </c>
      <c r="AU459" s="206" t="s">
        <v>81</v>
      </c>
      <c r="AY459" s="19" t="s">
        <v>212</v>
      </c>
      <c r="BE459" s="207">
        <f>IF(N459="základní",J459,0)</f>
        <v>0</v>
      </c>
      <c r="BF459" s="207">
        <f>IF(N459="snížená",J459,0)</f>
        <v>0</v>
      </c>
      <c r="BG459" s="207">
        <f>IF(N459="zákl. přenesená",J459,0)</f>
        <v>0</v>
      </c>
      <c r="BH459" s="207">
        <f>IF(N459="sníž. přenesená",J459,0)</f>
        <v>0</v>
      </c>
      <c r="BI459" s="207">
        <f>IF(N459="nulová",J459,0)</f>
        <v>0</v>
      </c>
      <c r="BJ459" s="19" t="s">
        <v>79</v>
      </c>
      <c r="BK459" s="207">
        <f>ROUND(I459*H459,2)</f>
        <v>0</v>
      </c>
      <c r="BL459" s="19" t="s">
        <v>93</v>
      </c>
      <c r="BM459" s="206" t="s">
        <v>644</v>
      </c>
    </row>
    <row r="460" spans="1:65" s="14" customFormat="1" ht="11.25">
      <c r="B460" s="222"/>
      <c r="C460" s="223"/>
      <c r="D460" s="208" t="s">
        <v>222</v>
      </c>
      <c r="E460" s="224" t="s">
        <v>21</v>
      </c>
      <c r="F460" s="225" t="s">
        <v>645</v>
      </c>
      <c r="G460" s="223"/>
      <c r="H460" s="226">
        <v>122.61799999999999</v>
      </c>
      <c r="I460" s="227"/>
      <c r="J460" s="223"/>
      <c r="K460" s="223"/>
      <c r="L460" s="228"/>
      <c r="M460" s="229"/>
      <c r="N460" s="230"/>
      <c r="O460" s="230"/>
      <c r="P460" s="230"/>
      <c r="Q460" s="230"/>
      <c r="R460" s="230"/>
      <c r="S460" s="230"/>
      <c r="T460" s="231"/>
      <c r="AT460" s="232" t="s">
        <v>222</v>
      </c>
      <c r="AU460" s="232" t="s">
        <v>81</v>
      </c>
      <c r="AV460" s="14" t="s">
        <v>81</v>
      </c>
      <c r="AW460" s="14" t="s">
        <v>34</v>
      </c>
      <c r="AX460" s="14" t="s">
        <v>79</v>
      </c>
      <c r="AY460" s="232" t="s">
        <v>212</v>
      </c>
    </row>
    <row r="461" spans="1:65" s="2" customFormat="1" ht="16.5" customHeight="1">
      <c r="A461" s="36"/>
      <c r="B461" s="37"/>
      <c r="C461" s="195" t="s">
        <v>646</v>
      </c>
      <c r="D461" s="195" t="s">
        <v>214</v>
      </c>
      <c r="E461" s="196" t="s">
        <v>647</v>
      </c>
      <c r="F461" s="197" t="s">
        <v>648</v>
      </c>
      <c r="G461" s="198" t="s">
        <v>150</v>
      </c>
      <c r="H461" s="199">
        <v>235.54400000000001</v>
      </c>
      <c r="I461" s="200"/>
      <c r="J461" s="201">
        <f>ROUND(I461*H461,2)</f>
        <v>0</v>
      </c>
      <c r="K461" s="197" t="s">
        <v>218</v>
      </c>
      <c r="L461" s="41"/>
      <c r="M461" s="202" t="s">
        <v>21</v>
      </c>
      <c r="N461" s="203" t="s">
        <v>44</v>
      </c>
      <c r="O461" s="66"/>
      <c r="P461" s="204">
        <f>O461*H461</f>
        <v>0</v>
      </c>
      <c r="Q461" s="204">
        <v>2.5999999999999998E-4</v>
      </c>
      <c r="R461" s="204">
        <f>Q461*H461</f>
        <v>6.1241439999999994E-2</v>
      </c>
      <c r="S461" s="204">
        <v>0</v>
      </c>
      <c r="T461" s="205">
        <f>S461*H461</f>
        <v>0</v>
      </c>
      <c r="U461" s="36"/>
      <c r="V461" s="36"/>
      <c r="W461" s="36"/>
      <c r="X461" s="36"/>
      <c r="Y461" s="36"/>
      <c r="Z461" s="36"/>
      <c r="AA461" s="36"/>
      <c r="AB461" s="36"/>
      <c r="AC461" s="36"/>
      <c r="AD461" s="36"/>
      <c r="AE461" s="36"/>
      <c r="AR461" s="206" t="s">
        <v>93</v>
      </c>
      <c r="AT461" s="206" t="s">
        <v>214</v>
      </c>
      <c r="AU461" s="206" t="s">
        <v>81</v>
      </c>
      <c r="AY461" s="19" t="s">
        <v>212</v>
      </c>
      <c r="BE461" s="207">
        <f>IF(N461="základní",J461,0)</f>
        <v>0</v>
      </c>
      <c r="BF461" s="207">
        <f>IF(N461="snížená",J461,0)</f>
        <v>0</v>
      </c>
      <c r="BG461" s="207">
        <f>IF(N461="zákl. přenesená",J461,0)</f>
        <v>0</v>
      </c>
      <c r="BH461" s="207">
        <f>IF(N461="sníž. přenesená",J461,0)</f>
        <v>0</v>
      </c>
      <c r="BI461" s="207">
        <f>IF(N461="nulová",J461,0)</f>
        <v>0</v>
      </c>
      <c r="BJ461" s="19" t="s">
        <v>79</v>
      </c>
      <c r="BK461" s="207">
        <f>ROUND(I461*H461,2)</f>
        <v>0</v>
      </c>
      <c r="BL461" s="19" t="s">
        <v>93</v>
      </c>
      <c r="BM461" s="206" t="s">
        <v>649</v>
      </c>
    </row>
    <row r="462" spans="1:65" s="14" customFormat="1" ht="11.25">
      <c r="B462" s="222"/>
      <c r="C462" s="223"/>
      <c r="D462" s="208" t="s">
        <v>222</v>
      </c>
      <c r="E462" s="224" t="s">
        <v>21</v>
      </c>
      <c r="F462" s="225" t="s">
        <v>645</v>
      </c>
      <c r="G462" s="223"/>
      <c r="H462" s="226">
        <v>122.61799999999999</v>
      </c>
      <c r="I462" s="227"/>
      <c r="J462" s="223"/>
      <c r="K462" s="223"/>
      <c r="L462" s="228"/>
      <c r="M462" s="229"/>
      <c r="N462" s="230"/>
      <c r="O462" s="230"/>
      <c r="P462" s="230"/>
      <c r="Q462" s="230"/>
      <c r="R462" s="230"/>
      <c r="S462" s="230"/>
      <c r="T462" s="231"/>
      <c r="AT462" s="232" t="s">
        <v>222</v>
      </c>
      <c r="AU462" s="232" t="s">
        <v>81</v>
      </c>
      <c r="AV462" s="14" t="s">
        <v>81</v>
      </c>
      <c r="AW462" s="14" t="s">
        <v>34</v>
      </c>
      <c r="AX462" s="14" t="s">
        <v>73</v>
      </c>
      <c r="AY462" s="232" t="s">
        <v>212</v>
      </c>
    </row>
    <row r="463" spans="1:65" s="14" customFormat="1" ht="11.25">
      <c r="B463" s="222"/>
      <c r="C463" s="223"/>
      <c r="D463" s="208" t="s">
        <v>222</v>
      </c>
      <c r="E463" s="224" t="s">
        <v>21</v>
      </c>
      <c r="F463" s="225" t="s">
        <v>650</v>
      </c>
      <c r="G463" s="223"/>
      <c r="H463" s="226">
        <v>37.112000000000002</v>
      </c>
      <c r="I463" s="227"/>
      <c r="J463" s="223"/>
      <c r="K463" s="223"/>
      <c r="L463" s="228"/>
      <c r="M463" s="229"/>
      <c r="N463" s="230"/>
      <c r="O463" s="230"/>
      <c r="P463" s="230"/>
      <c r="Q463" s="230"/>
      <c r="R463" s="230"/>
      <c r="S463" s="230"/>
      <c r="T463" s="231"/>
      <c r="AT463" s="232" t="s">
        <v>222</v>
      </c>
      <c r="AU463" s="232" t="s">
        <v>81</v>
      </c>
      <c r="AV463" s="14" t="s">
        <v>81</v>
      </c>
      <c r="AW463" s="14" t="s">
        <v>34</v>
      </c>
      <c r="AX463" s="14" t="s">
        <v>73</v>
      </c>
      <c r="AY463" s="232" t="s">
        <v>212</v>
      </c>
    </row>
    <row r="464" spans="1:65" s="14" customFormat="1" ht="11.25">
      <c r="B464" s="222"/>
      <c r="C464" s="223"/>
      <c r="D464" s="208" t="s">
        <v>222</v>
      </c>
      <c r="E464" s="224" t="s">
        <v>21</v>
      </c>
      <c r="F464" s="225" t="s">
        <v>651</v>
      </c>
      <c r="G464" s="223"/>
      <c r="H464" s="226">
        <v>75.813999999999993</v>
      </c>
      <c r="I464" s="227"/>
      <c r="J464" s="223"/>
      <c r="K464" s="223"/>
      <c r="L464" s="228"/>
      <c r="M464" s="229"/>
      <c r="N464" s="230"/>
      <c r="O464" s="230"/>
      <c r="P464" s="230"/>
      <c r="Q464" s="230"/>
      <c r="R464" s="230"/>
      <c r="S464" s="230"/>
      <c r="T464" s="231"/>
      <c r="AT464" s="232" t="s">
        <v>222</v>
      </c>
      <c r="AU464" s="232" t="s">
        <v>81</v>
      </c>
      <c r="AV464" s="14" t="s">
        <v>81</v>
      </c>
      <c r="AW464" s="14" t="s">
        <v>34</v>
      </c>
      <c r="AX464" s="14" t="s">
        <v>73</v>
      </c>
      <c r="AY464" s="232" t="s">
        <v>212</v>
      </c>
    </row>
    <row r="465" spans="1:65" s="15" customFormat="1" ht="11.25">
      <c r="B465" s="233"/>
      <c r="C465" s="234"/>
      <c r="D465" s="208" t="s">
        <v>222</v>
      </c>
      <c r="E465" s="235" t="s">
        <v>21</v>
      </c>
      <c r="F465" s="236" t="s">
        <v>226</v>
      </c>
      <c r="G465" s="234"/>
      <c r="H465" s="237">
        <v>235.54400000000001</v>
      </c>
      <c r="I465" s="238"/>
      <c r="J465" s="234"/>
      <c r="K465" s="234"/>
      <c r="L465" s="239"/>
      <c r="M465" s="240"/>
      <c r="N465" s="241"/>
      <c r="O465" s="241"/>
      <c r="P465" s="241"/>
      <c r="Q465" s="241"/>
      <c r="R465" s="241"/>
      <c r="S465" s="241"/>
      <c r="T465" s="242"/>
      <c r="AT465" s="243" t="s">
        <v>222</v>
      </c>
      <c r="AU465" s="243" t="s">
        <v>81</v>
      </c>
      <c r="AV465" s="15" t="s">
        <v>88</v>
      </c>
      <c r="AW465" s="15" t="s">
        <v>34</v>
      </c>
      <c r="AX465" s="15" t="s">
        <v>79</v>
      </c>
      <c r="AY465" s="243" t="s">
        <v>212</v>
      </c>
    </row>
    <row r="466" spans="1:65" s="2" customFormat="1" ht="16.5" customHeight="1">
      <c r="A466" s="36"/>
      <c r="B466" s="37"/>
      <c r="C466" s="195" t="s">
        <v>652</v>
      </c>
      <c r="D466" s="195" t="s">
        <v>214</v>
      </c>
      <c r="E466" s="196" t="s">
        <v>653</v>
      </c>
      <c r="F466" s="197" t="s">
        <v>654</v>
      </c>
      <c r="G466" s="198" t="s">
        <v>150</v>
      </c>
      <c r="H466" s="199">
        <v>39.44</v>
      </c>
      <c r="I466" s="200"/>
      <c r="J466" s="201">
        <f>ROUND(I466*H466,2)</f>
        <v>0</v>
      </c>
      <c r="K466" s="197" t="s">
        <v>218</v>
      </c>
      <c r="L466" s="41"/>
      <c r="M466" s="202" t="s">
        <v>21</v>
      </c>
      <c r="N466" s="203" t="s">
        <v>44</v>
      </c>
      <c r="O466" s="66"/>
      <c r="P466" s="204">
        <f>O466*H466</f>
        <v>0</v>
      </c>
      <c r="Q466" s="204">
        <v>2.0480000000000002E-2</v>
      </c>
      <c r="R466" s="204">
        <f>Q466*H466</f>
        <v>0.80773119999999998</v>
      </c>
      <c r="S466" s="204">
        <v>0</v>
      </c>
      <c r="T466" s="205">
        <f>S466*H466</f>
        <v>0</v>
      </c>
      <c r="U466" s="36"/>
      <c r="V466" s="36"/>
      <c r="W466" s="36"/>
      <c r="X466" s="36"/>
      <c r="Y466" s="36"/>
      <c r="Z466" s="36"/>
      <c r="AA466" s="36"/>
      <c r="AB466" s="36"/>
      <c r="AC466" s="36"/>
      <c r="AD466" s="36"/>
      <c r="AE466" s="36"/>
      <c r="AR466" s="206" t="s">
        <v>93</v>
      </c>
      <c r="AT466" s="206" t="s">
        <v>214</v>
      </c>
      <c r="AU466" s="206" t="s">
        <v>81</v>
      </c>
      <c r="AY466" s="19" t="s">
        <v>212</v>
      </c>
      <c r="BE466" s="207">
        <f>IF(N466="základní",J466,0)</f>
        <v>0</v>
      </c>
      <c r="BF466" s="207">
        <f>IF(N466="snížená",J466,0)</f>
        <v>0</v>
      </c>
      <c r="BG466" s="207">
        <f>IF(N466="zákl. přenesená",J466,0)</f>
        <v>0</v>
      </c>
      <c r="BH466" s="207">
        <f>IF(N466="sníž. přenesená",J466,0)</f>
        <v>0</v>
      </c>
      <c r="BI466" s="207">
        <f>IF(N466="nulová",J466,0)</f>
        <v>0</v>
      </c>
      <c r="BJ466" s="19" t="s">
        <v>79</v>
      </c>
      <c r="BK466" s="207">
        <f>ROUND(I466*H466,2)</f>
        <v>0</v>
      </c>
      <c r="BL466" s="19" t="s">
        <v>93</v>
      </c>
      <c r="BM466" s="206" t="s">
        <v>655</v>
      </c>
    </row>
    <row r="467" spans="1:65" s="2" customFormat="1" ht="97.5">
      <c r="A467" s="36"/>
      <c r="B467" s="37"/>
      <c r="C467" s="38"/>
      <c r="D467" s="208" t="s">
        <v>220</v>
      </c>
      <c r="E467" s="38"/>
      <c r="F467" s="209" t="s">
        <v>656</v>
      </c>
      <c r="G467" s="38"/>
      <c r="H467" s="38"/>
      <c r="I467" s="119"/>
      <c r="J467" s="38"/>
      <c r="K467" s="38"/>
      <c r="L467" s="41"/>
      <c r="M467" s="210"/>
      <c r="N467" s="211"/>
      <c r="O467" s="66"/>
      <c r="P467" s="66"/>
      <c r="Q467" s="66"/>
      <c r="R467" s="66"/>
      <c r="S467" s="66"/>
      <c r="T467" s="67"/>
      <c r="U467" s="36"/>
      <c r="V467" s="36"/>
      <c r="W467" s="36"/>
      <c r="X467" s="36"/>
      <c r="Y467" s="36"/>
      <c r="Z467" s="36"/>
      <c r="AA467" s="36"/>
      <c r="AB467" s="36"/>
      <c r="AC467" s="36"/>
      <c r="AD467" s="36"/>
      <c r="AE467" s="36"/>
      <c r="AT467" s="19" t="s">
        <v>220</v>
      </c>
      <c r="AU467" s="19" t="s">
        <v>81</v>
      </c>
    </row>
    <row r="468" spans="1:65" s="14" customFormat="1" ht="11.25">
      <c r="B468" s="222"/>
      <c r="C468" s="223"/>
      <c r="D468" s="208" t="s">
        <v>222</v>
      </c>
      <c r="E468" s="224" t="s">
        <v>21</v>
      </c>
      <c r="F468" s="225" t="s">
        <v>657</v>
      </c>
      <c r="G468" s="223"/>
      <c r="H468" s="226">
        <v>39.44</v>
      </c>
      <c r="I468" s="227"/>
      <c r="J468" s="223"/>
      <c r="K468" s="223"/>
      <c r="L468" s="228"/>
      <c r="M468" s="229"/>
      <c r="N468" s="230"/>
      <c r="O468" s="230"/>
      <c r="P468" s="230"/>
      <c r="Q468" s="230"/>
      <c r="R468" s="230"/>
      <c r="S468" s="230"/>
      <c r="T468" s="231"/>
      <c r="AT468" s="232" t="s">
        <v>222</v>
      </c>
      <c r="AU468" s="232" t="s">
        <v>81</v>
      </c>
      <c r="AV468" s="14" t="s">
        <v>81</v>
      </c>
      <c r="AW468" s="14" t="s">
        <v>34</v>
      </c>
      <c r="AX468" s="14" t="s">
        <v>79</v>
      </c>
      <c r="AY468" s="232" t="s">
        <v>212</v>
      </c>
    </row>
    <row r="469" spans="1:65" s="2" customFormat="1" ht="16.5" customHeight="1">
      <c r="A469" s="36"/>
      <c r="B469" s="37"/>
      <c r="C469" s="195" t="s">
        <v>658</v>
      </c>
      <c r="D469" s="195" t="s">
        <v>214</v>
      </c>
      <c r="E469" s="196" t="s">
        <v>659</v>
      </c>
      <c r="F469" s="197" t="s">
        <v>660</v>
      </c>
      <c r="G469" s="198" t="s">
        <v>150</v>
      </c>
      <c r="H469" s="199">
        <v>8</v>
      </c>
      <c r="I469" s="200"/>
      <c r="J469" s="201">
        <f>ROUND(I469*H469,2)</f>
        <v>0</v>
      </c>
      <c r="K469" s="197" t="s">
        <v>218</v>
      </c>
      <c r="L469" s="41"/>
      <c r="M469" s="202" t="s">
        <v>21</v>
      </c>
      <c r="N469" s="203" t="s">
        <v>44</v>
      </c>
      <c r="O469" s="66"/>
      <c r="P469" s="204">
        <f>O469*H469</f>
        <v>0</v>
      </c>
      <c r="Q469" s="204">
        <v>0.04</v>
      </c>
      <c r="R469" s="204">
        <f>Q469*H469</f>
        <v>0.32</v>
      </c>
      <c r="S469" s="204">
        <v>0</v>
      </c>
      <c r="T469" s="205">
        <f>S469*H469</f>
        <v>0</v>
      </c>
      <c r="U469" s="36"/>
      <c r="V469" s="36"/>
      <c r="W469" s="36"/>
      <c r="X469" s="36"/>
      <c r="Y469" s="36"/>
      <c r="Z469" s="36"/>
      <c r="AA469" s="36"/>
      <c r="AB469" s="36"/>
      <c r="AC469" s="36"/>
      <c r="AD469" s="36"/>
      <c r="AE469" s="36"/>
      <c r="AR469" s="206" t="s">
        <v>93</v>
      </c>
      <c r="AT469" s="206" t="s">
        <v>214</v>
      </c>
      <c r="AU469" s="206" t="s">
        <v>81</v>
      </c>
      <c r="AY469" s="19" t="s">
        <v>212</v>
      </c>
      <c r="BE469" s="207">
        <f>IF(N469="základní",J469,0)</f>
        <v>0</v>
      </c>
      <c r="BF469" s="207">
        <f>IF(N469="snížená",J469,0)</f>
        <v>0</v>
      </c>
      <c r="BG469" s="207">
        <f>IF(N469="zákl. přenesená",J469,0)</f>
        <v>0</v>
      </c>
      <c r="BH469" s="207">
        <f>IF(N469="sníž. přenesená",J469,0)</f>
        <v>0</v>
      </c>
      <c r="BI469" s="207">
        <f>IF(N469="nulová",J469,0)</f>
        <v>0</v>
      </c>
      <c r="BJ469" s="19" t="s">
        <v>79</v>
      </c>
      <c r="BK469" s="207">
        <f>ROUND(I469*H469,2)</f>
        <v>0</v>
      </c>
      <c r="BL469" s="19" t="s">
        <v>93</v>
      </c>
      <c r="BM469" s="206" t="s">
        <v>661</v>
      </c>
    </row>
    <row r="470" spans="1:65" s="2" customFormat="1" ht="29.25">
      <c r="A470" s="36"/>
      <c r="B470" s="37"/>
      <c r="C470" s="38"/>
      <c r="D470" s="208" t="s">
        <v>220</v>
      </c>
      <c r="E470" s="38"/>
      <c r="F470" s="209" t="s">
        <v>662</v>
      </c>
      <c r="G470" s="38"/>
      <c r="H470" s="38"/>
      <c r="I470" s="119"/>
      <c r="J470" s="38"/>
      <c r="K470" s="38"/>
      <c r="L470" s="41"/>
      <c r="M470" s="210"/>
      <c r="N470" s="211"/>
      <c r="O470" s="66"/>
      <c r="P470" s="66"/>
      <c r="Q470" s="66"/>
      <c r="R470" s="66"/>
      <c r="S470" s="66"/>
      <c r="T470" s="67"/>
      <c r="U470" s="36"/>
      <c r="V470" s="36"/>
      <c r="W470" s="36"/>
      <c r="X470" s="36"/>
      <c r="Y470" s="36"/>
      <c r="Z470" s="36"/>
      <c r="AA470" s="36"/>
      <c r="AB470" s="36"/>
      <c r="AC470" s="36"/>
      <c r="AD470" s="36"/>
      <c r="AE470" s="36"/>
      <c r="AT470" s="19" t="s">
        <v>220</v>
      </c>
      <c r="AU470" s="19" t="s">
        <v>81</v>
      </c>
    </row>
    <row r="471" spans="1:65" s="14" customFormat="1" ht="11.25">
      <c r="B471" s="222"/>
      <c r="C471" s="223"/>
      <c r="D471" s="208" t="s">
        <v>222</v>
      </c>
      <c r="E471" s="224" t="s">
        <v>21</v>
      </c>
      <c r="F471" s="225" t="s">
        <v>663</v>
      </c>
      <c r="G471" s="223"/>
      <c r="H471" s="226">
        <v>8</v>
      </c>
      <c r="I471" s="227"/>
      <c r="J471" s="223"/>
      <c r="K471" s="223"/>
      <c r="L471" s="228"/>
      <c r="M471" s="229"/>
      <c r="N471" s="230"/>
      <c r="O471" s="230"/>
      <c r="P471" s="230"/>
      <c r="Q471" s="230"/>
      <c r="R471" s="230"/>
      <c r="S471" s="230"/>
      <c r="T471" s="231"/>
      <c r="AT471" s="232" t="s">
        <v>222</v>
      </c>
      <c r="AU471" s="232" t="s">
        <v>81</v>
      </c>
      <c r="AV471" s="14" t="s">
        <v>81</v>
      </c>
      <c r="AW471" s="14" t="s">
        <v>34</v>
      </c>
      <c r="AX471" s="14" t="s">
        <v>79</v>
      </c>
      <c r="AY471" s="232" t="s">
        <v>212</v>
      </c>
    </row>
    <row r="472" spans="1:65" s="2" customFormat="1" ht="21.75" customHeight="1">
      <c r="A472" s="36"/>
      <c r="B472" s="37"/>
      <c r="C472" s="195" t="s">
        <v>664</v>
      </c>
      <c r="D472" s="195" t="s">
        <v>214</v>
      </c>
      <c r="E472" s="196" t="s">
        <v>665</v>
      </c>
      <c r="F472" s="197" t="s">
        <v>666</v>
      </c>
      <c r="G472" s="198" t="s">
        <v>150</v>
      </c>
      <c r="H472" s="199">
        <v>72.682000000000002</v>
      </c>
      <c r="I472" s="200"/>
      <c r="J472" s="201">
        <f>ROUND(I472*H472,2)</f>
        <v>0</v>
      </c>
      <c r="K472" s="197" t="s">
        <v>218</v>
      </c>
      <c r="L472" s="41"/>
      <c r="M472" s="202" t="s">
        <v>21</v>
      </c>
      <c r="N472" s="203" t="s">
        <v>44</v>
      </c>
      <c r="O472" s="66"/>
      <c r="P472" s="204">
        <f>O472*H472</f>
        <v>0</v>
      </c>
      <c r="Q472" s="204">
        <v>4.3800000000000002E-3</v>
      </c>
      <c r="R472" s="204">
        <f>Q472*H472</f>
        <v>0.31834716000000002</v>
      </c>
      <c r="S472" s="204">
        <v>0</v>
      </c>
      <c r="T472" s="205">
        <f>S472*H472</f>
        <v>0</v>
      </c>
      <c r="U472" s="36"/>
      <c r="V472" s="36"/>
      <c r="W472" s="36"/>
      <c r="X472" s="36"/>
      <c r="Y472" s="36"/>
      <c r="Z472" s="36"/>
      <c r="AA472" s="36"/>
      <c r="AB472" s="36"/>
      <c r="AC472" s="36"/>
      <c r="AD472" s="36"/>
      <c r="AE472" s="36"/>
      <c r="AR472" s="206" t="s">
        <v>93</v>
      </c>
      <c r="AT472" s="206" t="s">
        <v>214</v>
      </c>
      <c r="AU472" s="206" t="s">
        <v>81</v>
      </c>
      <c r="AY472" s="19" t="s">
        <v>212</v>
      </c>
      <c r="BE472" s="207">
        <f>IF(N472="základní",J472,0)</f>
        <v>0</v>
      </c>
      <c r="BF472" s="207">
        <f>IF(N472="snížená",J472,0)</f>
        <v>0</v>
      </c>
      <c r="BG472" s="207">
        <f>IF(N472="zákl. přenesená",J472,0)</f>
        <v>0</v>
      </c>
      <c r="BH472" s="207">
        <f>IF(N472="sníž. přenesená",J472,0)</f>
        <v>0</v>
      </c>
      <c r="BI472" s="207">
        <f>IF(N472="nulová",J472,0)</f>
        <v>0</v>
      </c>
      <c r="BJ472" s="19" t="s">
        <v>79</v>
      </c>
      <c r="BK472" s="207">
        <f>ROUND(I472*H472,2)</f>
        <v>0</v>
      </c>
      <c r="BL472" s="19" t="s">
        <v>93</v>
      </c>
      <c r="BM472" s="206" t="s">
        <v>667</v>
      </c>
    </row>
    <row r="473" spans="1:65" s="2" customFormat="1" ht="29.25">
      <c r="A473" s="36"/>
      <c r="B473" s="37"/>
      <c r="C473" s="38"/>
      <c r="D473" s="208" t="s">
        <v>220</v>
      </c>
      <c r="E473" s="38"/>
      <c r="F473" s="209" t="s">
        <v>668</v>
      </c>
      <c r="G473" s="38"/>
      <c r="H473" s="38"/>
      <c r="I473" s="119"/>
      <c r="J473" s="38"/>
      <c r="K473" s="38"/>
      <c r="L473" s="41"/>
      <c r="M473" s="210"/>
      <c r="N473" s="211"/>
      <c r="O473" s="66"/>
      <c r="P473" s="66"/>
      <c r="Q473" s="66"/>
      <c r="R473" s="66"/>
      <c r="S473" s="66"/>
      <c r="T473" s="67"/>
      <c r="U473" s="36"/>
      <c r="V473" s="36"/>
      <c r="W473" s="36"/>
      <c r="X473" s="36"/>
      <c r="Y473" s="36"/>
      <c r="Z473" s="36"/>
      <c r="AA473" s="36"/>
      <c r="AB473" s="36"/>
      <c r="AC473" s="36"/>
      <c r="AD473" s="36"/>
      <c r="AE473" s="36"/>
      <c r="AT473" s="19" t="s">
        <v>220</v>
      </c>
      <c r="AU473" s="19" t="s">
        <v>81</v>
      </c>
    </row>
    <row r="474" spans="1:65" s="14" customFormat="1" ht="11.25">
      <c r="B474" s="222"/>
      <c r="C474" s="223"/>
      <c r="D474" s="208" t="s">
        <v>222</v>
      </c>
      <c r="E474" s="224" t="s">
        <v>21</v>
      </c>
      <c r="F474" s="225" t="s">
        <v>669</v>
      </c>
      <c r="G474" s="223"/>
      <c r="H474" s="226">
        <v>50.567999999999998</v>
      </c>
      <c r="I474" s="227"/>
      <c r="J474" s="223"/>
      <c r="K474" s="223"/>
      <c r="L474" s="228"/>
      <c r="M474" s="229"/>
      <c r="N474" s="230"/>
      <c r="O474" s="230"/>
      <c r="P474" s="230"/>
      <c r="Q474" s="230"/>
      <c r="R474" s="230"/>
      <c r="S474" s="230"/>
      <c r="T474" s="231"/>
      <c r="AT474" s="232" t="s">
        <v>222</v>
      </c>
      <c r="AU474" s="232" t="s">
        <v>81</v>
      </c>
      <c r="AV474" s="14" t="s">
        <v>81</v>
      </c>
      <c r="AW474" s="14" t="s">
        <v>34</v>
      </c>
      <c r="AX474" s="14" t="s">
        <v>73</v>
      </c>
      <c r="AY474" s="232" t="s">
        <v>212</v>
      </c>
    </row>
    <row r="475" spans="1:65" s="14" customFormat="1" ht="11.25">
      <c r="B475" s="222"/>
      <c r="C475" s="223"/>
      <c r="D475" s="208" t="s">
        <v>222</v>
      </c>
      <c r="E475" s="224" t="s">
        <v>21</v>
      </c>
      <c r="F475" s="225" t="s">
        <v>670</v>
      </c>
      <c r="G475" s="223"/>
      <c r="H475" s="226">
        <v>10</v>
      </c>
      <c r="I475" s="227"/>
      <c r="J475" s="223"/>
      <c r="K475" s="223"/>
      <c r="L475" s="228"/>
      <c r="M475" s="229"/>
      <c r="N475" s="230"/>
      <c r="O475" s="230"/>
      <c r="P475" s="230"/>
      <c r="Q475" s="230"/>
      <c r="R475" s="230"/>
      <c r="S475" s="230"/>
      <c r="T475" s="231"/>
      <c r="AT475" s="232" t="s">
        <v>222</v>
      </c>
      <c r="AU475" s="232" t="s">
        <v>81</v>
      </c>
      <c r="AV475" s="14" t="s">
        <v>81</v>
      </c>
      <c r="AW475" s="14" t="s">
        <v>34</v>
      </c>
      <c r="AX475" s="14" t="s">
        <v>73</v>
      </c>
      <c r="AY475" s="232" t="s">
        <v>212</v>
      </c>
    </row>
    <row r="476" spans="1:65" s="15" customFormat="1" ht="11.25">
      <c r="B476" s="233"/>
      <c r="C476" s="234"/>
      <c r="D476" s="208" t="s">
        <v>222</v>
      </c>
      <c r="E476" s="235" t="s">
        <v>21</v>
      </c>
      <c r="F476" s="236" t="s">
        <v>226</v>
      </c>
      <c r="G476" s="234"/>
      <c r="H476" s="237">
        <v>60.567999999999998</v>
      </c>
      <c r="I476" s="238"/>
      <c r="J476" s="234"/>
      <c r="K476" s="234"/>
      <c r="L476" s="239"/>
      <c r="M476" s="240"/>
      <c r="N476" s="241"/>
      <c r="O476" s="241"/>
      <c r="P476" s="241"/>
      <c r="Q476" s="241"/>
      <c r="R476" s="241"/>
      <c r="S476" s="241"/>
      <c r="T476" s="242"/>
      <c r="AT476" s="243" t="s">
        <v>222</v>
      </c>
      <c r="AU476" s="243" t="s">
        <v>81</v>
      </c>
      <c r="AV476" s="15" t="s">
        <v>88</v>
      </c>
      <c r="AW476" s="15" t="s">
        <v>34</v>
      </c>
      <c r="AX476" s="15" t="s">
        <v>73</v>
      </c>
      <c r="AY476" s="243" t="s">
        <v>212</v>
      </c>
    </row>
    <row r="477" spans="1:65" s="14" customFormat="1" ht="11.25">
      <c r="B477" s="222"/>
      <c r="C477" s="223"/>
      <c r="D477" s="208" t="s">
        <v>222</v>
      </c>
      <c r="E477" s="224" t="s">
        <v>21</v>
      </c>
      <c r="F477" s="225" t="s">
        <v>671</v>
      </c>
      <c r="G477" s="223"/>
      <c r="H477" s="226">
        <v>12.114000000000001</v>
      </c>
      <c r="I477" s="227"/>
      <c r="J477" s="223"/>
      <c r="K477" s="223"/>
      <c r="L477" s="228"/>
      <c r="M477" s="229"/>
      <c r="N477" s="230"/>
      <c r="O477" s="230"/>
      <c r="P477" s="230"/>
      <c r="Q477" s="230"/>
      <c r="R477" s="230"/>
      <c r="S477" s="230"/>
      <c r="T477" s="231"/>
      <c r="AT477" s="232" t="s">
        <v>222</v>
      </c>
      <c r="AU477" s="232" t="s">
        <v>81</v>
      </c>
      <c r="AV477" s="14" t="s">
        <v>81</v>
      </c>
      <c r="AW477" s="14" t="s">
        <v>34</v>
      </c>
      <c r="AX477" s="14" t="s">
        <v>73</v>
      </c>
      <c r="AY477" s="232" t="s">
        <v>212</v>
      </c>
    </row>
    <row r="478" spans="1:65" s="16" customFormat="1" ht="11.25">
      <c r="B478" s="244"/>
      <c r="C478" s="245"/>
      <c r="D478" s="208" t="s">
        <v>222</v>
      </c>
      <c r="E478" s="246" t="s">
        <v>21</v>
      </c>
      <c r="F478" s="247" t="s">
        <v>239</v>
      </c>
      <c r="G478" s="245"/>
      <c r="H478" s="248">
        <v>72.682000000000002</v>
      </c>
      <c r="I478" s="249"/>
      <c r="J478" s="245"/>
      <c r="K478" s="245"/>
      <c r="L478" s="250"/>
      <c r="M478" s="251"/>
      <c r="N478" s="252"/>
      <c r="O478" s="252"/>
      <c r="P478" s="252"/>
      <c r="Q478" s="252"/>
      <c r="R478" s="252"/>
      <c r="S478" s="252"/>
      <c r="T478" s="253"/>
      <c r="AT478" s="254" t="s">
        <v>222</v>
      </c>
      <c r="AU478" s="254" t="s">
        <v>81</v>
      </c>
      <c r="AV478" s="16" t="s">
        <v>93</v>
      </c>
      <c r="AW478" s="16" t="s">
        <v>34</v>
      </c>
      <c r="AX478" s="16" t="s">
        <v>79</v>
      </c>
      <c r="AY478" s="254" t="s">
        <v>212</v>
      </c>
    </row>
    <row r="479" spans="1:65" s="2" customFormat="1" ht="16.5" customHeight="1">
      <c r="A479" s="36"/>
      <c r="B479" s="37"/>
      <c r="C479" s="195" t="s">
        <v>672</v>
      </c>
      <c r="D479" s="195" t="s">
        <v>214</v>
      </c>
      <c r="E479" s="196" t="s">
        <v>673</v>
      </c>
      <c r="F479" s="197" t="s">
        <v>674</v>
      </c>
      <c r="G479" s="198" t="s">
        <v>150</v>
      </c>
      <c r="H479" s="199">
        <v>75.813999999999993</v>
      </c>
      <c r="I479" s="200"/>
      <c r="J479" s="201">
        <f>ROUND(I479*H479,2)</f>
        <v>0</v>
      </c>
      <c r="K479" s="197" t="s">
        <v>218</v>
      </c>
      <c r="L479" s="41"/>
      <c r="M479" s="202" t="s">
        <v>21</v>
      </c>
      <c r="N479" s="203" t="s">
        <v>44</v>
      </c>
      <c r="O479" s="66"/>
      <c r="P479" s="204">
        <f>O479*H479</f>
        <v>0</v>
      </c>
      <c r="Q479" s="204">
        <v>3.0000000000000001E-3</v>
      </c>
      <c r="R479" s="204">
        <f>Q479*H479</f>
        <v>0.22744199999999998</v>
      </c>
      <c r="S479" s="204">
        <v>0</v>
      </c>
      <c r="T479" s="205">
        <f>S479*H479</f>
        <v>0</v>
      </c>
      <c r="U479" s="36"/>
      <c r="V479" s="36"/>
      <c r="W479" s="36"/>
      <c r="X479" s="36"/>
      <c r="Y479" s="36"/>
      <c r="Z479" s="36"/>
      <c r="AA479" s="36"/>
      <c r="AB479" s="36"/>
      <c r="AC479" s="36"/>
      <c r="AD479" s="36"/>
      <c r="AE479" s="36"/>
      <c r="AR479" s="206" t="s">
        <v>93</v>
      </c>
      <c r="AT479" s="206" t="s">
        <v>214</v>
      </c>
      <c r="AU479" s="206" t="s">
        <v>81</v>
      </c>
      <c r="AY479" s="19" t="s">
        <v>212</v>
      </c>
      <c r="BE479" s="207">
        <f>IF(N479="základní",J479,0)</f>
        <v>0</v>
      </c>
      <c r="BF479" s="207">
        <f>IF(N479="snížená",J479,0)</f>
        <v>0</v>
      </c>
      <c r="BG479" s="207">
        <f>IF(N479="zákl. přenesená",J479,0)</f>
        <v>0</v>
      </c>
      <c r="BH479" s="207">
        <f>IF(N479="sníž. přenesená",J479,0)</f>
        <v>0</v>
      </c>
      <c r="BI479" s="207">
        <f>IF(N479="nulová",J479,0)</f>
        <v>0</v>
      </c>
      <c r="BJ479" s="19" t="s">
        <v>79</v>
      </c>
      <c r="BK479" s="207">
        <f>ROUND(I479*H479,2)</f>
        <v>0</v>
      </c>
      <c r="BL479" s="19" t="s">
        <v>93</v>
      </c>
      <c r="BM479" s="206" t="s">
        <v>675</v>
      </c>
    </row>
    <row r="480" spans="1:65" s="14" customFormat="1" ht="11.25">
      <c r="B480" s="222"/>
      <c r="C480" s="223"/>
      <c r="D480" s="208" t="s">
        <v>222</v>
      </c>
      <c r="E480" s="224" t="s">
        <v>21</v>
      </c>
      <c r="F480" s="225" t="s">
        <v>676</v>
      </c>
      <c r="G480" s="223"/>
      <c r="H480" s="226">
        <v>25.283999999999999</v>
      </c>
      <c r="I480" s="227"/>
      <c r="J480" s="223"/>
      <c r="K480" s="223"/>
      <c r="L480" s="228"/>
      <c r="M480" s="229"/>
      <c r="N480" s="230"/>
      <c r="O480" s="230"/>
      <c r="P480" s="230"/>
      <c r="Q480" s="230"/>
      <c r="R480" s="230"/>
      <c r="S480" s="230"/>
      <c r="T480" s="231"/>
      <c r="AT480" s="232" t="s">
        <v>222</v>
      </c>
      <c r="AU480" s="232" t="s">
        <v>81</v>
      </c>
      <c r="AV480" s="14" t="s">
        <v>81</v>
      </c>
      <c r="AW480" s="14" t="s">
        <v>34</v>
      </c>
      <c r="AX480" s="14" t="s">
        <v>73</v>
      </c>
      <c r="AY480" s="232" t="s">
        <v>212</v>
      </c>
    </row>
    <row r="481" spans="1:65" s="14" customFormat="1" ht="11.25">
      <c r="B481" s="222"/>
      <c r="C481" s="223"/>
      <c r="D481" s="208" t="s">
        <v>222</v>
      </c>
      <c r="E481" s="224" t="s">
        <v>21</v>
      </c>
      <c r="F481" s="225" t="s">
        <v>677</v>
      </c>
      <c r="G481" s="223"/>
      <c r="H481" s="226">
        <v>6.09</v>
      </c>
      <c r="I481" s="227"/>
      <c r="J481" s="223"/>
      <c r="K481" s="223"/>
      <c r="L481" s="228"/>
      <c r="M481" s="229"/>
      <c r="N481" s="230"/>
      <c r="O481" s="230"/>
      <c r="P481" s="230"/>
      <c r="Q481" s="230"/>
      <c r="R481" s="230"/>
      <c r="S481" s="230"/>
      <c r="T481" s="231"/>
      <c r="AT481" s="232" t="s">
        <v>222</v>
      </c>
      <c r="AU481" s="232" t="s">
        <v>81</v>
      </c>
      <c r="AV481" s="14" t="s">
        <v>81</v>
      </c>
      <c r="AW481" s="14" t="s">
        <v>34</v>
      </c>
      <c r="AX481" s="14" t="s">
        <v>73</v>
      </c>
      <c r="AY481" s="232" t="s">
        <v>212</v>
      </c>
    </row>
    <row r="482" spans="1:65" s="14" customFormat="1" ht="11.25">
      <c r="B482" s="222"/>
      <c r="C482" s="223"/>
      <c r="D482" s="208" t="s">
        <v>222</v>
      </c>
      <c r="E482" s="224" t="s">
        <v>21</v>
      </c>
      <c r="F482" s="225" t="s">
        <v>657</v>
      </c>
      <c r="G482" s="223"/>
      <c r="H482" s="226">
        <v>39.44</v>
      </c>
      <c r="I482" s="227"/>
      <c r="J482" s="223"/>
      <c r="K482" s="223"/>
      <c r="L482" s="228"/>
      <c r="M482" s="229"/>
      <c r="N482" s="230"/>
      <c r="O482" s="230"/>
      <c r="P482" s="230"/>
      <c r="Q482" s="230"/>
      <c r="R482" s="230"/>
      <c r="S482" s="230"/>
      <c r="T482" s="231"/>
      <c r="AT482" s="232" t="s">
        <v>222</v>
      </c>
      <c r="AU482" s="232" t="s">
        <v>81</v>
      </c>
      <c r="AV482" s="14" t="s">
        <v>81</v>
      </c>
      <c r="AW482" s="14" t="s">
        <v>34</v>
      </c>
      <c r="AX482" s="14" t="s">
        <v>73</v>
      </c>
      <c r="AY482" s="232" t="s">
        <v>212</v>
      </c>
    </row>
    <row r="483" spans="1:65" s="15" customFormat="1" ht="11.25">
      <c r="B483" s="233"/>
      <c r="C483" s="234"/>
      <c r="D483" s="208" t="s">
        <v>222</v>
      </c>
      <c r="E483" s="235" t="s">
        <v>21</v>
      </c>
      <c r="F483" s="236" t="s">
        <v>226</v>
      </c>
      <c r="G483" s="234"/>
      <c r="H483" s="237">
        <v>70.813999999999993</v>
      </c>
      <c r="I483" s="238"/>
      <c r="J483" s="234"/>
      <c r="K483" s="234"/>
      <c r="L483" s="239"/>
      <c r="M483" s="240"/>
      <c r="N483" s="241"/>
      <c r="O483" s="241"/>
      <c r="P483" s="241"/>
      <c r="Q483" s="241"/>
      <c r="R483" s="241"/>
      <c r="S483" s="241"/>
      <c r="T483" s="242"/>
      <c r="AT483" s="243" t="s">
        <v>222</v>
      </c>
      <c r="AU483" s="243" t="s">
        <v>81</v>
      </c>
      <c r="AV483" s="15" t="s">
        <v>88</v>
      </c>
      <c r="AW483" s="15" t="s">
        <v>34</v>
      </c>
      <c r="AX483" s="15" t="s">
        <v>73</v>
      </c>
      <c r="AY483" s="243" t="s">
        <v>212</v>
      </c>
    </row>
    <row r="484" spans="1:65" s="14" customFormat="1" ht="11.25">
      <c r="B484" s="222"/>
      <c r="C484" s="223"/>
      <c r="D484" s="208" t="s">
        <v>222</v>
      </c>
      <c r="E484" s="224" t="s">
        <v>21</v>
      </c>
      <c r="F484" s="225" t="s">
        <v>251</v>
      </c>
      <c r="G484" s="223"/>
      <c r="H484" s="226">
        <v>5</v>
      </c>
      <c r="I484" s="227"/>
      <c r="J484" s="223"/>
      <c r="K484" s="223"/>
      <c r="L484" s="228"/>
      <c r="M484" s="229"/>
      <c r="N484" s="230"/>
      <c r="O484" s="230"/>
      <c r="P484" s="230"/>
      <c r="Q484" s="230"/>
      <c r="R484" s="230"/>
      <c r="S484" s="230"/>
      <c r="T484" s="231"/>
      <c r="AT484" s="232" t="s">
        <v>222</v>
      </c>
      <c r="AU484" s="232" t="s">
        <v>81</v>
      </c>
      <c r="AV484" s="14" t="s">
        <v>81</v>
      </c>
      <c r="AW484" s="14" t="s">
        <v>34</v>
      </c>
      <c r="AX484" s="14" t="s">
        <v>73</v>
      </c>
      <c r="AY484" s="232" t="s">
        <v>212</v>
      </c>
    </row>
    <row r="485" spans="1:65" s="16" customFormat="1" ht="11.25">
      <c r="B485" s="244"/>
      <c r="C485" s="245"/>
      <c r="D485" s="208" t="s">
        <v>222</v>
      </c>
      <c r="E485" s="246" t="s">
        <v>21</v>
      </c>
      <c r="F485" s="247" t="s">
        <v>239</v>
      </c>
      <c r="G485" s="245"/>
      <c r="H485" s="248">
        <v>75.813999999999993</v>
      </c>
      <c r="I485" s="249"/>
      <c r="J485" s="245"/>
      <c r="K485" s="245"/>
      <c r="L485" s="250"/>
      <c r="M485" s="251"/>
      <c r="N485" s="252"/>
      <c r="O485" s="252"/>
      <c r="P485" s="252"/>
      <c r="Q485" s="252"/>
      <c r="R485" s="252"/>
      <c r="S485" s="252"/>
      <c r="T485" s="253"/>
      <c r="AT485" s="254" t="s">
        <v>222</v>
      </c>
      <c r="AU485" s="254" t="s">
        <v>81</v>
      </c>
      <c r="AV485" s="16" t="s">
        <v>93</v>
      </c>
      <c r="AW485" s="16" t="s">
        <v>34</v>
      </c>
      <c r="AX485" s="16" t="s">
        <v>79</v>
      </c>
      <c r="AY485" s="254" t="s">
        <v>212</v>
      </c>
    </row>
    <row r="486" spans="1:65" s="2" customFormat="1" ht="16.5" customHeight="1">
      <c r="A486" s="36"/>
      <c r="B486" s="37"/>
      <c r="C486" s="195" t="s">
        <v>678</v>
      </c>
      <c r="D486" s="195" t="s">
        <v>214</v>
      </c>
      <c r="E486" s="196" t="s">
        <v>679</v>
      </c>
      <c r="F486" s="197" t="s">
        <v>680</v>
      </c>
      <c r="G486" s="198" t="s">
        <v>521</v>
      </c>
      <c r="H486" s="199">
        <v>8</v>
      </c>
      <c r="I486" s="200"/>
      <c r="J486" s="201">
        <f>ROUND(I486*H486,2)</f>
        <v>0</v>
      </c>
      <c r="K486" s="197" t="s">
        <v>218</v>
      </c>
      <c r="L486" s="41"/>
      <c r="M486" s="202" t="s">
        <v>21</v>
      </c>
      <c r="N486" s="203" t="s">
        <v>44</v>
      </c>
      <c r="O486" s="66"/>
      <c r="P486" s="204">
        <f>O486*H486</f>
        <v>0</v>
      </c>
      <c r="Q486" s="204">
        <v>0.01</v>
      </c>
      <c r="R486" s="204">
        <f>Q486*H486</f>
        <v>0.08</v>
      </c>
      <c r="S486" s="204">
        <v>0</v>
      </c>
      <c r="T486" s="205">
        <f>S486*H486</f>
        <v>0</v>
      </c>
      <c r="U486" s="36"/>
      <c r="V486" s="36"/>
      <c r="W486" s="36"/>
      <c r="X486" s="36"/>
      <c r="Y486" s="36"/>
      <c r="Z486" s="36"/>
      <c r="AA486" s="36"/>
      <c r="AB486" s="36"/>
      <c r="AC486" s="36"/>
      <c r="AD486" s="36"/>
      <c r="AE486" s="36"/>
      <c r="AR486" s="206" t="s">
        <v>93</v>
      </c>
      <c r="AT486" s="206" t="s">
        <v>214</v>
      </c>
      <c r="AU486" s="206" t="s">
        <v>81</v>
      </c>
      <c r="AY486" s="19" t="s">
        <v>212</v>
      </c>
      <c r="BE486" s="207">
        <f>IF(N486="základní",J486,0)</f>
        <v>0</v>
      </c>
      <c r="BF486" s="207">
        <f>IF(N486="snížená",J486,0)</f>
        <v>0</v>
      </c>
      <c r="BG486" s="207">
        <f>IF(N486="zákl. přenesená",J486,0)</f>
        <v>0</v>
      </c>
      <c r="BH486" s="207">
        <f>IF(N486="sníž. přenesená",J486,0)</f>
        <v>0</v>
      </c>
      <c r="BI486" s="207">
        <f>IF(N486="nulová",J486,0)</f>
        <v>0</v>
      </c>
      <c r="BJ486" s="19" t="s">
        <v>79</v>
      </c>
      <c r="BK486" s="207">
        <f>ROUND(I486*H486,2)</f>
        <v>0</v>
      </c>
      <c r="BL486" s="19" t="s">
        <v>93</v>
      </c>
      <c r="BM486" s="206" t="s">
        <v>681</v>
      </c>
    </row>
    <row r="487" spans="1:65" s="14" customFormat="1" ht="11.25">
      <c r="B487" s="222"/>
      <c r="C487" s="223"/>
      <c r="D487" s="208" t="s">
        <v>222</v>
      </c>
      <c r="E487" s="224" t="s">
        <v>21</v>
      </c>
      <c r="F487" s="225" t="s">
        <v>682</v>
      </c>
      <c r="G487" s="223"/>
      <c r="H487" s="226">
        <v>8</v>
      </c>
      <c r="I487" s="227"/>
      <c r="J487" s="223"/>
      <c r="K487" s="223"/>
      <c r="L487" s="228"/>
      <c r="M487" s="229"/>
      <c r="N487" s="230"/>
      <c r="O487" s="230"/>
      <c r="P487" s="230"/>
      <c r="Q487" s="230"/>
      <c r="R487" s="230"/>
      <c r="S487" s="230"/>
      <c r="T487" s="231"/>
      <c r="AT487" s="232" t="s">
        <v>222</v>
      </c>
      <c r="AU487" s="232" t="s">
        <v>81</v>
      </c>
      <c r="AV487" s="14" t="s">
        <v>81</v>
      </c>
      <c r="AW487" s="14" t="s">
        <v>34</v>
      </c>
      <c r="AX487" s="14" t="s">
        <v>79</v>
      </c>
      <c r="AY487" s="232" t="s">
        <v>212</v>
      </c>
    </row>
    <row r="488" spans="1:65" s="2" customFormat="1" ht="21.75" customHeight="1">
      <c r="A488" s="36"/>
      <c r="B488" s="37"/>
      <c r="C488" s="195" t="s">
        <v>683</v>
      </c>
      <c r="D488" s="195" t="s">
        <v>214</v>
      </c>
      <c r="E488" s="196" t="s">
        <v>684</v>
      </c>
      <c r="F488" s="197" t="s">
        <v>685</v>
      </c>
      <c r="G488" s="198" t="s">
        <v>150</v>
      </c>
      <c r="H488" s="199">
        <v>122.61799999999999</v>
      </c>
      <c r="I488" s="200"/>
      <c r="J488" s="201">
        <f>ROUND(I488*H488,2)</f>
        <v>0</v>
      </c>
      <c r="K488" s="197" t="s">
        <v>218</v>
      </c>
      <c r="L488" s="41"/>
      <c r="M488" s="202" t="s">
        <v>21</v>
      </c>
      <c r="N488" s="203" t="s">
        <v>44</v>
      </c>
      <c r="O488" s="66"/>
      <c r="P488" s="204">
        <f>O488*H488</f>
        <v>0</v>
      </c>
      <c r="Q488" s="204">
        <v>1.8380000000000001E-2</v>
      </c>
      <c r="R488" s="204">
        <f>Q488*H488</f>
        <v>2.2537188399999999</v>
      </c>
      <c r="S488" s="204">
        <v>0</v>
      </c>
      <c r="T488" s="205">
        <f>S488*H488</f>
        <v>0</v>
      </c>
      <c r="U488" s="36"/>
      <c r="V488" s="36"/>
      <c r="W488" s="36"/>
      <c r="X488" s="36"/>
      <c r="Y488" s="36"/>
      <c r="Z488" s="36"/>
      <c r="AA488" s="36"/>
      <c r="AB488" s="36"/>
      <c r="AC488" s="36"/>
      <c r="AD488" s="36"/>
      <c r="AE488" s="36"/>
      <c r="AR488" s="206" t="s">
        <v>93</v>
      </c>
      <c r="AT488" s="206" t="s">
        <v>214</v>
      </c>
      <c r="AU488" s="206" t="s">
        <v>81</v>
      </c>
      <c r="AY488" s="19" t="s">
        <v>212</v>
      </c>
      <c r="BE488" s="207">
        <f>IF(N488="základní",J488,0)</f>
        <v>0</v>
      </c>
      <c r="BF488" s="207">
        <f>IF(N488="snížená",J488,0)</f>
        <v>0</v>
      </c>
      <c r="BG488" s="207">
        <f>IF(N488="zákl. přenesená",J488,0)</f>
        <v>0</v>
      </c>
      <c r="BH488" s="207">
        <f>IF(N488="sníž. přenesená",J488,0)</f>
        <v>0</v>
      </c>
      <c r="BI488" s="207">
        <f>IF(N488="nulová",J488,0)</f>
        <v>0</v>
      </c>
      <c r="BJ488" s="19" t="s">
        <v>79</v>
      </c>
      <c r="BK488" s="207">
        <f>ROUND(I488*H488,2)</f>
        <v>0</v>
      </c>
      <c r="BL488" s="19" t="s">
        <v>93</v>
      </c>
      <c r="BM488" s="206" t="s">
        <v>686</v>
      </c>
    </row>
    <row r="489" spans="1:65" s="2" customFormat="1" ht="48.75">
      <c r="A489" s="36"/>
      <c r="B489" s="37"/>
      <c r="C489" s="38"/>
      <c r="D489" s="208" t="s">
        <v>220</v>
      </c>
      <c r="E489" s="38"/>
      <c r="F489" s="209" t="s">
        <v>626</v>
      </c>
      <c r="G489" s="38"/>
      <c r="H489" s="38"/>
      <c r="I489" s="119"/>
      <c r="J489" s="38"/>
      <c r="K489" s="38"/>
      <c r="L489" s="41"/>
      <c r="M489" s="210"/>
      <c r="N489" s="211"/>
      <c r="O489" s="66"/>
      <c r="P489" s="66"/>
      <c r="Q489" s="66"/>
      <c r="R489" s="66"/>
      <c r="S489" s="66"/>
      <c r="T489" s="67"/>
      <c r="U489" s="36"/>
      <c r="V489" s="36"/>
      <c r="W489" s="36"/>
      <c r="X489" s="36"/>
      <c r="Y489" s="36"/>
      <c r="Z489" s="36"/>
      <c r="AA489" s="36"/>
      <c r="AB489" s="36"/>
      <c r="AC489" s="36"/>
      <c r="AD489" s="36"/>
      <c r="AE489" s="36"/>
      <c r="AT489" s="19" t="s">
        <v>220</v>
      </c>
      <c r="AU489" s="19" t="s">
        <v>81</v>
      </c>
    </row>
    <row r="490" spans="1:65" s="13" customFormat="1" ht="11.25">
      <c r="B490" s="212"/>
      <c r="C490" s="213"/>
      <c r="D490" s="208" t="s">
        <v>222</v>
      </c>
      <c r="E490" s="214" t="s">
        <v>21</v>
      </c>
      <c r="F490" s="215" t="s">
        <v>687</v>
      </c>
      <c r="G490" s="213"/>
      <c r="H490" s="214" t="s">
        <v>21</v>
      </c>
      <c r="I490" s="216"/>
      <c r="J490" s="213"/>
      <c r="K490" s="213"/>
      <c r="L490" s="217"/>
      <c r="M490" s="218"/>
      <c r="N490" s="219"/>
      <c r="O490" s="219"/>
      <c r="P490" s="219"/>
      <c r="Q490" s="219"/>
      <c r="R490" s="219"/>
      <c r="S490" s="219"/>
      <c r="T490" s="220"/>
      <c r="AT490" s="221" t="s">
        <v>222</v>
      </c>
      <c r="AU490" s="221" t="s">
        <v>81</v>
      </c>
      <c r="AV490" s="13" t="s">
        <v>79</v>
      </c>
      <c r="AW490" s="13" t="s">
        <v>34</v>
      </c>
      <c r="AX490" s="13" t="s">
        <v>73</v>
      </c>
      <c r="AY490" s="221" t="s">
        <v>212</v>
      </c>
    </row>
    <row r="491" spans="1:65" s="13" customFormat="1" ht="11.25">
      <c r="B491" s="212"/>
      <c r="C491" s="213"/>
      <c r="D491" s="208" t="s">
        <v>222</v>
      </c>
      <c r="E491" s="214" t="s">
        <v>21</v>
      </c>
      <c r="F491" s="215" t="s">
        <v>688</v>
      </c>
      <c r="G491" s="213"/>
      <c r="H491" s="214" t="s">
        <v>21</v>
      </c>
      <c r="I491" s="216"/>
      <c r="J491" s="213"/>
      <c r="K491" s="213"/>
      <c r="L491" s="217"/>
      <c r="M491" s="218"/>
      <c r="N491" s="219"/>
      <c r="O491" s="219"/>
      <c r="P491" s="219"/>
      <c r="Q491" s="219"/>
      <c r="R491" s="219"/>
      <c r="S491" s="219"/>
      <c r="T491" s="220"/>
      <c r="AT491" s="221" t="s">
        <v>222</v>
      </c>
      <c r="AU491" s="221" t="s">
        <v>81</v>
      </c>
      <c r="AV491" s="13" t="s">
        <v>79</v>
      </c>
      <c r="AW491" s="13" t="s">
        <v>34</v>
      </c>
      <c r="AX491" s="13" t="s">
        <v>73</v>
      </c>
      <c r="AY491" s="221" t="s">
        <v>212</v>
      </c>
    </row>
    <row r="492" spans="1:65" s="14" customFormat="1" ht="11.25">
      <c r="B492" s="222"/>
      <c r="C492" s="223"/>
      <c r="D492" s="208" t="s">
        <v>222</v>
      </c>
      <c r="E492" s="224" t="s">
        <v>21</v>
      </c>
      <c r="F492" s="225" t="s">
        <v>689</v>
      </c>
      <c r="G492" s="223"/>
      <c r="H492" s="226">
        <v>29.391999999999999</v>
      </c>
      <c r="I492" s="227"/>
      <c r="J492" s="223"/>
      <c r="K492" s="223"/>
      <c r="L492" s="228"/>
      <c r="M492" s="229"/>
      <c r="N492" s="230"/>
      <c r="O492" s="230"/>
      <c r="P492" s="230"/>
      <c r="Q492" s="230"/>
      <c r="R492" s="230"/>
      <c r="S492" s="230"/>
      <c r="T492" s="231"/>
      <c r="AT492" s="232" t="s">
        <v>222</v>
      </c>
      <c r="AU492" s="232" t="s">
        <v>81</v>
      </c>
      <c r="AV492" s="14" t="s">
        <v>81</v>
      </c>
      <c r="AW492" s="14" t="s">
        <v>34</v>
      </c>
      <c r="AX492" s="14" t="s">
        <v>73</v>
      </c>
      <c r="AY492" s="232" t="s">
        <v>212</v>
      </c>
    </row>
    <row r="493" spans="1:65" s="14" customFormat="1" ht="11.25">
      <c r="B493" s="222"/>
      <c r="C493" s="223"/>
      <c r="D493" s="208" t="s">
        <v>222</v>
      </c>
      <c r="E493" s="224" t="s">
        <v>21</v>
      </c>
      <c r="F493" s="225" t="s">
        <v>690</v>
      </c>
      <c r="G493" s="223"/>
      <c r="H493" s="226">
        <v>21.024000000000001</v>
      </c>
      <c r="I493" s="227"/>
      <c r="J493" s="223"/>
      <c r="K493" s="223"/>
      <c r="L493" s="228"/>
      <c r="M493" s="229"/>
      <c r="N493" s="230"/>
      <c r="O493" s="230"/>
      <c r="P493" s="230"/>
      <c r="Q493" s="230"/>
      <c r="R493" s="230"/>
      <c r="S493" s="230"/>
      <c r="T493" s="231"/>
      <c r="AT493" s="232" t="s">
        <v>222</v>
      </c>
      <c r="AU493" s="232" t="s">
        <v>81</v>
      </c>
      <c r="AV493" s="14" t="s">
        <v>81</v>
      </c>
      <c r="AW493" s="14" t="s">
        <v>34</v>
      </c>
      <c r="AX493" s="14" t="s">
        <v>73</v>
      </c>
      <c r="AY493" s="232" t="s">
        <v>212</v>
      </c>
    </row>
    <row r="494" spans="1:65" s="13" customFormat="1" ht="11.25">
      <c r="B494" s="212"/>
      <c r="C494" s="213"/>
      <c r="D494" s="208" t="s">
        <v>222</v>
      </c>
      <c r="E494" s="214" t="s">
        <v>21</v>
      </c>
      <c r="F494" s="215" t="s">
        <v>691</v>
      </c>
      <c r="G494" s="213"/>
      <c r="H494" s="214" t="s">
        <v>21</v>
      </c>
      <c r="I494" s="216"/>
      <c r="J494" s="213"/>
      <c r="K494" s="213"/>
      <c r="L494" s="217"/>
      <c r="M494" s="218"/>
      <c r="N494" s="219"/>
      <c r="O494" s="219"/>
      <c r="P494" s="219"/>
      <c r="Q494" s="219"/>
      <c r="R494" s="219"/>
      <c r="S494" s="219"/>
      <c r="T494" s="220"/>
      <c r="AT494" s="221" t="s">
        <v>222</v>
      </c>
      <c r="AU494" s="221" t="s">
        <v>81</v>
      </c>
      <c r="AV494" s="13" t="s">
        <v>79</v>
      </c>
      <c r="AW494" s="13" t="s">
        <v>34</v>
      </c>
      <c r="AX494" s="13" t="s">
        <v>73</v>
      </c>
      <c r="AY494" s="221" t="s">
        <v>212</v>
      </c>
    </row>
    <row r="495" spans="1:65" s="14" customFormat="1" ht="11.25">
      <c r="B495" s="222"/>
      <c r="C495" s="223"/>
      <c r="D495" s="208" t="s">
        <v>222</v>
      </c>
      <c r="E495" s="224" t="s">
        <v>21</v>
      </c>
      <c r="F495" s="225" t="s">
        <v>692</v>
      </c>
      <c r="G495" s="223"/>
      <c r="H495" s="226">
        <v>18.908999999999999</v>
      </c>
      <c r="I495" s="227"/>
      <c r="J495" s="223"/>
      <c r="K495" s="223"/>
      <c r="L495" s="228"/>
      <c r="M495" s="229"/>
      <c r="N495" s="230"/>
      <c r="O495" s="230"/>
      <c r="P495" s="230"/>
      <c r="Q495" s="230"/>
      <c r="R495" s="230"/>
      <c r="S495" s="230"/>
      <c r="T495" s="231"/>
      <c r="AT495" s="232" t="s">
        <v>222</v>
      </c>
      <c r="AU495" s="232" t="s">
        <v>81</v>
      </c>
      <c r="AV495" s="14" t="s">
        <v>81</v>
      </c>
      <c r="AW495" s="14" t="s">
        <v>34</v>
      </c>
      <c r="AX495" s="14" t="s">
        <v>73</v>
      </c>
      <c r="AY495" s="232" t="s">
        <v>212</v>
      </c>
    </row>
    <row r="496" spans="1:65" s="13" customFormat="1" ht="11.25">
      <c r="B496" s="212"/>
      <c r="C496" s="213"/>
      <c r="D496" s="208" t="s">
        <v>222</v>
      </c>
      <c r="E496" s="214" t="s">
        <v>21</v>
      </c>
      <c r="F496" s="215" t="s">
        <v>693</v>
      </c>
      <c r="G496" s="213"/>
      <c r="H496" s="214" t="s">
        <v>21</v>
      </c>
      <c r="I496" s="216"/>
      <c r="J496" s="213"/>
      <c r="K496" s="213"/>
      <c r="L496" s="217"/>
      <c r="M496" s="218"/>
      <c r="N496" s="219"/>
      <c r="O496" s="219"/>
      <c r="P496" s="219"/>
      <c r="Q496" s="219"/>
      <c r="R496" s="219"/>
      <c r="S496" s="219"/>
      <c r="T496" s="220"/>
      <c r="AT496" s="221" t="s">
        <v>222</v>
      </c>
      <c r="AU496" s="221" t="s">
        <v>81</v>
      </c>
      <c r="AV496" s="13" t="s">
        <v>79</v>
      </c>
      <c r="AW496" s="13" t="s">
        <v>34</v>
      </c>
      <c r="AX496" s="13" t="s">
        <v>73</v>
      </c>
      <c r="AY496" s="221" t="s">
        <v>212</v>
      </c>
    </row>
    <row r="497" spans="1:65" s="14" customFormat="1" ht="11.25">
      <c r="B497" s="222"/>
      <c r="C497" s="223"/>
      <c r="D497" s="208" t="s">
        <v>222</v>
      </c>
      <c r="E497" s="224" t="s">
        <v>21</v>
      </c>
      <c r="F497" s="225" t="s">
        <v>694</v>
      </c>
      <c r="G497" s="223"/>
      <c r="H497" s="226">
        <v>18.908999999999999</v>
      </c>
      <c r="I497" s="227"/>
      <c r="J497" s="223"/>
      <c r="K497" s="223"/>
      <c r="L497" s="228"/>
      <c r="M497" s="229"/>
      <c r="N497" s="230"/>
      <c r="O497" s="230"/>
      <c r="P497" s="230"/>
      <c r="Q497" s="230"/>
      <c r="R497" s="230"/>
      <c r="S497" s="230"/>
      <c r="T497" s="231"/>
      <c r="AT497" s="232" t="s">
        <v>222</v>
      </c>
      <c r="AU497" s="232" t="s">
        <v>81</v>
      </c>
      <c r="AV497" s="14" t="s">
        <v>81</v>
      </c>
      <c r="AW497" s="14" t="s">
        <v>34</v>
      </c>
      <c r="AX497" s="14" t="s">
        <v>73</v>
      </c>
      <c r="AY497" s="232" t="s">
        <v>212</v>
      </c>
    </row>
    <row r="498" spans="1:65" s="13" customFormat="1" ht="11.25">
      <c r="B498" s="212"/>
      <c r="C498" s="213"/>
      <c r="D498" s="208" t="s">
        <v>222</v>
      </c>
      <c r="E498" s="214" t="s">
        <v>21</v>
      </c>
      <c r="F498" s="215" t="s">
        <v>695</v>
      </c>
      <c r="G498" s="213"/>
      <c r="H498" s="214" t="s">
        <v>21</v>
      </c>
      <c r="I498" s="216"/>
      <c r="J498" s="213"/>
      <c r="K498" s="213"/>
      <c r="L498" s="217"/>
      <c r="M498" s="218"/>
      <c r="N498" s="219"/>
      <c r="O498" s="219"/>
      <c r="P498" s="219"/>
      <c r="Q498" s="219"/>
      <c r="R498" s="219"/>
      <c r="S498" s="219"/>
      <c r="T498" s="220"/>
      <c r="AT498" s="221" t="s">
        <v>222</v>
      </c>
      <c r="AU498" s="221" t="s">
        <v>81</v>
      </c>
      <c r="AV498" s="13" t="s">
        <v>79</v>
      </c>
      <c r="AW498" s="13" t="s">
        <v>34</v>
      </c>
      <c r="AX498" s="13" t="s">
        <v>73</v>
      </c>
      <c r="AY498" s="221" t="s">
        <v>212</v>
      </c>
    </row>
    <row r="499" spans="1:65" s="14" customFormat="1" ht="11.25">
      <c r="B499" s="222"/>
      <c r="C499" s="223"/>
      <c r="D499" s="208" t="s">
        <v>222</v>
      </c>
      <c r="E499" s="224" t="s">
        <v>21</v>
      </c>
      <c r="F499" s="225" t="s">
        <v>696</v>
      </c>
      <c r="G499" s="223"/>
      <c r="H499" s="226">
        <v>24.384</v>
      </c>
      <c r="I499" s="227"/>
      <c r="J499" s="223"/>
      <c r="K499" s="223"/>
      <c r="L499" s="228"/>
      <c r="M499" s="229"/>
      <c r="N499" s="230"/>
      <c r="O499" s="230"/>
      <c r="P499" s="230"/>
      <c r="Q499" s="230"/>
      <c r="R499" s="230"/>
      <c r="S499" s="230"/>
      <c r="T499" s="231"/>
      <c r="AT499" s="232" t="s">
        <v>222</v>
      </c>
      <c r="AU499" s="232" t="s">
        <v>81</v>
      </c>
      <c r="AV499" s="14" t="s">
        <v>81</v>
      </c>
      <c r="AW499" s="14" t="s">
        <v>34</v>
      </c>
      <c r="AX499" s="14" t="s">
        <v>73</v>
      </c>
      <c r="AY499" s="232" t="s">
        <v>212</v>
      </c>
    </row>
    <row r="500" spans="1:65" s="15" customFormat="1" ht="11.25">
      <c r="B500" s="233"/>
      <c r="C500" s="234"/>
      <c r="D500" s="208" t="s">
        <v>222</v>
      </c>
      <c r="E500" s="235" t="s">
        <v>21</v>
      </c>
      <c r="F500" s="236" t="s">
        <v>226</v>
      </c>
      <c r="G500" s="234"/>
      <c r="H500" s="237">
        <v>112.61799999999999</v>
      </c>
      <c r="I500" s="238"/>
      <c r="J500" s="234"/>
      <c r="K500" s="234"/>
      <c r="L500" s="239"/>
      <c r="M500" s="240"/>
      <c r="N500" s="241"/>
      <c r="O500" s="241"/>
      <c r="P500" s="241"/>
      <c r="Q500" s="241"/>
      <c r="R500" s="241"/>
      <c r="S500" s="241"/>
      <c r="T500" s="242"/>
      <c r="AT500" s="243" t="s">
        <v>222</v>
      </c>
      <c r="AU500" s="243" t="s">
        <v>81</v>
      </c>
      <c r="AV500" s="15" t="s">
        <v>88</v>
      </c>
      <c r="AW500" s="15" t="s">
        <v>34</v>
      </c>
      <c r="AX500" s="15" t="s">
        <v>73</v>
      </c>
      <c r="AY500" s="243" t="s">
        <v>212</v>
      </c>
    </row>
    <row r="501" spans="1:65" s="14" customFormat="1" ht="11.25">
      <c r="B501" s="222"/>
      <c r="C501" s="223"/>
      <c r="D501" s="208" t="s">
        <v>222</v>
      </c>
      <c r="E501" s="224" t="s">
        <v>21</v>
      </c>
      <c r="F501" s="225" t="s">
        <v>238</v>
      </c>
      <c r="G501" s="223"/>
      <c r="H501" s="226">
        <v>10</v>
      </c>
      <c r="I501" s="227"/>
      <c r="J501" s="223"/>
      <c r="K501" s="223"/>
      <c r="L501" s="228"/>
      <c r="M501" s="229"/>
      <c r="N501" s="230"/>
      <c r="O501" s="230"/>
      <c r="P501" s="230"/>
      <c r="Q501" s="230"/>
      <c r="R501" s="230"/>
      <c r="S501" s="230"/>
      <c r="T501" s="231"/>
      <c r="AT501" s="232" t="s">
        <v>222</v>
      </c>
      <c r="AU501" s="232" t="s">
        <v>81</v>
      </c>
      <c r="AV501" s="14" t="s">
        <v>81</v>
      </c>
      <c r="AW501" s="14" t="s">
        <v>34</v>
      </c>
      <c r="AX501" s="14" t="s">
        <v>73</v>
      </c>
      <c r="AY501" s="232" t="s">
        <v>212</v>
      </c>
    </row>
    <row r="502" spans="1:65" s="16" customFormat="1" ht="11.25">
      <c r="B502" s="244"/>
      <c r="C502" s="245"/>
      <c r="D502" s="208" t="s">
        <v>222</v>
      </c>
      <c r="E502" s="246" t="s">
        <v>21</v>
      </c>
      <c r="F502" s="247" t="s">
        <v>239</v>
      </c>
      <c r="G502" s="245"/>
      <c r="H502" s="248">
        <v>122.61799999999999</v>
      </c>
      <c r="I502" s="249"/>
      <c r="J502" s="245"/>
      <c r="K502" s="245"/>
      <c r="L502" s="250"/>
      <c r="M502" s="251"/>
      <c r="N502" s="252"/>
      <c r="O502" s="252"/>
      <c r="P502" s="252"/>
      <c r="Q502" s="252"/>
      <c r="R502" s="252"/>
      <c r="S502" s="252"/>
      <c r="T502" s="253"/>
      <c r="AT502" s="254" t="s">
        <v>222</v>
      </c>
      <c r="AU502" s="254" t="s">
        <v>81</v>
      </c>
      <c r="AV502" s="16" t="s">
        <v>93</v>
      </c>
      <c r="AW502" s="16" t="s">
        <v>34</v>
      </c>
      <c r="AX502" s="16" t="s">
        <v>79</v>
      </c>
      <c r="AY502" s="254" t="s">
        <v>212</v>
      </c>
    </row>
    <row r="503" spans="1:65" s="2" customFormat="1" ht="21.75" customHeight="1">
      <c r="A503" s="36"/>
      <c r="B503" s="37"/>
      <c r="C503" s="195" t="s">
        <v>697</v>
      </c>
      <c r="D503" s="195" t="s">
        <v>214</v>
      </c>
      <c r="E503" s="196" t="s">
        <v>698</v>
      </c>
      <c r="F503" s="197" t="s">
        <v>699</v>
      </c>
      <c r="G503" s="198" t="s">
        <v>150</v>
      </c>
      <c r="H503" s="199">
        <v>371.12400000000002</v>
      </c>
      <c r="I503" s="200"/>
      <c r="J503" s="201">
        <f>ROUND(I503*H503,2)</f>
        <v>0</v>
      </c>
      <c r="K503" s="197" t="s">
        <v>218</v>
      </c>
      <c r="L503" s="41"/>
      <c r="M503" s="202" t="s">
        <v>21</v>
      </c>
      <c r="N503" s="203" t="s">
        <v>44</v>
      </c>
      <c r="O503" s="66"/>
      <c r="P503" s="204">
        <f>O503*H503</f>
        <v>0</v>
      </c>
      <c r="Q503" s="204">
        <v>5.7000000000000002E-3</v>
      </c>
      <c r="R503" s="204">
        <f>Q503*H503</f>
        <v>2.1154068000000001</v>
      </c>
      <c r="S503" s="204">
        <v>0</v>
      </c>
      <c r="T503" s="205">
        <f>S503*H503</f>
        <v>0</v>
      </c>
      <c r="U503" s="36"/>
      <c r="V503" s="36"/>
      <c r="W503" s="36"/>
      <c r="X503" s="36"/>
      <c r="Y503" s="36"/>
      <c r="Z503" s="36"/>
      <c r="AA503" s="36"/>
      <c r="AB503" s="36"/>
      <c r="AC503" s="36"/>
      <c r="AD503" s="36"/>
      <c r="AE503" s="36"/>
      <c r="AR503" s="206" t="s">
        <v>93</v>
      </c>
      <c r="AT503" s="206" t="s">
        <v>214</v>
      </c>
      <c r="AU503" s="206" t="s">
        <v>81</v>
      </c>
      <c r="AY503" s="19" t="s">
        <v>212</v>
      </c>
      <c r="BE503" s="207">
        <f>IF(N503="základní",J503,0)</f>
        <v>0</v>
      </c>
      <c r="BF503" s="207">
        <f>IF(N503="snížená",J503,0)</f>
        <v>0</v>
      </c>
      <c r="BG503" s="207">
        <f>IF(N503="zákl. přenesená",J503,0)</f>
        <v>0</v>
      </c>
      <c r="BH503" s="207">
        <f>IF(N503="sníž. přenesená",J503,0)</f>
        <v>0</v>
      </c>
      <c r="BI503" s="207">
        <f>IF(N503="nulová",J503,0)</f>
        <v>0</v>
      </c>
      <c r="BJ503" s="19" t="s">
        <v>79</v>
      </c>
      <c r="BK503" s="207">
        <f>ROUND(I503*H503,2)</f>
        <v>0</v>
      </c>
      <c r="BL503" s="19" t="s">
        <v>93</v>
      </c>
      <c r="BM503" s="206" t="s">
        <v>700</v>
      </c>
    </row>
    <row r="504" spans="1:65" s="2" customFormat="1" ht="29.25">
      <c r="A504" s="36"/>
      <c r="B504" s="37"/>
      <c r="C504" s="38"/>
      <c r="D504" s="208" t="s">
        <v>220</v>
      </c>
      <c r="E504" s="38"/>
      <c r="F504" s="209" t="s">
        <v>635</v>
      </c>
      <c r="G504" s="38"/>
      <c r="H504" s="38"/>
      <c r="I504" s="119"/>
      <c r="J504" s="38"/>
      <c r="K504" s="38"/>
      <c r="L504" s="41"/>
      <c r="M504" s="210"/>
      <c r="N504" s="211"/>
      <c r="O504" s="66"/>
      <c r="P504" s="66"/>
      <c r="Q504" s="66"/>
      <c r="R504" s="66"/>
      <c r="S504" s="66"/>
      <c r="T504" s="67"/>
      <c r="U504" s="36"/>
      <c r="V504" s="36"/>
      <c r="W504" s="36"/>
      <c r="X504" s="36"/>
      <c r="Y504" s="36"/>
      <c r="Z504" s="36"/>
      <c r="AA504" s="36"/>
      <c r="AB504" s="36"/>
      <c r="AC504" s="36"/>
      <c r="AD504" s="36"/>
      <c r="AE504" s="36"/>
      <c r="AT504" s="19" t="s">
        <v>220</v>
      </c>
      <c r="AU504" s="19" t="s">
        <v>81</v>
      </c>
    </row>
    <row r="505" spans="1:65" s="13" customFormat="1" ht="11.25">
      <c r="B505" s="212"/>
      <c r="C505" s="213"/>
      <c r="D505" s="208" t="s">
        <v>222</v>
      </c>
      <c r="E505" s="214" t="s">
        <v>21</v>
      </c>
      <c r="F505" s="215" t="s">
        <v>701</v>
      </c>
      <c r="G505" s="213"/>
      <c r="H505" s="214" t="s">
        <v>21</v>
      </c>
      <c r="I505" s="216"/>
      <c r="J505" s="213"/>
      <c r="K505" s="213"/>
      <c r="L505" s="217"/>
      <c r="M505" s="218"/>
      <c r="N505" s="219"/>
      <c r="O505" s="219"/>
      <c r="P505" s="219"/>
      <c r="Q505" s="219"/>
      <c r="R505" s="219"/>
      <c r="S505" s="219"/>
      <c r="T505" s="220"/>
      <c r="AT505" s="221" t="s">
        <v>222</v>
      </c>
      <c r="AU505" s="221" t="s">
        <v>81</v>
      </c>
      <c r="AV505" s="13" t="s">
        <v>79</v>
      </c>
      <c r="AW505" s="13" t="s">
        <v>34</v>
      </c>
      <c r="AX505" s="13" t="s">
        <v>73</v>
      </c>
      <c r="AY505" s="221" t="s">
        <v>212</v>
      </c>
    </row>
    <row r="506" spans="1:65" s="14" customFormat="1" ht="11.25">
      <c r="B506" s="222"/>
      <c r="C506" s="223"/>
      <c r="D506" s="208" t="s">
        <v>222</v>
      </c>
      <c r="E506" s="224" t="s">
        <v>21</v>
      </c>
      <c r="F506" s="225" t="s">
        <v>702</v>
      </c>
      <c r="G506" s="223"/>
      <c r="H506" s="226">
        <v>198.858</v>
      </c>
      <c r="I506" s="227"/>
      <c r="J506" s="223"/>
      <c r="K506" s="223"/>
      <c r="L506" s="228"/>
      <c r="M506" s="229"/>
      <c r="N506" s="230"/>
      <c r="O506" s="230"/>
      <c r="P506" s="230"/>
      <c r="Q506" s="230"/>
      <c r="R506" s="230"/>
      <c r="S506" s="230"/>
      <c r="T506" s="231"/>
      <c r="AT506" s="232" t="s">
        <v>222</v>
      </c>
      <c r="AU506" s="232" t="s">
        <v>81</v>
      </c>
      <c r="AV506" s="14" t="s">
        <v>81</v>
      </c>
      <c r="AW506" s="14" t="s">
        <v>34</v>
      </c>
      <c r="AX506" s="14" t="s">
        <v>73</v>
      </c>
      <c r="AY506" s="232" t="s">
        <v>212</v>
      </c>
    </row>
    <row r="507" spans="1:65" s="14" customFormat="1" ht="11.25">
      <c r="B507" s="222"/>
      <c r="C507" s="223"/>
      <c r="D507" s="208" t="s">
        <v>222</v>
      </c>
      <c r="E507" s="224" t="s">
        <v>21</v>
      </c>
      <c r="F507" s="225" t="s">
        <v>703</v>
      </c>
      <c r="G507" s="223"/>
      <c r="H507" s="226">
        <v>67.793000000000006</v>
      </c>
      <c r="I507" s="227"/>
      <c r="J507" s="223"/>
      <c r="K507" s="223"/>
      <c r="L507" s="228"/>
      <c r="M507" s="229"/>
      <c r="N507" s="230"/>
      <c r="O507" s="230"/>
      <c r="P507" s="230"/>
      <c r="Q507" s="230"/>
      <c r="R507" s="230"/>
      <c r="S507" s="230"/>
      <c r="T507" s="231"/>
      <c r="AT507" s="232" t="s">
        <v>222</v>
      </c>
      <c r="AU507" s="232" t="s">
        <v>81</v>
      </c>
      <c r="AV507" s="14" t="s">
        <v>81</v>
      </c>
      <c r="AW507" s="14" t="s">
        <v>34</v>
      </c>
      <c r="AX507" s="14" t="s">
        <v>73</v>
      </c>
      <c r="AY507" s="232" t="s">
        <v>212</v>
      </c>
    </row>
    <row r="508" spans="1:65" s="14" customFormat="1" ht="11.25">
      <c r="B508" s="222"/>
      <c r="C508" s="223"/>
      <c r="D508" s="208" t="s">
        <v>222</v>
      </c>
      <c r="E508" s="224" t="s">
        <v>21</v>
      </c>
      <c r="F508" s="225" t="s">
        <v>704</v>
      </c>
      <c r="G508" s="223"/>
      <c r="H508" s="226">
        <v>67.793000000000006</v>
      </c>
      <c r="I508" s="227"/>
      <c r="J508" s="223"/>
      <c r="K508" s="223"/>
      <c r="L508" s="228"/>
      <c r="M508" s="229"/>
      <c r="N508" s="230"/>
      <c r="O508" s="230"/>
      <c r="P508" s="230"/>
      <c r="Q508" s="230"/>
      <c r="R508" s="230"/>
      <c r="S508" s="230"/>
      <c r="T508" s="231"/>
      <c r="AT508" s="232" t="s">
        <v>222</v>
      </c>
      <c r="AU508" s="232" t="s">
        <v>81</v>
      </c>
      <c r="AV508" s="14" t="s">
        <v>81</v>
      </c>
      <c r="AW508" s="14" t="s">
        <v>34</v>
      </c>
      <c r="AX508" s="14" t="s">
        <v>73</v>
      </c>
      <c r="AY508" s="232" t="s">
        <v>212</v>
      </c>
    </row>
    <row r="509" spans="1:65" s="14" customFormat="1" ht="11.25">
      <c r="B509" s="222"/>
      <c r="C509" s="223"/>
      <c r="D509" s="208" t="s">
        <v>222</v>
      </c>
      <c r="E509" s="224" t="s">
        <v>21</v>
      </c>
      <c r="F509" s="225" t="s">
        <v>705</v>
      </c>
      <c r="G509" s="223"/>
      <c r="H509" s="226">
        <v>36.68</v>
      </c>
      <c r="I509" s="227"/>
      <c r="J509" s="223"/>
      <c r="K509" s="223"/>
      <c r="L509" s="228"/>
      <c r="M509" s="229"/>
      <c r="N509" s="230"/>
      <c r="O509" s="230"/>
      <c r="P509" s="230"/>
      <c r="Q509" s="230"/>
      <c r="R509" s="230"/>
      <c r="S509" s="230"/>
      <c r="T509" s="231"/>
      <c r="AT509" s="232" t="s">
        <v>222</v>
      </c>
      <c r="AU509" s="232" t="s">
        <v>81</v>
      </c>
      <c r="AV509" s="14" t="s">
        <v>81</v>
      </c>
      <c r="AW509" s="14" t="s">
        <v>34</v>
      </c>
      <c r="AX509" s="14" t="s">
        <v>73</v>
      </c>
      <c r="AY509" s="232" t="s">
        <v>212</v>
      </c>
    </row>
    <row r="510" spans="1:65" s="15" customFormat="1" ht="11.25">
      <c r="B510" s="233"/>
      <c r="C510" s="234"/>
      <c r="D510" s="208" t="s">
        <v>222</v>
      </c>
      <c r="E510" s="235" t="s">
        <v>21</v>
      </c>
      <c r="F510" s="236" t="s">
        <v>226</v>
      </c>
      <c r="G510" s="234"/>
      <c r="H510" s="237">
        <v>371.12400000000002</v>
      </c>
      <c r="I510" s="238"/>
      <c r="J510" s="234"/>
      <c r="K510" s="234"/>
      <c r="L510" s="239"/>
      <c r="M510" s="240"/>
      <c r="N510" s="241"/>
      <c r="O510" s="241"/>
      <c r="P510" s="241"/>
      <c r="Q510" s="241"/>
      <c r="R510" s="241"/>
      <c r="S510" s="241"/>
      <c r="T510" s="242"/>
      <c r="AT510" s="243" t="s">
        <v>222</v>
      </c>
      <c r="AU510" s="243" t="s">
        <v>81</v>
      </c>
      <c r="AV510" s="15" t="s">
        <v>88</v>
      </c>
      <c r="AW510" s="15" t="s">
        <v>34</v>
      </c>
      <c r="AX510" s="15" t="s">
        <v>79</v>
      </c>
      <c r="AY510" s="243" t="s">
        <v>212</v>
      </c>
    </row>
    <row r="511" spans="1:65" s="2" customFormat="1" ht="16.5" customHeight="1">
      <c r="A511" s="36"/>
      <c r="B511" s="37"/>
      <c r="C511" s="195" t="s">
        <v>706</v>
      </c>
      <c r="D511" s="195" t="s">
        <v>214</v>
      </c>
      <c r="E511" s="196" t="s">
        <v>707</v>
      </c>
      <c r="F511" s="197" t="s">
        <v>708</v>
      </c>
      <c r="G511" s="198" t="s">
        <v>150</v>
      </c>
      <c r="H511" s="199">
        <v>228.34</v>
      </c>
      <c r="I511" s="200"/>
      <c r="J511" s="201">
        <f>ROUND(I511*H511,2)</f>
        <v>0</v>
      </c>
      <c r="K511" s="197" t="s">
        <v>218</v>
      </c>
      <c r="L511" s="41"/>
      <c r="M511" s="202" t="s">
        <v>21</v>
      </c>
      <c r="N511" s="203" t="s">
        <v>44</v>
      </c>
      <c r="O511" s="66"/>
      <c r="P511" s="204">
        <f>O511*H511</f>
        <v>0</v>
      </c>
      <c r="Q511" s="204">
        <v>0</v>
      </c>
      <c r="R511" s="204">
        <f>Q511*H511</f>
        <v>0</v>
      </c>
      <c r="S511" s="204">
        <v>0</v>
      </c>
      <c r="T511" s="205">
        <f>S511*H511</f>
        <v>0</v>
      </c>
      <c r="U511" s="36"/>
      <c r="V511" s="36"/>
      <c r="W511" s="36"/>
      <c r="X511" s="36"/>
      <c r="Y511" s="36"/>
      <c r="Z511" s="36"/>
      <c r="AA511" s="36"/>
      <c r="AB511" s="36"/>
      <c r="AC511" s="36"/>
      <c r="AD511" s="36"/>
      <c r="AE511" s="36"/>
      <c r="AR511" s="206" t="s">
        <v>93</v>
      </c>
      <c r="AT511" s="206" t="s">
        <v>214</v>
      </c>
      <c r="AU511" s="206" t="s">
        <v>81</v>
      </c>
      <c r="AY511" s="19" t="s">
        <v>212</v>
      </c>
      <c r="BE511" s="207">
        <f>IF(N511="základní",J511,0)</f>
        <v>0</v>
      </c>
      <c r="BF511" s="207">
        <f>IF(N511="snížená",J511,0)</f>
        <v>0</v>
      </c>
      <c r="BG511" s="207">
        <f>IF(N511="zákl. přenesená",J511,0)</f>
        <v>0</v>
      </c>
      <c r="BH511" s="207">
        <f>IF(N511="sníž. přenesená",J511,0)</f>
        <v>0</v>
      </c>
      <c r="BI511" s="207">
        <f>IF(N511="nulová",J511,0)</f>
        <v>0</v>
      </c>
      <c r="BJ511" s="19" t="s">
        <v>79</v>
      </c>
      <c r="BK511" s="207">
        <f>ROUND(I511*H511,2)</f>
        <v>0</v>
      </c>
      <c r="BL511" s="19" t="s">
        <v>93</v>
      </c>
      <c r="BM511" s="206" t="s">
        <v>709</v>
      </c>
    </row>
    <row r="512" spans="1:65" s="2" customFormat="1" ht="39">
      <c r="A512" s="36"/>
      <c r="B512" s="37"/>
      <c r="C512" s="38"/>
      <c r="D512" s="208" t="s">
        <v>220</v>
      </c>
      <c r="E512" s="38"/>
      <c r="F512" s="209" t="s">
        <v>710</v>
      </c>
      <c r="G512" s="38"/>
      <c r="H512" s="38"/>
      <c r="I512" s="119"/>
      <c r="J512" s="38"/>
      <c r="K512" s="38"/>
      <c r="L512" s="41"/>
      <c r="M512" s="210"/>
      <c r="N512" s="211"/>
      <c r="O512" s="66"/>
      <c r="P512" s="66"/>
      <c r="Q512" s="66"/>
      <c r="R512" s="66"/>
      <c r="S512" s="66"/>
      <c r="T512" s="67"/>
      <c r="U512" s="36"/>
      <c r="V512" s="36"/>
      <c r="W512" s="36"/>
      <c r="X512" s="36"/>
      <c r="Y512" s="36"/>
      <c r="Z512" s="36"/>
      <c r="AA512" s="36"/>
      <c r="AB512" s="36"/>
      <c r="AC512" s="36"/>
      <c r="AD512" s="36"/>
      <c r="AE512" s="36"/>
      <c r="AT512" s="19" t="s">
        <v>220</v>
      </c>
      <c r="AU512" s="19" t="s">
        <v>81</v>
      </c>
    </row>
    <row r="513" spans="1:65" s="13" customFormat="1" ht="11.25">
      <c r="B513" s="212"/>
      <c r="C513" s="213"/>
      <c r="D513" s="208" t="s">
        <v>222</v>
      </c>
      <c r="E513" s="214" t="s">
        <v>21</v>
      </c>
      <c r="F513" s="215" t="s">
        <v>711</v>
      </c>
      <c r="G513" s="213"/>
      <c r="H513" s="214" t="s">
        <v>21</v>
      </c>
      <c r="I513" s="216"/>
      <c r="J513" s="213"/>
      <c r="K513" s="213"/>
      <c r="L513" s="217"/>
      <c r="M513" s="218"/>
      <c r="N513" s="219"/>
      <c r="O513" s="219"/>
      <c r="P513" s="219"/>
      <c r="Q513" s="219"/>
      <c r="R513" s="219"/>
      <c r="S513" s="219"/>
      <c r="T513" s="220"/>
      <c r="AT513" s="221" t="s">
        <v>222</v>
      </c>
      <c r="AU513" s="221" t="s">
        <v>81</v>
      </c>
      <c r="AV513" s="13" t="s">
        <v>79</v>
      </c>
      <c r="AW513" s="13" t="s">
        <v>34</v>
      </c>
      <c r="AX513" s="13" t="s">
        <v>73</v>
      </c>
      <c r="AY513" s="221" t="s">
        <v>212</v>
      </c>
    </row>
    <row r="514" spans="1:65" s="14" customFormat="1" ht="11.25">
      <c r="B514" s="222"/>
      <c r="C514" s="223"/>
      <c r="D514" s="208" t="s">
        <v>222</v>
      </c>
      <c r="E514" s="224" t="s">
        <v>21</v>
      </c>
      <c r="F514" s="225" t="s">
        <v>712</v>
      </c>
      <c r="G514" s="223"/>
      <c r="H514" s="226">
        <v>67.650000000000006</v>
      </c>
      <c r="I514" s="227"/>
      <c r="J514" s="223"/>
      <c r="K514" s="223"/>
      <c r="L514" s="228"/>
      <c r="M514" s="229"/>
      <c r="N514" s="230"/>
      <c r="O514" s="230"/>
      <c r="P514" s="230"/>
      <c r="Q514" s="230"/>
      <c r="R514" s="230"/>
      <c r="S514" s="230"/>
      <c r="T514" s="231"/>
      <c r="AT514" s="232" t="s">
        <v>222</v>
      </c>
      <c r="AU514" s="232" t="s">
        <v>81</v>
      </c>
      <c r="AV514" s="14" t="s">
        <v>81</v>
      </c>
      <c r="AW514" s="14" t="s">
        <v>34</v>
      </c>
      <c r="AX514" s="14" t="s">
        <v>73</v>
      </c>
      <c r="AY514" s="232" t="s">
        <v>212</v>
      </c>
    </row>
    <row r="515" spans="1:65" s="14" customFormat="1" ht="11.25">
      <c r="B515" s="222"/>
      <c r="C515" s="223"/>
      <c r="D515" s="208" t="s">
        <v>222</v>
      </c>
      <c r="E515" s="224" t="s">
        <v>21</v>
      </c>
      <c r="F515" s="225" t="s">
        <v>713</v>
      </c>
      <c r="G515" s="223"/>
      <c r="H515" s="226">
        <v>13.25</v>
      </c>
      <c r="I515" s="227"/>
      <c r="J515" s="223"/>
      <c r="K515" s="223"/>
      <c r="L515" s="228"/>
      <c r="M515" s="229"/>
      <c r="N515" s="230"/>
      <c r="O515" s="230"/>
      <c r="P515" s="230"/>
      <c r="Q515" s="230"/>
      <c r="R515" s="230"/>
      <c r="S515" s="230"/>
      <c r="T515" s="231"/>
      <c r="AT515" s="232" t="s">
        <v>222</v>
      </c>
      <c r="AU515" s="232" t="s">
        <v>81</v>
      </c>
      <c r="AV515" s="14" t="s">
        <v>81</v>
      </c>
      <c r="AW515" s="14" t="s">
        <v>34</v>
      </c>
      <c r="AX515" s="14" t="s">
        <v>73</v>
      </c>
      <c r="AY515" s="232" t="s">
        <v>212</v>
      </c>
    </row>
    <row r="516" spans="1:65" s="14" customFormat="1" ht="11.25">
      <c r="B516" s="222"/>
      <c r="C516" s="223"/>
      <c r="D516" s="208" t="s">
        <v>222</v>
      </c>
      <c r="E516" s="224" t="s">
        <v>21</v>
      </c>
      <c r="F516" s="225" t="s">
        <v>714</v>
      </c>
      <c r="G516" s="223"/>
      <c r="H516" s="226">
        <v>13.25</v>
      </c>
      <c r="I516" s="227"/>
      <c r="J516" s="223"/>
      <c r="K516" s="223"/>
      <c r="L516" s="228"/>
      <c r="M516" s="229"/>
      <c r="N516" s="230"/>
      <c r="O516" s="230"/>
      <c r="P516" s="230"/>
      <c r="Q516" s="230"/>
      <c r="R516" s="230"/>
      <c r="S516" s="230"/>
      <c r="T516" s="231"/>
      <c r="AT516" s="232" t="s">
        <v>222</v>
      </c>
      <c r="AU516" s="232" t="s">
        <v>81</v>
      </c>
      <c r="AV516" s="14" t="s">
        <v>81</v>
      </c>
      <c r="AW516" s="14" t="s">
        <v>34</v>
      </c>
      <c r="AX516" s="14" t="s">
        <v>73</v>
      </c>
      <c r="AY516" s="232" t="s">
        <v>212</v>
      </c>
    </row>
    <row r="517" spans="1:65" s="14" customFormat="1" ht="11.25">
      <c r="B517" s="222"/>
      <c r="C517" s="223"/>
      <c r="D517" s="208" t="s">
        <v>222</v>
      </c>
      <c r="E517" s="224" t="s">
        <v>21</v>
      </c>
      <c r="F517" s="225" t="s">
        <v>715</v>
      </c>
      <c r="G517" s="223"/>
      <c r="H517" s="226">
        <v>14.19</v>
      </c>
      <c r="I517" s="227"/>
      <c r="J517" s="223"/>
      <c r="K517" s="223"/>
      <c r="L517" s="228"/>
      <c r="M517" s="229"/>
      <c r="N517" s="230"/>
      <c r="O517" s="230"/>
      <c r="P517" s="230"/>
      <c r="Q517" s="230"/>
      <c r="R517" s="230"/>
      <c r="S517" s="230"/>
      <c r="T517" s="231"/>
      <c r="AT517" s="232" t="s">
        <v>222</v>
      </c>
      <c r="AU517" s="232" t="s">
        <v>81</v>
      </c>
      <c r="AV517" s="14" t="s">
        <v>81</v>
      </c>
      <c r="AW517" s="14" t="s">
        <v>34</v>
      </c>
      <c r="AX517" s="14" t="s">
        <v>73</v>
      </c>
      <c r="AY517" s="232" t="s">
        <v>212</v>
      </c>
    </row>
    <row r="518" spans="1:65" s="13" customFormat="1" ht="11.25">
      <c r="B518" s="212"/>
      <c r="C518" s="213"/>
      <c r="D518" s="208" t="s">
        <v>222</v>
      </c>
      <c r="E518" s="214" t="s">
        <v>21</v>
      </c>
      <c r="F518" s="215" t="s">
        <v>701</v>
      </c>
      <c r="G518" s="213"/>
      <c r="H518" s="214" t="s">
        <v>21</v>
      </c>
      <c r="I518" s="216"/>
      <c r="J518" s="213"/>
      <c r="K518" s="213"/>
      <c r="L518" s="217"/>
      <c r="M518" s="218"/>
      <c r="N518" s="219"/>
      <c r="O518" s="219"/>
      <c r="P518" s="219"/>
      <c r="Q518" s="219"/>
      <c r="R518" s="219"/>
      <c r="S518" s="219"/>
      <c r="T518" s="220"/>
      <c r="AT518" s="221" t="s">
        <v>222</v>
      </c>
      <c r="AU518" s="221" t="s">
        <v>81</v>
      </c>
      <c r="AV518" s="13" t="s">
        <v>79</v>
      </c>
      <c r="AW518" s="13" t="s">
        <v>34</v>
      </c>
      <c r="AX518" s="13" t="s">
        <v>73</v>
      </c>
      <c r="AY518" s="221" t="s">
        <v>212</v>
      </c>
    </row>
    <row r="519" spans="1:65" s="14" customFormat="1" ht="11.25">
      <c r="B519" s="222"/>
      <c r="C519" s="223"/>
      <c r="D519" s="208" t="s">
        <v>222</v>
      </c>
      <c r="E519" s="224" t="s">
        <v>21</v>
      </c>
      <c r="F519" s="225" t="s">
        <v>716</v>
      </c>
      <c r="G519" s="223"/>
      <c r="H519" s="226">
        <v>120</v>
      </c>
      <c r="I519" s="227"/>
      <c r="J519" s="223"/>
      <c r="K519" s="223"/>
      <c r="L519" s="228"/>
      <c r="M519" s="229"/>
      <c r="N519" s="230"/>
      <c r="O519" s="230"/>
      <c r="P519" s="230"/>
      <c r="Q519" s="230"/>
      <c r="R519" s="230"/>
      <c r="S519" s="230"/>
      <c r="T519" s="231"/>
      <c r="AT519" s="232" t="s">
        <v>222</v>
      </c>
      <c r="AU519" s="232" t="s">
        <v>81</v>
      </c>
      <c r="AV519" s="14" t="s">
        <v>81</v>
      </c>
      <c r="AW519" s="14" t="s">
        <v>34</v>
      </c>
      <c r="AX519" s="14" t="s">
        <v>73</v>
      </c>
      <c r="AY519" s="232" t="s">
        <v>212</v>
      </c>
    </row>
    <row r="520" spans="1:65" s="15" customFormat="1" ht="11.25">
      <c r="B520" s="233"/>
      <c r="C520" s="234"/>
      <c r="D520" s="208" t="s">
        <v>222</v>
      </c>
      <c r="E520" s="235" t="s">
        <v>21</v>
      </c>
      <c r="F520" s="236" t="s">
        <v>226</v>
      </c>
      <c r="G520" s="234"/>
      <c r="H520" s="237">
        <v>228.34</v>
      </c>
      <c r="I520" s="238"/>
      <c r="J520" s="234"/>
      <c r="K520" s="234"/>
      <c r="L520" s="239"/>
      <c r="M520" s="240"/>
      <c r="N520" s="241"/>
      <c r="O520" s="241"/>
      <c r="P520" s="241"/>
      <c r="Q520" s="241"/>
      <c r="R520" s="241"/>
      <c r="S520" s="241"/>
      <c r="T520" s="242"/>
      <c r="AT520" s="243" t="s">
        <v>222</v>
      </c>
      <c r="AU520" s="243" t="s">
        <v>81</v>
      </c>
      <c r="AV520" s="15" t="s">
        <v>88</v>
      </c>
      <c r="AW520" s="15" t="s">
        <v>34</v>
      </c>
      <c r="AX520" s="15" t="s">
        <v>79</v>
      </c>
      <c r="AY520" s="243" t="s">
        <v>212</v>
      </c>
    </row>
    <row r="521" spans="1:65" s="2" customFormat="1" ht="21.75" customHeight="1">
      <c r="A521" s="36"/>
      <c r="B521" s="37"/>
      <c r="C521" s="195" t="s">
        <v>717</v>
      </c>
      <c r="D521" s="195" t="s">
        <v>214</v>
      </c>
      <c r="E521" s="196" t="s">
        <v>718</v>
      </c>
      <c r="F521" s="197" t="s">
        <v>719</v>
      </c>
      <c r="G521" s="198" t="s">
        <v>150</v>
      </c>
      <c r="H521" s="199">
        <v>329.98599999999999</v>
      </c>
      <c r="I521" s="200"/>
      <c r="J521" s="201">
        <f>ROUND(I521*H521,2)</f>
        <v>0</v>
      </c>
      <c r="K521" s="197" t="s">
        <v>218</v>
      </c>
      <c r="L521" s="41"/>
      <c r="M521" s="202" t="s">
        <v>21</v>
      </c>
      <c r="N521" s="203" t="s">
        <v>44</v>
      </c>
      <c r="O521" s="66"/>
      <c r="P521" s="204">
        <f>O521*H521</f>
        <v>0</v>
      </c>
      <c r="Q521" s="204">
        <v>0</v>
      </c>
      <c r="R521" s="204">
        <f>Q521*H521</f>
        <v>0</v>
      </c>
      <c r="S521" s="204">
        <v>0</v>
      </c>
      <c r="T521" s="205">
        <f>S521*H521</f>
        <v>0</v>
      </c>
      <c r="U521" s="36"/>
      <c r="V521" s="36"/>
      <c r="W521" s="36"/>
      <c r="X521" s="36"/>
      <c r="Y521" s="36"/>
      <c r="Z521" s="36"/>
      <c r="AA521" s="36"/>
      <c r="AB521" s="36"/>
      <c r="AC521" s="36"/>
      <c r="AD521" s="36"/>
      <c r="AE521" s="36"/>
      <c r="AR521" s="206" t="s">
        <v>93</v>
      </c>
      <c r="AT521" s="206" t="s">
        <v>214</v>
      </c>
      <c r="AU521" s="206" t="s">
        <v>81</v>
      </c>
      <c r="AY521" s="19" t="s">
        <v>212</v>
      </c>
      <c r="BE521" s="207">
        <f>IF(N521="základní",J521,0)</f>
        <v>0</v>
      </c>
      <c r="BF521" s="207">
        <f>IF(N521="snížená",J521,0)</f>
        <v>0</v>
      </c>
      <c r="BG521" s="207">
        <f>IF(N521="zákl. přenesená",J521,0)</f>
        <v>0</v>
      </c>
      <c r="BH521" s="207">
        <f>IF(N521="sníž. přenesená",J521,0)</f>
        <v>0</v>
      </c>
      <c r="BI521" s="207">
        <f>IF(N521="nulová",J521,0)</f>
        <v>0</v>
      </c>
      <c r="BJ521" s="19" t="s">
        <v>79</v>
      </c>
      <c r="BK521" s="207">
        <f>ROUND(I521*H521,2)</f>
        <v>0</v>
      </c>
      <c r="BL521" s="19" t="s">
        <v>93</v>
      </c>
      <c r="BM521" s="206" t="s">
        <v>720</v>
      </c>
    </row>
    <row r="522" spans="1:65" s="2" customFormat="1" ht="39">
      <c r="A522" s="36"/>
      <c r="B522" s="37"/>
      <c r="C522" s="38"/>
      <c r="D522" s="208" t="s">
        <v>220</v>
      </c>
      <c r="E522" s="38"/>
      <c r="F522" s="209" t="s">
        <v>710</v>
      </c>
      <c r="G522" s="38"/>
      <c r="H522" s="38"/>
      <c r="I522" s="119"/>
      <c r="J522" s="38"/>
      <c r="K522" s="38"/>
      <c r="L522" s="41"/>
      <c r="M522" s="210"/>
      <c r="N522" s="211"/>
      <c r="O522" s="66"/>
      <c r="P522" s="66"/>
      <c r="Q522" s="66"/>
      <c r="R522" s="66"/>
      <c r="S522" s="66"/>
      <c r="T522" s="67"/>
      <c r="U522" s="36"/>
      <c r="V522" s="36"/>
      <c r="W522" s="36"/>
      <c r="X522" s="36"/>
      <c r="Y522" s="36"/>
      <c r="Z522" s="36"/>
      <c r="AA522" s="36"/>
      <c r="AB522" s="36"/>
      <c r="AC522" s="36"/>
      <c r="AD522" s="36"/>
      <c r="AE522" s="36"/>
      <c r="AT522" s="19" t="s">
        <v>220</v>
      </c>
      <c r="AU522" s="19" t="s">
        <v>81</v>
      </c>
    </row>
    <row r="523" spans="1:65" s="13" customFormat="1" ht="11.25">
      <c r="B523" s="212"/>
      <c r="C523" s="213"/>
      <c r="D523" s="208" t="s">
        <v>222</v>
      </c>
      <c r="E523" s="214" t="s">
        <v>21</v>
      </c>
      <c r="F523" s="215" t="s">
        <v>711</v>
      </c>
      <c r="G523" s="213"/>
      <c r="H523" s="214" t="s">
        <v>21</v>
      </c>
      <c r="I523" s="216"/>
      <c r="J523" s="213"/>
      <c r="K523" s="213"/>
      <c r="L523" s="217"/>
      <c r="M523" s="218"/>
      <c r="N523" s="219"/>
      <c r="O523" s="219"/>
      <c r="P523" s="219"/>
      <c r="Q523" s="219"/>
      <c r="R523" s="219"/>
      <c r="S523" s="219"/>
      <c r="T523" s="220"/>
      <c r="AT523" s="221" t="s">
        <v>222</v>
      </c>
      <c r="AU523" s="221" t="s">
        <v>81</v>
      </c>
      <c r="AV523" s="13" t="s">
        <v>79</v>
      </c>
      <c r="AW523" s="13" t="s">
        <v>34</v>
      </c>
      <c r="AX523" s="13" t="s">
        <v>73</v>
      </c>
      <c r="AY523" s="221" t="s">
        <v>212</v>
      </c>
    </row>
    <row r="524" spans="1:65" s="14" customFormat="1" ht="11.25">
      <c r="B524" s="222"/>
      <c r="C524" s="223"/>
      <c r="D524" s="208" t="s">
        <v>222</v>
      </c>
      <c r="E524" s="224" t="s">
        <v>21</v>
      </c>
      <c r="F524" s="225" t="s">
        <v>721</v>
      </c>
      <c r="G524" s="223"/>
      <c r="H524" s="226">
        <v>73.393000000000001</v>
      </c>
      <c r="I524" s="227"/>
      <c r="J524" s="223"/>
      <c r="K524" s="223"/>
      <c r="L524" s="228"/>
      <c r="M524" s="229"/>
      <c r="N524" s="230"/>
      <c r="O524" s="230"/>
      <c r="P524" s="230"/>
      <c r="Q524" s="230"/>
      <c r="R524" s="230"/>
      <c r="S524" s="230"/>
      <c r="T524" s="231"/>
      <c r="AT524" s="232" t="s">
        <v>222</v>
      </c>
      <c r="AU524" s="232" t="s">
        <v>81</v>
      </c>
      <c r="AV524" s="14" t="s">
        <v>81</v>
      </c>
      <c r="AW524" s="14" t="s">
        <v>34</v>
      </c>
      <c r="AX524" s="14" t="s">
        <v>73</v>
      </c>
      <c r="AY524" s="232" t="s">
        <v>212</v>
      </c>
    </row>
    <row r="525" spans="1:65" s="14" customFormat="1" ht="11.25">
      <c r="B525" s="222"/>
      <c r="C525" s="223"/>
      <c r="D525" s="208" t="s">
        <v>222</v>
      </c>
      <c r="E525" s="224" t="s">
        <v>21</v>
      </c>
      <c r="F525" s="225" t="s">
        <v>722</v>
      </c>
      <c r="G525" s="223"/>
      <c r="H525" s="226">
        <v>50.345999999999997</v>
      </c>
      <c r="I525" s="227"/>
      <c r="J525" s="223"/>
      <c r="K525" s="223"/>
      <c r="L525" s="228"/>
      <c r="M525" s="229"/>
      <c r="N525" s="230"/>
      <c r="O525" s="230"/>
      <c r="P525" s="230"/>
      <c r="Q525" s="230"/>
      <c r="R525" s="230"/>
      <c r="S525" s="230"/>
      <c r="T525" s="231"/>
      <c r="AT525" s="232" t="s">
        <v>222</v>
      </c>
      <c r="AU525" s="232" t="s">
        <v>81</v>
      </c>
      <c r="AV525" s="14" t="s">
        <v>81</v>
      </c>
      <c r="AW525" s="14" t="s">
        <v>34</v>
      </c>
      <c r="AX525" s="14" t="s">
        <v>73</v>
      </c>
      <c r="AY525" s="232" t="s">
        <v>212</v>
      </c>
    </row>
    <row r="526" spans="1:65" s="14" customFormat="1" ht="11.25">
      <c r="B526" s="222"/>
      <c r="C526" s="223"/>
      <c r="D526" s="208" t="s">
        <v>222</v>
      </c>
      <c r="E526" s="224" t="s">
        <v>21</v>
      </c>
      <c r="F526" s="225" t="s">
        <v>723</v>
      </c>
      <c r="G526" s="223"/>
      <c r="H526" s="226">
        <v>20.207000000000001</v>
      </c>
      <c r="I526" s="227"/>
      <c r="J526" s="223"/>
      <c r="K526" s="223"/>
      <c r="L526" s="228"/>
      <c r="M526" s="229"/>
      <c r="N526" s="230"/>
      <c r="O526" s="230"/>
      <c r="P526" s="230"/>
      <c r="Q526" s="230"/>
      <c r="R526" s="230"/>
      <c r="S526" s="230"/>
      <c r="T526" s="231"/>
      <c r="AT526" s="232" t="s">
        <v>222</v>
      </c>
      <c r="AU526" s="232" t="s">
        <v>81</v>
      </c>
      <c r="AV526" s="14" t="s">
        <v>81</v>
      </c>
      <c r="AW526" s="14" t="s">
        <v>34</v>
      </c>
      <c r="AX526" s="14" t="s">
        <v>73</v>
      </c>
      <c r="AY526" s="232" t="s">
        <v>212</v>
      </c>
    </row>
    <row r="527" spans="1:65" s="14" customFormat="1" ht="11.25">
      <c r="B527" s="222"/>
      <c r="C527" s="223"/>
      <c r="D527" s="208" t="s">
        <v>222</v>
      </c>
      <c r="E527" s="224" t="s">
        <v>21</v>
      </c>
      <c r="F527" s="225" t="s">
        <v>724</v>
      </c>
      <c r="G527" s="223"/>
      <c r="H527" s="226">
        <v>7.4509999999999996</v>
      </c>
      <c r="I527" s="227"/>
      <c r="J527" s="223"/>
      <c r="K527" s="223"/>
      <c r="L527" s="228"/>
      <c r="M527" s="229"/>
      <c r="N527" s="230"/>
      <c r="O527" s="230"/>
      <c r="P527" s="230"/>
      <c r="Q527" s="230"/>
      <c r="R527" s="230"/>
      <c r="S527" s="230"/>
      <c r="T527" s="231"/>
      <c r="AT527" s="232" t="s">
        <v>222</v>
      </c>
      <c r="AU527" s="232" t="s">
        <v>81</v>
      </c>
      <c r="AV527" s="14" t="s">
        <v>81</v>
      </c>
      <c r="AW527" s="14" t="s">
        <v>34</v>
      </c>
      <c r="AX527" s="14" t="s">
        <v>73</v>
      </c>
      <c r="AY527" s="232" t="s">
        <v>212</v>
      </c>
    </row>
    <row r="528" spans="1:65" s="14" customFormat="1" ht="11.25">
      <c r="B528" s="222"/>
      <c r="C528" s="223"/>
      <c r="D528" s="208" t="s">
        <v>222</v>
      </c>
      <c r="E528" s="224" t="s">
        <v>21</v>
      </c>
      <c r="F528" s="225" t="s">
        <v>725</v>
      </c>
      <c r="G528" s="223"/>
      <c r="H528" s="226">
        <v>20.207000000000001</v>
      </c>
      <c r="I528" s="227"/>
      <c r="J528" s="223"/>
      <c r="K528" s="223"/>
      <c r="L528" s="228"/>
      <c r="M528" s="229"/>
      <c r="N528" s="230"/>
      <c r="O528" s="230"/>
      <c r="P528" s="230"/>
      <c r="Q528" s="230"/>
      <c r="R528" s="230"/>
      <c r="S528" s="230"/>
      <c r="T528" s="231"/>
      <c r="AT528" s="232" t="s">
        <v>222</v>
      </c>
      <c r="AU528" s="232" t="s">
        <v>81</v>
      </c>
      <c r="AV528" s="14" t="s">
        <v>81</v>
      </c>
      <c r="AW528" s="14" t="s">
        <v>34</v>
      </c>
      <c r="AX528" s="14" t="s">
        <v>73</v>
      </c>
      <c r="AY528" s="232" t="s">
        <v>212</v>
      </c>
    </row>
    <row r="529" spans="1:65" s="14" customFormat="1" ht="11.25">
      <c r="B529" s="222"/>
      <c r="C529" s="223"/>
      <c r="D529" s="208" t="s">
        <v>222</v>
      </c>
      <c r="E529" s="224" t="s">
        <v>21</v>
      </c>
      <c r="F529" s="225" t="s">
        <v>724</v>
      </c>
      <c r="G529" s="223"/>
      <c r="H529" s="226">
        <v>7.4509999999999996</v>
      </c>
      <c r="I529" s="227"/>
      <c r="J529" s="223"/>
      <c r="K529" s="223"/>
      <c r="L529" s="228"/>
      <c r="M529" s="229"/>
      <c r="N529" s="230"/>
      <c r="O529" s="230"/>
      <c r="P529" s="230"/>
      <c r="Q529" s="230"/>
      <c r="R529" s="230"/>
      <c r="S529" s="230"/>
      <c r="T529" s="231"/>
      <c r="AT529" s="232" t="s">
        <v>222</v>
      </c>
      <c r="AU529" s="232" t="s">
        <v>81</v>
      </c>
      <c r="AV529" s="14" t="s">
        <v>81</v>
      </c>
      <c r="AW529" s="14" t="s">
        <v>34</v>
      </c>
      <c r="AX529" s="14" t="s">
        <v>73</v>
      </c>
      <c r="AY529" s="232" t="s">
        <v>212</v>
      </c>
    </row>
    <row r="530" spans="1:65" s="14" customFormat="1" ht="11.25">
      <c r="B530" s="222"/>
      <c r="C530" s="223"/>
      <c r="D530" s="208" t="s">
        <v>222</v>
      </c>
      <c r="E530" s="224" t="s">
        <v>21</v>
      </c>
      <c r="F530" s="225" t="s">
        <v>726</v>
      </c>
      <c r="G530" s="223"/>
      <c r="H530" s="226">
        <v>23.631</v>
      </c>
      <c r="I530" s="227"/>
      <c r="J530" s="223"/>
      <c r="K530" s="223"/>
      <c r="L530" s="228"/>
      <c r="M530" s="229"/>
      <c r="N530" s="230"/>
      <c r="O530" s="230"/>
      <c r="P530" s="230"/>
      <c r="Q530" s="230"/>
      <c r="R530" s="230"/>
      <c r="S530" s="230"/>
      <c r="T530" s="231"/>
      <c r="AT530" s="232" t="s">
        <v>222</v>
      </c>
      <c r="AU530" s="232" t="s">
        <v>81</v>
      </c>
      <c r="AV530" s="14" t="s">
        <v>81</v>
      </c>
      <c r="AW530" s="14" t="s">
        <v>34</v>
      </c>
      <c r="AX530" s="14" t="s">
        <v>73</v>
      </c>
      <c r="AY530" s="232" t="s">
        <v>212</v>
      </c>
    </row>
    <row r="531" spans="1:65" s="14" customFormat="1" ht="11.25">
      <c r="B531" s="222"/>
      <c r="C531" s="223"/>
      <c r="D531" s="208" t="s">
        <v>222</v>
      </c>
      <c r="E531" s="224" t="s">
        <v>21</v>
      </c>
      <c r="F531" s="225" t="s">
        <v>727</v>
      </c>
      <c r="G531" s="223"/>
      <c r="H531" s="226">
        <v>7.3</v>
      </c>
      <c r="I531" s="227"/>
      <c r="J531" s="223"/>
      <c r="K531" s="223"/>
      <c r="L531" s="228"/>
      <c r="M531" s="229"/>
      <c r="N531" s="230"/>
      <c r="O531" s="230"/>
      <c r="P531" s="230"/>
      <c r="Q531" s="230"/>
      <c r="R531" s="230"/>
      <c r="S531" s="230"/>
      <c r="T531" s="231"/>
      <c r="AT531" s="232" t="s">
        <v>222</v>
      </c>
      <c r="AU531" s="232" t="s">
        <v>81</v>
      </c>
      <c r="AV531" s="14" t="s">
        <v>81</v>
      </c>
      <c r="AW531" s="14" t="s">
        <v>34</v>
      </c>
      <c r="AX531" s="14" t="s">
        <v>73</v>
      </c>
      <c r="AY531" s="232" t="s">
        <v>212</v>
      </c>
    </row>
    <row r="532" spans="1:65" s="15" customFormat="1" ht="11.25">
      <c r="B532" s="233"/>
      <c r="C532" s="234"/>
      <c r="D532" s="208" t="s">
        <v>222</v>
      </c>
      <c r="E532" s="235" t="s">
        <v>21</v>
      </c>
      <c r="F532" s="236" t="s">
        <v>226</v>
      </c>
      <c r="G532" s="234"/>
      <c r="H532" s="237">
        <v>209.98599999999999</v>
      </c>
      <c r="I532" s="238"/>
      <c r="J532" s="234"/>
      <c r="K532" s="234"/>
      <c r="L532" s="239"/>
      <c r="M532" s="240"/>
      <c r="N532" s="241"/>
      <c r="O532" s="241"/>
      <c r="P532" s="241"/>
      <c r="Q532" s="241"/>
      <c r="R532" s="241"/>
      <c r="S532" s="241"/>
      <c r="T532" s="242"/>
      <c r="AT532" s="243" t="s">
        <v>222</v>
      </c>
      <c r="AU532" s="243" t="s">
        <v>81</v>
      </c>
      <c r="AV532" s="15" t="s">
        <v>88</v>
      </c>
      <c r="AW532" s="15" t="s">
        <v>34</v>
      </c>
      <c r="AX532" s="15" t="s">
        <v>73</v>
      </c>
      <c r="AY532" s="243" t="s">
        <v>212</v>
      </c>
    </row>
    <row r="533" spans="1:65" s="14" customFormat="1" ht="11.25">
      <c r="B533" s="222"/>
      <c r="C533" s="223"/>
      <c r="D533" s="208" t="s">
        <v>222</v>
      </c>
      <c r="E533" s="224" t="s">
        <v>21</v>
      </c>
      <c r="F533" s="225" t="s">
        <v>728</v>
      </c>
      <c r="G533" s="223"/>
      <c r="H533" s="226">
        <v>120</v>
      </c>
      <c r="I533" s="227"/>
      <c r="J533" s="223"/>
      <c r="K533" s="223"/>
      <c r="L533" s="228"/>
      <c r="M533" s="229"/>
      <c r="N533" s="230"/>
      <c r="O533" s="230"/>
      <c r="P533" s="230"/>
      <c r="Q533" s="230"/>
      <c r="R533" s="230"/>
      <c r="S533" s="230"/>
      <c r="T533" s="231"/>
      <c r="AT533" s="232" t="s">
        <v>222</v>
      </c>
      <c r="AU533" s="232" t="s">
        <v>81</v>
      </c>
      <c r="AV533" s="14" t="s">
        <v>81</v>
      </c>
      <c r="AW533" s="14" t="s">
        <v>34</v>
      </c>
      <c r="AX533" s="14" t="s">
        <v>73</v>
      </c>
      <c r="AY533" s="232" t="s">
        <v>212</v>
      </c>
    </row>
    <row r="534" spans="1:65" s="16" customFormat="1" ht="11.25">
      <c r="B534" s="244"/>
      <c r="C534" s="245"/>
      <c r="D534" s="208" t="s">
        <v>222</v>
      </c>
      <c r="E534" s="246" t="s">
        <v>21</v>
      </c>
      <c r="F534" s="247" t="s">
        <v>239</v>
      </c>
      <c r="G534" s="245"/>
      <c r="H534" s="248">
        <v>329.98599999999999</v>
      </c>
      <c r="I534" s="249"/>
      <c r="J534" s="245"/>
      <c r="K534" s="245"/>
      <c r="L534" s="250"/>
      <c r="M534" s="251"/>
      <c r="N534" s="252"/>
      <c r="O534" s="252"/>
      <c r="P534" s="252"/>
      <c r="Q534" s="252"/>
      <c r="R534" s="252"/>
      <c r="S534" s="252"/>
      <c r="T534" s="253"/>
      <c r="AT534" s="254" t="s">
        <v>222</v>
      </c>
      <c r="AU534" s="254" t="s">
        <v>81</v>
      </c>
      <c r="AV534" s="16" t="s">
        <v>93</v>
      </c>
      <c r="AW534" s="16" t="s">
        <v>34</v>
      </c>
      <c r="AX534" s="16" t="s">
        <v>79</v>
      </c>
      <c r="AY534" s="254" t="s">
        <v>212</v>
      </c>
    </row>
    <row r="535" spans="1:65" s="2" customFormat="1" ht="16.5" customHeight="1">
      <c r="A535" s="36"/>
      <c r="B535" s="37"/>
      <c r="C535" s="195" t="s">
        <v>729</v>
      </c>
      <c r="D535" s="195" t="s">
        <v>214</v>
      </c>
      <c r="E535" s="196" t="s">
        <v>730</v>
      </c>
      <c r="F535" s="197" t="s">
        <v>731</v>
      </c>
      <c r="G535" s="198" t="s">
        <v>146</v>
      </c>
      <c r="H535" s="199">
        <v>136.19</v>
      </c>
      <c r="I535" s="200"/>
      <c r="J535" s="201">
        <f>ROUND(I535*H535,2)</f>
        <v>0</v>
      </c>
      <c r="K535" s="197" t="s">
        <v>218</v>
      </c>
      <c r="L535" s="41"/>
      <c r="M535" s="202" t="s">
        <v>21</v>
      </c>
      <c r="N535" s="203" t="s">
        <v>44</v>
      </c>
      <c r="O535" s="66"/>
      <c r="P535" s="204">
        <f>O535*H535</f>
        <v>0</v>
      </c>
      <c r="Q535" s="204">
        <v>1.5E-3</v>
      </c>
      <c r="R535" s="204">
        <f>Q535*H535</f>
        <v>0.20428499999999999</v>
      </c>
      <c r="S535" s="204">
        <v>0</v>
      </c>
      <c r="T535" s="205">
        <f>S535*H535</f>
        <v>0</v>
      </c>
      <c r="U535" s="36"/>
      <c r="V535" s="36"/>
      <c r="W535" s="36"/>
      <c r="X535" s="36"/>
      <c r="Y535" s="36"/>
      <c r="Z535" s="36"/>
      <c r="AA535" s="36"/>
      <c r="AB535" s="36"/>
      <c r="AC535" s="36"/>
      <c r="AD535" s="36"/>
      <c r="AE535" s="36"/>
      <c r="AR535" s="206" t="s">
        <v>93</v>
      </c>
      <c r="AT535" s="206" t="s">
        <v>214</v>
      </c>
      <c r="AU535" s="206" t="s">
        <v>81</v>
      </c>
      <c r="AY535" s="19" t="s">
        <v>212</v>
      </c>
      <c r="BE535" s="207">
        <f>IF(N535="základní",J535,0)</f>
        <v>0</v>
      </c>
      <c r="BF535" s="207">
        <f>IF(N535="snížená",J535,0)</f>
        <v>0</v>
      </c>
      <c r="BG535" s="207">
        <f>IF(N535="zákl. přenesená",J535,0)</f>
        <v>0</v>
      </c>
      <c r="BH535" s="207">
        <f>IF(N535="sníž. přenesená",J535,0)</f>
        <v>0</v>
      </c>
      <c r="BI535" s="207">
        <f>IF(N535="nulová",J535,0)</f>
        <v>0</v>
      </c>
      <c r="BJ535" s="19" t="s">
        <v>79</v>
      </c>
      <c r="BK535" s="207">
        <f>ROUND(I535*H535,2)</f>
        <v>0</v>
      </c>
      <c r="BL535" s="19" t="s">
        <v>93</v>
      </c>
      <c r="BM535" s="206" t="s">
        <v>732</v>
      </c>
    </row>
    <row r="536" spans="1:65" s="2" customFormat="1" ht="39">
      <c r="A536" s="36"/>
      <c r="B536" s="37"/>
      <c r="C536" s="38"/>
      <c r="D536" s="208" t="s">
        <v>220</v>
      </c>
      <c r="E536" s="38"/>
      <c r="F536" s="209" t="s">
        <v>733</v>
      </c>
      <c r="G536" s="38"/>
      <c r="H536" s="38"/>
      <c r="I536" s="119"/>
      <c r="J536" s="38"/>
      <c r="K536" s="38"/>
      <c r="L536" s="41"/>
      <c r="M536" s="210"/>
      <c r="N536" s="211"/>
      <c r="O536" s="66"/>
      <c r="P536" s="66"/>
      <c r="Q536" s="66"/>
      <c r="R536" s="66"/>
      <c r="S536" s="66"/>
      <c r="T536" s="67"/>
      <c r="U536" s="36"/>
      <c r="V536" s="36"/>
      <c r="W536" s="36"/>
      <c r="X536" s="36"/>
      <c r="Y536" s="36"/>
      <c r="Z536" s="36"/>
      <c r="AA536" s="36"/>
      <c r="AB536" s="36"/>
      <c r="AC536" s="36"/>
      <c r="AD536" s="36"/>
      <c r="AE536" s="36"/>
      <c r="AT536" s="19" t="s">
        <v>220</v>
      </c>
      <c r="AU536" s="19" t="s">
        <v>81</v>
      </c>
    </row>
    <row r="537" spans="1:65" s="14" customFormat="1" ht="11.25">
      <c r="B537" s="222"/>
      <c r="C537" s="223"/>
      <c r="D537" s="208" t="s">
        <v>222</v>
      </c>
      <c r="E537" s="224" t="s">
        <v>21</v>
      </c>
      <c r="F537" s="225" t="s">
        <v>734</v>
      </c>
      <c r="G537" s="223"/>
      <c r="H537" s="226">
        <v>66.06</v>
      </c>
      <c r="I537" s="227"/>
      <c r="J537" s="223"/>
      <c r="K537" s="223"/>
      <c r="L537" s="228"/>
      <c r="M537" s="229"/>
      <c r="N537" s="230"/>
      <c r="O537" s="230"/>
      <c r="P537" s="230"/>
      <c r="Q537" s="230"/>
      <c r="R537" s="230"/>
      <c r="S537" s="230"/>
      <c r="T537" s="231"/>
      <c r="AT537" s="232" t="s">
        <v>222</v>
      </c>
      <c r="AU537" s="232" t="s">
        <v>81</v>
      </c>
      <c r="AV537" s="14" t="s">
        <v>81</v>
      </c>
      <c r="AW537" s="14" t="s">
        <v>34</v>
      </c>
      <c r="AX537" s="14" t="s">
        <v>73</v>
      </c>
      <c r="AY537" s="232" t="s">
        <v>212</v>
      </c>
    </row>
    <row r="538" spans="1:65" s="14" customFormat="1" ht="11.25">
      <c r="B538" s="222"/>
      <c r="C538" s="223"/>
      <c r="D538" s="208" t="s">
        <v>222</v>
      </c>
      <c r="E538" s="224" t="s">
        <v>21</v>
      </c>
      <c r="F538" s="225" t="s">
        <v>735</v>
      </c>
      <c r="G538" s="223"/>
      <c r="H538" s="226">
        <v>26.93</v>
      </c>
      <c r="I538" s="227"/>
      <c r="J538" s="223"/>
      <c r="K538" s="223"/>
      <c r="L538" s="228"/>
      <c r="M538" s="229"/>
      <c r="N538" s="230"/>
      <c r="O538" s="230"/>
      <c r="P538" s="230"/>
      <c r="Q538" s="230"/>
      <c r="R538" s="230"/>
      <c r="S538" s="230"/>
      <c r="T538" s="231"/>
      <c r="AT538" s="232" t="s">
        <v>222</v>
      </c>
      <c r="AU538" s="232" t="s">
        <v>81</v>
      </c>
      <c r="AV538" s="14" t="s">
        <v>81</v>
      </c>
      <c r="AW538" s="14" t="s">
        <v>34</v>
      </c>
      <c r="AX538" s="14" t="s">
        <v>73</v>
      </c>
      <c r="AY538" s="232" t="s">
        <v>212</v>
      </c>
    </row>
    <row r="539" spans="1:65" s="14" customFormat="1" ht="11.25">
      <c r="B539" s="222"/>
      <c r="C539" s="223"/>
      <c r="D539" s="208" t="s">
        <v>222</v>
      </c>
      <c r="E539" s="224" t="s">
        <v>21</v>
      </c>
      <c r="F539" s="225" t="s">
        <v>736</v>
      </c>
      <c r="G539" s="223"/>
      <c r="H539" s="226">
        <v>33.200000000000003</v>
      </c>
      <c r="I539" s="227"/>
      <c r="J539" s="223"/>
      <c r="K539" s="223"/>
      <c r="L539" s="228"/>
      <c r="M539" s="229"/>
      <c r="N539" s="230"/>
      <c r="O539" s="230"/>
      <c r="P539" s="230"/>
      <c r="Q539" s="230"/>
      <c r="R539" s="230"/>
      <c r="S539" s="230"/>
      <c r="T539" s="231"/>
      <c r="AT539" s="232" t="s">
        <v>222</v>
      </c>
      <c r="AU539" s="232" t="s">
        <v>81</v>
      </c>
      <c r="AV539" s="14" t="s">
        <v>81</v>
      </c>
      <c r="AW539" s="14" t="s">
        <v>34</v>
      </c>
      <c r="AX539" s="14" t="s">
        <v>73</v>
      </c>
      <c r="AY539" s="232" t="s">
        <v>212</v>
      </c>
    </row>
    <row r="540" spans="1:65" s="15" customFormat="1" ht="11.25">
      <c r="B540" s="233"/>
      <c r="C540" s="234"/>
      <c r="D540" s="208" t="s">
        <v>222</v>
      </c>
      <c r="E540" s="235" t="s">
        <v>21</v>
      </c>
      <c r="F540" s="236" t="s">
        <v>226</v>
      </c>
      <c r="G540" s="234"/>
      <c r="H540" s="237">
        <v>126.19</v>
      </c>
      <c r="I540" s="238"/>
      <c r="J540" s="234"/>
      <c r="K540" s="234"/>
      <c r="L540" s="239"/>
      <c r="M540" s="240"/>
      <c r="N540" s="241"/>
      <c r="O540" s="241"/>
      <c r="P540" s="241"/>
      <c r="Q540" s="241"/>
      <c r="R540" s="241"/>
      <c r="S540" s="241"/>
      <c r="T540" s="242"/>
      <c r="AT540" s="243" t="s">
        <v>222</v>
      </c>
      <c r="AU540" s="243" t="s">
        <v>81</v>
      </c>
      <c r="AV540" s="15" t="s">
        <v>88</v>
      </c>
      <c r="AW540" s="15" t="s">
        <v>34</v>
      </c>
      <c r="AX540" s="15" t="s">
        <v>73</v>
      </c>
      <c r="AY540" s="243" t="s">
        <v>212</v>
      </c>
    </row>
    <row r="541" spans="1:65" s="14" customFormat="1" ht="11.25">
      <c r="B541" s="222"/>
      <c r="C541" s="223"/>
      <c r="D541" s="208" t="s">
        <v>222</v>
      </c>
      <c r="E541" s="224" t="s">
        <v>21</v>
      </c>
      <c r="F541" s="225" t="s">
        <v>238</v>
      </c>
      <c r="G541" s="223"/>
      <c r="H541" s="226">
        <v>10</v>
      </c>
      <c r="I541" s="227"/>
      <c r="J541" s="223"/>
      <c r="K541" s="223"/>
      <c r="L541" s="228"/>
      <c r="M541" s="229"/>
      <c r="N541" s="230"/>
      <c r="O541" s="230"/>
      <c r="P541" s="230"/>
      <c r="Q541" s="230"/>
      <c r="R541" s="230"/>
      <c r="S541" s="230"/>
      <c r="T541" s="231"/>
      <c r="AT541" s="232" t="s">
        <v>222</v>
      </c>
      <c r="AU541" s="232" t="s">
        <v>81</v>
      </c>
      <c r="AV541" s="14" t="s">
        <v>81</v>
      </c>
      <c r="AW541" s="14" t="s">
        <v>34</v>
      </c>
      <c r="AX541" s="14" t="s">
        <v>73</v>
      </c>
      <c r="AY541" s="232" t="s">
        <v>212</v>
      </c>
    </row>
    <row r="542" spans="1:65" s="16" customFormat="1" ht="11.25">
      <c r="B542" s="244"/>
      <c r="C542" s="245"/>
      <c r="D542" s="208" t="s">
        <v>222</v>
      </c>
      <c r="E542" s="246" t="s">
        <v>21</v>
      </c>
      <c r="F542" s="247" t="s">
        <v>239</v>
      </c>
      <c r="G542" s="245"/>
      <c r="H542" s="248">
        <v>136.19</v>
      </c>
      <c r="I542" s="249"/>
      <c r="J542" s="245"/>
      <c r="K542" s="245"/>
      <c r="L542" s="250"/>
      <c r="M542" s="251"/>
      <c r="N542" s="252"/>
      <c r="O542" s="252"/>
      <c r="P542" s="252"/>
      <c r="Q542" s="252"/>
      <c r="R542" s="252"/>
      <c r="S542" s="252"/>
      <c r="T542" s="253"/>
      <c r="AT542" s="254" t="s">
        <v>222</v>
      </c>
      <c r="AU542" s="254" t="s">
        <v>81</v>
      </c>
      <c r="AV542" s="16" t="s">
        <v>93</v>
      </c>
      <c r="AW542" s="16" t="s">
        <v>34</v>
      </c>
      <c r="AX542" s="16" t="s">
        <v>79</v>
      </c>
      <c r="AY542" s="254" t="s">
        <v>212</v>
      </c>
    </row>
    <row r="543" spans="1:65" s="2" customFormat="1" ht="16.5" customHeight="1">
      <c r="A543" s="36"/>
      <c r="B543" s="37"/>
      <c r="C543" s="195" t="s">
        <v>737</v>
      </c>
      <c r="D543" s="195" t="s">
        <v>214</v>
      </c>
      <c r="E543" s="196" t="s">
        <v>738</v>
      </c>
      <c r="F543" s="197" t="s">
        <v>739</v>
      </c>
      <c r="G543" s="198" t="s">
        <v>150</v>
      </c>
      <c r="H543" s="199">
        <v>100</v>
      </c>
      <c r="I543" s="200"/>
      <c r="J543" s="201">
        <f>ROUND(I543*H543,2)</f>
        <v>0</v>
      </c>
      <c r="K543" s="197" t="s">
        <v>218</v>
      </c>
      <c r="L543" s="41"/>
      <c r="M543" s="202" t="s">
        <v>21</v>
      </c>
      <c r="N543" s="203" t="s">
        <v>44</v>
      </c>
      <c r="O543" s="66"/>
      <c r="P543" s="204">
        <f>O543*H543</f>
        <v>0</v>
      </c>
      <c r="Q543" s="204">
        <v>4.0439999999999997E-2</v>
      </c>
      <c r="R543" s="204">
        <f>Q543*H543</f>
        <v>4.0439999999999996</v>
      </c>
      <c r="S543" s="204">
        <v>0.04</v>
      </c>
      <c r="T543" s="205">
        <f>S543*H543</f>
        <v>4</v>
      </c>
      <c r="U543" s="36"/>
      <c r="V543" s="36"/>
      <c r="W543" s="36"/>
      <c r="X543" s="36"/>
      <c r="Y543" s="36"/>
      <c r="Z543" s="36"/>
      <c r="AA543" s="36"/>
      <c r="AB543" s="36"/>
      <c r="AC543" s="36"/>
      <c r="AD543" s="36"/>
      <c r="AE543" s="36"/>
      <c r="AR543" s="206" t="s">
        <v>93</v>
      </c>
      <c r="AT543" s="206" t="s">
        <v>214</v>
      </c>
      <c r="AU543" s="206" t="s">
        <v>81</v>
      </c>
      <c r="AY543" s="19" t="s">
        <v>212</v>
      </c>
      <c r="BE543" s="207">
        <f>IF(N543="základní",J543,0)</f>
        <v>0</v>
      </c>
      <c r="BF543" s="207">
        <f>IF(N543="snížená",J543,0)</f>
        <v>0</v>
      </c>
      <c r="BG543" s="207">
        <f>IF(N543="zákl. přenesená",J543,0)</f>
        <v>0</v>
      </c>
      <c r="BH543" s="207">
        <f>IF(N543="sníž. přenesená",J543,0)</f>
        <v>0</v>
      </c>
      <c r="BI543" s="207">
        <f>IF(N543="nulová",J543,0)</f>
        <v>0</v>
      </c>
      <c r="BJ543" s="19" t="s">
        <v>79</v>
      </c>
      <c r="BK543" s="207">
        <f>ROUND(I543*H543,2)</f>
        <v>0</v>
      </c>
      <c r="BL543" s="19" t="s">
        <v>93</v>
      </c>
      <c r="BM543" s="206" t="s">
        <v>740</v>
      </c>
    </row>
    <row r="544" spans="1:65" s="2" customFormat="1" ht="29.25">
      <c r="A544" s="36"/>
      <c r="B544" s="37"/>
      <c r="C544" s="38"/>
      <c r="D544" s="208" t="s">
        <v>220</v>
      </c>
      <c r="E544" s="38"/>
      <c r="F544" s="209" t="s">
        <v>741</v>
      </c>
      <c r="G544" s="38"/>
      <c r="H544" s="38"/>
      <c r="I544" s="119"/>
      <c r="J544" s="38"/>
      <c r="K544" s="38"/>
      <c r="L544" s="41"/>
      <c r="M544" s="210"/>
      <c r="N544" s="211"/>
      <c r="O544" s="66"/>
      <c r="P544" s="66"/>
      <c r="Q544" s="66"/>
      <c r="R544" s="66"/>
      <c r="S544" s="66"/>
      <c r="T544" s="67"/>
      <c r="U544" s="36"/>
      <c r="V544" s="36"/>
      <c r="W544" s="36"/>
      <c r="X544" s="36"/>
      <c r="Y544" s="36"/>
      <c r="Z544" s="36"/>
      <c r="AA544" s="36"/>
      <c r="AB544" s="36"/>
      <c r="AC544" s="36"/>
      <c r="AD544" s="36"/>
      <c r="AE544" s="36"/>
      <c r="AT544" s="19" t="s">
        <v>220</v>
      </c>
      <c r="AU544" s="19" t="s">
        <v>81</v>
      </c>
    </row>
    <row r="545" spans="1:65" s="14" customFormat="1" ht="11.25">
      <c r="B545" s="222"/>
      <c r="C545" s="223"/>
      <c r="D545" s="208" t="s">
        <v>222</v>
      </c>
      <c r="E545" s="224" t="s">
        <v>21</v>
      </c>
      <c r="F545" s="225" t="s">
        <v>742</v>
      </c>
      <c r="G545" s="223"/>
      <c r="H545" s="226">
        <v>100</v>
      </c>
      <c r="I545" s="227"/>
      <c r="J545" s="223"/>
      <c r="K545" s="223"/>
      <c r="L545" s="228"/>
      <c r="M545" s="229"/>
      <c r="N545" s="230"/>
      <c r="O545" s="230"/>
      <c r="P545" s="230"/>
      <c r="Q545" s="230"/>
      <c r="R545" s="230"/>
      <c r="S545" s="230"/>
      <c r="T545" s="231"/>
      <c r="AT545" s="232" t="s">
        <v>222</v>
      </c>
      <c r="AU545" s="232" t="s">
        <v>81</v>
      </c>
      <c r="AV545" s="14" t="s">
        <v>81</v>
      </c>
      <c r="AW545" s="14" t="s">
        <v>34</v>
      </c>
      <c r="AX545" s="14" t="s">
        <v>79</v>
      </c>
      <c r="AY545" s="232" t="s">
        <v>212</v>
      </c>
    </row>
    <row r="546" spans="1:65" s="2" customFormat="1" ht="21.75" customHeight="1">
      <c r="A546" s="36"/>
      <c r="B546" s="37"/>
      <c r="C546" s="195" t="s">
        <v>743</v>
      </c>
      <c r="D546" s="195" t="s">
        <v>214</v>
      </c>
      <c r="E546" s="196" t="s">
        <v>744</v>
      </c>
      <c r="F546" s="197" t="s">
        <v>745</v>
      </c>
      <c r="G546" s="198" t="s">
        <v>150</v>
      </c>
      <c r="H546" s="199">
        <v>150</v>
      </c>
      <c r="I546" s="200"/>
      <c r="J546" s="201">
        <f>ROUND(I546*H546,2)</f>
        <v>0</v>
      </c>
      <c r="K546" s="197" t="s">
        <v>218</v>
      </c>
      <c r="L546" s="41"/>
      <c r="M546" s="202" t="s">
        <v>21</v>
      </c>
      <c r="N546" s="203" t="s">
        <v>44</v>
      </c>
      <c r="O546" s="66"/>
      <c r="P546" s="204">
        <f>O546*H546</f>
        <v>0</v>
      </c>
      <c r="Q546" s="204">
        <v>2.2000000000000001E-4</v>
      </c>
      <c r="R546" s="204">
        <f>Q546*H546</f>
        <v>3.3000000000000002E-2</v>
      </c>
      <c r="S546" s="204">
        <v>2E-3</v>
      </c>
      <c r="T546" s="205">
        <f>S546*H546</f>
        <v>0.3</v>
      </c>
      <c r="U546" s="36"/>
      <c r="V546" s="36"/>
      <c r="W546" s="36"/>
      <c r="X546" s="36"/>
      <c r="Y546" s="36"/>
      <c r="Z546" s="36"/>
      <c r="AA546" s="36"/>
      <c r="AB546" s="36"/>
      <c r="AC546" s="36"/>
      <c r="AD546" s="36"/>
      <c r="AE546" s="36"/>
      <c r="AR546" s="206" t="s">
        <v>93</v>
      </c>
      <c r="AT546" s="206" t="s">
        <v>214</v>
      </c>
      <c r="AU546" s="206" t="s">
        <v>81</v>
      </c>
      <c r="AY546" s="19" t="s">
        <v>212</v>
      </c>
      <c r="BE546" s="207">
        <f>IF(N546="základní",J546,0)</f>
        <v>0</v>
      </c>
      <c r="BF546" s="207">
        <f>IF(N546="snížená",J546,0)</f>
        <v>0</v>
      </c>
      <c r="BG546" s="207">
        <f>IF(N546="zákl. přenesená",J546,0)</f>
        <v>0</v>
      </c>
      <c r="BH546" s="207">
        <f>IF(N546="sníž. přenesená",J546,0)</f>
        <v>0</v>
      </c>
      <c r="BI546" s="207">
        <f>IF(N546="nulová",J546,0)</f>
        <v>0</v>
      </c>
      <c r="BJ546" s="19" t="s">
        <v>79</v>
      </c>
      <c r="BK546" s="207">
        <f>ROUND(I546*H546,2)</f>
        <v>0</v>
      </c>
      <c r="BL546" s="19" t="s">
        <v>93</v>
      </c>
      <c r="BM546" s="206" t="s">
        <v>746</v>
      </c>
    </row>
    <row r="547" spans="1:65" s="2" customFormat="1" ht="29.25">
      <c r="A547" s="36"/>
      <c r="B547" s="37"/>
      <c r="C547" s="38"/>
      <c r="D547" s="208" t="s">
        <v>220</v>
      </c>
      <c r="E547" s="38"/>
      <c r="F547" s="209" t="s">
        <v>741</v>
      </c>
      <c r="G547" s="38"/>
      <c r="H547" s="38"/>
      <c r="I547" s="119"/>
      <c r="J547" s="38"/>
      <c r="K547" s="38"/>
      <c r="L547" s="41"/>
      <c r="M547" s="210"/>
      <c r="N547" s="211"/>
      <c r="O547" s="66"/>
      <c r="P547" s="66"/>
      <c r="Q547" s="66"/>
      <c r="R547" s="66"/>
      <c r="S547" s="66"/>
      <c r="T547" s="67"/>
      <c r="U547" s="36"/>
      <c r="V547" s="36"/>
      <c r="W547" s="36"/>
      <c r="X547" s="36"/>
      <c r="Y547" s="36"/>
      <c r="Z547" s="36"/>
      <c r="AA547" s="36"/>
      <c r="AB547" s="36"/>
      <c r="AC547" s="36"/>
      <c r="AD547" s="36"/>
      <c r="AE547" s="36"/>
      <c r="AT547" s="19" t="s">
        <v>220</v>
      </c>
      <c r="AU547" s="19" t="s">
        <v>81</v>
      </c>
    </row>
    <row r="548" spans="1:65" s="14" customFormat="1" ht="11.25">
      <c r="B548" s="222"/>
      <c r="C548" s="223"/>
      <c r="D548" s="208" t="s">
        <v>222</v>
      </c>
      <c r="E548" s="224" t="s">
        <v>21</v>
      </c>
      <c r="F548" s="225" t="s">
        <v>747</v>
      </c>
      <c r="G548" s="223"/>
      <c r="H548" s="226">
        <v>100</v>
      </c>
      <c r="I548" s="227"/>
      <c r="J548" s="223"/>
      <c r="K548" s="223"/>
      <c r="L548" s="228"/>
      <c r="M548" s="229"/>
      <c r="N548" s="230"/>
      <c r="O548" s="230"/>
      <c r="P548" s="230"/>
      <c r="Q548" s="230"/>
      <c r="R548" s="230"/>
      <c r="S548" s="230"/>
      <c r="T548" s="231"/>
      <c r="AT548" s="232" t="s">
        <v>222</v>
      </c>
      <c r="AU548" s="232" t="s">
        <v>81</v>
      </c>
      <c r="AV548" s="14" t="s">
        <v>81</v>
      </c>
      <c r="AW548" s="14" t="s">
        <v>34</v>
      </c>
      <c r="AX548" s="14" t="s">
        <v>73</v>
      </c>
      <c r="AY548" s="232" t="s">
        <v>212</v>
      </c>
    </row>
    <row r="549" spans="1:65" s="14" customFormat="1" ht="11.25">
      <c r="B549" s="222"/>
      <c r="C549" s="223"/>
      <c r="D549" s="208" t="s">
        <v>222</v>
      </c>
      <c r="E549" s="224" t="s">
        <v>21</v>
      </c>
      <c r="F549" s="225" t="s">
        <v>748</v>
      </c>
      <c r="G549" s="223"/>
      <c r="H549" s="226">
        <v>50</v>
      </c>
      <c r="I549" s="227"/>
      <c r="J549" s="223"/>
      <c r="K549" s="223"/>
      <c r="L549" s="228"/>
      <c r="M549" s="229"/>
      <c r="N549" s="230"/>
      <c r="O549" s="230"/>
      <c r="P549" s="230"/>
      <c r="Q549" s="230"/>
      <c r="R549" s="230"/>
      <c r="S549" s="230"/>
      <c r="T549" s="231"/>
      <c r="AT549" s="232" t="s">
        <v>222</v>
      </c>
      <c r="AU549" s="232" t="s">
        <v>81</v>
      </c>
      <c r="AV549" s="14" t="s">
        <v>81</v>
      </c>
      <c r="AW549" s="14" t="s">
        <v>34</v>
      </c>
      <c r="AX549" s="14" t="s">
        <v>73</v>
      </c>
      <c r="AY549" s="232" t="s">
        <v>212</v>
      </c>
    </row>
    <row r="550" spans="1:65" s="15" customFormat="1" ht="11.25">
      <c r="B550" s="233"/>
      <c r="C550" s="234"/>
      <c r="D550" s="208" t="s">
        <v>222</v>
      </c>
      <c r="E550" s="235" t="s">
        <v>21</v>
      </c>
      <c r="F550" s="236" t="s">
        <v>226</v>
      </c>
      <c r="G550" s="234"/>
      <c r="H550" s="237">
        <v>150</v>
      </c>
      <c r="I550" s="238"/>
      <c r="J550" s="234"/>
      <c r="K550" s="234"/>
      <c r="L550" s="239"/>
      <c r="M550" s="240"/>
      <c r="N550" s="241"/>
      <c r="O550" s="241"/>
      <c r="P550" s="241"/>
      <c r="Q550" s="241"/>
      <c r="R550" s="241"/>
      <c r="S550" s="241"/>
      <c r="T550" s="242"/>
      <c r="AT550" s="243" t="s">
        <v>222</v>
      </c>
      <c r="AU550" s="243" t="s">
        <v>81</v>
      </c>
      <c r="AV550" s="15" t="s">
        <v>88</v>
      </c>
      <c r="AW550" s="15" t="s">
        <v>34</v>
      </c>
      <c r="AX550" s="15" t="s">
        <v>79</v>
      </c>
      <c r="AY550" s="243" t="s">
        <v>212</v>
      </c>
    </row>
    <row r="551" spans="1:65" s="2" customFormat="1" ht="16.5" customHeight="1">
      <c r="A551" s="36"/>
      <c r="B551" s="37"/>
      <c r="C551" s="195" t="s">
        <v>749</v>
      </c>
      <c r="D551" s="195" t="s">
        <v>214</v>
      </c>
      <c r="E551" s="196" t="s">
        <v>750</v>
      </c>
      <c r="F551" s="197" t="s">
        <v>751</v>
      </c>
      <c r="G551" s="198" t="s">
        <v>150</v>
      </c>
      <c r="H551" s="199">
        <v>5</v>
      </c>
      <c r="I551" s="200"/>
      <c r="J551" s="201">
        <f>ROUND(I551*H551,2)</f>
        <v>0</v>
      </c>
      <c r="K551" s="197" t="s">
        <v>218</v>
      </c>
      <c r="L551" s="41"/>
      <c r="M551" s="202" t="s">
        <v>21</v>
      </c>
      <c r="N551" s="203" t="s">
        <v>44</v>
      </c>
      <c r="O551" s="66"/>
      <c r="P551" s="204">
        <f>O551*H551</f>
        <v>0</v>
      </c>
      <c r="Q551" s="204">
        <v>2.5999999999999998E-4</v>
      </c>
      <c r="R551" s="204">
        <f>Q551*H551</f>
        <v>1.2999999999999999E-3</v>
      </c>
      <c r="S551" s="204">
        <v>0</v>
      </c>
      <c r="T551" s="205">
        <f>S551*H551</f>
        <v>0</v>
      </c>
      <c r="U551" s="36"/>
      <c r="V551" s="36"/>
      <c r="W551" s="36"/>
      <c r="X551" s="36"/>
      <c r="Y551" s="36"/>
      <c r="Z551" s="36"/>
      <c r="AA551" s="36"/>
      <c r="AB551" s="36"/>
      <c r="AC551" s="36"/>
      <c r="AD551" s="36"/>
      <c r="AE551" s="36"/>
      <c r="AR551" s="206" t="s">
        <v>93</v>
      </c>
      <c r="AT551" s="206" t="s">
        <v>214</v>
      </c>
      <c r="AU551" s="206" t="s">
        <v>81</v>
      </c>
      <c r="AY551" s="19" t="s">
        <v>212</v>
      </c>
      <c r="BE551" s="207">
        <f>IF(N551="základní",J551,0)</f>
        <v>0</v>
      </c>
      <c r="BF551" s="207">
        <f>IF(N551="snížená",J551,0)</f>
        <v>0</v>
      </c>
      <c r="BG551" s="207">
        <f>IF(N551="zákl. přenesená",J551,0)</f>
        <v>0</v>
      </c>
      <c r="BH551" s="207">
        <f>IF(N551="sníž. přenesená",J551,0)</f>
        <v>0</v>
      </c>
      <c r="BI551" s="207">
        <f>IF(N551="nulová",J551,0)</f>
        <v>0</v>
      </c>
      <c r="BJ551" s="19" t="s">
        <v>79</v>
      </c>
      <c r="BK551" s="207">
        <f>ROUND(I551*H551,2)</f>
        <v>0</v>
      </c>
      <c r="BL551" s="19" t="s">
        <v>93</v>
      </c>
      <c r="BM551" s="206" t="s">
        <v>752</v>
      </c>
    </row>
    <row r="552" spans="1:65" s="14" customFormat="1" ht="11.25">
      <c r="B552" s="222"/>
      <c r="C552" s="223"/>
      <c r="D552" s="208" t="s">
        <v>222</v>
      </c>
      <c r="E552" s="224" t="s">
        <v>21</v>
      </c>
      <c r="F552" s="225" t="s">
        <v>753</v>
      </c>
      <c r="G552" s="223"/>
      <c r="H552" s="226">
        <v>5</v>
      </c>
      <c r="I552" s="227"/>
      <c r="J552" s="223"/>
      <c r="K552" s="223"/>
      <c r="L552" s="228"/>
      <c r="M552" s="229"/>
      <c r="N552" s="230"/>
      <c r="O552" s="230"/>
      <c r="P552" s="230"/>
      <c r="Q552" s="230"/>
      <c r="R552" s="230"/>
      <c r="S552" s="230"/>
      <c r="T552" s="231"/>
      <c r="AT552" s="232" t="s">
        <v>222</v>
      </c>
      <c r="AU552" s="232" t="s">
        <v>81</v>
      </c>
      <c r="AV552" s="14" t="s">
        <v>81</v>
      </c>
      <c r="AW552" s="14" t="s">
        <v>34</v>
      </c>
      <c r="AX552" s="14" t="s">
        <v>73</v>
      </c>
      <c r="AY552" s="232" t="s">
        <v>212</v>
      </c>
    </row>
    <row r="553" spans="1:65" s="15" customFormat="1" ht="11.25">
      <c r="B553" s="233"/>
      <c r="C553" s="234"/>
      <c r="D553" s="208" t="s">
        <v>222</v>
      </c>
      <c r="E553" s="235" t="s">
        <v>21</v>
      </c>
      <c r="F553" s="236" t="s">
        <v>226</v>
      </c>
      <c r="G553" s="234"/>
      <c r="H553" s="237">
        <v>5</v>
      </c>
      <c r="I553" s="238"/>
      <c r="J553" s="234"/>
      <c r="K553" s="234"/>
      <c r="L553" s="239"/>
      <c r="M553" s="240"/>
      <c r="N553" s="241"/>
      <c r="O553" s="241"/>
      <c r="P553" s="241"/>
      <c r="Q553" s="241"/>
      <c r="R553" s="241"/>
      <c r="S553" s="241"/>
      <c r="T553" s="242"/>
      <c r="AT553" s="243" t="s">
        <v>222</v>
      </c>
      <c r="AU553" s="243" t="s">
        <v>81</v>
      </c>
      <c r="AV553" s="15" t="s">
        <v>88</v>
      </c>
      <c r="AW553" s="15" t="s">
        <v>34</v>
      </c>
      <c r="AX553" s="15" t="s">
        <v>79</v>
      </c>
      <c r="AY553" s="243" t="s">
        <v>212</v>
      </c>
    </row>
    <row r="554" spans="1:65" s="2" customFormat="1" ht="21.75" customHeight="1">
      <c r="A554" s="36"/>
      <c r="B554" s="37"/>
      <c r="C554" s="195" t="s">
        <v>754</v>
      </c>
      <c r="D554" s="195" t="s">
        <v>214</v>
      </c>
      <c r="E554" s="196" t="s">
        <v>755</v>
      </c>
      <c r="F554" s="197" t="s">
        <v>756</v>
      </c>
      <c r="G554" s="198" t="s">
        <v>146</v>
      </c>
      <c r="H554" s="199">
        <v>141.30000000000001</v>
      </c>
      <c r="I554" s="200"/>
      <c r="J554" s="201">
        <f>ROUND(I554*H554,2)</f>
        <v>0</v>
      </c>
      <c r="K554" s="197" t="s">
        <v>218</v>
      </c>
      <c r="L554" s="41"/>
      <c r="M554" s="202" t="s">
        <v>21</v>
      </c>
      <c r="N554" s="203" t="s">
        <v>44</v>
      </c>
      <c r="O554" s="66"/>
      <c r="P554" s="204">
        <f>O554*H554</f>
        <v>0</v>
      </c>
      <c r="Q554" s="204">
        <v>0</v>
      </c>
      <c r="R554" s="204">
        <f>Q554*H554</f>
        <v>0</v>
      </c>
      <c r="S554" s="204">
        <v>0</v>
      </c>
      <c r="T554" s="205">
        <f>S554*H554</f>
        <v>0</v>
      </c>
      <c r="U554" s="36"/>
      <c r="V554" s="36"/>
      <c r="W554" s="36"/>
      <c r="X554" s="36"/>
      <c r="Y554" s="36"/>
      <c r="Z554" s="36"/>
      <c r="AA554" s="36"/>
      <c r="AB554" s="36"/>
      <c r="AC554" s="36"/>
      <c r="AD554" s="36"/>
      <c r="AE554" s="36"/>
      <c r="AR554" s="206" t="s">
        <v>93</v>
      </c>
      <c r="AT554" s="206" t="s">
        <v>214</v>
      </c>
      <c r="AU554" s="206" t="s">
        <v>81</v>
      </c>
      <c r="AY554" s="19" t="s">
        <v>212</v>
      </c>
      <c r="BE554" s="207">
        <f>IF(N554="základní",J554,0)</f>
        <v>0</v>
      </c>
      <c r="BF554" s="207">
        <f>IF(N554="snížená",J554,0)</f>
        <v>0</v>
      </c>
      <c r="BG554" s="207">
        <f>IF(N554="zákl. přenesená",J554,0)</f>
        <v>0</v>
      </c>
      <c r="BH554" s="207">
        <f>IF(N554="sníž. přenesená",J554,0)</f>
        <v>0</v>
      </c>
      <c r="BI554" s="207">
        <f>IF(N554="nulová",J554,0)</f>
        <v>0</v>
      </c>
      <c r="BJ554" s="19" t="s">
        <v>79</v>
      </c>
      <c r="BK554" s="207">
        <f>ROUND(I554*H554,2)</f>
        <v>0</v>
      </c>
      <c r="BL554" s="19" t="s">
        <v>93</v>
      </c>
      <c r="BM554" s="206" t="s">
        <v>757</v>
      </c>
    </row>
    <row r="555" spans="1:65" s="2" customFormat="1" ht="58.5">
      <c r="A555" s="36"/>
      <c r="B555" s="37"/>
      <c r="C555" s="38"/>
      <c r="D555" s="208" t="s">
        <v>220</v>
      </c>
      <c r="E555" s="38"/>
      <c r="F555" s="209" t="s">
        <v>758</v>
      </c>
      <c r="G555" s="38"/>
      <c r="H555" s="38"/>
      <c r="I555" s="119"/>
      <c r="J555" s="38"/>
      <c r="K555" s="38"/>
      <c r="L555" s="41"/>
      <c r="M555" s="210"/>
      <c r="N555" s="211"/>
      <c r="O555" s="66"/>
      <c r="P555" s="66"/>
      <c r="Q555" s="66"/>
      <c r="R555" s="66"/>
      <c r="S555" s="66"/>
      <c r="T555" s="67"/>
      <c r="U555" s="36"/>
      <c r="V555" s="36"/>
      <c r="W555" s="36"/>
      <c r="X555" s="36"/>
      <c r="Y555" s="36"/>
      <c r="Z555" s="36"/>
      <c r="AA555" s="36"/>
      <c r="AB555" s="36"/>
      <c r="AC555" s="36"/>
      <c r="AD555" s="36"/>
      <c r="AE555" s="36"/>
      <c r="AT555" s="19" t="s">
        <v>220</v>
      </c>
      <c r="AU555" s="19" t="s">
        <v>81</v>
      </c>
    </row>
    <row r="556" spans="1:65" s="13" customFormat="1" ht="11.25">
      <c r="B556" s="212"/>
      <c r="C556" s="213"/>
      <c r="D556" s="208" t="s">
        <v>222</v>
      </c>
      <c r="E556" s="214" t="s">
        <v>21</v>
      </c>
      <c r="F556" s="215" t="s">
        <v>759</v>
      </c>
      <c r="G556" s="213"/>
      <c r="H556" s="214" t="s">
        <v>21</v>
      </c>
      <c r="I556" s="216"/>
      <c r="J556" s="213"/>
      <c r="K556" s="213"/>
      <c r="L556" s="217"/>
      <c r="M556" s="218"/>
      <c r="N556" s="219"/>
      <c r="O556" s="219"/>
      <c r="P556" s="219"/>
      <c r="Q556" s="219"/>
      <c r="R556" s="219"/>
      <c r="S556" s="219"/>
      <c r="T556" s="220"/>
      <c r="AT556" s="221" t="s">
        <v>222</v>
      </c>
      <c r="AU556" s="221" t="s">
        <v>81</v>
      </c>
      <c r="AV556" s="13" t="s">
        <v>79</v>
      </c>
      <c r="AW556" s="13" t="s">
        <v>34</v>
      </c>
      <c r="AX556" s="13" t="s">
        <v>73</v>
      </c>
      <c r="AY556" s="221" t="s">
        <v>212</v>
      </c>
    </row>
    <row r="557" spans="1:65" s="14" customFormat="1" ht="11.25">
      <c r="B557" s="222"/>
      <c r="C557" s="223"/>
      <c r="D557" s="208" t="s">
        <v>222</v>
      </c>
      <c r="E557" s="224" t="s">
        <v>21</v>
      </c>
      <c r="F557" s="225" t="s">
        <v>760</v>
      </c>
      <c r="G557" s="223"/>
      <c r="H557" s="226">
        <v>9.92</v>
      </c>
      <c r="I557" s="227"/>
      <c r="J557" s="223"/>
      <c r="K557" s="223"/>
      <c r="L557" s="228"/>
      <c r="M557" s="229"/>
      <c r="N557" s="230"/>
      <c r="O557" s="230"/>
      <c r="P557" s="230"/>
      <c r="Q557" s="230"/>
      <c r="R557" s="230"/>
      <c r="S557" s="230"/>
      <c r="T557" s="231"/>
      <c r="AT557" s="232" t="s">
        <v>222</v>
      </c>
      <c r="AU557" s="232" t="s">
        <v>81</v>
      </c>
      <c r="AV557" s="14" t="s">
        <v>81</v>
      </c>
      <c r="AW557" s="14" t="s">
        <v>34</v>
      </c>
      <c r="AX557" s="14" t="s">
        <v>73</v>
      </c>
      <c r="AY557" s="232" t="s">
        <v>212</v>
      </c>
    </row>
    <row r="558" spans="1:65" s="14" customFormat="1" ht="11.25">
      <c r="B558" s="222"/>
      <c r="C558" s="223"/>
      <c r="D558" s="208" t="s">
        <v>222</v>
      </c>
      <c r="E558" s="224" t="s">
        <v>21</v>
      </c>
      <c r="F558" s="225" t="s">
        <v>761</v>
      </c>
      <c r="G558" s="223"/>
      <c r="H558" s="226">
        <v>9.92</v>
      </c>
      <c r="I558" s="227"/>
      <c r="J558" s="223"/>
      <c r="K558" s="223"/>
      <c r="L558" s="228"/>
      <c r="M558" s="229"/>
      <c r="N558" s="230"/>
      <c r="O558" s="230"/>
      <c r="P558" s="230"/>
      <c r="Q558" s="230"/>
      <c r="R558" s="230"/>
      <c r="S558" s="230"/>
      <c r="T558" s="231"/>
      <c r="AT558" s="232" t="s">
        <v>222</v>
      </c>
      <c r="AU558" s="232" t="s">
        <v>81</v>
      </c>
      <c r="AV558" s="14" t="s">
        <v>81</v>
      </c>
      <c r="AW558" s="14" t="s">
        <v>34</v>
      </c>
      <c r="AX558" s="14" t="s">
        <v>73</v>
      </c>
      <c r="AY558" s="232" t="s">
        <v>212</v>
      </c>
    </row>
    <row r="559" spans="1:65" s="14" customFormat="1" ht="11.25">
      <c r="B559" s="222"/>
      <c r="C559" s="223"/>
      <c r="D559" s="208" t="s">
        <v>222</v>
      </c>
      <c r="E559" s="224" t="s">
        <v>21</v>
      </c>
      <c r="F559" s="225" t="s">
        <v>762</v>
      </c>
      <c r="G559" s="223"/>
      <c r="H559" s="226">
        <v>9.92</v>
      </c>
      <c r="I559" s="227"/>
      <c r="J559" s="223"/>
      <c r="K559" s="223"/>
      <c r="L559" s="228"/>
      <c r="M559" s="229"/>
      <c r="N559" s="230"/>
      <c r="O559" s="230"/>
      <c r="P559" s="230"/>
      <c r="Q559" s="230"/>
      <c r="R559" s="230"/>
      <c r="S559" s="230"/>
      <c r="T559" s="231"/>
      <c r="AT559" s="232" t="s">
        <v>222</v>
      </c>
      <c r="AU559" s="232" t="s">
        <v>81</v>
      </c>
      <c r="AV559" s="14" t="s">
        <v>81</v>
      </c>
      <c r="AW559" s="14" t="s">
        <v>34</v>
      </c>
      <c r="AX559" s="14" t="s">
        <v>73</v>
      </c>
      <c r="AY559" s="232" t="s">
        <v>212</v>
      </c>
    </row>
    <row r="560" spans="1:65" s="14" customFormat="1" ht="11.25">
      <c r="B560" s="222"/>
      <c r="C560" s="223"/>
      <c r="D560" s="208" t="s">
        <v>222</v>
      </c>
      <c r="E560" s="224" t="s">
        <v>21</v>
      </c>
      <c r="F560" s="225" t="s">
        <v>763</v>
      </c>
      <c r="G560" s="223"/>
      <c r="H560" s="226">
        <v>11.03</v>
      </c>
      <c r="I560" s="227"/>
      <c r="J560" s="223"/>
      <c r="K560" s="223"/>
      <c r="L560" s="228"/>
      <c r="M560" s="229"/>
      <c r="N560" s="230"/>
      <c r="O560" s="230"/>
      <c r="P560" s="230"/>
      <c r="Q560" s="230"/>
      <c r="R560" s="230"/>
      <c r="S560" s="230"/>
      <c r="T560" s="231"/>
      <c r="AT560" s="232" t="s">
        <v>222</v>
      </c>
      <c r="AU560" s="232" t="s">
        <v>81</v>
      </c>
      <c r="AV560" s="14" t="s">
        <v>81</v>
      </c>
      <c r="AW560" s="14" t="s">
        <v>34</v>
      </c>
      <c r="AX560" s="14" t="s">
        <v>73</v>
      </c>
      <c r="AY560" s="232" t="s">
        <v>212</v>
      </c>
    </row>
    <row r="561" spans="1:65" s="15" customFormat="1" ht="11.25">
      <c r="B561" s="233"/>
      <c r="C561" s="234"/>
      <c r="D561" s="208" t="s">
        <v>222</v>
      </c>
      <c r="E561" s="235" t="s">
        <v>21</v>
      </c>
      <c r="F561" s="236" t="s">
        <v>226</v>
      </c>
      <c r="G561" s="234"/>
      <c r="H561" s="237">
        <v>40.79</v>
      </c>
      <c r="I561" s="238"/>
      <c r="J561" s="234"/>
      <c r="K561" s="234"/>
      <c r="L561" s="239"/>
      <c r="M561" s="240"/>
      <c r="N561" s="241"/>
      <c r="O561" s="241"/>
      <c r="P561" s="241"/>
      <c r="Q561" s="241"/>
      <c r="R561" s="241"/>
      <c r="S561" s="241"/>
      <c r="T561" s="242"/>
      <c r="AT561" s="243" t="s">
        <v>222</v>
      </c>
      <c r="AU561" s="243" t="s">
        <v>81</v>
      </c>
      <c r="AV561" s="15" t="s">
        <v>88</v>
      </c>
      <c r="AW561" s="15" t="s">
        <v>34</v>
      </c>
      <c r="AX561" s="15" t="s">
        <v>73</v>
      </c>
      <c r="AY561" s="243" t="s">
        <v>212</v>
      </c>
    </row>
    <row r="562" spans="1:65" s="14" customFormat="1" ht="11.25">
      <c r="B562" s="222"/>
      <c r="C562" s="223"/>
      <c r="D562" s="208" t="s">
        <v>222</v>
      </c>
      <c r="E562" s="224" t="s">
        <v>21</v>
      </c>
      <c r="F562" s="225" t="s">
        <v>764</v>
      </c>
      <c r="G562" s="223"/>
      <c r="H562" s="226">
        <v>30.51</v>
      </c>
      <c r="I562" s="227"/>
      <c r="J562" s="223"/>
      <c r="K562" s="223"/>
      <c r="L562" s="228"/>
      <c r="M562" s="229"/>
      <c r="N562" s="230"/>
      <c r="O562" s="230"/>
      <c r="P562" s="230"/>
      <c r="Q562" s="230"/>
      <c r="R562" s="230"/>
      <c r="S562" s="230"/>
      <c r="T562" s="231"/>
      <c r="AT562" s="232" t="s">
        <v>222</v>
      </c>
      <c r="AU562" s="232" t="s">
        <v>81</v>
      </c>
      <c r="AV562" s="14" t="s">
        <v>81</v>
      </c>
      <c r="AW562" s="14" t="s">
        <v>34</v>
      </c>
      <c r="AX562" s="14" t="s">
        <v>73</v>
      </c>
      <c r="AY562" s="232" t="s">
        <v>212</v>
      </c>
    </row>
    <row r="563" spans="1:65" s="14" customFormat="1" ht="11.25">
      <c r="B563" s="222"/>
      <c r="C563" s="223"/>
      <c r="D563" s="208" t="s">
        <v>222</v>
      </c>
      <c r="E563" s="224" t="s">
        <v>21</v>
      </c>
      <c r="F563" s="225" t="s">
        <v>765</v>
      </c>
      <c r="G563" s="223"/>
      <c r="H563" s="226">
        <v>23.04</v>
      </c>
      <c r="I563" s="227"/>
      <c r="J563" s="223"/>
      <c r="K563" s="223"/>
      <c r="L563" s="228"/>
      <c r="M563" s="229"/>
      <c r="N563" s="230"/>
      <c r="O563" s="230"/>
      <c r="P563" s="230"/>
      <c r="Q563" s="230"/>
      <c r="R563" s="230"/>
      <c r="S563" s="230"/>
      <c r="T563" s="231"/>
      <c r="AT563" s="232" t="s">
        <v>222</v>
      </c>
      <c r="AU563" s="232" t="s">
        <v>81</v>
      </c>
      <c r="AV563" s="14" t="s">
        <v>81</v>
      </c>
      <c r="AW563" s="14" t="s">
        <v>34</v>
      </c>
      <c r="AX563" s="14" t="s">
        <v>73</v>
      </c>
      <c r="AY563" s="232" t="s">
        <v>212</v>
      </c>
    </row>
    <row r="564" spans="1:65" s="14" customFormat="1" ht="11.25">
      <c r="B564" s="222"/>
      <c r="C564" s="223"/>
      <c r="D564" s="208" t="s">
        <v>222</v>
      </c>
      <c r="E564" s="224" t="s">
        <v>21</v>
      </c>
      <c r="F564" s="225" t="s">
        <v>766</v>
      </c>
      <c r="G564" s="223"/>
      <c r="H564" s="226">
        <v>46.96</v>
      </c>
      <c r="I564" s="227"/>
      <c r="J564" s="223"/>
      <c r="K564" s="223"/>
      <c r="L564" s="228"/>
      <c r="M564" s="229"/>
      <c r="N564" s="230"/>
      <c r="O564" s="230"/>
      <c r="P564" s="230"/>
      <c r="Q564" s="230"/>
      <c r="R564" s="230"/>
      <c r="S564" s="230"/>
      <c r="T564" s="231"/>
      <c r="AT564" s="232" t="s">
        <v>222</v>
      </c>
      <c r="AU564" s="232" t="s">
        <v>81</v>
      </c>
      <c r="AV564" s="14" t="s">
        <v>81</v>
      </c>
      <c r="AW564" s="14" t="s">
        <v>34</v>
      </c>
      <c r="AX564" s="14" t="s">
        <v>73</v>
      </c>
      <c r="AY564" s="232" t="s">
        <v>212</v>
      </c>
    </row>
    <row r="565" spans="1:65" s="15" customFormat="1" ht="11.25">
      <c r="B565" s="233"/>
      <c r="C565" s="234"/>
      <c r="D565" s="208" t="s">
        <v>222</v>
      </c>
      <c r="E565" s="235" t="s">
        <v>21</v>
      </c>
      <c r="F565" s="236" t="s">
        <v>226</v>
      </c>
      <c r="G565" s="234"/>
      <c r="H565" s="237">
        <v>100.51</v>
      </c>
      <c r="I565" s="238"/>
      <c r="J565" s="234"/>
      <c r="K565" s="234"/>
      <c r="L565" s="239"/>
      <c r="M565" s="240"/>
      <c r="N565" s="241"/>
      <c r="O565" s="241"/>
      <c r="P565" s="241"/>
      <c r="Q565" s="241"/>
      <c r="R565" s="241"/>
      <c r="S565" s="241"/>
      <c r="T565" s="242"/>
      <c r="AT565" s="243" t="s">
        <v>222</v>
      </c>
      <c r="AU565" s="243" t="s">
        <v>81</v>
      </c>
      <c r="AV565" s="15" t="s">
        <v>88</v>
      </c>
      <c r="AW565" s="15" t="s">
        <v>34</v>
      </c>
      <c r="AX565" s="15" t="s">
        <v>73</v>
      </c>
      <c r="AY565" s="243" t="s">
        <v>212</v>
      </c>
    </row>
    <row r="566" spans="1:65" s="16" customFormat="1" ht="11.25">
      <c r="B566" s="244"/>
      <c r="C566" s="245"/>
      <c r="D566" s="208" t="s">
        <v>222</v>
      </c>
      <c r="E566" s="246" t="s">
        <v>21</v>
      </c>
      <c r="F566" s="247" t="s">
        <v>239</v>
      </c>
      <c r="G566" s="245"/>
      <c r="H566" s="248">
        <v>141.30000000000001</v>
      </c>
      <c r="I566" s="249"/>
      <c r="J566" s="245"/>
      <c r="K566" s="245"/>
      <c r="L566" s="250"/>
      <c r="M566" s="251"/>
      <c r="N566" s="252"/>
      <c r="O566" s="252"/>
      <c r="P566" s="252"/>
      <c r="Q566" s="252"/>
      <c r="R566" s="252"/>
      <c r="S566" s="252"/>
      <c r="T566" s="253"/>
      <c r="AT566" s="254" t="s">
        <v>222</v>
      </c>
      <c r="AU566" s="254" t="s">
        <v>81</v>
      </c>
      <c r="AV566" s="16" t="s">
        <v>93</v>
      </c>
      <c r="AW566" s="16" t="s">
        <v>34</v>
      </c>
      <c r="AX566" s="16" t="s">
        <v>79</v>
      </c>
      <c r="AY566" s="254" t="s">
        <v>212</v>
      </c>
    </row>
    <row r="567" spans="1:65" s="2" customFormat="1" ht="16.5" customHeight="1">
      <c r="A567" s="36"/>
      <c r="B567" s="37"/>
      <c r="C567" s="255" t="s">
        <v>767</v>
      </c>
      <c r="D567" s="255" t="s">
        <v>328</v>
      </c>
      <c r="E567" s="256" t="s">
        <v>768</v>
      </c>
      <c r="F567" s="257" t="s">
        <v>769</v>
      </c>
      <c r="G567" s="258" t="s">
        <v>146</v>
      </c>
      <c r="H567" s="259">
        <v>105.536</v>
      </c>
      <c r="I567" s="260"/>
      <c r="J567" s="261">
        <f>ROUND(I567*H567,2)</f>
        <v>0</v>
      </c>
      <c r="K567" s="257" t="s">
        <v>218</v>
      </c>
      <c r="L567" s="262"/>
      <c r="M567" s="263" t="s">
        <v>21</v>
      </c>
      <c r="N567" s="264" t="s">
        <v>44</v>
      </c>
      <c r="O567" s="66"/>
      <c r="P567" s="204">
        <f>O567*H567</f>
        <v>0</v>
      </c>
      <c r="Q567" s="204">
        <v>1E-4</v>
      </c>
      <c r="R567" s="204">
        <f>Q567*H567</f>
        <v>1.05536E-2</v>
      </c>
      <c r="S567" s="204">
        <v>0</v>
      </c>
      <c r="T567" s="205">
        <f>S567*H567</f>
        <v>0</v>
      </c>
      <c r="U567" s="36"/>
      <c r="V567" s="36"/>
      <c r="W567" s="36"/>
      <c r="X567" s="36"/>
      <c r="Y567" s="36"/>
      <c r="Z567" s="36"/>
      <c r="AA567" s="36"/>
      <c r="AB567" s="36"/>
      <c r="AC567" s="36"/>
      <c r="AD567" s="36"/>
      <c r="AE567" s="36"/>
      <c r="AR567" s="206" t="s">
        <v>269</v>
      </c>
      <c r="AT567" s="206" t="s">
        <v>328</v>
      </c>
      <c r="AU567" s="206" t="s">
        <v>81</v>
      </c>
      <c r="AY567" s="19" t="s">
        <v>212</v>
      </c>
      <c r="BE567" s="207">
        <f>IF(N567="základní",J567,0)</f>
        <v>0</v>
      </c>
      <c r="BF567" s="207">
        <f>IF(N567="snížená",J567,0)</f>
        <v>0</v>
      </c>
      <c r="BG567" s="207">
        <f>IF(N567="zákl. přenesená",J567,0)</f>
        <v>0</v>
      </c>
      <c r="BH567" s="207">
        <f>IF(N567="sníž. přenesená",J567,0)</f>
        <v>0</v>
      </c>
      <c r="BI567" s="207">
        <f>IF(N567="nulová",J567,0)</f>
        <v>0</v>
      </c>
      <c r="BJ567" s="19" t="s">
        <v>79</v>
      </c>
      <c r="BK567" s="207">
        <f>ROUND(I567*H567,2)</f>
        <v>0</v>
      </c>
      <c r="BL567" s="19" t="s">
        <v>93</v>
      </c>
      <c r="BM567" s="206" t="s">
        <v>770</v>
      </c>
    </row>
    <row r="568" spans="1:65" s="14" customFormat="1" ht="11.25">
      <c r="B568" s="222"/>
      <c r="C568" s="223"/>
      <c r="D568" s="208" t="s">
        <v>222</v>
      </c>
      <c r="E568" s="224" t="s">
        <v>21</v>
      </c>
      <c r="F568" s="225" t="s">
        <v>771</v>
      </c>
      <c r="G568" s="223"/>
      <c r="H568" s="226">
        <v>100.51</v>
      </c>
      <c r="I568" s="227"/>
      <c r="J568" s="223"/>
      <c r="K568" s="223"/>
      <c r="L568" s="228"/>
      <c r="M568" s="229"/>
      <c r="N568" s="230"/>
      <c r="O568" s="230"/>
      <c r="P568" s="230"/>
      <c r="Q568" s="230"/>
      <c r="R568" s="230"/>
      <c r="S568" s="230"/>
      <c r="T568" s="231"/>
      <c r="AT568" s="232" t="s">
        <v>222</v>
      </c>
      <c r="AU568" s="232" t="s">
        <v>81</v>
      </c>
      <c r="AV568" s="14" t="s">
        <v>81</v>
      </c>
      <c r="AW568" s="14" t="s">
        <v>34</v>
      </c>
      <c r="AX568" s="14" t="s">
        <v>79</v>
      </c>
      <c r="AY568" s="232" t="s">
        <v>212</v>
      </c>
    </row>
    <row r="569" spans="1:65" s="14" customFormat="1" ht="11.25">
      <c r="B569" s="222"/>
      <c r="C569" s="223"/>
      <c r="D569" s="208" t="s">
        <v>222</v>
      </c>
      <c r="E569" s="223"/>
      <c r="F569" s="225" t="s">
        <v>772</v>
      </c>
      <c r="G569" s="223"/>
      <c r="H569" s="226">
        <v>105.536</v>
      </c>
      <c r="I569" s="227"/>
      <c r="J569" s="223"/>
      <c r="K569" s="223"/>
      <c r="L569" s="228"/>
      <c r="M569" s="229"/>
      <c r="N569" s="230"/>
      <c r="O569" s="230"/>
      <c r="P569" s="230"/>
      <c r="Q569" s="230"/>
      <c r="R569" s="230"/>
      <c r="S569" s="230"/>
      <c r="T569" s="231"/>
      <c r="AT569" s="232" t="s">
        <v>222</v>
      </c>
      <c r="AU569" s="232" t="s">
        <v>81</v>
      </c>
      <c r="AV569" s="14" t="s">
        <v>81</v>
      </c>
      <c r="AW569" s="14" t="s">
        <v>4</v>
      </c>
      <c r="AX569" s="14" t="s">
        <v>79</v>
      </c>
      <c r="AY569" s="232" t="s">
        <v>212</v>
      </c>
    </row>
    <row r="570" spans="1:65" s="2" customFormat="1" ht="16.5" customHeight="1">
      <c r="A570" s="36"/>
      <c r="B570" s="37"/>
      <c r="C570" s="255" t="s">
        <v>773</v>
      </c>
      <c r="D570" s="255" t="s">
        <v>328</v>
      </c>
      <c r="E570" s="256" t="s">
        <v>774</v>
      </c>
      <c r="F570" s="257" t="s">
        <v>775</v>
      </c>
      <c r="G570" s="258" t="s">
        <v>146</v>
      </c>
      <c r="H570" s="259">
        <v>42.83</v>
      </c>
      <c r="I570" s="260"/>
      <c r="J570" s="261">
        <f>ROUND(I570*H570,2)</f>
        <v>0</v>
      </c>
      <c r="K570" s="257" t="s">
        <v>218</v>
      </c>
      <c r="L570" s="262"/>
      <c r="M570" s="263" t="s">
        <v>21</v>
      </c>
      <c r="N570" s="264" t="s">
        <v>44</v>
      </c>
      <c r="O570" s="66"/>
      <c r="P570" s="204">
        <f>O570*H570</f>
        <v>0</v>
      </c>
      <c r="Q570" s="204">
        <v>1E-4</v>
      </c>
      <c r="R570" s="204">
        <f>Q570*H570</f>
        <v>4.2830000000000003E-3</v>
      </c>
      <c r="S570" s="204">
        <v>0</v>
      </c>
      <c r="T570" s="205">
        <f>S570*H570</f>
        <v>0</v>
      </c>
      <c r="U570" s="36"/>
      <c r="V570" s="36"/>
      <c r="W570" s="36"/>
      <c r="X570" s="36"/>
      <c r="Y570" s="36"/>
      <c r="Z570" s="36"/>
      <c r="AA570" s="36"/>
      <c r="AB570" s="36"/>
      <c r="AC570" s="36"/>
      <c r="AD570" s="36"/>
      <c r="AE570" s="36"/>
      <c r="AR570" s="206" t="s">
        <v>269</v>
      </c>
      <c r="AT570" s="206" t="s">
        <v>328</v>
      </c>
      <c r="AU570" s="206" t="s">
        <v>81</v>
      </c>
      <c r="AY570" s="19" t="s">
        <v>212</v>
      </c>
      <c r="BE570" s="207">
        <f>IF(N570="základní",J570,0)</f>
        <v>0</v>
      </c>
      <c r="BF570" s="207">
        <f>IF(N570="snížená",J570,0)</f>
        <v>0</v>
      </c>
      <c r="BG570" s="207">
        <f>IF(N570="zákl. přenesená",J570,0)</f>
        <v>0</v>
      </c>
      <c r="BH570" s="207">
        <f>IF(N570="sníž. přenesená",J570,0)</f>
        <v>0</v>
      </c>
      <c r="BI570" s="207">
        <f>IF(N570="nulová",J570,0)</f>
        <v>0</v>
      </c>
      <c r="BJ570" s="19" t="s">
        <v>79</v>
      </c>
      <c r="BK570" s="207">
        <f>ROUND(I570*H570,2)</f>
        <v>0</v>
      </c>
      <c r="BL570" s="19" t="s">
        <v>93</v>
      </c>
      <c r="BM570" s="206" t="s">
        <v>776</v>
      </c>
    </row>
    <row r="571" spans="1:65" s="14" customFormat="1" ht="11.25">
      <c r="B571" s="222"/>
      <c r="C571" s="223"/>
      <c r="D571" s="208" t="s">
        <v>222</v>
      </c>
      <c r="E571" s="224" t="s">
        <v>21</v>
      </c>
      <c r="F571" s="225" t="s">
        <v>777</v>
      </c>
      <c r="G571" s="223"/>
      <c r="H571" s="226">
        <v>40.79</v>
      </c>
      <c r="I571" s="227"/>
      <c r="J571" s="223"/>
      <c r="K571" s="223"/>
      <c r="L571" s="228"/>
      <c r="M571" s="229"/>
      <c r="N571" s="230"/>
      <c r="O571" s="230"/>
      <c r="P571" s="230"/>
      <c r="Q571" s="230"/>
      <c r="R571" s="230"/>
      <c r="S571" s="230"/>
      <c r="T571" s="231"/>
      <c r="AT571" s="232" t="s">
        <v>222</v>
      </c>
      <c r="AU571" s="232" t="s">
        <v>81</v>
      </c>
      <c r="AV571" s="14" t="s">
        <v>81</v>
      </c>
      <c r="AW571" s="14" t="s">
        <v>34</v>
      </c>
      <c r="AX571" s="14" t="s">
        <v>79</v>
      </c>
      <c r="AY571" s="232" t="s">
        <v>212</v>
      </c>
    </row>
    <row r="572" spans="1:65" s="14" customFormat="1" ht="11.25">
      <c r="B572" s="222"/>
      <c r="C572" s="223"/>
      <c r="D572" s="208" t="s">
        <v>222</v>
      </c>
      <c r="E572" s="223"/>
      <c r="F572" s="225" t="s">
        <v>778</v>
      </c>
      <c r="G572" s="223"/>
      <c r="H572" s="226">
        <v>42.83</v>
      </c>
      <c r="I572" s="227"/>
      <c r="J572" s="223"/>
      <c r="K572" s="223"/>
      <c r="L572" s="228"/>
      <c r="M572" s="229"/>
      <c r="N572" s="230"/>
      <c r="O572" s="230"/>
      <c r="P572" s="230"/>
      <c r="Q572" s="230"/>
      <c r="R572" s="230"/>
      <c r="S572" s="230"/>
      <c r="T572" s="231"/>
      <c r="AT572" s="232" t="s">
        <v>222</v>
      </c>
      <c r="AU572" s="232" t="s">
        <v>81</v>
      </c>
      <c r="AV572" s="14" t="s">
        <v>81</v>
      </c>
      <c r="AW572" s="14" t="s">
        <v>4</v>
      </c>
      <c r="AX572" s="14" t="s">
        <v>79</v>
      </c>
      <c r="AY572" s="232" t="s">
        <v>212</v>
      </c>
    </row>
    <row r="573" spans="1:65" s="2" customFormat="1" ht="21.75" customHeight="1">
      <c r="A573" s="36"/>
      <c r="B573" s="37"/>
      <c r="C573" s="195" t="s">
        <v>779</v>
      </c>
      <c r="D573" s="195" t="s">
        <v>214</v>
      </c>
      <c r="E573" s="196" t="s">
        <v>780</v>
      </c>
      <c r="F573" s="197" t="s">
        <v>781</v>
      </c>
      <c r="G573" s="198" t="s">
        <v>146</v>
      </c>
      <c r="H573" s="199">
        <v>62.548999999999999</v>
      </c>
      <c r="I573" s="200"/>
      <c r="J573" s="201">
        <f>ROUND(I573*H573,2)</f>
        <v>0</v>
      </c>
      <c r="K573" s="197" t="s">
        <v>218</v>
      </c>
      <c r="L573" s="41"/>
      <c r="M573" s="202" t="s">
        <v>21</v>
      </c>
      <c r="N573" s="203" t="s">
        <v>44</v>
      </c>
      <c r="O573" s="66"/>
      <c r="P573" s="204">
        <f>O573*H573</f>
        <v>0</v>
      </c>
      <c r="Q573" s="204">
        <v>0</v>
      </c>
      <c r="R573" s="204">
        <f>Q573*H573</f>
        <v>0</v>
      </c>
      <c r="S573" s="204">
        <v>0</v>
      </c>
      <c r="T573" s="205">
        <f>S573*H573</f>
        <v>0</v>
      </c>
      <c r="U573" s="36"/>
      <c r="V573" s="36"/>
      <c r="W573" s="36"/>
      <c r="X573" s="36"/>
      <c r="Y573" s="36"/>
      <c r="Z573" s="36"/>
      <c r="AA573" s="36"/>
      <c r="AB573" s="36"/>
      <c r="AC573" s="36"/>
      <c r="AD573" s="36"/>
      <c r="AE573" s="36"/>
      <c r="AR573" s="206" t="s">
        <v>93</v>
      </c>
      <c r="AT573" s="206" t="s">
        <v>214</v>
      </c>
      <c r="AU573" s="206" t="s">
        <v>81</v>
      </c>
      <c r="AY573" s="19" t="s">
        <v>212</v>
      </c>
      <c r="BE573" s="207">
        <f>IF(N573="základní",J573,0)</f>
        <v>0</v>
      </c>
      <c r="BF573" s="207">
        <f>IF(N573="snížená",J573,0)</f>
        <v>0</v>
      </c>
      <c r="BG573" s="207">
        <f>IF(N573="zákl. přenesená",J573,0)</f>
        <v>0</v>
      </c>
      <c r="BH573" s="207">
        <f>IF(N573="sníž. přenesená",J573,0)</f>
        <v>0</v>
      </c>
      <c r="BI573" s="207">
        <f>IF(N573="nulová",J573,0)</f>
        <v>0</v>
      </c>
      <c r="BJ573" s="19" t="s">
        <v>79</v>
      </c>
      <c r="BK573" s="207">
        <f>ROUND(I573*H573,2)</f>
        <v>0</v>
      </c>
      <c r="BL573" s="19" t="s">
        <v>93</v>
      </c>
      <c r="BM573" s="206" t="s">
        <v>782</v>
      </c>
    </row>
    <row r="574" spans="1:65" s="2" customFormat="1" ht="58.5">
      <c r="A574" s="36"/>
      <c r="B574" s="37"/>
      <c r="C574" s="38"/>
      <c r="D574" s="208" t="s">
        <v>220</v>
      </c>
      <c r="E574" s="38"/>
      <c r="F574" s="209" t="s">
        <v>758</v>
      </c>
      <c r="G574" s="38"/>
      <c r="H574" s="38"/>
      <c r="I574" s="119"/>
      <c r="J574" s="38"/>
      <c r="K574" s="38"/>
      <c r="L574" s="41"/>
      <c r="M574" s="210"/>
      <c r="N574" s="211"/>
      <c r="O574" s="66"/>
      <c r="P574" s="66"/>
      <c r="Q574" s="66"/>
      <c r="R574" s="66"/>
      <c r="S574" s="66"/>
      <c r="T574" s="67"/>
      <c r="U574" s="36"/>
      <c r="V574" s="36"/>
      <c r="W574" s="36"/>
      <c r="X574" s="36"/>
      <c r="Y574" s="36"/>
      <c r="Z574" s="36"/>
      <c r="AA574" s="36"/>
      <c r="AB574" s="36"/>
      <c r="AC574" s="36"/>
      <c r="AD574" s="36"/>
      <c r="AE574" s="36"/>
      <c r="AT574" s="19" t="s">
        <v>220</v>
      </c>
      <c r="AU574" s="19" t="s">
        <v>81</v>
      </c>
    </row>
    <row r="575" spans="1:65" s="13" customFormat="1" ht="11.25">
      <c r="B575" s="212"/>
      <c r="C575" s="213"/>
      <c r="D575" s="208" t="s">
        <v>222</v>
      </c>
      <c r="E575" s="214" t="s">
        <v>21</v>
      </c>
      <c r="F575" s="215" t="s">
        <v>783</v>
      </c>
      <c r="G575" s="213"/>
      <c r="H575" s="214" t="s">
        <v>21</v>
      </c>
      <c r="I575" s="216"/>
      <c r="J575" s="213"/>
      <c r="K575" s="213"/>
      <c r="L575" s="217"/>
      <c r="M575" s="218"/>
      <c r="N575" s="219"/>
      <c r="O575" s="219"/>
      <c r="P575" s="219"/>
      <c r="Q575" s="219"/>
      <c r="R575" s="219"/>
      <c r="S575" s="219"/>
      <c r="T575" s="220"/>
      <c r="AT575" s="221" t="s">
        <v>222</v>
      </c>
      <c r="AU575" s="221" t="s">
        <v>81</v>
      </c>
      <c r="AV575" s="13" t="s">
        <v>79</v>
      </c>
      <c r="AW575" s="13" t="s">
        <v>34</v>
      </c>
      <c r="AX575" s="13" t="s">
        <v>73</v>
      </c>
      <c r="AY575" s="221" t="s">
        <v>212</v>
      </c>
    </row>
    <row r="576" spans="1:65" s="14" customFormat="1" ht="11.25">
      <c r="B576" s="222"/>
      <c r="C576" s="223"/>
      <c r="D576" s="208" t="s">
        <v>222</v>
      </c>
      <c r="E576" s="224" t="s">
        <v>21</v>
      </c>
      <c r="F576" s="225" t="s">
        <v>784</v>
      </c>
      <c r="G576" s="223"/>
      <c r="H576" s="226">
        <v>62.548999999999999</v>
      </c>
      <c r="I576" s="227"/>
      <c r="J576" s="223"/>
      <c r="K576" s="223"/>
      <c r="L576" s="228"/>
      <c r="M576" s="229"/>
      <c r="N576" s="230"/>
      <c r="O576" s="230"/>
      <c r="P576" s="230"/>
      <c r="Q576" s="230"/>
      <c r="R576" s="230"/>
      <c r="S576" s="230"/>
      <c r="T576" s="231"/>
      <c r="AT576" s="232" t="s">
        <v>222</v>
      </c>
      <c r="AU576" s="232" t="s">
        <v>81</v>
      </c>
      <c r="AV576" s="14" t="s">
        <v>81</v>
      </c>
      <c r="AW576" s="14" t="s">
        <v>34</v>
      </c>
      <c r="AX576" s="14" t="s">
        <v>73</v>
      </c>
      <c r="AY576" s="232" t="s">
        <v>212</v>
      </c>
    </row>
    <row r="577" spans="1:65" s="15" customFormat="1" ht="11.25">
      <c r="B577" s="233"/>
      <c r="C577" s="234"/>
      <c r="D577" s="208" t="s">
        <v>222</v>
      </c>
      <c r="E577" s="235" t="s">
        <v>21</v>
      </c>
      <c r="F577" s="236" t="s">
        <v>226</v>
      </c>
      <c r="G577" s="234"/>
      <c r="H577" s="237">
        <v>62.548999999999999</v>
      </c>
      <c r="I577" s="238"/>
      <c r="J577" s="234"/>
      <c r="K577" s="234"/>
      <c r="L577" s="239"/>
      <c r="M577" s="240"/>
      <c r="N577" s="241"/>
      <c r="O577" s="241"/>
      <c r="P577" s="241"/>
      <c r="Q577" s="241"/>
      <c r="R577" s="241"/>
      <c r="S577" s="241"/>
      <c r="T577" s="242"/>
      <c r="AT577" s="243" t="s">
        <v>222</v>
      </c>
      <c r="AU577" s="243" t="s">
        <v>81</v>
      </c>
      <c r="AV577" s="15" t="s">
        <v>88</v>
      </c>
      <c r="AW577" s="15" t="s">
        <v>34</v>
      </c>
      <c r="AX577" s="15" t="s">
        <v>79</v>
      </c>
      <c r="AY577" s="243" t="s">
        <v>212</v>
      </c>
    </row>
    <row r="578" spans="1:65" s="2" customFormat="1" ht="16.5" customHeight="1">
      <c r="A578" s="36"/>
      <c r="B578" s="37"/>
      <c r="C578" s="255" t="s">
        <v>785</v>
      </c>
      <c r="D578" s="255" t="s">
        <v>328</v>
      </c>
      <c r="E578" s="256" t="s">
        <v>786</v>
      </c>
      <c r="F578" s="257" t="s">
        <v>787</v>
      </c>
      <c r="G578" s="258" t="s">
        <v>146</v>
      </c>
      <c r="H578" s="259">
        <v>65.676000000000002</v>
      </c>
      <c r="I578" s="260"/>
      <c r="J578" s="261">
        <f>ROUND(I578*H578,2)</f>
        <v>0</v>
      </c>
      <c r="K578" s="257" t="s">
        <v>218</v>
      </c>
      <c r="L578" s="262"/>
      <c r="M578" s="263" t="s">
        <v>21</v>
      </c>
      <c r="N578" s="264" t="s">
        <v>44</v>
      </c>
      <c r="O578" s="66"/>
      <c r="P578" s="204">
        <f>O578*H578</f>
        <v>0</v>
      </c>
      <c r="Q578" s="204">
        <v>1E-4</v>
      </c>
      <c r="R578" s="204">
        <f>Q578*H578</f>
        <v>6.5676000000000007E-3</v>
      </c>
      <c r="S578" s="204">
        <v>0</v>
      </c>
      <c r="T578" s="205">
        <f>S578*H578</f>
        <v>0</v>
      </c>
      <c r="U578" s="36"/>
      <c r="V578" s="36"/>
      <c r="W578" s="36"/>
      <c r="X578" s="36"/>
      <c r="Y578" s="36"/>
      <c r="Z578" s="36"/>
      <c r="AA578" s="36"/>
      <c r="AB578" s="36"/>
      <c r="AC578" s="36"/>
      <c r="AD578" s="36"/>
      <c r="AE578" s="36"/>
      <c r="AR578" s="206" t="s">
        <v>269</v>
      </c>
      <c r="AT578" s="206" t="s">
        <v>328</v>
      </c>
      <c r="AU578" s="206" t="s">
        <v>81</v>
      </c>
      <c r="AY578" s="19" t="s">
        <v>212</v>
      </c>
      <c r="BE578" s="207">
        <f>IF(N578="základní",J578,0)</f>
        <v>0</v>
      </c>
      <c r="BF578" s="207">
        <f>IF(N578="snížená",J578,0)</f>
        <v>0</v>
      </c>
      <c r="BG578" s="207">
        <f>IF(N578="zákl. přenesená",J578,0)</f>
        <v>0</v>
      </c>
      <c r="BH578" s="207">
        <f>IF(N578="sníž. přenesená",J578,0)</f>
        <v>0</v>
      </c>
      <c r="BI578" s="207">
        <f>IF(N578="nulová",J578,0)</f>
        <v>0</v>
      </c>
      <c r="BJ578" s="19" t="s">
        <v>79</v>
      </c>
      <c r="BK578" s="207">
        <f>ROUND(I578*H578,2)</f>
        <v>0</v>
      </c>
      <c r="BL578" s="19" t="s">
        <v>93</v>
      </c>
      <c r="BM578" s="206" t="s">
        <v>788</v>
      </c>
    </row>
    <row r="579" spans="1:65" s="14" customFormat="1" ht="11.25">
      <c r="B579" s="222"/>
      <c r="C579" s="223"/>
      <c r="D579" s="208" t="s">
        <v>222</v>
      </c>
      <c r="E579" s="223"/>
      <c r="F579" s="225" t="s">
        <v>789</v>
      </c>
      <c r="G579" s="223"/>
      <c r="H579" s="226">
        <v>65.676000000000002</v>
      </c>
      <c r="I579" s="227"/>
      <c r="J579" s="223"/>
      <c r="K579" s="223"/>
      <c r="L579" s="228"/>
      <c r="M579" s="229"/>
      <c r="N579" s="230"/>
      <c r="O579" s="230"/>
      <c r="P579" s="230"/>
      <c r="Q579" s="230"/>
      <c r="R579" s="230"/>
      <c r="S579" s="230"/>
      <c r="T579" s="231"/>
      <c r="AT579" s="232" t="s">
        <v>222</v>
      </c>
      <c r="AU579" s="232" t="s">
        <v>81</v>
      </c>
      <c r="AV579" s="14" t="s">
        <v>81</v>
      </c>
      <c r="AW579" s="14" t="s">
        <v>4</v>
      </c>
      <c r="AX579" s="14" t="s">
        <v>79</v>
      </c>
      <c r="AY579" s="232" t="s">
        <v>212</v>
      </c>
    </row>
    <row r="580" spans="1:65" s="2" customFormat="1" ht="21.75" customHeight="1">
      <c r="A580" s="36"/>
      <c r="B580" s="37"/>
      <c r="C580" s="195" t="s">
        <v>790</v>
      </c>
      <c r="D580" s="195" t="s">
        <v>214</v>
      </c>
      <c r="E580" s="196" t="s">
        <v>791</v>
      </c>
      <c r="F580" s="197" t="s">
        <v>792</v>
      </c>
      <c r="G580" s="198" t="s">
        <v>150</v>
      </c>
      <c r="H580" s="199">
        <v>6.62</v>
      </c>
      <c r="I580" s="200"/>
      <c r="J580" s="201">
        <f>ROUND(I580*H580,2)</f>
        <v>0</v>
      </c>
      <c r="K580" s="197" t="s">
        <v>218</v>
      </c>
      <c r="L580" s="41"/>
      <c r="M580" s="202" t="s">
        <v>21</v>
      </c>
      <c r="N580" s="203" t="s">
        <v>44</v>
      </c>
      <c r="O580" s="66"/>
      <c r="P580" s="204">
        <f>O580*H580</f>
        <v>0</v>
      </c>
      <c r="Q580" s="204">
        <v>8.3199999999999993E-3</v>
      </c>
      <c r="R580" s="204">
        <f>Q580*H580</f>
        <v>5.5078399999999993E-2</v>
      </c>
      <c r="S580" s="204">
        <v>0</v>
      </c>
      <c r="T580" s="205">
        <f>S580*H580</f>
        <v>0</v>
      </c>
      <c r="U580" s="36"/>
      <c r="V580" s="36"/>
      <c r="W580" s="36"/>
      <c r="X580" s="36"/>
      <c r="Y580" s="36"/>
      <c r="Z580" s="36"/>
      <c r="AA580" s="36"/>
      <c r="AB580" s="36"/>
      <c r="AC580" s="36"/>
      <c r="AD580" s="36"/>
      <c r="AE580" s="36"/>
      <c r="AR580" s="206" t="s">
        <v>93</v>
      </c>
      <c r="AT580" s="206" t="s">
        <v>214</v>
      </c>
      <c r="AU580" s="206" t="s">
        <v>81</v>
      </c>
      <c r="AY580" s="19" t="s">
        <v>212</v>
      </c>
      <c r="BE580" s="207">
        <f>IF(N580="základní",J580,0)</f>
        <v>0</v>
      </c>
      <c r="BF580" s="207">
        <f>IF(N580="snížená",J580,0)</f>
        <v>0</v>
      </c>
      <c r="BG580" s="207">
        <f>IF(N580="zákl. přenesená",J580,0)</f>
        <v>0</v>
      </c>
      <c r="BH580" s="207">
        <f>IF(N580="sníž. přenesená",J580,0)</f>
        <v>0</v>
      </c>
      <c r="BI580" s="207">
        <f>IF(N580="nulová",J580,0)</f>
        <v>0</v>
      </c>
      <c r="BJ580" s="19" t="s">
        <v>79</v>
      </c>
      <c r="BK580" s="207">
        <f>ROUND(I580*H580,2)</f>
        <v>0</v>
      </c>
      <c r="BL580" s="19" t="s">
        <v>93</v>
      </c>
      <c r="BM580" s="206" t="s">
        <v>793</v>
      </c>
    </row>
    <row r="581" spans="1:65" s="2" customFormat="1" ht="175.5">
      <c r="A581" s="36"/>
      <c r="B581" s="37"/>
      <c r="C581" s="38"/>
      <c r="D581" s="208" t="s">
        <v>220</v>
      </c>
      <c r="E581" s="38"/>
      <c r="F581" s="209" t="s">
        <v>794</v>
      </c>
      <c r="G581" s="38"/>
      <c r="H581" s="38"/>
      <c r="I581" s="119"/>
      <c r="J581" s="38"/>
      <c r="K581" s="38"/>
      <c r="L581" s="41"/>
      <c r="M581" s="210"/>
      <c r="N581" s="211"/>
      <c r="O581" s="66"/>
      <c r="P581" s="66"/>
      <c r="Q581" s="66"/>
      <c r="R581" s="66"/>
      <c r="S581" s="66"/>
      <c r="T581" s="67"/>
      <c r="U581" s="36"/>
      <c r="V581" s="36"/>
      <c r="W581" s="36"/>
      <c r="X581" s="36"/>
      <c r="Y581" s="36"/>
      <c r="Z581" s="36"/>
      <c r="AA581" s="36"/>
      <c r="AB581" s="36"/>
      <c r="AC581" s="36"/>
      <c r="AD581" s="36"/>
      <c r="AE581" s="36"/>
      <c r="AT581" s="19" t="s">
        <v>220</v>
      </c>
      <c r="AU581" s="19" t="s">
        <v>81</v>
      </c>
    </row>
    <row r="582" spans="1:65" s="14" customFormat="1" ht="11.25">
      <c r="B582" s="222"/>
      <c r="C582" s="223"/>
      <c r="D582" s="208" t="s">
        <v>222</v>
      </c>
      <c r="E582" s="224" t="s">
        <v>21</v>
      </c>
      <c r="F582" s="225" t="s">
        <v>795</v>
      </c>
      <c r="G582" s="223"/>
      <c r="H582" s="226">
        <v>6.62</v>
      </c>
      <c r="I582" s="227"/>
      <c r="J582" s="223"/>
      <c r="K582" s="223"/>
      <c r="L582" s="228"/>
      <c r="M582" s="229"/>
      <c r="N582" s="230"/>
      <c r="O582" s="230"/>
      <c r="P582" s="230"/>
      <c r="Q582" s="230"/>
      <c r="R582" s="230"/>
      <c r="S582" s="230"/>
      <c r="T582" s="231"/>
      <c r="AT582" s="232" t="s">
        <v>222</v>
      </c>
      <c r="AU582" s="232" t="s">
        <v>81</v>
      </c>
      <c r="AV582" s="14" t="s">
        <v>81</v>
      </c>
      <c r="AW582" s="14" t="s">
        <v>34</v>
      </c>
      <c r="AX582" s="14" t="s">
        <v>73</v>
      </c>
      <c r="AY582" s="232" t="s">
        <v>212</v>
      </c>
    </row>
    <row r="583" spans="1:65" s="15" customFormat="1" ht="11.25">
      <c r="B583" s="233"/>
      <c r="C583" s="234"/>
      <c r="D583" s="208" t="s">
        <v>222</v>
      </c>
      <c r="E583" s="235" t="s">
        <v>21</v>
      </c>
      <c r="F583" s="236" t="s">
        <v>226</v>
      </c>
      <c r="G583" s="234"/>
      <c r="H583" s="237">
        <v>6.62</v>
      </c>
      <c r="I583" s="238"/>
      <c r="J583" s="234"/>
      <c r="K583" s="234"/>
      <c r="L583" s="239"/>
      <c r="M583" s="240"/>
      <c r="N583" s="241"/>
      <c r="O583" s="241"/>
      <c r="P583" s="241"/>
      <c r="Q583" s="241"/>
      <c r="R583" s="241"/>
      <c r="S583" s="241"/>
      <c r="T583" s="242"/>
      <c r="AT583" s="243" t="s">
        <v>222</v>
      </c>
      <c r="AU583" s="243" t="s">
        <v>81</v>
      </c>
      <c r="AV583" s="15" t="s">
        <v>88</v>
      </c>
      <c r="AW583" s="15" t="s">
        <v>34</v>
      </c>
      <c r="AX583" s="15" t="s">
        <v>79</v>
      </c>
      <c r="AY583" s="243" t="s">
        <v>212</v>
      </c>
    </row>
    <row r="584" spans="1:65" s="2" customFormat="1" ht="16.5" customHeight="1">
      <c r="A584" s="36"/>
      <c r="B584" s="37"/>
      <c r="C584" s="255" t="s">
        <v>796</v>
      </c>
      <c r="D584" s="255" t="s">
        <v>328</v>
      </c>
      <c r="E584" s="256" t="s">
        <v>797</v>
      </c>
      <c r="F584" s="257" t="s">
        <v>798</v>
      </c>
      <c r="G584" s="258" t="s">
        <v>150</v>
      </c>
      <c r="H584" s="259">
        <v>6.9509999999999996</v>
      </c>
      <c r="I584" s="260"/>
      <c r="J584" s="261">
        <f>ROUND(I584*H584,2)</f>
        <v>0</v>
      </c>
      <c r="K584" s="257" t="s">
        <v>218</v>
      </c>
      <c r="L584" s="262"/>
      <c r="M584" s="263" t="s">
        <v>21</v>
      </c>
      <c r="N584" s="264" t="s">
        <v>44</v>
      </c>
      <c r="O584" s="66"/>
      <c r="P584" s="204">
        <f>O584*H584</f>
        <v>0</v>
      </c>
      <c r="Q584" s="204">
        <v>4.1999999999999997E-3</v>
      </c>
      <c r="R584" s="204">
        <f>Q584*H584</f>
        <v>2.9194199999999997E-2</v>
      </c>
      <c r="S584" s="204">
        <v>0</v>
      </c>
      <c r="T584" s="205">
        <f>S584*H584</f>
        <v>0</v>
      </c>
      <c r="U584" s="36"/>
      <c r="V584" s="36"/>
      <c r="W584" s="36"/>
      <c r="X584" s="36"/>
      <c r="Y584" s="36"/>
      <c r="Z584" s="36"/>
      <c r="AA584" s="36"/>
      <c r="AB584" s="36"/>
      <c r="AC584" s="36"/>
      <c r="AD584" s="36"/>
      <c r="AE584" s="36"/>
      <c r="AR584" s="206" t="s">
        <v>269</v>
      </c>
      <c r="AT584" s="206" t="s">
        <v>328</v>
      </c>
      <c r="AU584" s="206" t="s">
        <v>81</v>
      </c>
      <c r="AY584" s="19" t="s">
        <v>212</v>
      </c>
      <c r="BE584" s="207">
        <f>IF(N584="základní",J584,0)</f>
        <v>0</v>
      </c>
      <c r="BF584" s="207">
        <f>IF(N584="snížená",J584,0)</f>
        <v>0</v>
      </c>
      <c r="BG584" s="207">
        <f>IF(N584="zákl. přenesená",J584,0)</f>
        <v>0</v>
      </c>
      <c r="BH584" s="207">
        <f>IF(N584="sníž. přenesená",J584,0)</f>
        <v>0</v>
      </c>
      <c r="BI584" s="207">
        <f>IF(N584="nulová",J584,0)</f>
        <v>0</v>
      </c>
      <c r="BJ584" s="19" t="s">
        <v>79</v>
      </c>
      <c r="BK584" s="207">
        <f>ROUND(I584*H584,2)</f>
        <v>0</v>
      </c>
      <c r="BL584" s="19" t="s">
        <v>93</v>
      </c>
      <c r="BM584" s="206" t="s">
        <v>799</v>
      </c>
    </row>
    <row r="585" spans="1:65" s="14" customFormat="1" ht="11.25">
      <c r="B585" s="222"/>
      <c r="C585" s="223"/>
      <c r="D585" s="208" t="s">
        <v>222</v>
      </c>
      <c r="E585" s="223"/>
      <c r="F585" s="225" t="s">
        <v>800</v>
      </c>
      <c r="G585" s="223"/>
      <c r="H585" s="226">
        <v>6.9509999999999996</v>
      </c>
      <c r="I585" s="227"/>
      <c r="J585" s="223"/>
      <c r="K585" s="223"/>
      <c r="L585" s="228"/>
      <c r="M585" s="229"/>
      <c r="N585" s="230"/>
      <c r="O585" s="230"/>
      <c r="P585" s="230"/>
      <c r="Q585" s="230"/>
      <c r="R585" s="230"/>
      <c r="S585" s="230"/>
      <c r="T585" s="231"/>
      <c r="AT585" s="232" t="s">
        <v>222</v>
      </c>
      <c r="AU585" s="232" t="s">
        <v>81</v>
      </c>
      <c r="AV585" s="14" t="s">
        <v>81</v>
      </c>
      <c r="AW585" s="14" t="s">
        <v>4</v>
      </c>
      <c r="AX585" s="14" t="s">
        <v>79</v>
      </c>
      <c r="AY585" s="232" t="s">
        <v>212</v>
      </c>
    </row>
    <row r="586" spans="1:65" s="2" customFormat="1" ht="21.75" customHeight="1">
      <c r="A586" s="36"/>
      <c r="B586" s="37"/>
      <c r="C586" s="195" t="s">
        <v>801</v>
      </c>
      <c r="D586" s="195" t="s">
        <v>214</v>
      </c>
      <c r="E586" s="196" t="s">
        <v>802</v>
      </c>
      <c r="F586" s="197" t="s">
        <v>803</v>
      </c>
      <c r="G586" s="198" t="s">
        <v>150</v>
      </c>
      <c r="H586" s="199">
        <v>1.35</v>
      </c>
      <c r="I586" s="200"/>
      <c r="J586" s="201">
        <f>ROUND(I586*H586,2)</f>
        <v>0</v>
      </c>
      <c r="K586" s="197" t="s">
        <v>218</v>
      </c>
      <c r="L586" s="41"/>
      <c r="M586" s="202" t="s">
        <v>21</v>
      </c>
      <c r="N586" s="203" t="s">
        <v>44</v>
      </c>
      <c r="O586" s="66"/>
      <c r="P586" s="204">
        <f>O586*H586</f>
        <v>0</v>
      </c>
      <c r="Q586" s="204">
        <v>8.5000000000000006E-3</v>
      </c>
      <c r="R586" s="204">
        <f>Q586*H586</f>
        <v>1.1475000000000001E-2</v>
      </c>
      <c r="S586" s="204">
        <v>0</v>
      </c>
      <c r="T586" s="205">
        <f>S586*H586</f>
        <v>0</v>
      </c>
      <c r="U586" s="36"/>
      <c r="V586" s="36"/>
      <c r="W586" s="36"/>
      <c r="X586" s="36"/>
      <c r="Y586" s="36"/>
      <c r="Z586" s="36"/>
      <c r="AA586" s="36"/>
      <c r="AB586" s="36"/>
      <c r="AC586" s="36"/>
      <c r="AD586" s="36"/>
      <c r="AE586" s="36"/>
      <c r="AR586" s="206" t="s">
        <v>93</v>
      </c>
      <c r="AT586" s="206" t="s">
        <v>214</v>
      </c>
      <c r="AU586" s="206" t="s">
        <v>81</v>
      </c>
      <c r="AY586" s="19" t="s">
        <v>212</v>
      </c>
      <c r="BE586" s="207">
        <f>IF(N586="základní",J586,0)</f>
        <v>0</v>
      </c>
      <c r="BF586" s="207">
        <f>IF(N586="snížená",J586,0)</f>
        <v>0</v>
      </c>
      <c r="BG586" s="207">
        <f>IF(N586="zákl. přenesená",J586,0)</f>
        <v>0</v>
      </c>
      <c r="BH586" s="207">
        <f>IF(N586="sníž. přenesená",J586,0)</f>
        <v>0</v>
      </c>
      <c r="BI586" s="207">
        <f>IF(N586="nulová",J586,0)</f>
        <v>0</v>
      </c>
      <c r="BJ586" s="19" t="s">
        <v>79</v>
      </c>
      <c r="BK586" s="207">
        <f>ROUND(I586*H586,2)</f>
        <v>0</v>
      </c>
      <c r="BL586" s="19" t="s">
        <v>93</v>
      </c>
      <c r="BM586" s="206" t="s">
        <v>804</v>
      </c>
    </row>
    <row r="587" spans="1:65" s="2" customFormat="1" ht="175.5">
      <c r="A587" s="36"/>
      <c r="B587" s="37"/>
      <c r="C587" s="38"/>
      <c r="D587" s="208" t="s">
        <v>220</v>
      </c>
      <c r="E587" s="38"/>
      <c r="F587" s="209" t="s">
        <v>794</v>
      </c>
      <c r="G587" s="38"/>
      <c r="H587" s="38"/>
      <c r="I587" s="119"/>
      <c r="J587" s="38"/>
      <c r="K587" s="38"/>
      <c r="L587" s="41"/>
      <c r="M587" s="210"/>
      <c r="N587" s="211"/>
      <c r="O587" s="66"/>
      <c r="P587" s="66"/>
      <c r="Q587" s="66"/>
      <c r="R587" s="66"/>
      <c r="S587" s="66"/>
      <c r="T587" s="67"/>
      <c r="U587" s="36"/>
      <c r="V587" s="36"/>
      <c r="W587" s="36"/>
      <c r="X587" s="36"/>
      <c r="Y587" s="36"/>
      <c r="Z587" s="36"/>
      <c r="AA587" s="36"/>
      <c r="AB587" s="36"/>
      <c r="AC587" s="36"/>
      <c r="AD587" s="36"/>
      <c r="AE587" s="36"/>
      <c r="AT587" s="19" t="s">
        <v>220</v>
      </c>
      <c r="AU587" s="19" t="s">
        <v>81</v>
      </c>
    </row>
    <row r="588" spans="1:65" s="13" customFormat="1" ht="11.25">
      <c r="B588" s="212"/>
      <c r="C588" s="213"/>
      <c r="D588" s="208" t="s">
        <v>222</v>
      </c>
      <c r="E588" s="214" t="s">
        <v>21</v>
      </c>
      <c r="F588" s="215" t="s">
        <v>805</v>
      </c>
      <c r="G588" s="213"/>
      <c r="H588" s="214" t="s">
        <v>21</v>
      </c>
      <c r="I588" s="216"/>
      <c r="J588" s="213"/>
      <c r="K588" s="213"/>
      <c r="L588" s="217"/>
      <c r="M588" s="218"/>
      <c r="N588" s="219"/>
      <c r="O588" s="219"/>
      <c r="P588" s="219"/>
      <c r="Q588" s="219"/>
      <c r="R588" s="219"/>
      <c r="S588" s="219"/>
      <c r="T588" s="220"/>
      <c r="AT588" s="221" t="s">
        <v>222</v>
      </c>
      <c r="AU588" s="221" t="s">
        <v>81</v>
      </c>
      <c r="AV588" s="13" t="s">
        <v>79</v>
      </c>
      <c r="AW588" s="13" t="s">
        <v>34</v>
      </c>
      <c r="AX588" s="13" t="s">
        <v>73</v>
      </c>
      <c r="AY588" s="221" t="s">
        <v>212</v>
      </c>
    </row>
    <row r="589" spans="1:65" s="13" customFormat="1" ht="11.25">
      <c r="B589" s="212"/>
      <c r="C589" s="213"/>
      <c r="D589" s="208" t="s">
        <v>222</v>
      </c>
      <c r="E589" s="214" t="s">
        <v>21</v>
      </c>
      <c r="F589" s="215" t="s">
        <v>806</v>
      </c>
      <c r="G589" s="213"/>
      <c r="H589" s="214" t="s">
        <v>21</v>
      </c>
      <c r="I589" s="216"/>
      <c r="J589" s="213"/>
      <c r="K589" s="213"/>
      <c r="L589" s="217"/>
      <c r="M589" s="218"/>
      <c r="N589" s="219"/>
      <c r="O589" s="219"/>
      <c r="P589" s="219"/>
      <c r="Q589" s="219"/>
      <c r="R589" s="219"/>
      <c r="S589" s="219"/>
      <c r="T589" s="220"/>
      <c r="AT589" s="221" t="s">
        <v>222</v>
      </c>
      <c r="AU589" s="221" t="s">
        <v>81</v>
      </c>
      <c r="AV589" s="13" t="s">
        <v>79</v>
      </c>
      <c r="AW589" s="13" t="s">
        <v>34</v>
      </c>
      <c r="AX589" s="13" t="s">
        <v>73</v>
      </c>
      <c r="AY589" s="221" t="s">
        <v>212</v>
      </c>
    </row>
    <row r="590" spans="1:65" s="14" customFormat="1" ht="11.25">
      <c r="B590" s="222"/>
      <c r="C590" s="223"/>
      <c r="D590" s="208" t="s">
        <v>222</v>
      </c>
      <c r="E590" s="224" t="s">
        <v>21</v>
      </c>
      <c r="F590" s="225" t="s">
        <v>807</v>
      </c>
      <c r="G590" s="223"/>
      <c r="H590" s="226">
        <v>0.42</v>
      </c>
      <c r="I590" s="227"/>
      <c r="J590" s="223"/>
      <c r="K590" s="223"/>
      <c r="L590" s="228"/>
      <c r="M590" s="229"/>
      <c r="N590" s="230"/>
      <c r="O590" s="230"/>
      <c r="P590" s="230"/>
      <c r="Q590" s="230"/>
      <c r="R590" s="230"/>
      <c r="S590" s="230"/>
      <c r="T590" s="231"/>
      <c r="AT590" s="232" t="s">
        <v>222</v>
      </c>
      <c r="AU590" s="232" t="s">
        <v>81</v>
      </c>
      <c r="AV590" s="14" t="s">
        <v>81</v>
      </c>
      <c r="AW590" s="14" t="s">
        <v>34</v>
      </c>
      <c r="AX590" s="14" t="s">
        <v>73</v>
      </c>
      <c r="AY590" s="232" t="s">
        <v>212</v>
      </c>
    </row>
    <row r="591" spans="1:65" s="14" customFormat="1" ht="11.25">
      <c r="B591" s="222"/>
      <c r="C591" s="223"/>
      <c r="D591" s="208" t="s">
        <v>222</v>
      </c>
      <c r="E591" s="224" t="s">
        <v>21</v>
      </c>
      <c r="F591" s="225" t="s">
        <v>808</v>
      </c>
      <c r="G591" s="223"/>
      <c r="H591" s="226">
        <v>0.93</v>
      </c>
      <c r="I591" s="227"/>
      <c r="J591" s="223"/>
      <c r="K591" s="223"/>
      <c r="L591" s="228"/>
      <c r="M591" s="229"/>
      <c r="N591" s="230"/>
      <c r="O591" s="230"/>
      <c r="P591" s="230"/>
      <c r="Q591" s="230"/>
      <c r="R591" s="230"/>
      <c r="S591" s="230"/>
      <c r="T591" s="231"/>
      <c r="AT591" s="232" t="s">
        <v>222</v>
      </c>
      <c r="AU591" s="232" t="s">
        <v>81</v>
      </c>
      <c r="AV591" s="14" t="s">
        <v>81</v>
      </c>
      <c r="AW591" s="14" t="s">
        <v>34</v>
      </c>
      <c r="AX591" s="14" t="s">
        <v>73</v>
      </c>
      <c r="AY591" s="232" t="s">
        <v>212</v>
      </c>
    </row>
    <row r="592" spans="1:65" s="15" customFormat="1" ht="11.25">
      <c r="B592" s="233"/>
      <c r="C592" s="234"/>
      <c r="D592" s="208" t="s">
        <v>222</v>
      </c>
      <c r="E592" s="235" t="s">
        <v>21</v>
      </c>
      <c r="F592" s="236" t="s">
        <v>226</v>
      </c>
      <c r="G592" s="234"/>
      <c r="H592" s="237">
        <v>1.35</v>
      </c>
      <c r="I592" s="238"/>
      <c r="J592" s="234"/>
      <c r="K592" s="234"/>
      <c r="L592" s="239"/>
      <c r="M592" s="240"/>
      <c r="N592" s="241"/>
      <c r="O592" s="241"/>
      <c r="P592" s="241"/>
      <c r="Q592" s="241"/>
      <c r="R592" s="241"/>
      <c r="S592" s="241"/>
      <c r="T592" s="242"/>
      <c r="AT592" s="243" t="s">
        <v>222</v>
      </c>
      <c r="AU592" s="243" t="s">
        <v>81</v>
      </c>
      <c r="AV592" s="15" t="s">
        <v>88</v>
      </c>
      <c r="AW592" s="15" t="s">
        <v>34</v>
      </c>
      <c r="AX592" s="15" t="s">
        <v>79</v>
      </c>
      <c r="AY592" s="243" t="s">
        <v>212</v>
      </c>
    </row>
    <row r="593" spans="1:65" s="2" customFormat="1" ht="16.5" customHeight="1">
      <c r="A593" s="36"/>
      <c r="B593" s="37"/>
      <c r="C593" s="255" t="s">
        <v>809</v>
      </c>
      <c r="D593" s="255" t="s">
        <v>328</v>
      </c>
      <c r="E593" s="256" t="s">
        <v>810</v>
      </c>
      <c r="F593" s="257" t="s">
        <v>811</v>
      </c>
      <c r="G593" s="258" t="s">
        <v>150</v>
      </c>
      <c r="H593" s="259">
        <v>1.4179999999999999</v>
      </c>
      <c r="I593" s="260"/>
      <c r="J593" s="261">
        <f>ROUND(I593*H593,2)</f>
        <v>0</v>
      </c>
      <c r="K593" s="257" t="s">
        <v>218</v>
      </c>
      <c r="L593" s="262"/>
      <c r="M593" s="263" t="s">
        <v>21</v>
      </c>
      <c r="N593" s="264" t="s">
        <v>44</v>
      </c>
      <c r="O593" s="66"/>
      <c r="P593" s="204">
        <f>O593*H593</f>
        <v>0</v>
      </c>
      <c r="Q593" s="204">
        <v>4.8999999999999998E-3</v>
      </c>
      <c r="R593" s="204">
        <f>Q593*H593</f>
        <v>6.948199999999999E-3</v>
      </c>
      <c r="S593" s="204">
        <v>0</v>
      </c>
      <c r="T593" s="205">
        <f>S593*H593</f>
        <v>0</v>
      </c>
      <c r="U593" s="36"/>
      <c r="V593" s="36"/>
      <c r="W593" s="36"/>
      <c r="X593" s="36"/>
      <c r="Y593" s="36"/>
      <c r="Z593" s="36"/>
      <c r="AA593" s="36"/>
      <c r="AB593" s="36"/>
      <c r="AC593" s="36"/>
      <c r="AD593" s="36"/>
      <c r="AE593" s="36"/>
      <c r="AR593" s="206" t="s">
        <v>269</v>
      </c>
      <c r="AT593" s="206" t="s">
        <v>328</v>
      </c>
      <c r="AU593" s="206" t="s">
        <v>81</v>
      </c>
      <c r="AY593" s="19" t="s">
        <v>212</v>
      </c>
      <c r="BE593" s="207">
        <f>IF(N593="základní",J593,0)</f>
        <v>0</v>
      </c>
      <c r="BF593" s="207">
        <f>IF(N593="snížená",J593,0)</f>
        <v>0</v>
      </c>
      <c r="BG593" s="207">
        <f>IF(N593="zákl. přenesená",J593,0)</f>
        <v>0</v>
      </c>
      <c r="BH593" s="207">
        <f>IF(N593="sníž. přenesená",J593,0)</f>
        <v>0</v>
      </c>
      <c r="BI593" s="207">
        <f>IF(N593="nulová",J593,0)</f>
        <v>0</v>
      </c>
      <c r="BJ593" s="19" t="s">
        <v>79</v>
      </c>
      <c r="BK593" s="207">
        <f>ROUND(I593*H593,2)</f>
        <v>0</v>
      </c>
      <c r="BL593" s="19" t="s">
        <v>93</v>
      </c>
      <c r="BM593" s="206" t="s">
        <v>812</v>
      </c>
    </row>
    <row r="594" spans="1:65" s="14" customFormat="1" ht="11.25">
      <c r="B594" s="222"/>
      <c r="C594" s="223"/>
      <c r="D594" s="208" t="s">
        <v>222</v>
      </c>
      <c r="E594" s="223"/>
      <c r="F594" s="225" t="s">
        <v>813</v>
      </c>
      <c r="G594" s="223"/>
      <c r="H594" s="226">
        <v>1.4179999999999999</v>
      </c>
      <c r="I594" s="227"/>
      <c r="J594" s="223"/>
      <c r="K594" s="223"/>
      <c r="L594" s="228"/>
      <c r="M594" s="229"/>
      <c r="N594" s="230"/>
      <c r="O594" s="230"/>
      <c r="P594" s="230"/>
      <c r="Q594" s="230"/>
      <c r="R594" s="230"/>
      <c r="S594" s="230"/>
      <c r="T594" s="231"/>
      <c r="AT594" s="232" t="s">
        <v>222</v>
      </c>
      <c r="AU594" s="232" t="s">
        <v>81</v>
      </c>
      <c r="AV594" s="14" t="s">
        <v>81</v>
      </c>
      <c r="AW594" s="14" t="s">
        <v>4</v>
      </c>
      <c r="AX594" s="14" t="s">
        <v>79</v>
      </c>
      <c r="AY594" s="232" t="s">
        <v>212</v>
      </c>
    </row>
    <row r="595" spans="1:65" s="2" customFormat="1" ht="21.75" customHeight="1">
      <c r="A595" s="36"/>
      <c r="B595" s="37"/>
      <c r="C595" s="195" t="s">
        <v>814</v>
      </c>
      <c r="D595" s="195" t="s">
        <v>214</v>
      </c>
      <c r="E595" s="196" t="s">
        <v>815</v>
      </c>
      <c r="F595" s="197" t="s">
        <v>816</v>
      </c>
      <c r="G595" s="198" t="s">
        <v>150</v>
      </c>
      <c r="H595" s="199">
        <v>12.59</v>
      </c>
      <c r="I595" s="200"/>
      <c r="J595" s="201">
        <f>ROUND(I595*H595,2)</f>
        <v>0</v>
      </c>
      <c r="K595" s="197" t="s">
        <v>218</v>
      </c>
      <c r="L595" s="41"/>
      <c r="M595" s="202" t="s">
        <v>21</v>
      </c>
      <c r="N595" s="203" t="s">
        <v>44</v>
      </c>
      <c r="O595" s="66"/>
      <c r="P595" s="204">
        <f>O595*H595</f>
        <v>0</v>
      </c>
      <c r="Q595" s="204">
        <v>1.15E-2</v>
      </c>
      <c r="R595" s="204">
        <f>Q595*H595</f>
        <v>0.144785</v>
      </c>
      <c r="S595" s="204">
        <v>0</v>
      </c>
      <c r="T595" s="205">
        <f>S595*H595</f>
        <v>0</v>
      </c>
      <c r="U595" s="36"/>
      <c r="V595" s="36"/>
      <c r="W595" s="36"/>
      <c r="X595" s="36"/>
      <c r="Y595" s="36"/>
      <c r="Z595" s="36"/>
      <c r="AA595" s="36"/>
      <c r="AB595" s="36"/>
      <c r="AC595" s="36"/>
      <c r="AD595" s="36"/>
      <c r="AE595" s="36"/>
      <c r="AR595" s="206" t="s">
        <v>93</v>
      </c>
      <c r="AT595" s="206" t="s">
        <v>214</v>
      </c>
      <c r="AU595" s="206" t="s">
        <v>81</v>
      </c>
      <c r="AY595" s="19" t="s">
        <v>212</v>
      </c>
      <c r="BE595" s="207">
        <f>IF(N595="základní",J595,0)</f>
        <v>0</v>
      </c>
      <c r="BF595" s="207">
        <f>IF(N595="snížená",J595,0)</f>
        <v>0</v>
      </c>
      <c r="BG595" s="207">
        <f>IF(N595="zákl. přenesená",J595,0)</f>
        <v>0</v>
      </c>
      <c r="BH595" s="207">
        <f>IF(N595="sníž. přenesená",J595,0)</f>
        <v>0</v>
      </c>
      <c r="BI595" s="207">
        <f>IF(N595="nulová",J595,0)</f>
        <v>0</v>
      </c>
      <c r="BJ595" s="19" t="s">
        <v>79</v>
      </c>
      <c r="BK595" s="207">
        <f>ROUND(I595*H595,2)</f>
        <v>0</v>
      </c>
      <c r="BL595" s="19" t="s">
        <v>93</v>
      </c>
      <c r="BM595" s="206" t="s">
        <v>817</v>
      </c>
    </row>
    <row r="596" spans="1:65" s="2" customFormat="1" ht="175.5">
      <c r="A596" s="36"/>
      <c r="B596" s="37"/>
      <c r="C596" s="38"/>
      <c r="D596" s="208" t="s">
        <v>220</v>
      </c>
      <c r="E596" s="38"/>
      <c r="F596" s="209" t="s">
        <v>794</v>
      </c>
      <c r="G596" s="38"/>
      <c r="H596" s="38"/>
      <c r="I596" s="119"/>
      <c r="J596" s="38"/>
      <c r="K596" s="38"/>
      <c r="L596" s="41"/>
      <c r="M596" s="210"/>
      <c r="N596" s="211"/>
      <c r="O596" s="66"/>
      <c r="P596" s="66"/>
      <c r="Q596" s="66"/>
      <c r="R596" s="66"/>
      <c r="S596" s="66"/>
      <c r="T596" s="67"/>
      <c r="U596" s="36"/>
      <c r="V596" s="36"/>
      <c r="W596" s="36"/>
      <c r="X596" s="36"/>
      <c r="Y596" s="36"/>
      <c r="Z596" s="36"/>
      <c r="AA596" s="36"/>
      <c r="AB596" s="36"/>
      <c r="AC596" s="36"/>
      <c r="AD596" s="36"/>
      <c r="AE596" s="36"/>
      <c r="AT596" s="19" t="s">
        <v>220</v>
      </c>
      <c r="AU596" s="19" t="s">
        <v>81</v>
      </c>
    </row>
    <row r="597" spans="1:65" s="2" customFormat="1" ht="19.5">
      <c r="A597" s="36"/>
      <c r="B597" s="37"/>
      <c r="C597" s="38"/>
      <c r="D597" s="208" t="s">
        <v>292</v>
      </c>
      <c r="E597" s="38"/>
      <c r="F597" s="209" t="s">
        <v>818</v>
      </c>
      <c r="G597" s="38"/>
      <c r="H597" s="38"/>
      <c r="I597" s="119"/>
      <c r="J597" s="38"/>
      <c r="K597" s="38"/>
      <c r="L597" s="41"/>
      <c r="M597" s="210"/>
      <c r="N597" s="211"/>
      <c r="O597" s="66"/>
      <c r="P597" s="66"/>
      <c r="Q597" s="66"/>
      <c r="R597" s="66"/>
      <c r="S597" s="66"/>
      <c r="T597" s="67"/>
      <c r="U597" s="36"/>
      <c r="V597" s="36"/>
      <c r="W597" s="36"/>
      <c r="X597" s="36"/>
      <c r="Y597" s="36"/>
      <c r="Z597" s="36"/>
      <c r="AA597" s="36"/>
      <c r="AB597" s="36"/>
      <c r="AC597" s="36"/>
      <c r="AD597" s="36"/>
      <c r="AE597" s="36"/>
      <c r="AT597" s="19" t="s">
        <v>292</v>
      </c>
      <c r="AU597" s="19" t="s">
        <v>81</v>
      </c>
    </row>
    <row r="598" spans="1:65" s="13" customFormat="1" ht="11.25">
      <c r="B598" s="212"/>
      <c r="C598" s="213"/>
      <c r="D598" s="208" t="s">
        <v>222</v>
      </c>
      <c r="E598" s="214" t="s">
        <v>21</v>
      </c>
      <c r="F598" s="215" t="s">
        <v>819</v>
      </c>
      <c r="G598" s="213"/>
      <c r="H598" s="214" t="s">
        <v>21</v>
      </c>
      <c r="I598" s="216"/>
      <c r="J598" s="213"/>
      <c r="K598" s="213"/>
      <c r="L598" s="217"/>
      <c r="M598" s="218"/>
      <c r="N598" s="219"/>
      <c r="O598" s="219"/>
      <c r="P598" s="219"/>
      <c r="Q598" s="219"/>
      <c r="R598" s="219"/>
      <c r="S598" s="219"/>
      <c r="T598" s="220"/>
      <c r="AT598" s="221" t="s">
        <v>222</v>
      </c>
      <c r="AU598" s="221" t="s">
        <v>81</v>
      </c>
      <c r="AV598" s="13" t="s">
        <v>79</v>
      </c>
      <c r="AW598" s="13" t="s">
        <v>34</v>
      </c>
      <c r="AX598" s="13" t="s">
        <v>73</v>
      </c>
      <c r="AY598" s="221" t="s">
        <v>212</v>
      </c>
    </row>
    <row r="599" spans="1:65" s="13" customFormat="1" ht="11.25">
      <c r="B599" s="212"/>
      <c r="C599" s="213"/>
      <c r="D599" s="208" t="s">
        <v>222</v>
      </c>
      <c r="E599" s="214" t="s">
        <v>21</v>
      </c>
      <c r="F599" s="215" t="s">
        <v>806</v>
      </c>
      <c r="G599" s="213"/>
      <c r="H599" s="214" t="s">
        <v>21</v>
      </c>
      <c r="I599" s="216"/>
      <c r="J599" s="213"/>
      <c r="K599" s="213"/>
      <c r="L599" s="217"/>
      <c r="M599" s="218"/>
      <c r="N599" s="219"/>
      <c r="O599" s="219"/>
      <c r="P599" s="219"/>
      <c r="Q599" s="219"/>
      <c r="R599" s="219"/>
      <c r="S599" s="219"/>
      <c r="T599" s="220"/>
      <c r="AT599" s="221" t="s">
        <v>222</v>
      </c>
      <c r="AU599" s="221" t="s">
        <v>81</v>
      </c>
      <c r="AV599" s="13" t="s">
        <v>79</v>
      </c>
      <c r="AW599" s="13" t="s">
        <v>34</v>
      </c>
      <c r="AX599" s="13" t="s">
        <v>73</v>
      </c>
      <c r="AY599" s="221" t="s">
        <v>212</v>
      </c>
    </row>
    <row r="600" spans="1:65" s="14" customFormat="1" ht="11.25">
      <c r="B600" s="222"/>
      <c r="C600" s="223"/>
      <c r="D600" s="208" t="s">
        <v>222</v>
      </c>
      <c r="E600" s="224" t="s">
        <v>21</v>
      </c>
      <c r="F600" s="225" t="s">
        <v>820</v>
      </c>
      <c r="G600" s="223"/>
      <c r="H600" s="226">
        <v>2.59</v>
      </c>
      <c r="I600" s="227"/>
      <c r="J600" s="223"/>
      <c r="K600" s="223"/>
      <c r="L600" s="228"/>
      <c r="M600" s="229"/>
      <c r="N600" s="230"/>
      <c r="O600" s="230"/>
      <c r="P600" s="230"/>
      <c r="Q600" s="230"/>
      <c r="R600" s="230"/>
      <c r="S600" s="230"/>
      <c r="T600" s="231"/>
      <c r="AT600" s="232" t="s">
        <v>222</v>
      </c>
      <c r="AU600" s="232" t="s">
        <v>81</v>
      </c>
      <c r="AV600" s="14" t="s">
        <v>81</v>
      </c>
      <c r="AW600" s="14" t="s">
        <v>34</v>
      </c>
      <c r="AX600" s="14" t="s">
        <v>73</v>
      </c>
      <c r="AY600" s="232" t="s">
        <v>212</v>
      </c>
    </row>
    <row r="601" spans="1:65" s="14" customFormat="1" ht="11.25">
      <c r="B601" s="222"/>
      <c r="C601" s="223"/>
      <c r="D601" s="208" t="s">
        <v>222</v>
      </c>
      <c r="E601" s="224" t="s">
        <v>21</v>
      </c>
      <c r="F601" s="225" t="s">
        <v>821</v>
      </c>
      <c r="G601" s="223"/>
      <c r="H601" s="226">
        <v>10</v>
      </c>
      <c r="I601" s="227"/>
      <c r="J601" s="223"/>
      <c r="K601" s="223"/>
      <c r="L601" s="228"/>
      <c r="M601" s="229"/>
      <c r="N601" s="230"/>
      <c r="O601" s="230"/>
      <c r="P601" s="230"/>
      <c r="Q601" s="230"/>
      <c r="R601" s="230"/>
      <c r="S601" s="230"/>
      <c r="T601" s="231"/>
      <c r="AT601" s="232" t="s">
        <v>222</v>
      </c>
      <c r="AU601" s="232" t="s">
        <v>81</v>
      </c>
      <c r="AV601" s="14" t="s">
        <v>81</v>
      </c>
      <c r="AW601" s="14" t="s">
        <v>34</v>
      </c>
      <c r="AX601" s="14" t="s">
        <v>73</v>
      </c>
      <c r="AY601" s="232" t="s">
        <v>212</v>
      </c>
    </row>
    <row r="602" spans="1:65" s="15" customFormat="1" ht="11.25">
      <c r="B602" s="233"/>
      <c r="C602" s="234"/>
      <c r="D602" s="208" t="s">
        <v>222</v>
      </c>
      <c r="E602" s="235" t="s">
        <v>21</v>
      </c>
      <c r="F602" s="236" t="s">
        <v>226</v>
      </c>
      <c r="G602" s="234"/>
      <c r="H602" s="237">
        <v>12.59</v>
      </c>
      <c r="I602" s="238"/>
      <c r="J602" s="234"/>
      <c r="K602" s="234"/>
      <c r="L602" s="239"/>
      <c r="M602" s="240"/>
      <c r="N602" s="241"/>
      <c r="O602" s="241"/>
      <c r="P602" s="241"/>
      <c r="Q602" s="241"/>
      <c r="R602" s="241"/>
      <c r="S602" s="241"/>
      <c r="T602" s="242"/>
      <c r="AT602" s="243" t="s">
        <v>222</v>
      </c>
      <c r="AU602" s="243" t="s">
        <v>81</v>
      </c>
      <c r="AV602" s="15" t="s">
        <v>88</v>
      </c>
      <c r="AW602" s="15" t="s">
        <v>34</v>
      </c>
      <c r="AX602" s="15" t="s">
        <v>73</v>
      </c>
      <c r="AY602" s="243" t="s">
        <v>212</v>
      </c>
    </row>
    <row r="603" spans="1:65" s="16" customFormat="1" ht="11.25">
      <c r="B603" s="244"/>
      <c r="C603" s="245"/>
      <c r="D603" s="208" t="s">
        <v>222</v>
      </c>
      <c r="E603" s="246" t="s">
        <v>21</v>
      </c>
      <c r="F603" s="247" t="s">
        <v>239</v>
      </c>
      <c r="G603" s="245"/>
      <c r="H603" s="248">
        <v>12.59</v>
      </c>
      <c r="I603" s="249"/>
      <c r="J603" s="245"/>
      <c r="K603" s="245"/>
      <c r="L603" s="250"/>
      <c r="M603" s="251"/>
      <c r="N603" s="252"/>
      <c r="O603" s="252"/>
      <c r="P603" s="252"/>
      <c r="Q603" s="252"/>
      <c r="R603" s="252"/>
      <c r="S603" s="252"/>
      <c r="T603" s="253"/>
      <c r="AT603" s="254" t="s">
        <v>222</v>
      </c>
      <c r="AU603" s="254" t="s">
        <v>81</v>
      </c>
      <c r="AV603" s="16" t="s">
        <v>93</v>
      </c>
      <c r="AW603" s="16" t="s">
        <v>34</v>
      </c>
      <c r="AX603" s="16" t="s">
        <v>79</v>
      </c>
      <c r="AY603" s="254" t="s">
        <v>212</v>
      </c>
    </row>
    <row r="604" spans="1:65" s="2" customFormat="1" ht="16.5" customHeight="1">
      <c r="A604" s="36"/>
      <c r="B604" s="37"/>
      <c r="C604" s="255" t="s">
        <v>822</v>
      </c>
      <c r="D604" s="255" t="s">
        <v>328</v>
      </c>
      <c r="E604" s="256" t="s">
        <v>823</v>
      </c>
      <c r="F604" s="257" t="s">
        <v>824</v>
      </c>
      <c r="G604" s="258" t="s">
        <v>150</v>
      </c>
      <c r="H604" s="259">
        <v>13.22</v>
      </c>
      <c r="I604" s="260"/>
      <c r="J604" s="261">
        <f>ROUND(I604*H604,2)</f>
        <v>0</v>
      </c>
      <c r="K604" s="257" t="s">
        <v>218</v>
      </c>
      <c r="L604" s="262"/>
      <c r="M604" s="263" t="s">
        <v>21</v>
      </c>
      <c r="N604" s="264" t="s">
        <v>44</v>
      </c>
      <c r="O604" s="66"/>
      <c r="P604" s="204">
        <f>O604*H604</f>
        <v>0</v>
      </c>
      <c r="Q604" s="204">
        <v>1.4E-2</v>
      </c>
      <c r="R604" s="204">
        <f>Q604*H604</f>
        <v>0.18508000000000002</v>
      </c>
      <c r="S604" s="204">
        <v>0</v>
      </c>
      <c r="T604" s="205">
        <f>S604*H604</f>
        <v>0</v>
      </c>
      <c r="U604" s="36"/>
      <c r="V604" s="36"/>
      <c r="W604" s="36"/>
      <c r="X604" s="36"/>
      <c r="Y604" s="36"/>
      <c r="Z604" s="36"/>
      <c r="AA604" s="36"/>
      <c r="AB604" s="36"/>
      <c r="AC604" s="36"/>
      <c r="AD604" s="36"/>
      <c r="AE604" s="36"/>
      <c r="AR604" s="206" t="s">
        <v>269</v>
      </c>
      <c r="AT604" s="206" t="s">
        <v>328</v>
      </c>
      <c r="AU604" s="206" t="s">
        <v>81</v>
      </c>
      <c r="AY604" s="19" t="s">
        <v>212</v>
      </c>
      <c r="BE604" s="207">
        <f>IF(N604="základní",J604,0)</f>
        <v>0</v>
      </c>
      <c r="BF604" s="207">
        <f>IF(N604="snížená",J604,0)</f>
        <v>0</v>
      </c>
      <c r="BG604" s="207">
        <f>IF(N604="zákl. přenesená",J604,0)</f>
        <v>0</v>
      </c>
      <c r="BH604" s="207">
        <f>IF(N604="sníž. přenesená",J604,0)</f>
        <v>0</v>
      </c>
      <c r="BI604" s="207">
        <f>IF(N604="nulová",J604,0)</f>
        <v>0</v>
      </c>
      <c r="BJ604" s="19" t="s">
        <v>79</v>
      </c>
      <c r="BK604" s="207">
        <f>ROUND(I604*H604,2)</f>
        <v>0</v>
      </c>
      <c r="BL604" s="19" t="s">
        <v>93</v>
      </c>
      <c r="BM604" s="206" t="s">
        <v>825</v>
      </c>
    </row>
    <row r="605" spans="1:65" s="14" customFormat="1" ht="11.25">
      <c r="B605" s="222"/>
      <c r="C605" s="223"/>
      <c r="D605" s="208" t="s">
        <v>222</v>
      </c>
      <c r="E605" s="223"/>
      <c r="F605" s="225" t="s">
        <v>826</v>
      </c>
      <c r="G605" s="223"/>
      <c r="H605" s="226">
        <v>13.22</v>
      </c>
      <c r="I605" s="227"/>
      <c r="J605" s="223"/>
      <c r="K605" s="223"/>
      <c r="L605" s="228"/>
      <c r="M605" s="229"/>
      <c r="N605" s="230"/>
      <c r="O605" s="230"/>
      <c r="P605" s="230"/>
      <c r="Q605" s="230"/>
      <c r="R605" s="230"/>
      <c r="S605" s="230"/>
      <c r="T605" s="231"/>
      <c r="AT605" s="232" t="s">
        <v>222</v>
      </c>
      <c r="AU605" s="232" t="s">
        <v>81</v>
      </c>
      <c r="AV605" s="14" t="s">
        <v>81</v>
      </c>
      <c r="AW605" s="14" t="s">
        <v>4</v>
      </c>
      <c r="AX605" s="14" t="s">
        <v>79</v>
      </c>
      <c r="AY605" s="232" t="s">
        <v>212</v>
      </c>
    </row>
    <row r="606" spans="1:65" s="2" customFormat="1" ht="21.75" customHeight="1">
      <c r="A606" s="36"/>
      <c r="B606" s="37"/>
      <c r="C606" s="195" t="s">
        <v>827</v>
      </c>
      <c r="D606" s="195" t="s">
        <v>214</v>
      </c>
      <c r="E606" s="196" t="s">
        <v>828</v>
      </c>
      <c r="F606" s="197" t="s">
        <v>829</v>
      </c>
      <c r="G606" s="198" t="s">
        <v>150</v>
      </c>
      <c r="H606" s="199">
        <v>7.97</v>
      </c>
      <c r="I606" s="200"/>
      <c r="J606" s="201">
        <f>ROUND(I606*H606,2)</f>
        <v>0</v>
      </c>
      <c r="K606" s="197" t="s">
        <v>218</v>
      </c>
      <c r="L606" s="41"/>
      <c r="M606" s="202" t="s">
        <v>21</v>
      </c>
      <c r="N606" s="203" t="s">
        <v>44</v>
      </c>
      <c r="O606" s="66"/>
      <c r="P606" s="204">
        <f>O606*H606</f>
        <v>0</v>
      </c>
      <c r="Q606" s="204">
        <v>6.0000000000000002E-5</v>
      </c>
      <c r="R606" s="204">
        <f>Q606*H606</f>
        <v>4.7820000000000002E-4</v>
      </c>
      <c r="S606" s="204">
        <v>0</v>
      </c>
      <c r="T606" s="205">
        <f>S606*H606</f>
        <v>0</v>
      </c>
      <c r="U606" s="36"/>
      <c r="V606" s="36"/>
      <c r="W606" s="36"/>
      <c r="X606" s="36"/>
      <c r="Y606" s="36"/>
      <c r="Z606" s="36"/>
      <c r="AA606" s="36"/>
      <c r="AB606" s="36"/>
      <c r="AC606" s="36"/>
      <c r="AD606" s="36"/>
      <c r="AE606" s="36"/>
      <c r="AR606" s="206" t="s">
        <v>93</v>
      </c>
      <c r="AT606" s="206" t="s">
        <v>214</v>
      </c>
      <c r="AU606" s="206" t="s">
        <v>81</v>
      </c>
      <c r="AY606" s="19" t="s">
        <v>212</v>
      </c>
      <c r="BE606" s="207">
        <f>IF(N606="základní",J606,0)</f>
        <v>0</v>
      </c>
      <c r="BF606" s="207">
        <f>IF(N606="snížená",J606,0)</f>
        <v>0</v>
      </c>
      <c r="BG606" s="207">
        <f>IF(N606="zákl. přenesená",J606,0)</f>
        <v>0</v>
      </c>
      <c r="BH606" s="207">
        <f>IF(N606="sníž. přenesená",J606,0)</f>
        <v>0</v>
      </c>
      <c r="BI606" s="207">
        <f>IF(N606="nulová",J606,0)</f>
        <v>0</v>
      </c>
      <c r="BJ606" s="19" t="s">
        <v>79</v>
      </c>
      <c r="BK606" s="207">
        <f>ROUND(I606*H606,2)</f>
        <v>0</v>
      </c>
      <c r="BL606" s="19" t="s">
        <v>93</v>
      </c>
      <c r="BM606" s="206" t="s">
        <v>830</v>
      </c>
    </row>
    <row r="607" spans="1:65" s="2" customFormat="1" ht="175.5">
      <c r="A607" s="36"/>
      <c r="B607" s="37"/>
      <c r="C607" s="38"/>
      <c r="D607" s="208" t="s">
        <v>220</v>
      </c>
      <c r="E607" s="38"/>
      <c r="F607" s="209" t="s">
        <v>794</v>
      </c>
      <c r="G607" s="38"/>
      <c r="H607" s="38"/>
      <c r="I607" s="119"/>
      <c r="J607" s="38"/>
      <c r="K607" s="38"/>
      <c r="L607" s="41"/>
      <c r="M607" s="210"/>
      <c r="N607" s="211"/>
      <c r="O607" s="66"/>
      <c r="P607" s="66"/>
      <c r="Q607" s="66"/>
      <c r="R607" s="66"/>
      <c r="S607" s="66"/>
      <c r="T607" s="67"/>
      <c r="U607" s="36"/>
      <c r="V607" s="36"/>
      <c r="W607" s="36"/>
      <c r="X607" s="36"/>
      <c r="Y607" s="36"/>
      <c r="Z607" s="36"/>
      <c r="AA607" s="36"/>
      <c r="AB607" s="36"/>
      <c r="AC607" s="36"/>
      <c r="AD607" s="36"/>
      <c r="AE607" s="36"/>
      <c r="AT607" s="19" t="s">
        <v>220</v>
      </c>
      <c r="AU607" s="19" t="s">
        <v>81</v>
      </c>
    </row>
    <row r="608" spans="1:65" s="14" customFormat="1" ht="11.25">
      <c r="B608" s="222"/>
      <c r="C608" s="223"/>
      <c r="D608" s="208" t="s">
        <v>222</v>
      </c>
      <c r="E608" s="224" t="s">
        <v>21</v>
      </c>
      <c r="F608" s="225" t="s">
        <v>831</v>
      </c>
      <c r="G608" s="223"/>
      <c r="H608" s="226">
        <v>6.62</v>
      </c>
      <c r="I608" s="227"/>
      <c r="J608" s="223"/>
      <c r="K608" s="223"/>
      <c r="L608" s="228"/>
      <c r="M608" s="229"/>
      <c r="N608" s="230"/>
      <c r="O608" s="230"/>
      <c r="P608" s="230"/>
      <c r="Q608" s="230"/>
      <c r="R608" s="230"/>
      <c r="S608" s="230"/>
      <c r="T608" s="231"/>
      <c r="AT608" s="232" t="s">
        <v>222</v>
      </c>
      <c r="AU608" s="232" t="s">
        <v>81</v>
      </c>
      <c r="AV608" s="14" t="s">
        <v>81</v>
      </c>
      <c r="AW608" s="14" t="s">
        <v>34</v>
      </c>
      <c r="AX608" s="14" t="s">
        <v>73</v>
      </c>
      <c r="AY608" s="232" t="s">
        <v>212</v>
      </c>
    </row>
    <row r="609" spans="1:65" s="14" customFormat="1" ht="11.25">
      <c r="B609" s="222"/>
      <c r="C609" s="223"/>
      <c r="D609" s="208" t="s">
        <v>222</v>
      </c>
      <c r="E609" s="224" t="s">
        <v>21</v>
      </c>
      <c r="F609" s="225" t="s">
        <v>832</v>
      </c>
      <c r="G609" s="223"/>
      <c r="H609" s="226">
        <v>1.35</v>
      </c>
      <c r="I609" s="227"/>
      <c r="J609" s="223"/>
      <c r="K609" s="223"/>
      <c r="L609" s="228"/>
      <c r="M609" s="229"/>
      <c r="N609" s="230"/>
      <c r="O609" s="230"/>
      <c r="P609" s="230"/>
      <c r="Q609" s="230"/>
      <c r="R609" s="230"/>
      <c r="S609" s="230"/>
      <c r="T609" s="231"/>
      <c r="AT609" s="232" t="s">
        <v>222</v>
      </c>
      <c r="AU609" s="232" t="s">
        <v>81</v>
      </c>
      <c r="AV609" s="14" t="s">
        <v>81</v>
      </c>
      <c r="AW609" s="14" t="s">
        <v>34</v>
      </c>
      <c r="AX609" s="14" t="s">
        <v>73</v>
      </c>
      <c r="AY609" s="232" t="s">
        <v>212</v>
      </c>
    </row>
    <row r="610" spans="1:65" s="15" customFormat="1" ht="11.25">
      <c r="B610" s="233"/>
      <c r="C610" s="234"/>
      <c r="D610" s="208" t="s">
        <v>222</v>
      </c>
      <c r="E610" s="235" t="s">
        <v>21</v>
      </c>
      <c r="F610" s="236" t="s">
        <v>226</v>
      </c>
      <c r="G610" s="234"/>
      <c r="H610" s="237">
        <v>7.97</v>
      </c>
      <c r="I610" s="238"/>
      <c r="J610" s="234"/>
      <c r="K610" s="234"/>
      <c r="L610" s="239"/>
      <c r="M610" s="240"/>
      <c r="N610" s="241"/>
      <c r="O610" s="241"/>
      <c r="P610" s="241"/>
      <c r="Q610" s="241"/>
      <c r="R610" s="241"/>
      <c r="S610" s="241"/>
      <c r="T610" s="242"/>
      <c r="AT610" s="243" t="s">
        <v>222</v>
      </c>
      <c r="AU610" s="243" t="s">
        <v>81</v>
      </c>
      <c r="AV610" s="15" t="s">
        <v>88</v>
      </c>
      <c r="AW610" s="15" t="s">
        <v>34</v>
      </c>
      <c r="AX610" s="15" t="s">
        <v>79</v>
      </c>
      <c r="AY610" s="243" t="s">
        <v>212</v>
      </c>
    </row>
    <row r="611" spans="1:65" s="2" customFormat="1" ht="21.75" customHeight="1">
      <c r="A611" s="36"/>
      <c r="B611" s="37"/>
      <c r="C611" s="195" t="s">
        <v>833</v>
      </c>
      <c r="D611" s="195" t="s">
        <v>214</v>
      </c>
      <c r="E611" s="196" t="s">
        <v>834</v>
      </c>
      <c r="F611" s="197" t="s">
        <v>835</v>
      </c>
      <c r="G611" s="198" t="s">
        <v>150</v>
      </c>
      <c r="H611" s="199">
        <v>12.59</v>
      </c>
      <c r="I611" s="200"/>
      <c r="J611" s="201">
        <f>ROUND(I611*H611,2)</f>
        <v>0</v>
      </c>
      <c r="K611" s="197" t="s">
        <v>218</v>
      </c>
      <c r="L611" s="41"/>
      <c r="M611" s="202" t="s">
        <v>21</v>
      </c>
      <c r="N611" s="203" t="s">
        <v>44</v>
      </c>
      <c r="O611" s="66"/>
      <c r="P611" s="204">
        <f>O611*H611</f>
        <v>0</v>
      </c>
      <c r="Q611" s="204">
        <v>6.0000000000000002E-5</v>
      </c>
      <c r="R611" s="204">
        <f>Q611*H611</f>
        <v>7.5540000000000004E-4</v>
      </c>
      <c r="S611" s="204">
        <v>0</v>
      </c>
      <c r="T611" s="205">
        <f>S611*H611</f>
        <v>0</v>
      </c>
      <c r="U611" s="36"/>
      <c r="V611" s="36"/>
      <c r="W611" s="36"/>
      <c r="X611" s="36"/>
      <c r="Y611" s="36"/>
      <c r="Z611" s="36"/>
      <c r="AA611" s="36"/>
      <c r="AB611" s="36"/>
      <c r="AC611" s="36"/>
      <c r="AD611" s="36"/>
      <c r="AE611" s="36"/>
      <c r="AR611" s="206" t="s">
        <v>93</v>
      </c>
      <c r="AT611" s="206" t="s">
        <v>214</v>
      </c>
      <c r="AU611" s="206" t="s">
        <v>81</v>
      </c>
      <c r="AY611" s="19" t="s">
        <v>212</v>
      </c>
      <c r="BE611" s="207">
        <f>IF(N611="základní",J611,0)</f>
        <v>0</v>
      </c>
      <c r="BF611" s="207">
        <f>IF(N611="snížená",J611,0)</f>
        <v>0</v>
      </c>
      <c r="BG611" s="207">
        <f>IF(N611="zákl. přenesená",J611,0)</f>
        <v>0</v>
      </c>
      <c r="BH611" s="207">
        <f>IF(N611="sníž. přenesená",J611,0)</f>
        <v>0</v>
      </c>
      <c r="BI611" s="207">
        <f>IF(N611="nulová",J611,0)</f>
        <v>0</v>
      </c>
      <c r="BJ611" s="19" t="s">
        <v>79</v>
      </c>
      <c r="BK611" s="207">
        <f>ROUND(I611*H611,2)</f>
        <v>0</v>
      </c>
      <c r="BL611" s="19" t="s">
        <v>93</v>
      </c>
      <c r="BM611" s="206" t="s">
        <v>836</v>
      </c>
    </row>
    <row r="612" spans="1:65" s="2" customFormat="1" ht="175.5">
      <c r="A612" s="36"/>
      <c r="B612" s="37"/>
      <c r="C612" s="38"/>
      <c r="D612" s="208" t="s">
        <v>220</v>
      </c>
      <c r="E612" s="38"/>
      <c r="F612" s="209" t="s">
        <v>794</v>
      </c>
      <c r="G612" s="38"/>
      <c r="H612" s="38"/>
      <c r="I612" s="119"/>
      <c r="J612" s="38"/>
      <c r="K612" s="38"/>
      <c r="L612" s="41"/>
      <c r="M612" s="210"/>
      <c r="N612" s="211"/>
      <c r="O612" s="66"/>
      <c r="P612" s="66"/>
      <c r="Q612" s="66"/>
      <c r="R612" s="66"/>
      <c r="S612" s="66"/>
      <c r="T612" s="67"/>
      <c r="U612" s="36"/>
      <c r="V612" s="36"/>
      <c r="W612" s="36"/>
      <c r="X612" s="36"/>
      <c r="Y612" s="36"/>
      <c r="Z612" s="36"/>
      <c r="AA612" s="36"/>
      <c r="AB612" s="36"/>
      <c r="AC612" s="36"/>
      <c r="AD612" s="36"/>
      <c r="AE612" s="36"/>
      <c r="AT612" s="19" t="s">
        <v>220</v>
      </c>
      <c r="AU612" s="19" t="s">
        <v>81</v>
      </c>
    </row>
    <row r="613" spans="1:65" s="14" customFormat="1" ht="11.25">
      <c r="B613" s="222"/>
      <c r="C613" s="223"/>
      <c r="D613" s="208" t="s">
        <v>222</v>
      </c>
      <c r="E613" s="224" t="s">
        <v>21</v>
      </c>
      <c r="F613" s="225" t="s">
        <v>837</v>
      </c>
      <c r="G613" s="223"/>
      <c r="H613" s="226">
        <v>12.59</v>
      </c>
      <c r="I613" s="227"/>
      <c r="J613" s="223"/>
      <c r="K613" s="223"/>
      <c r="L613" s="228"/>
      <c r="M613" s="229"/>
      <c r="N613" s="230"/>
      <c r="O613" s="230"/>
      <c r="P613" s="230"/>
      <c r="Q613" s="230"/>
      <c r="R613" s="230"/>
      <c r="S613" s="230"/>
      <c r="T613" s="231"/>
      <c r="AT613" s="232" t="s">
        <v>222</v>
      </c>
      <c r="AU613" s="232" t="s">
        <v>81</v>
      </c>
      <c r="AV613" s="14" t="s">
        <v>81</v>
      </c>
      <c r="AW613" s="14" t="s">
        <v>34</v>
      </c>
      <c r="AX613" s="14" t="s">
        <v>79</v>
      </c>
      <c r="AY613" s="232" t="s">
        <v>212</v>
      </c>
    </row>
    <row r="614" spans="1:65" s="2" customFormat="1" ht="16.5" customHeight="1">
      <c r="A614" s="36"/>
      <c r="B614" s="37"/>
      <c r="C614" s="195" t="s">
        <v>838</v>
      </c>
      <c r="D614" s="195" t="s">
        <v>214</v>
      </c>
      <c r="E614" s="196" t="s">
        <v>839</v>
      </c>
      <c r="F614" s="197" t="s">
        <v>840</v>
      </c>
      <c r="G614" s="198" t="s">
        <v>146</v>
      </c>
      <c r="H614" s="199">
        <v>41.6</v>
      </c>
      <c r="I614" s="200"/>
      <c r="J614" s="201">
        <f>ROUND(I614*H614,2)</f>
        <v>0</v>
      </c>
      <c r="K614" s="197" t="s">
        <v>218</v>
      </c>
      <c r="L614" s="41"/>
      <c r="M614" s="202" t="s">
        <v>21</v>
      </c>
      <c r="N614" s="203" t="s">
        <v>44</v>
      </c>
      <c r="O614" s="66"/>
      <c r="P614" s="204">
        <f>O614*H614</f>
        <v>0</v>
      </c>
      <c r="Q614" s="204">
        <v>6.0000000000000002E-5</v>
      </c>
      <c r="R614" s="204">
        <f>Q614*H614</f>
        <v>2.496E-3</v>
      </c>
      <c r="S614" s="204">
        <v>0</v>
      </c>
      <c r="T614" s="205">
        <f>S614*H614</f>
        <v>0</v>
      </c>
      <c r="U614" s="36"/>
      <c r="V614" s="36"/>
      <c r="W614" s="36"/>
      <c r="X614" s="36"/>
      <c r="Y614" s="36"/>
      <c r="Z614" s="36"/>
      <c r="AA614" s="36"/>
      <c r="AB614" s="36"/>
      <c r="AC614" s="36"/>
      <c r="AD614" s="36"/>
      <c r="AE614" s="36"/>
      <c r="AR614" s="206" t="s">
        <v>93</v>
      </c>
      <c r="AT614" s="206" t="s">
        <v>214</v>
      </c>
      <c r="AU614" s="206" t="s">
        <v>81</v>
      </c>
      <c r="AY614" s="19" t="s">
        <v>212</v>
      </c>
      <c r="BE614" s="207">
        <f>IF(N614="základní",J614,0)</f>
        <v>0</v>
      </c>
      <c r="BF614" s="207">
        <f>IF(N614="snížená",J614,0)</f>
        <v>0</v>
      </c>
      <c r="BG614" s="207">
        <f>IF(N614="zákl. přenesená",J614,0)</f>
        <v>0</v>
      </c>
      <c r="BH614" s="207">
        <f>IF(N614="sníž. přenesená",J614,0)</f>
        <v>0</v>
      </c>
      <c r="BI614" s="207">
        <f>IF(N614="nulová",J614,0)</f>
        <v>0</v>
      </c>
      <c r="BJ614" s="19" t="s">
        <v>79</v>
      </c>
      <c r="BK614" s="207">
        <f>ROUND(I614*H614,2)</f>
        <v>0</v>
      </c>
      <c r="BL614" s="19" t="s">
        <v>93</v>
      </c>
      <c r="BM614" s="206" t="s">
        <v>841</v>
      </c>
    </row>
    <row r="615" spans="1:65" s="2" customFormat="1" ht="58.5">
      <c r="A615" s="36"/>
      <c r="B615" s="37"/>
      <c r="C615" s="38"/>
      <c r="D615" s="208" t="s">
        <v>220</v>
      </c>
      <c r="E615" s="38"/>
      <c r="F615" s="209" t="s">
        <v>842</v>
      </c>
      <c r="G615" s="38"/>
      <c r="H615" s="38"/>
      <c r="I615" s="119"/>
      <c r="J615" s="38"/>
      <c r="K615" s="38"/>
      <c r="L615" s="41"/>
      <c r="M615" s="210"/>
      <c r="N615" s="211"/>
      <c r="O615" s="66"/>
      <c r="P615" s="66"/>
      <c r="Q615" s="66"/>
      <c r="R615" s="66"/>
      <c r="S615" s="66"/>
      <c r="T615" s="67"/>
      <c r="U615" s="36"/>
      <c r="V615" s="36"/>
      <c r="W615" s="36"/>
      <c r="X615" s="36"/>
      <c r="Y615" s="36"/>
      <c r="Z615" s="36"/>
      <c r="AA615" s="36"/>
      <c r="AB615" s="36"/>
      <c r="AC615" s="36"/>
      <c r="AD615" s="36"/>
      <c r="AE615" s="36"/>
      <c r="AT615" s="19" t="s">
        <v>220</v>
      </c>
      <c r="AU615" s="19" t="s">
        <v>81</v>
      </c>
    </row>
    <row r="616" spans="1:65" s="13" customFormat="1" ht="11.25">
      <c r="B616" s="212"/>
      <c r="C616" s="213"/>
      <c r="D616" s="208" t="s">
        <v>222</v>
      </c>
      <c r="E616" s="214" t="s">
        <v>21</v>
      </c>
      <c r="F616" s="215" t="s">
        <v>843</v>
      </c>
      <c r="G616" s="213"/>
      <c r="H616" s="214" t="s">
        <v>21</v>
      </c>
      <c r="I616" s="216"/>
      <c r="J616" s="213"/>
      <c r="K616" s="213"/>
      <c r="L616" s="217"/>
      <c r="M616" s="218"/>
      <c r="N616" s="219"/>
      <c r="O616" s="219"/>
      <c r="P616" s="219"/>
      <c r="Q616" s="219"/>
      <c r="R616" s="219"/>
      <c r="S616" s="219"/>
      <c r="T616" s="220"/>
      <c r="AT616" s="221" t="s">
        <v>222</v>
      </c>
      <c r="AU616" s="221" t="s">
        <v>81</v>
      </c>
      <c r="AV616" s="13" t="s">
        <v>79</v>
      </c>
      <c r="AW616" s="13" t="s">
        <v>34</v>
      </c>
      <c r="AX616" s="13" t="s">
        <v>73</v>
      </c>
      <c r="AY616" s="221" t="s">
        <v>212</v>
      </c>
    </row>
    <row r="617" spans="1:65" s="14" customFormat="1" ht="11.25">
      <c r="B617" s="222"/>
      <c r="C617" s="223"/>
      <c r="D617" s="208" t="s">
        <v>222</v>
      </c>
      <c r="E617" s="224" t="s">
        <v>21</v>
      </c>
      <c r="F617" s="225" t="s">
        <v>844</v>
      </c>
      <c r="G617" s="223"/>
      <c r="H617" s="226">
        <v>11.6</v>
      </c>
      <c r="I617" s="227"/>
      <c r="J617" s="223"/>
      <c r="K617" s="223"/>
      <c r="L617" s="228"/>
      <c r="M617" s="229"/>
      <c r="N617" s="230"/>
      <c r="O617" s="230"/>
      <c r="P617" s="230"/>
      <c r="Q617" s="230"/>
      <c r="R617" s="230"/>
      <c r="S617" s="230"/>
      <c r="T617" s="231"/>
      <c r="AT617" s="232" t="s">
        <v>222</v>
      </c>
      <c r="AU617" s="232" t="s">
        <v>81</v>
      </c>
      <c r="AV617" s="14" t="s">
        <v>81</v>
      </c>
      <c r="AW617" s="14" t="s">
        <v>34</v>
      </c>
      <c r="AX617" s="14" t="s">
        <v>73</v>
      </c>
      <c r="AY617" s="232" t="s">
        <v>212</v>
      </c>
    </row>
    <row r="618" spans="1:65" s="14" customFormat="1" ht="11.25">
      <c r="B618" s="222"/>
      <c r="C618" s="223"/>
      <c r="D618" s="208" t="s">
        <v>222</v>
      </c>
      <c r="E618" s="224" t="s">
        <v>21</v>
      </c>
      <c r="F618" s="225" t="s">
        <v>845</v>
      </c>
      <c r="G618" s="223"/>
      <c r="H618" s="226">
        <v>30</v>
      </c>
      <c r="I618" s="227"/>
      <c r="J618" s="223"/>
      <c r="K618" s="223"/>
      <c r="L618" s="228"/>
      <c r="M618" s="229"/>
      <c r="N618" s="230"/>
      <c r="O618" s="230"/>
      <c r="P618" s="230"/>
      <c r="Q618" s="230"/>
      <c r="R618" s="230"/>
      <c r="S618" s="230"/>
      <c r="T618" s="231"/>
      <c r="AT618" s="232" t="s">
        <v>222</v>
      </c>
      <c r="AU618" s="232" t="s">
        <v>81</v>
      </c>
      <c r="AV618" s="14" t="s">
        <v>81</v>
      </c>
      <c r="AW618" s="14" t="s">
        <v>34</v>
      </c>
      <c r="AX618" s="14" t="s">
        <v>73</v>
      </c>
      <c r="AY618" s="232" t="s">
        <v>212</v>
      </c>
    </row>
    <row r="619" spans="1:65" s="15" customFormat="1" ht="11.25">
      <c r="B619" s="233"/>
      <c r="C619" s="234"/>
      <c r="D619" s="208" t="s">
        <v>222</v>
      </c>
      <c r="E619" s="235" t="s">
        <v>21</v>
      </c>
      <c r="F619" s="236" t="s">
        <v>226</v>
      </c>
      <c r="G619" s="234"/>
      <c r="H619" s="237">
        <v>41.6</v>
      </c>
      <c r="I619" s="238"/>
      <c r="J619" s="234"/>
      <c r="K619" s="234"/>
      <c r="L619" s="239"/>
      <c r="M619" s="240"/>
      <c r="N619" s="241"/>
      <c r="O619" s="241"/>
      <c r="P619" s="241"/>
      <c r="Q619" s="241"/>
      <c r="R619" s="241"/>
      <c r="S619" s="241"/>
      <c r="T619" s="242"/>
      <c r="AT619" s="243" t="s">
        <v>222</v>
      </c>
      <c r="AU619" s="243" t="s">
        <v>81</v>
      </c>
      <c r="AV619" s="15" t="s">
        <v>88</v>
      </c>
      <c r="AW619" s="15" t="s">
        <v>34</v>
      </c>
      <c r="AX619" s="15" t="s">
        <v>79</v>
      </c>
      <c r="AY619" s="243" t="s">
        <v>212</v>
      </c>
    </row>
    <row r="620" spans="1:65" s="2" customFormat="1" ht="16.5" customHeight="1">
      <c r="A620" s="36"/>
      <c r="B620" s="37"/>
      <c r="C620" s="255" t="s">
        <v>846</v>
      </c>
      <c r="D620" s="255" t="s">
        <v>328</v>
      </c>
      <c r="E620" s="256" t="s">
        <v>847</v>
      </c>
      <c r="F620" s="257" t="s">
        <v>848</v>
      </c>
      <c r="G620" s="258" t="s">
        <v>146</v>
      </c>
      <c r="H620" s="259">
        <v>43.68</v>
      </c>
      <c r="I620" s="260"/>
      <c r="J620" s="261">
        <f>ROUND(I620*H620,2)</f>
        <v>0</v>
      </c>
      <c r="K620" s="257" t="s">
        <v>21</v>
      </c>
      <c r="L620" s="262"/>
      <c r="M620" s="263" t="s">
        <v>21</v>
      </c>
      <c r="N620" s="264" t="s">
        <v>44</v>
      </c>
      <c r="O620" s="66"/>
      <c r="P620" s="204">
        <f>O620*H620</f>
        <v>0</v>
      </c>
      <c r="Q620" s="204">
        <v>5.9999999999999995E-4</v>
      </c>
      <c r="R620" s="204">
        <f>Q620*H620</f>
        <v>2.6207999999999999E-2</v>
      </c>
      <c r="S620" s="204">
        <v>0</v>
      </c>
      <c r="T620" s="205">
        <f>S620*H620</f>
        <v>0</v>
      </c>
      <c r="U620" s="36"/>
      <c r="V620" s="36"/>
      <c r="W620" s="36"/>
      <c r="X620" s="36"/>
      <c r="Y620" s="36"/>
      <c r="Z620" s="36"/>
      <c r="AA620" s="36"/>
      <c r="AB620" s="36"/>
      <c r="AC620" s="36"/>
      <c r="AD620" s="36"/>
      <c r="AE620" s="36"/>
      <c r="AR620" s="206" t="s">
        <v>269</v>
      </c>
      <c r="AT620" s="206" t="s">
        <v>328</v>
      </c>
      <c r="AU620" s="206" t="s">
        <v>81</v>
      </c>
      <c r="AY620" s="19" t="s">
        <v>212</v>
      </c>
      <c r="BE620" s="207">
        <f>IF(N620="základní",J620,0)</f>
        <v>0</v>
      </c>
      <c r="BF620" s="207">
        <f>IF(N620="snížená",J620,0)</f>
        <v>0</v>
      </c>
      <c r="BG620" s="207">
        <f>IF(N620="zákl. přenesená",J620,0)</f>
        <v>0</v>
      </c>
      <c r="BH620" s="207">
        <f>IF(N620="sníž. přenesená",J620,0)</f>
        <v>0</v>
      </c>
      <c r="BI620" s="207">
        <f>IF(N620="nulová",J620,0)</f>
        <v>0</v>
      </c>
      <c r="BJ620" s="19" t="s">
        <v>79</v>
      </c>
      <c r="BK620" s="207">
        <f>ROUND(I620*H620,2)</f>
        <v>0</v>
      </c>
      <c r="BL620" s="19" t="s">
        <v>93</v>
      </c>
      <c r="BM620" s="206" t="s">
        <v>849</v>
      </c>
    </row>
    <row r="621" spans="1:65" s="14" customFormat="1" ht="11.25">
      <c r="B621" s="222"/>
      <c r="C621" s="223"/>
      <c r="D621" s="208" t="s">
        <v>222</v>
      </c>
      <c r="E621" s="223"/>
      <c r="F621" s="225" t="s">
        <v>850</v>
      </c>
      <c r="G621" s="223"/>
      <c r="H621" s="226">
        <v>43.68</v>
      </c>
      <c r="I621" s="227"/>
      <c r="J621" s="223"/>
      <c r="K621" s="223"/>
      <c r="L621" s="228"/>
      <c r="M621" s="229"/>
      <c r="N621" s="230"/>
      <c r="O621" s="230"/>
      <c r="P621" s="230"/>
      <c r="Q621" s="230"/>
      <c r="R621" s="230"/>
      <c r="S621" s="230"/>
      <c r="T621" s="231"/>
      <c r="AT621" s="232" t="s">
        <v>222</v>
      </c>
      <c r="AU621" s="232" t="s">
        <v>81</v>
      </c>
      <c r="AV621" s="14" t="s">
        <v>81</v>
      </c>
      <c r="AW621" s="14" t="s">
        <v>4</v>
      </c>
      <c r="AX621" s="14" t="s">
        <v>79</v>
      </c>
      <c r="AY621" s="232" t="s">
        <v>212</v>
      </c>
    </row>
    <row r="622" spans="1:65" s="2" customFormat="1" ht="16.5" customHeight="1">
      <c r="A622" s="36"/>
      <c r="B622" s="37"/>
      <c r="C622" s="195" t="s">
        <v>851</v>
      </c>
      <c r="D622" s="195" t="s">
        <v>214</v>
      </c>
      <c r="E622" s="196" t="s">
        <v>852</v>
      </c>
      <c r="F622" s="197" t="s">
        <v>853</v>
      </c>
      <c r="G622" s="198" t="s">
        <v>146</v>
      </c>
      <c r="H622" s="199">
        <v>66.599999999999994</v>
      </c>
      <c r="I622" s="200"/>
      <c r="J622" s="201">
        <f>ROUND(I622*H622,2)</f>
        <v>0</v>
      </c>
      <c r="K622" s="197" t="s">
        <v>218</v>
      </c>
      <c r="L622" s="41"/>
      <c r="M622" s="202" t="s">
        <v>21</v>
      </c>
      <c r="N622" s="203" t="s">
        <v>44</v>
      </c>
      <c r="O622" s="66"/>
      <c r="P622" s="204">
        <f>O622*H622</f>
        <v>0</v>
      </c>
      <c r="Q622" s="204">
        <v>2.5000000000000001E-4</v>
      </c>
      <c r="R622" s="204">
        <f>Q622*H622</f>
        <v>1.6649999999999998E-2</v>
      </c>
      <c r="S622" s="204">
        <v>0</v>
      </c>
      <c r="T622" s="205">
        <f>S622*H622</f>
        <v>0</v>
      </c>
      <c r="U622" s="36"/>
      <c r="V622" s="36"/>
      <c r="W622" s="36"/>
      <c r="X622" s="36"/>
      <c r="Y622" s="36"/>
      <c r="Z622" s="36"/>
      <c r="AA622" s="36"/>
      <c r="AB622" s="36"/>
      <c r="AC622" s="36"/>
      <c r="AD622" s="36"/>
      <c r="AE622" s="36"/>
      <c r="AR622" s="206" t="s">
        <v>93</v>
      </c>
      <c r="AT622" s="206" t="s">
        <v>214</v>
      </c>
      <c r="AU622" s="206" t="s">
        <v>81</v>
      </c>
      <c r="AY622" s="19" t="s">
        <v>212</v>
      </c>
      <c r="BE622" s="207">
        <f>IF(N622="základní",J622,0)</f>
        <v>0</v>
      </c>
      <c r="BF622" s="207">
        <f>IF(N622="snížená",J622,0)</f>
        <v>0</v>
      </c>
      <c r="BG622" s="207">
        <f>IF(N622="zákl. přenesená",J622,0)</f>
        <v>0</v>
      </c>
      <c r="BH622" s="207">
        <f>IF(N622="sníž. přenesená",J622,0)</f>
        <v>0</v>
      </c>
      <c r="BI622" s="207">
        <f>IF(N622="nulová",J622,0)</f>
        <v>0</v>
      </c>
      <c r="BJ622" s="19" t="s">
        <v>79</v>
      </c>
      <c r="BK622" s="207">
        <f>ROUND(I622*H622,2)</f>
        <v>0</v>
      </c>
      <c r="BL622" s="19" t="s">
        <v>93</v>
      </c>
      <c r="BM622" s="206" t="s">
        <v>854</v>
      </c>
    </row>
    <row r="623" spans="1:65" s="2" customFormat="1" ht="58.5">
      <c r="A623" s="36"/>
      <c r="B623" s="37"/>
      <c r="C623" s="38"/>
      <c r="D623" s="208" t="s">
        <v>220</v>
      </c>
      <c r="E623" s="38"/>
      <c r="F623" s="209" t="s">
        <v>842</v>
      </c>
      <c r="G623" s="38"/>
      <c r="H623" s="38"/>
      <c r="I623" s="119"/>
      <c r="J623" s="38"/>
      <c r="K623" s="38"/>
      <c r="L623" s="41"/>
      <c r="M623" s="210"/>
      <c r="N623" s="211"/>
      <c r="O623" s="66"/>
      <c r="P623" s="66"/>
      <c r="Q623" s="66"/>
      <c r="R623" s="66"/>
      <c r="S623" s="66"/>
      <c r="T623" s="67"/>
      <c r="U623" s="36"/>
      <c r="V623" s="36"/>
      <c r="W623" s="36"/>
      <c r="X623" s="36"/>
      <c r="Y623" s="36"/>
      <c r="Z623" s="36"/>
      <c r="AA623" s="36"/>
      <c r="AB623" s="36"/>
      <c r="AC623" s="36"/>
      <c r="AD623" s="36"/>
      <c r="AE623" s="36"/>
      <c r="AT623" s="19" t="s">
        <v>220</v>
      </c>
      <c r="AU623" s="19" t="s">
        <v>81</v>
      </c>
    </row>
    <row r="624" spans="1:65" s="13" customFormat="1" ht="11.25">
      <c r="B624" s="212"/>
      <c r="C624" s="213"/>
      <c r="D624" s="208" t="s">
        <v>222</v>
      </c>
      <c r="E624" s="214" t="s">
        <v>21</v>
      </c>
      <c r="F624" s="215" t="s">
        <v>855</v>
      </c>
      <c r="G624" s="213"/>
      <c r="H624" s="214" t="s">
        <v>21</v>
      </c>
      <c r="I624" s="216"/>
      <c r="J624" s="213"/>
      <c r="K624" s="213"/>
      <c r="L624" s="217"/>
      <c r="M624" s="218"/>
      <c r="N624" s="219"/>
      <c r="O624" s="219"/>
      <c r="P624" s="219"/>
      <c r="Q624" s="219"/>
      <c r="R624" s="219"/>
      <c r="S624" s="219"/>
      <c r="T624" s="220"/>
      <c r="AT624" s="221" t="s">
        <v>222</v>
      </c>
      <c r="AU624" s="221" t="s">
        <v>81</v>
      </c>
      <c r="AV624" s="13" t="s">
        <v>79</v>
      </c>
      <c r="AW624" s="13" t="s">
        <v>34</v>
      </c>
      <c r="AX624" s="13" t="s">
        <v>73</v>
      </c>
      <c r="AY624" s="221" t="s">
        <v>212</v>
      </c>
    </row>
    <row r="625" spans="1:65" s="14" customFormat="1" ht="11.25">
      <c r="B625" s="222"/>
      <c r="C625" s="223"/>
      <c r="D625" s="208" t="s">
        <v>222</v>
      </c>
      <c r="E625" s="224" t="s">
        <v>21</v>
      </c>
      <c r="F625" s="225" t="s">
        <v>856</v>
      </c>
      <c r="G625" s="223"/>
      <c r="H625" s="226">
        <v>5</v>
      </c>
      <c r="I625" s="227"/>
      <c r="J625" s="223"/>
      <c r="K625" s="223"/>
      <c r="L625" s="228"/>
      <c r="M625" s="229"/>
      <c r="N625" s="230"/>
      <c r="O625" s="230"/>
      <c r="P625" s="230"/>
      <c r="Q625" s="230"/>
      <c r="R625" s="230"/>
      <c r="S625" s="230"/>
      <c r="T625" s="231"/>
      <c r="AT625" s="232" t="s">
        <v>222</v>
      </c>
      <c r="AU625" s="232" t="s">
        <v>81</v>
      </c>
      <c r="AV625" s="14" t="s">
        <v>81</v>
      </c>
      <c r="AW625" s="14" t="s">
        <v>34</v>
      </c>
      <c r="AX625" s="14" t="s">
        <v>73</v>
      </c>
      <c r="AY625" s="232" t="s">
        <v>212</v>
      </c>
    </row>
    <row r="626" spans="1:65" s="15" customFormat="1" ht="11.25">
      <c r="B626" s="233"/>
      <c r="C626" s="234"/>
      <c r="D626" s="208" t="s">
        <v>222</v>
      </c>
      <c r="E626" s="235" t="s">
        <v>21</v>
      </c>
      <c r="F626" s="236" t="s">
        <v>226</v>
      </c>
      <c r="G626" s="234"/>
      <c r="H626" s="237">
        <v>5</v>
      </c>
      <c r="I626" s="238"/>
      <c r="J626" s="234"/>
      <c r="K626" s="234"/>
      <c r="L626" s="239"/>
      <c r="M626" s="240"/>
      <c r="N626" s="241"/>
      <c r="O626" s="241"/>
      <c r="P626" s="241"/>
      <c r="Q626" s="241"/>
      <c r="R626" s="241"/>
      <c r="S626" s="241"/>
      <c r="T626" s="242"/>
      <c r="AT626" s="243" t="s">
        <v>222</v>
      </c>
      <c r="AU626" s="243" t="s">
        <v>81</v>
      </c>
      <c r="AV626" s="15" t="s">
        <v>88</v>
      </c>
      <c r="AW626" s="15" t="s">
        <v>34</v>
      </c>
      <c r="AX626" s="15" t="s">
        <v>73</v>
      </c>
      <c r="AY626" s="243" t="s">
        <v>212</v>
      </c>
    </row>
    <row r="627" spans="1:65" s="14" customFormat="1" ht="11.25">
      <c r="B627" s="222"/>
      <c r="C627" s="223"/>
      <c r="D627" s="208" t="s">
        <v>222</v>
      </c>
      <c r="E627" s="224" t="s">
        <v>21</v>
      </c>
      <c r="F627" s="225" t="s">
        <v>857</v>
      </c>
      <c r="G627" s="223"/>
      <c r="H627" s="226">
        <v>61.6</v>
      </c>
      <c r="I627" s="227"/>
      <c r="J627" s="223"/>
      <c r="K627" s="223"/>
      <c r="L627" s="228"/>
      <c r="M627" s="229"/>
      <c r="N627" s="230"/>
      <c r="O627" s="230"/>
      <c r="P627" s="230"/>
      <c r="Q627" s="230"/>
      <c r="R627" s="230"/>
      <c r="S627" s="230"/>
      <c r="T627" s="231"/>
      <c r="AT627" s="232" t="s">
        <v>222</v>
      </c>
      <c r="AU627" s="232" t="s">
        <v>81</v>
      </c>
      <c r="AV627" s="14" t="s">
        <v>81</v>
      </c>
      <c r="AW627" s="14" t="s">
        <v>34</v>
      </c>
      <c r="AX627" s="14" t="s">
        <v>73</v>
      </c>
      <c r="AY627" s="232" t="s">
        <v>212</v>
      </c>
    </row>
    <row r="628" spans="1:65" s="15" customFormat="1" ht="11.25">
      <c r="B628" s="233"/>
      <c r="C628" s="234"/>
      <c r="D628" s="208" t="s">
        <v>222</v>
      </c>
      <c r="E628" s="235" t="s">
        <v>21</v>
      </c>
      <c r="F628" s="236" t="s">
        <v>226</v>
      </c>
      <c r="G628" s="234"/>
      <c r="H628" s="237">
        <v>61.6</v>
      </c>
      <c r="I628" s="238"/>
      <c r="J628" s="234"/>
      <c r="K628" s="234"/>
      <c r="L628" s="239"/>
      <c r="M628" s="240"/>
      <c r="N628" s="241"/>
      <c r="O628" s="241"/>
      <c r="P628" s="241"/>
      <c r="Q628" s="241"/>
      <c r="R628" s="241"/>
      <c r="S628" s="241"/>
      <c r="T628" s="242"/>
      <c r="AT628" s="243" t="s">
        <v>222</v>
      </c>
      <c r="AU628" s="243" t="s">
        <v>81</v>
      </c>
      <c r="AV628" s="15" t="s">
        <v>88</v>
      </c>
      <c r="AW628" s="15" t="s">
        <v>34</v>
      </c>
      <c r="AX628" s="15" t="s">
        <v>73</v>
      </c>
      <c r="AY628" s="243" t="s">
        <v>212</v>
      </c>
    </row>
    <row r="629" spans="1:65" s="16" customFormat="1" ht="11.25">
      <c r="B629" s="244"/>
      <c r="C629" s="245"/>
      <c r="D629" s="208" t="s">
        <v>222</v>
      </c>
      <c r="E629" s="246" t="s">
        <v>21</v>
      </c>
      <c r="F629" s="247" t="s">
        <v>239</v>
      </c>
      <c r="G629" s="245"/>
      <c r="H629" s="248">
        <v>66.599999999999994</v>
      </c>
      <c r="I629" s="249"/>
      <c r="J629" s="245"/>
      <c r="K629" s="245"/>
      <c r="L629" s="250"/>
      <c r="M629" s="251"/>
      <c r="N629" s="252"/>
      <c r="O629" s="252"/>
      <c r="P629" s="252"/>
      <c r="Q629" s="252"/>
      <c r="R629" s="252"/>
      <c r="S629" s="252"/>
      <c r="T629" s="253"/>
      <c r="AT629" s="254" t="s">
        <v>222</v>
      </c>
      <c r="AU629" s="254" t="s">
        <v>81</v>
      </c>
      <c r="AV629" s="16" t="s">
        <v>93</v>
      </c>
      <c r="AW629" s="16" t="s">
        <v>34</v>
      </c>
      <c r="AX629" s="16" t="s">
        <v>79</v>
      </c>
      <c r="AY629" s="254" t="s">
        <v>212</v>
      </c>
    </row>
    <row r="630" spans="1:65" s="2" customFormat="1" ht="16.5" customHeight="1">
      <c r="A630" s="36"/>
      <c r="B630" s="37"/>
      <c r="C630" s="255" t="s">
        <v>858</v>
      </c>
      <c r="D630" s="255" t="s">
        <v>328</v>
      </c>
      <c r="E630" s="256" t="s">
        <v>859</v>
      </c>
      <c r="F630" s="257" t="s">
        <v>860</v>
      </c>
      <c r="G630" s="258" t="s">
        <v>146</v>
      </c>
      <c r="H630" s="259">
        <v>5.25</v>
      </c>
      <c r="I630" s="260"/>
      <c r="J630" s="261">
        <f>ROUND(I630*H630,2)</f>
        <v>0</v>
      </c>
      <c r="K630" s="257" t="s">
        <v>218</v>
      </c>
      <c r="L630" s="262"/>
      <c r="M630" s="263" t="s">
        <v>21</v>
      </c>
      <c r="N630" s="264" t="s">
        <v>44</v>
      </c>
      <c r="O630" s="66"/>
      <c r="P630" s="204">
        <f>O630*H630</f>
        <v>0</v>
      </c>
      <c r="Q630" s="204">
        <v>3.0000000000000001E-5</v>
      </c>
      <c r="R630" s="204">
        <f>Q630*H630</f>
        <v>1.5750000000000001E-4</v>
      </c>
      <c r="S630" s="204">
        <v>0</v>
      </c>
      <c r="T630" s="205">
        <f>S630*H630</f>
        <v>0</v>
      </c>
      <c r="U630" s="36"/>
      <c r="V630" s="36"/>
      <c r="W630" s="36"/>
      <c r="X630" s="36"/>
      <c r="Y630" s="36"/>
      <c r="Z630" s="36"/>
      <c r="AA630" s="36"/>
      <c r="AB630" s="36"/>
      <c r="AC630" s="36"/>
      <c r="AD630" s="36"/>
      <c r="AE630" s="36"/>
      <c r="AR630" s="206" t="s">
        <v>269</v>
      </c>
      <c r="AT630" s="206" t="s">
        <v>328</v>
      </c>
      <c r="AU630" s="206" t="s">
        <v>81</v>
      </c>
      <c r="AY630" s="19" t="s">
        <v>212</v>
      </c>
      <c r="BE630" s="207">
        <f>IF(N630="základní",J630,0)</f>
        <v>0</v>
      </c>
      <c r="BF630" s="207">
        <f>IF(N630="snížená",J630,0)</f>
        <v>0</v>
      </c>
      <c r="BG630" s="207">
        <f>IF(N630="zákl. přenesená",J630,0)</f>
        <v>0</v>
      </c>
      <c r="BH630" s="207">
        <f>IF(N630="sníž. přenesená",J630,0)</f>
        <v>0</v>
      </c>
      <c r="BI630" s="207">
        <f>IF(N630="nulová",J630,0)</f>
        <v>0</v>
      </c>
      <c r="BJ630" s="19" t="s">
        <v>79</v>
      </c>
      <c r="BK630" s="207">
        <f>ROUND(I630*H630,2)</f>
        <v>0</v>
      </c>
      <c r="BL630" s="19" t="s">
        <v>93</v>
      </c>
      <c r="BM630" s="206" t="s">
        <v>861</v>
      </c>
    </row>
    <row r="631" spans="1:65" s="14" customFormat="1" ht="11.25">
      <c r="B631" s="222"/>
      <c r="C631" s="223"/>
      <c r="D631" s="208" t="s">
        <v>222</v>
      </c>
      <c r="E631" s="224" t="s">
        <v>21</v>
      </c>
      <c r="F631" s="225" t="s">
        <v>862</v>
      </c>
      <c r="G631" s="223"/>
      <c r="H631" s="226">
        <v>5</v>
      </c>
      <c r="I631" s="227"/>
      <c r="J631" s="223"/>
      <c r="K631" s="223"/>
      <c r="L631" s="228"/>
      <c r="M631" s="229"/>
      <c r="N631" s="230"/>
      <c r="O631" s="230"/>
      <c r="P631" s="230"/>
      <c r="Q631" s="230"/>
      <c r="R631" s="230"/>
      <c r="S631" s="230"/>
      <c r="T631" s="231"/>
      <c r="AT631" s="232" t="s">
        <v>222</v>
      </c>
      <c r="AU631" s="232" t="s">
        <v>81</v>
      </c>
      <c r="AV631" s="14" t="s">
        <v>81</v>
      </c>
      <c r="AW631" s="14" t="s">
        <v>34</v>
      </c>
      <c r="AX631" s="14" t="s">
        <v>79</v>
      </c>
      <c r="AY631" s="232" t="s">
        <v>212</v>
      </c>
    </row>
    <row r="632" spans="1:65" s="14" customFormat="1" ht="11.25">
      <c r="B632" s="222"/>
      <c r="C632" s="223"/>
      <c r="D632" s="208" t="s">
        <v>222</v>
      </c>
      <c r="E632" s="223"/>
      <c r="F632" s="225" t="s">
        <v>863</v>
      </c>
      <c r="G632" s="223"/>
      <c r="H632" s="226">
        <v>5.25</v>
      </c>
      <c r="I632" s="227"/>
      <c r="J632" s="223"/>
      <c r="K632" s="223"/>
      <c r="L632" s="228"/>
      <c r="M632" s="229"/>
      <c r="N632" s="230"/>
      <c r="O632" s="230"/>
      <c r="P632" s="230"/>
      <c r="Q632" s="230"/>
      <c r="R632" s="230"/>
      <c r="S632" s="230"/>
      <c r="T632" s="231"/>
      <c r="AT632" s="232" t="s">
        <v>222</v>
      </c>
      <c r="AU632" s="232" t="s">
        <v>81</v>
      </c>
      <c r="AV632" s="14" t="s">
        <v>81</v>
      </c>
      <c r="AW632" s="14" t="s">
        <v>4</v>
      </c>
      <c r="AX632" s="14" t="s">
        <v>79</v>
      </c>
      <c r="AY632" s="232" t="s">
        <v>212</v>
      </c>
    </row>
    <row r="633" spans="1:65" s="2" customFormat="1" ht="16.5" customHeight="1">
      <c r="A633" s="36"/>
      <c r="B633" s="37"/>
      <c r="C633" s="255" t="s">
        <v>864</v>
      </c>
      <c r="D633" s="255" t="s">
        <v>328</v>
      </c>
      <c r="E633" s="256" t="s">
        <v>865</v>
      </c>
      <c r="F633" s="257" t="s">
        <v>866</v>
      </c>
      <c r="G633" s="258" t="s">
        <v>146</v>
      </c>
      <c r="H633" s="259">
        <v>64.680000000000007</v>
      </c>
      <c r="I633" s="260"/>
      <c r="J633" s="261">
        <f>ROUND(I633*H633,2)</f>
        <v>0</v>
      </c>
      <c r="K633" s="257" t="s">
        <v>218</v>
      </c>
      <c r="L633" s="262"/>
      <c r="M633" s="263" t="s">
        <v>21</v>
      </c>
      <c r="N633" s="264" t="s">
        <v>44</v>
      </c>
      <c r="O633" s="66"/>
      <c r="P633" s="204">
        <f>O633*H633</f>
        <v>0</v>
      </c>
      <c r="Q633" s="204">
        <v>5.0000000000000001E-4</v>
      </c>
      <c r="R633" s="204">
        <f>Q633*H633</f>
        <v>3.2340000000000001E-2</v>
      </c>
      <c r="S633" s="204">
        <v>0</v>
      </c>
      <c r="T633" s="205">
        <f>S633*H633</f>
        <v>0</v>
      </c>
      <c r="U633" s="36"/>
      <c r="V633" s="36"/>
      <c r="W633" s="36"/>
      <c r="X633" s="36"/>
      <c r="Y633" s="36"/>
      <c r="Z633" s="36"/>
      <c r="AA633" s="36"/>
      <c r="AB633" s="36"/>
      <c r="AC633" s="36"/>
      <c r="AD633" s="36"/>
      <c r="AE633" s="36"/>
      <c r="AR633" s="206" t="s">
        <v>269</v>
      </c>
      <c r="AT633" s="206" t="s">
        <v>328</v>
      </c>
      <c r="AU633" s="206" t="s">
        <v>81</v>
      </c>
      <c r="AY633" s="19" t="s">
        <v>212</v>
      </c>
      <c r="BE633" s="207">
        <f>IF(N633="základní",J633,0)</f>
        <v>0</v>
      </c>
      <c r="BF633" s="207">
        <f>IF(N633="snížená",J633,0)</f>
        <v>0</v>
      </c>
      <c r="BG633" s="207">
        <f>IF(N633="zákl. přenesená",J633,0)</f>
        <v>0</v>
      </c>
      <c r="BH633" s="207">
        <f>IF(N633="sníž. přenesená",J633,0)</f>
        <v>0</v>
      </c>
      <c r="BI633" s="207">
        <f>IF(N633="nulová",J633,0)</f>
        <v>0</v>
      </c>
      <c r="BJ633" s="19" t="s">
        <v>79</v>
      </c>
      <c r="BK633" s="207">
        <f>ROUND(I633*H633,2)</f>
        <v>0</v>
      </c>
      <c r="BL633" s="19" t="s">
        <v>93</v>
      </c>
      <c r="BM633" s="206" t="s">
        <v>867</v>
      </c>
    </row>
    <row r="634" spans="1:65" s="14" customFormat="1" ht="11.25">
      <c r="B634" s="222"/>
      <c r="C634" s="223"/>
      <c r="D634" s="208" t="s">
        <v>222</v>
      </c>
      <c r="E634" s="224" t="s">
        <v>21</v>
      </c>
      <c r="F634" s="225" t="s">
        <v>857</v>
      </c>
      <c r="G634" s="223"/>
      <c r="H634" s="226">
        <v>61.6</v>
      </c>
      <c r="I634" s="227"/>
      <c r="J634" s="223"/>
      <c r="K634" s="223"/>
      <c r="L634" s="228"/>
      <c r="M634" s="229"/>
      <c r="N634" s="230"/>
      <c r="O634" s="230"/>
      <c r="P634" s="230"/>
      <c r="Q634" s="230"/>
      <c r="R634" s="230"/>
      <c r="S634" s="230"/>
      <c r="T634" s="231"/>
      <c r="AT634" s="232" t="s">
        <v>222</v>
      </c>
      <c r="AU634" s="232" t="s">
        <v>81</v>
      </c>
      <c r="AV634" s="14" t="s">
        <v>81</v>
      </c>
      <c r="AW634" s="14" t="s">
        <v>34</v>
      </c>
      <c r="AX634" s="14" t="s">
        <v>79</v>
      </c>
      <c r="AY634" s="232" t="s">
        <v>212</v>
      </c>
    </row>
    <row r="635" spans="1:65" s="14" customFormat="1" ht="11.25">
      <c r="B635" s="222"/>
      <c r="C635" s="223"/>
      <c r="D635" s="208" t="s">
        <v>222</v>
      </c>
      <c r="E635" s="223"/>
      <c r="F635" s="225" t="s">
        <v>868</v>
      </c>
      <c r="G635" s="223"/>
      <c r="H635" s="226">
        <v>64.680000000000007</v>
      </c>
      <c r="I635" s="227"/>
      <c r="J635" s="223"/>
      <c r="K635" s="223"/>
      <c r="L635" s="228"/>
      <c r="M635" s="229"/>
      <c r="N635" s="230"/>
      <c r="O635" s="230"/>
      <c r="P635" s="230"/>
      <c r="Q635" s="230"/>
      <c r="R635" s="230"/>
      <c r="S635" s="230"/>
      <c r="T635" s="231"/>
      <c r="AT635" s="232" t="s">
        <v>222</v>
      </c>
      <c r="AU635" s="232" t="s">
        <v>81</v>
      </c>
      <c r="AV635" s="14" t="s">
        <v>81</v>
      </c>
      <c r="AW635" s="14" t="s">
        <v>4</v>
      </c>
      <c r="AX635" s="14" t="s">
        <v>79</v>
      </c>
      <c r="AY635" s="232" t="s">
        <v>212</v>
      </c>
    </row>
    <row r="636" spans="1:65" s="2" customFormat="1" ht="21.75" customHeight="1">
      <c r="A636" s="36"/>
      <c r="B636" s="37"/>
      <c r="C636" s="195" t="s">
        <v>869</v>
      </c>
      <c r="D636" s="195" t="s">
        <v>214</v>
      </c>
      <c r="E636" s="196" t="s">
        <v>870</v>
      </c>
      <c r="F636" s="197" t="s">
        <v>871</v>
      </c>
      <c r="G636" s="198" t="s">
        <v>150</v>
      </c>
      <c r="H636" s="199">
        <v>97.216999999999999</v>
      </c>
      <c r="I636" s="200"/>
      <c r="J636" s="201">
        <f>ROUND(I636*H636,2)</f>
        <v>0</v>
      </c>
      <c r="K636" s="197" t="s">
        <v>218</v>
      </c>
      <c r="L636" s="41"/>
      <c r="M636" s="202" t="s">
        <v>21</v>
      </c>
      <c r="N636" s="203" t="s">
        <v>44</v>
      </c>
      <c r="O636" s="66"/>
      <c r="P636" s="204">
        <f>O636*H636</f>
        <v>0</v>
      </c>
      <c r="Q636" s="204">
        <v>2.6900000000000001E-3</v>
      </c>
      <c r="R636" s="204">
        <f>Q636*H636</f>
        <v>0.26151373</v>
      </c>
      <c r="S636" s="204">
        <v>0</v>
      </c>
      <c r="T636" s="205">
        <f>S636*H636</f>
        <v>0</v>
      </c>
      <c r="U636" s="36"/>
      <c r="V636" s="36"/>
      <c r="W636" s="36"/>
      <c r="X636" s="36"/>
      <c r="Y636" s="36"/>
      <c r="Z636" s="36"/>
      <c r="AA636" s="36"/>
      <c r="AB636" s="36"/>
      <c r="AC636" s="36"/>
      <c r="AD636" s="36"/>
      <c r="AE636" s="36"/>
      <c r="AR636" s="206" t="s">
        <v>93</v>
      </c>
      <c r="AT636" s="206" t="s">
        <v>214</v>
      </c>
      <c r="AU636" s="206" t="s">
        <v>81</v>
      </c>
      <c r="AY636" s="19" t="s">
        <v>212</v>
      </c>
      <c r="BE636" s="207">
        <f>IF(N636="základní",J636,0)</f>
        <v>0</v>
      </c>
      <c r="BF636" s="207">
        <f>IF(N636="snížená",J636,0)</f>
        <v>0</v>
      </c>
      <c r="BG636" s="207">
        <f>IF(N636="zákl. přenesená",J636,0)</f>
        <v>0</v>
      </c>
      <c r="BH636" s="207">
        <f>IF(N636="sníž. přenesená",J636,0)</f>
        <v>0</v>
      </c>
      <c r="BI636" s="207">
        <f>IF(N636="nulová",J636,0)</f>
        <v>0</v>
      </c>
      <c r="BJ636" s="19" t="s">
        <v>79</v>
      </c>
      <c r="BK636" s="207">
        <f>ROUND(I636*H636,2)</f>
        <v>0</v>
      </c>
      <c r="BL636" s="19" t="s">
        <v>93</v>
      </c>
      <c r="BM636" s="206" t="s">
        <v>872</v>
      </c>
    </row>
    <row r="637" spans="1:65" s="2" customFormat="1" ht="126.75">
      <c r="A637" s="36"/>
      <c r="B637" s="37"/>
      <c r="C637" s="38"/>
      <c r="D637" s="208" t="s">
        <v>220</v>
      </c>
      <c r="E637" s="38"/>
      <c r="F637" s="209" t="s">
        <v>873</v>
      </c>
      <c r="G637" s="38"/>
      <c r="H637" s="38"/>
      <c r="I637" s="119"/>
      <c r="J637" s="38"/>
      <c r="K637" s="38"/>
      <c r="L637" s="41"/>
      <c r="M637" s="210"/>
      <c r="N637" s="211"/>
      <c r="O637" s="66"/>
      <c r="P637" s="66"/>
      <c r="Q637" s="66"/>
      <c r="R637" s="66"/>
      <c r="S637" s="66"/>
      <c r="T637" s="67"/>
      <c r="U637" s="36"/>
      <c r="V637" s="36"/>
      <c r="W637" s="36"/>
      <c r="X637" s="36"/>
      <c r="Y637" s="36"/>
      <c r="Z637" s="36"/>
      <c r="AA637" s="36"/>
      <c r="AB637" s="36"/>
      <c r="AC637" s="36"/>
      <c r="AD637" s="36"/>
      <c r="AE637" s="36"/>
      <c r="AT637" s="19" t="s">
        <v>220</v>
      </c>
      <c r="AU637" s="19" t="s">
        <v>81</v>
      </c>
    </row>
    <row r="638" spans="1:65" s="13" customFormat="1" ht="11.25">
      <c r="B638" s="212"/>
      <c r="C638" s="213"/>
      <c r="D638" s="208" t="s">
        <v>222</v>
      </c>
      <c r="E638" s="214" t="s">
        <v>21</v>
      </c>
      <c r="F638" s="215" t="s">
        <v>874</v>
      </c>
      <c r="G638" s="213"/>
      <c r="H638" s="214" t="s">
        <v>21</v>
      </c>
      <c r="I638" s="216"/>
      <c r="J638" s="213"/>
      <c r="K638" s="213"/>
      <c r="L638" s="217"/>
      <c r="M638" s="218"/>
      <c r="N638" s="219"/>
      <c r="O638" s="219"/>
      <c r="P638" s="219"/>
      <c r="Q638" s="219"/>
      <c r="R638" s="219"/>
      <c r="S638" s="219"/>
      <c r="T638" s="220"/>
      <c r="AT638" s="221" t="s">
        <v>222</v>
      </c>
      <c r="AU638" s="221" t="s">
        <v>81</v>
      </c>
      <c r="AV638" s="13" t="s">
        <v>79</v>
      </c>
      <c r="AW638" s="13" t="s">
        <v>34</v>
      </c>
      <c r="AX638" s="13" t="s">
        <v>73</v>
      </c>
      <c r="AY638" s="221" t="s">
        <v>212</v>
      </c>
    </row>
    <row r="639" spans="1:65" s="14" customFormat="1" ht="11.25">
      <c r="B639" s="222"/>
      <c r="C639" s="223"/>
      <c r="D639" s="208" t="s">
        <v>222</v>
      </c>
      <c r="E639" s="224" t="s">
        <v>21</v>
      </c>
      <c r="F639" s="225" t="s">
        <v>875</v>
      </c>
      <c r="G639" s="223"/>
      <c r="H639" s="226">
        <v>34.008000000000003</v>
      </c>
      <c r="I639" s="227"/>
      <c r="J639" s="223"/>
      <c r="K639" s="223"/>
      <c r="L639" s="228"/>
      <c r="M639" s="229"/>
      <c r="N639" s="230"/>
      <c r="O639" s="230"/>
      <c r="P639" s="230"/>
      <c r="Q639" s="230"/>
      <c r="R639" s="230"/>
      <c r="S639" s="230"/>
      <c r="T639" s="231"/>
      <c r="AT639" s="232" t="s">
        <v>222</v>
      </c>
      <c r="AU639" s="232" t="s">
        <v>81</v>
      </c>
      <c r="AV639" s="14" t="s">
        <v>81</v>
      </c>
      <c r="AW639" s="14" t="s">
        <v>34</v>
      </c>
      <c r="AX639" s="14" t="s">
        <v>73</v>
      </c>
      <c r="AY639" s="232" t="s">
        <v>212</v>
      </c>
    </row>
    <row r="640" spans="1:65" s="14" customFormat="1" ht="11.25">
      <c r="B640" s="222"/>
      <c r="C640" s="223"/>
      <c r="D640" s="208" t="s">
        <v>222</v>
      </c>
      <c r="E640" s="224" t="s">
        <v>21</v>
      </c>
      <c r="F640" s="225" t="s">
        <v>876</v>
      </c>
      <c r="G640" s="223"/>
      <c r="H640" s="226">
        <v>21.957999999999998</v>
      </c>
      <c r="I640" s="227"/>
      <c r="J640" s="223"/>
      <c r="K640" s="223"/>
      <c r="L640" s="228"/>
      <c r="M640" s="229"/>
      <c r="N640" s="230"/>
      <c r="O640" s="230"/>
      <c r="P640" s="230"/>
      <c r="Q640" s="230"/>
      <c r="R640" s="230"/>
      <c r="S640" s="230"/>
      <c r="T640" s="231"/>
      <c r="AT640" s="232" t="s">
        <v>222</v>
      </c>
      <c r="AU640" s="232" t="s">
        <v>81</v>
      </c>
      <c r="AV640" s="14" t="s">
        <v>81</v>
      </c>
      <c r="AW640" s="14" t="s">
        <v>34</v>
      </c>
      <c r="AX640" s="14" t="s">
        <v>73</v>
      </c>
      <c r="AY640" s="232" t="s">
        <v>212</v>
      </c>
    </row>
    <row r="641" spans="1:65" s="14" customFormat="1" ht="11.25">
      <c r="B641" s="222"/>
      <c r="C641" s="223"/>
      <c r="D641" s="208" t="s">
        <v>222</v>
      </c>
      <c r="E641" s="224" t="s">
        <v>21</v>
      </c>
      <c r="F641" s="225" t="s">
        <v>877</v>
      </c>
      <c r="G641" s="223"/>
      <c r="H641" s="226">
        <v>39.250999999999998</v>
      </c>
      <c r="I641" s="227"/>
      <c r="J641" s="223"/>
      <c r="K641" s="223"/>
      <c r="L641" s="228"/>
      <c r="M641" s="229"/>
      <c r="N641" s="230"/>
      <c r="O641" s="230"/>
      <c r="P641" s="230"/>
      <c r="Q641" s="230"/>
      <c r="R641" s="230"/>
      <c r="S641" s="230"/>
      <c r="T641" s="231"/>
      <c r="AT641" s="232" t="s">
        <v>222</v>
      </c>
      <c r="AU641" s="232" t="s">
        <v>81</v>
      </c>
      <c r="AV641" s="14" t="s">
        <v>81</v>
      </c>
      <c r="AW641" s="14" t="s">
        <v>34</v>
      </c>
      <c r="AX641" s="14" t="s">
        <v>73</v>
      </c>
      <c r="AY641" s="232" t="s">
        <v>212</v>
      </c>
    </row>
    <row r="642" spans="1:65" s="15" customFormat="1" ht="11.25">
      <c r="B642" s="233"/>
      <c r="C642" s="234"/>
      <c r="D642" s="208" t="s">
        <v>222</v>
      </c>
      <c r="E642" s="235" t="s">
        <v>21</v>
      </c>
      <c r="F642" s="236" t="s">
        <v>226</v>
      </c>
      <c r="G642" s="234"/>
      <c r="H642" s="237">
        <v>95.216999999999999</v>
      </c>
      <c r="I642" s="238"/>
      <c r="J642" s="234"/>
      <c r="K642" s="234"/>
      <c r="L642" s="239"/>
      <c r="M642" s="240"/>
      <c r="N642" s="241"/>
      <c r="O642" s="241"/>
      <c r="P642" s="241"/>
      <c r="Q642" s="241"/>
      <c r="R642" s="241"/>
      <c r="S642" s="241"/>
      <c r="T642" s="242"/>
      <c r="AT642" s="243" t="s">
        <v>222</v>
      </c>
      <c r="AU642" s="243" t="s">
        <v>81</v>
      </c>
      <c r="AV642" s="15" t="s">
        <v>88</v>
      </c>
      <c r="AW642" s="15" t="s">
        <v>34</v>
      </c>
      <c r="AX642" s="15" t="s">
        <v>73</v>
      </c>
      <c r="AY642" s="243" t="s">
        <v>212</v>
      </c>
    </row>
    <row r="643" spans="1:65" s="14" customFormat="1" ht="11.25">
      <c r="B643" s="222"/>
      <c r="C643" s="223"/>
      <c r="D643" s="208" t="s">
        <v>222</v>
      </c>
      <c r="E643" s="224" t="s">
        <v>21</v>
      </c>
      <c r="F643" s="225" t="s">
        <v>81</v>
      </c>
      <c r="G643" s="223"/>
      <c r="H643" s="226">
        <v>2</v>
      </c>
      <c r="I643" s="227"/>
      <c r="J643" s="223"/>
      <c r="K643" s="223"/>
      <c r="L643" s="228"/>
      <c r="M643" s="229"/>
      <c r="N643" s="230"/>
      <c r="O643" s="230"/>
      <c r="P643" s="230"/>
      <c r="Q643" s="230"/>
      <c r="R643" s="230"/>
      <c r="S643" s="230"/>
      <c r="T643" s="231"/>
      <c r="AT643" s="232" t="s">
        <v>222</v>
      </c>
      <c r="AU643" s="232" t="s">
        <v>81</v>
      </c>
      <c r="AV643" s="14" t="s">
        <v>81</v>
      </c>
      <c r="AW643" s="14" t="s">
        <v>34</v>
      </c>
      <c r="AX643" s="14" t="s">
        <v>73</v>
      </c>
      <c r="AY643" s="232" t="s">
        <v>212</v>
      </c>
    </row>
    <row r="644" spans="1:65" s="16" customFormat="1" ht="11.25">
      <c r="B644" s="244"/>
      <c r="C644" s="245"/>
      <c r="D644" s="208" t="s">
        <v>222</v>
      </c>
      <c r="E644" s="246" t="s">
        <v>21</v>
      </c>
      <c r="F644" s="247" t="s">
        <v>239</v>
      </c>
      <c r="G644" s="245"/>
      <c r="H644" s="248">
        <v>97.216999999999999</v>
      </c>
      <c r="I644" s="249"/>
      <c r="J644" s="245"/>
      <c r="K644" s="245"/>
      <c r="L644" s="250"/>
      <c r="M644" s="251"/>
      <c r="N644" s="252"/>
      <c r="O644" s="252"/>
      <c r="P644" s="252"/>
      <c r="Q644" s="252"/>
      <c r="R644" s="252"/>
      <c r="S644" s="252"/>
      <c r="T644" s="253"/>
      <c r="AT644" s="254" t="s">
        <v>222</v>
      </c>
      <c r="AU644" s="254" t="s">
        <v>81</v>
      </c>
      <c r="AV644" s="16" t="s">
        <v>93</v>
      </c>
      <c r="AW644" s="16" t="s">
        <v>34</v>
      </c>
      <c r="AX644" s="16" t="s">
        <v>79</v>
      </c>
      <c r="AY644" s="254" t="s">
        <v>212</v>
      </c>
    </row>
    <row r="645" spans="1:65" s="2" customFormat="1" ht="16.5" customHeight="1">
      <c r="A645" s="36"/>
      <c r="B645" s="37"/>
      <c r="C645" s="255" t="s">
        <v>878</v>
      </c>
      <c r="D645" s="255" t="s">
        <v>328</v>
      </c>
      <c r="E645" s="256" t="s">
        <v>879</v>
      </c>
      <c r="F645" s="257" t="s">
        <v>880</v>
      </c>
      <c r="G645" s="258" t="s">
        <v>150</v>
      </c>
      <c r="H645" s="259">
        <v>106.93899999999999</v>
      </c>
      <c r="I645" s="260"/>
      <c r="J645" s="261">
        <f>ROUND(I645*H645,2)</f>
        <v>0</v>
      </c>
      <c r="K645" s="257" t="s">
        <v>218</v>
      </c>
      <c r="L645" s="262"/>
      <c r="M645" s="263" t="s">
        <v>21</v>
      </c>
      <c r="N645" s="264" t="s">
        <v>44</v>
      </c>
      <c r="O645" s="66"/>
      <c r="P645" s="204">
        <f>O645*H645</f>
        <v>0</v>
      </c>
      <c r="Q645" s="204">
        <v>1.2999999999999999E-4</v>
      </c>
      <c r="R645" s="204">
        <f>Q645*H645</f>
        <v>1.3902069999999997E-2</v>
      </c>
      <c r="S645" s="204">
        <v>0</v>
      </c>
      <c r="T645" s="205">
        <f>S645*H645</f>
        <v>0</v>
      </c>
      <c r="U645" s="36"/>
      <c r="V645" s="36"/>
      <c r="W645" s="36"/>
      <c r="X645" s="36"/>
      <c r="Y645" s="36"/>
      <c r="Z645" s="36"/>
      <c r="AA645" s="36"/>
      <c r="AB645" s="36"/>
      <c r="AC645" s="36"/>
      <c r="AD645" s="36"/>
      <c r="AE645" s="36"/>
      <c r="AR645" s="206" t="s">
        <v>269</v>
      </c>
      <c r="AT645" s="206" t="s">
        <v>328</v>
      </c>
      <c r="AU645" s="206" t="s">
        <v>81</v>
      </c>
      <c r="AY645" s="19" t="s">
        <v>212</v>
      </c>
      <c r="BE645" s="207">
        <f>IF(N645="základní",J645,0)</f>
        <v>0</v>
      </c>
      <c r="BF645" s="207">
        <f>IF(N645="snížená",J645,0)</f>
        <v>0</v>
      </c>
      <c r="BG645" s="207">
        <f>IF(N645="zákl. přenesená",J645,0)</f>
        <v>0</v>
      </c>
      <c r="BH645" s="207">
        <f>IF(N645="sníž. přenesená",J645,0)</f>
        <v>0</v>
      </c>
      <c r="BI645" s="207">
        <f>IF(N645="nulová",J645,0)</f>
        <v>0</v>
      </c>
      <c r="BJ645" s="19" t="s">
        <v>79</v>
      </c>
      <c r="BK645" s="207">
        <f>ROUND(I645*H645,2)</f>
        <v>0</v>
      </c>
      <c r="BL645" s="19" t="s">
        <v>93</v>
      </c>
      <c r="BM645" s="206" t="s">
        <v>881</v>
      </c>
    </row>
    <row r="646" spans="1:65" s="2" customFormat="1" ht="19.5">
      <c r="A646" s="36"/>
      <c r="B646" s="37"/>
      <c r="C646" s="38"/>
      <c r="D646" s="208" t="s">
        <v>292</v>
      </c>
      <c r="E646" s="38"/>
      <c r="F646" s="209" t="s">
        <v>882</v>
      </c>
      <c r="G646" s="38"/>
      <c r="H646" s="38"/>
      <c r="I646" s="119"/>
      <c r="J646" s="38"/>
      <c r="K646" s="38"/>
      <c r="L646" s="41"/>
      <c r="M646" s="210"/>
      <c r="N646" s="211"/>
      <c r="O646" s="66"/>
      <c r="P646" s="66"/>
      <c r="Q646" s="66"/>
      <c r="R646" s="66"/>
      <c r="S646" s="66"/>
      <c r="T646" s="67"/>
      <c r="U646" s="36"/>
      <c r="V646" s="36"/>
      <c r="W646" s="36"/>
      <c r="X646" s="36"/>
      <c r="Y646" s="36"/>
      <c r="Z646" s="36"/>
      <c r="AA646" s="36"/>
      <c r="AB646" s="36"/>
      <c r="AC646" s="36"/>
      <c r="AD646" s="36"/>
      <c r="AE646" s="36"/>
      <c r="AT646" s="19" t="s">
        <v>292</v>
      </c>
      <c r="AU646" s="19" t="s">
        <v>81</v>
      </c>
    </row>
    <row r="647" spans="1:65" s="14" customFormat="1" ht="11.25">
      <c r="B647" s="222"/>
      <c r="C647" s="223"/>
      <c r="D647" s="208" t="s">
        <v>222</v>
      </c>
      <c r="E647" s="223"/>
      <c r="F647" s="225" t="s">
        <v>883</v>
      </c>
      <c r="G647" s="223"/>
      <c r="H647" s="226">
        <v>106.93899999999999</v>
      </c>
      <c r="I647" s="227"/>
      <c r="J647" s="223"/>
      <c r="K647" s="223"/>
      <c r="L647" s="228"/>
      <c r="M647" s="229"/>
      <c r="N647" s="230"/>
      <c r="O647" s="230"/>
      <c r="P647" s="230"/>
      <c r="Q647" s="230"/>
      <c r="R647" s="230"/>
      <c r="S647" s="230"/>
      <c r="T647" s="231"/>
      <c r="AT647" s="232" t="s">
        <v>222</v>
      </c>
      <c r="AU647" s="232" t="s">
        <v>81</v>
      </c>
      <c r="AV647" s="14" t="s">
        <v>81</v>
      </c>
      <c r="AW647" s="14" t="s">
        <v>4</v>
      </c>
      <c r="AX647" s="14" t="s">
        <v>79</v>
      </c>
      <c r="AY647" s="232" t="s">
        <v>212</v>
      </c>
    </row>
    <row r="648" spans="1:65" s="2" customFormat="1" ht="16.5" customHeight="1">
      <c r="A648" s="36"/>
      <c r="B648" s="37"/>
      <c r="C648" s="255" t="s">
        <v>884</v>
      </c>
      <c r="D648" s="255" t="s">
        <v>328</v>
      </c>
      <c r="E648" s="256" t="s">
        <v>885</v>
      </c>
      <c r="F648" s="257" t="s">
        <v>886</v>
      </c>
      <c r="G648" s="258" t="s">
        <v>150</v>
      </c>
      <c r="H648" s="259">
        <v>102.078</v>
      </c>
      <c r="I648" s="260"/>
      <c r="J648" s="261">
        <f>ROUND(I648*H648,2)</f>
        <v>0</v>
      </c>
      <c r="K648" s="257" t="s">
        <v>21</v>
      </c>
      <c r="L648" s="262"/>
      <c r="M648" s="263" t="s">
        <v>21</v>
      </c>
      <c r="N648" s="264" t="s">
        <v>44</v>
      </c>
      <c r="O648" s="66"/>
      <c r="P648" s="204">
        <f>O648*H648</f>
        <v>0</v>
      </c>
      <c r="Q648" s="204">
        <v>8.0000000000000002E-3</v>
      </c>
      <c r="R648" s="204">
        <f>Q648*H648</f>
        <v>0.81662400000000002</v>
      </c>
      <c r="S648" s="204">
        <v>0</v>
      </c>
      <c r="T648" s="205">
        <f>S648*H648</f>
        <v>0</v>
      </c>
      <c r="U648" s="36"/>
      <c r="V648" s="36"/>
      <c r="W648" s="36"/>
      <c r="X648" s="36"/>
      <c r="Y648" s="36"/>
      <c r="Z648" s="36"/>
      <c r="AA648" s="36"/>
      <c r="AB648" s="36"/>
      <c r="AC648" s="36"/>
      <c r="AD648" s="36"/>
      <c r="AE648" s="36"/>
      <c r="AR648" s="206" t="s">
        <v>269</v>
      </c>
      <c r="AT648" s="206" t="s">
        <v>328</v>
      </c>
      <c r="AU648" s="206" t="s">
        <v>81</v>
      </c>
      <c r="AY648" s="19" t="s">
        <v>212</v>
      </c>
      <c r="BE648" s="207">
        <f>IF(N648="základní",J648,0)</f>
        <v>0</v>
      </c>
      <c r="BF648" s="207">
        <f>IF(N648="snížená",J648,0)</f>
        <v>0</v>
      </c>
      <c r="BG648" s="207">
        <f>IF(N648="zákl. přenesená",J648,0)</f>
        <v>0</v>
      </c>
      <c r="BH648" s="207">
        <f>IF(N648="sníž. přenesená",J648,0)</f>
        <v>0</v>
      </c>
      <c r="BI648" s="207">
        <f>IF(N648="nulová",J648,0)</f>
        <v>0</v>
      </c>
      <c r="BJ648" s="19" t="s">
        <v>79</v>
      </c>
      <c r="BK648" s="207">
        <f>ROUND(I648*H648,2)</f>
        <v>0</v>
      </c>
      <c r="BL648" s="19" t="s">
        <v>93</v>
      </c>
      <c r="BM648" s="206" t="s">
        <v>887</v>
      </c>
    </row>
    <row r="649" spans="1:65" s="14" customFormat="1" ht="11.25">
      <c r="B649" s="222"/>
      <c r="C649" s="223"/>
      <c r="D649" s="208" t="s">
        <v>222</v>
      </c>
      <c r="E649" s="223"/>
      <c r="F649" s="225" t="s">
        <v>888</v>
      </c>
      <c r="G649" s="223"/>
      <c r="H649" s="226">
        <v>102.078</v>
      </c>
      <c r="I649" s="227"/>
      <c r="J649" s="223"/>
      <c r="K649" s="223"/>
      <c r="L649" s="228"/>
      <c r="M649" s="229"/>
      <c r="N649" s="230"/>
      <c r="O649" s="230"/>
      <c r="P649" s="230"/>
      <c r="Q649" s="230"/>
      <c r="R649" s="230"/>
      <c r="S649" s="230"/>
      <c r="T649" s="231"/>
      <c r="AT649" s="232" t="s">
        <v>222</v>
      </c>
      <c r="AU649" s="232" t="s">
        <v>81</v>
      </c>
      <c r="AV649" s="14" t="s">
        <v>81</v>
      </c>
      <c r="AW649" s="14" t="s">
        <v>4</v>
      </c>
      <c r="AX649" s="14" t="s">
        <v>79</v>
      </c>
      <c r="AY649" s="232" t="s">
        <v>212</v>
      </c>
    </row>
    <row r="650" spans="1:65" s="2" customFormat="1" ht="16.5" customHeight="1">
      <c r="A650" s="36"/>
      <c r="B650" s="37"/>
      <c r="C650" s="255" t="s">
        <v>889</v>
      </c>
      <c r="D650" s="255" t="s">
        <v>328</v>
      </c>
      <c r="E650" s="256" t="s">
        <v>890</v>
      </c>
      <c r="F650" s="257" t="s">
        <v>891</v>
      </c>
      <c r="G650" s="258" t="s">
        <v>150</v>
      </c>
      <c r="H650" s="259">
        <v>121.521</v>
      </c>
      <c r="I650" s="260"/>
      <c r="J650" s="261">
        <f>ROUND(I650*H650,2)</f>
        <v>0</v>
      </c>
      <c r="K650" s="257" t="s">
        <v>21</v>
      </c>
      <c r="L650" s="262"/>
      <c r="M650" s="263" t="s">
        <v>21</v>
      </c>
      <c r="N650" s="264" t="s">
        <v>44</v>
      </c>
      <c r="O650" s="66"/>
      <c r="P650" s="204">
        <f>O650*H650</f>
        <v>0</v>
      </c>
      <c r="Q650" s="204">
        <v>1.46E-2</v>
      </c>
      <c r="R650" s="204">
        <f>Q650*H650</f>
        <v>1.7742066000000001</v>
      </c>
      <c r="S650" s="204">
        <v>0</v>
      </c>
      <c r="T650" s="205">
        <f>S650*H650</f>
        <v>0</v>
      </c>
      <c r="U650" s="36"/>
      <c r="V650" s="36"/>
      <c r="W650" s="36"/>
      <c r="X650" s="36"/>
      <c r="Y650" s="36"/>
      <c r="Z650" s="36"/>
      <c r="AA650" s="36"/>
      <c r="AB650" s="36"/>
      <c r="AC650" s="36"/>
      <c r="AD650" s="36"/>
      <c r="AE650" s="36"/>
      <c r="AR650" s="206" t="s">
        <v>269</v>
      </c>
      <c r="AT650" s="206" t="s">
        <v>328</v>
      </c>
      <c r="AU650" s="206" t="s">
        <v>81</v>
      </c>
      <c r="AY650" s="19" t="s">
        <v>212</v>
      </c>
      <c r="BE650" s="207">
        <f>IF(N650="základní",J650,0)</f>
        <v>0</v>
      </c>
      <c r="BF650" s="207">
        <f>IF(N650="snížená",J650,0)</f>
        <v>0</v>
      </c>
      <c r="BG650" s="207">
        <f>IF(N650="zákl. přenesená",J650,0)</f>
        <v>0</v>
      </c>
      <c r="BH650" s="207">
        <f>IF(N650="sníž. přenesená",J650,0)</f>
        <v>0</v>
      </c>
      <c r="BI650" s="207">
        <f>IF(N650="nulová",J650,0)</f>
        <v>0</v>
      </c>
      <c r="BJ650" s="19" t="s">
        <v>79</v>
      </c>
      <c r="BK650" s="207">
        <f>ROUND(I650*H650,2)</f>
        <v>0</v>
      </c>
      <c r="BL650" s="19" t="s">
        <v>93</v>
      </c>
      <c r="BM650" s="206" t="s">
        <v>892</v>
      </c>
    </row>
    <row r="651" spans="1:65" s="2" customFormat="1" ht="39">
      <c r="A651" s="36"/>
      <c r="B651" s="37"/>
      <c r="C651" s="38"/>
      <c r="D651" s="208" t="s">
        <v>292</v>
      </c>
      <c r="E651" s="38"/>
      <c r="F651" s="209" t="s">
        <v>893</v>
      </c>
      <c r="G651" s="38"/>
      <c r="H651" s="38"/>
      <c r="I651" s="119"/>
      <c r="J651" s="38"/>
      <c r="K651" s="38"/>
      <c r="L651" s="41"/>
      <c r="M651" s="210"/>
      <c r="N651" s="211"/>
      <c r="O651" s="66"/>
      <c r="P651" s="66"/>
      <c r="Q651" s="66"/>
      <c r="R651" s="66"/>
      <c r="S651" s="66"/>
      <c r="T651" s="67"/>
      <c r="U651" s="36"/>
      <c r="V651" s="36"/>
      <c r="W651" s="36"/>
      <c r="X651" s="36"/>
      <c r="Y651" s="36"/>
      <c r="Z651" s="36"/>
      <c r="AA651" s="36"/>
      <c r="AB651" s="36"/>
      <c r="AC651" s="36"/>
      <c r="AD651" s="36"/>
      <c r="AE651" s="36"/>
      <c r="AT651" s="19" t="s">
        <v>292</v>
      </c>
      <c r="AU651" s="19" t="s">
        <v>81</v>
      </c>
    </row>
    <row r="652" spans="1:65" s="14" customFormat="1" ht="11.25">
      <c r="B652" s="222"/>
      <c r="C652" s="223"/>
      <c r="D652" s="208" t="s">
        <v>222</v>
      </c>
      <c r="E652" s="223"/>
      <c r="F652" s="225" t="s">
        <v>894</v>
      </c>
      <c r="G652" s="223"/>
      <c r="H652" s="226">
        <v>121.521</v>
      </c>
      <c r="I652" s="227"/>
      <c r="J652" s="223"/>
      <c r="K652" s="223"/>
      <c r="L652" s="228"/>
      <c r="M652" s="229"/>
      <c r="N652" s="230"/>
      <c r="O652" s="230"/>
      <c r="P652" s="230"/>
      <c r="Q652" s="230"/>
      <c r="R652" s="230"/>
      <c r="S652" s="230"/>
      <c r="T652" s="231"/>
      <c r="AT652" s="232" t="s">
        <v>222</v>
      </c>
      <c r="AU652" s="232" t="s">
        <v>81</v>
      </c>
      <c r="AV652" s="14" t="s">
        <v>81</v>
      </c>
      <c r="AW652" s="14" t="s">
        <v>4</v>
      </c>
      <c r="AX652" s="14" t="s">
        <v>79</v>
      </c>
      <c r="AY652" s="232" t="s">
        <v>212</v>
      </c>
    </row>
    <row r="653" spans="1:65" s="2" customFormat="1" ht="33" customHeight="1">
      <c r="A653" s="36"/>
      <c r="B653" s="37"/>
      <c r="C653" s="195" t="s">
        <v>895</v>
      </c>
      <c r="D653" s="195" t="s">
        <v>214</v>
      </c>
      <c r="E653" s="196" t="s">
        <v>896</v>
      </c>
      <c r="F653" s="197" t="s">
        <v>897</v>
      </c>
      <c r="G653" s="198" t="s">
        <v>146</v>
      </c>
      <c r="H653" s="199">
        <v>74.7</v>
      </c>
      <c r="I653" s="200"/>
      <c r="J653" s="201">
        <f>ROUND(I653*H653,2)</f>
        <v>0</v>
      </c>
      <c r="K653" s="197" t="s">
        <v>218</v>
      </c>
      <c r="L653" s="41"/>
      <c r="M653" s="202" t="s">
        <v>21</v>
      </c>
      <c r="N653" s="203" t="s">
        <v>44</v>
      </c>
      <c r="O653" s="66"/>
      <c r="P653" s="204">
        <f>O653*H653</f>
        <v>0</v>
      </c>
      <c r="Q653" s="204">
        <v>1.5299999999999999E-3</v>
      </c>
      <c r="R653" s="204">
        <f>Q653*H653</f>
        <v>0.11429099999999999</v>
      </c>
      <c r="S653" s="204">
        <v>0</v>
      </c>
      <c r="T653" s="205">
        <f>S653*H653</f>
        <v>0</v>
      </c>
      <c r="U653" s="36"/>
      <c r="V653" s="36"/>
      <c r="W653" s="36"/>
      <c r="X653" s="36"/>
      <c r="Y653" s="36"/>
      <c r="Z653" s="36"/>
      <c r="AA653" s="36"/>
      <c r="AB653" s="36"/>
      <c r="AC653" s="36"/>
      <c r="AD653" s="36"/>
      <c r="AE653" s="36"/>
      <c r="AR653" s="206" t="s">
        <v>93</v>
      </c>
      <c r="AT653" s="206" t="s">
        <v>214</v>
      </c>
      <c r="AU653" s="206" t="s">
        <v>81</v>
      </c>
      <c r="AY653" s="19" t="s">
        <v>212</v>
      </c>
      <c r="BE653" s="207">
        <f>IF(N653="základní",J653,0)</f>
        <v>0</v>
      </c>
      <c r="BF653" s="207">
        <f>IF(N653="snížená",J653,0)</f>
        <v>0</v>
      </c>
      <c r="BG653" s="207">
        <f>IF(N653="zákl. přenesená",J653,0)</f>
        <v>0</v>
      </c>
      <c r="BH653" s="207">
        <f>IF(N653="sníž. přenesená",J653,0)</f>
        <v>0</v>
      </c>
      <c r="BI653" s="207">
        <f>IF(N653="nulová",J653,0)</f>
        <v>0</v>
      </c>
      <c r="BJ653" s="19" t="s">
        <v>79</v>
      </c>
      <c r="BK653" s="207">
        <f>ROUND(I653*H653,2)</f>
        <v>0</v>
      </c>
      <c r="BL653" s="19" t="s">
        <v>93</v>
      </c>
      <c r="BM653" s="206" t="s">
        <v>898</v>
      </c>
    </row>
    <row r="654" spans="1:65" s="2" customFormat="1" ht="126.75">
      <c r="A654" s="36"/>
      <c r="B654" s="37"/>
      <c r="C654" s="38"/>
      <c r="D654" s="208" t="s">
        <v>220</v>
      </c>
      <c r="E654" s="38"/>
      <c r="F654" s="209" t="s">
        <v>873</v>
      </c>
      <c r="G654" s="38"/>
      <c r="H654" s="38"/>
      <c r="I654" s="119"/>
      <c r="J654" s="38"/>
      <c r="K654" s="38"/>
      <c r="L654" s="41"/>
      <c r="M654" s="210"/>
      <c r="N654" s="211"/>
      <c r="O654" s="66"/>
      <c r="P654" s="66"/>
      <c r="Q654" s="66"/>
      <c r="R654" s="66"/>
      <c r="S654" s="66"/>
      <c r="T654" s="67"/>
      <c r="U654" s="36"/>
      <c r="V654" s="36"/>
      <c r="W654" s="36"/>
      <c r="X654" s="36"/>
      <c r="Y654" s="36"/>
      <c r="Z654" s="36"/>
      <c r="AA654" s="36"/>
      <c r="AB654" s="36"/>
      <c r="AC654" s="36"/>
      <c r="AD654" s="36"/>
      <c r="AE654" s="36"/>
      <c r="AT654" s="19" t="s">
        <v>220</v>
      </c>
      <c r="AU654" s="19" t="s">
        <v>81</v>
      </c>
    </row>
    <row r="655" spans="1:65" s="13" customFormat="1" ht="11.25">
      <c r="B655" s="212"/>
      <c r="C655" s="213"/>
      <c r="D655" s="208" t="s">
        <v>222</v>
      </c>
      <c r="E655" s="214" t="s">
        <v>21</v>
      </c>
      <c r="F655" s="215" t="s">
        <v>874</v>
      </c>
      <c r="G655" s="213"/>
      <c r="H655" s="214" t="s">
        <v>21</v>
      </c>
      <c r="I655" s="216"/>
      <c r="J655" s="213"/>
      <c r="K655" s="213"/>
      <c r="L655" s="217"/>
      <c r="M655" s="218"/>
      <c r="N655" s="219"/>
      <c r="O655" s="219"/>
      <c r="P655" s="219"/>
      <c r="Q655" s="219"/>
      <c r="R655" s="219"/>
      <c r="S655" s="219"/>
      <c r="T655" s="220"/>
      <c r="AT655" s="221" t="s">
        <v>222</v>
      </c>
      <c r="AU655" s="221" t="s">
        <v>81</v>
      </c>
      <c r="AV655" s="13" t="s">
        <v>79</v>
      </c>
      <c r="AW655" s="13" t="s">
        <v>34</v>
      </c>
      <c r="AX655" s="13" t="s">
        <v>73</v>
      </c>
      <c r="AY655" s="221" t="s">
        <v>212</v>
      </c>
    </row>
    <row r="656" spans="1:65" s="14" customFormat="1" ht="11.25">
      <c r="B656" s="222"/>
      <c r="C656" s="223"/>
      <c r="D656" s="208" t="s">
        <v>222</v>
      </c>
      <c r="E656" s="224" t="s">
        <v>21</v>
      </c>
      <c r="F656" s="225" t="s">
        <v>899</v>
      </c>
      <c r="G656" s="223"/>
      <c r="H656" s="226">
        <v>74.7</v>
      </c>
      <c r="I656" s="227"/>
      <c r="J656" s="223"/>
      <c r="K656" s="223"/>
      <c r="L656" s="228"/>
      <c r="M656" s="229"/>
      <c r="N656" s="230"/>
      <c r="O656" s="230"/>
      <c r="P656" s="230"/>
      <c r="Q656" s="230"/>
      <c r="R656" s="230"/>
      <c r="S656" s="230"/>
      <c r="T656" s="231"/>
      <c r="AT656" s="232" t="s">
        <v>222</v>
      </c>
      <c r="AU656" s="232" t="s">
        <v>81</v>
      </c>
      <c r="AV656" s="14" t="s">
        <v>81</v>
      </c>
      <c r="AW656" s="14" t="s">
        <v>34</v>
      </c>
      <c r="AX656" s="14" t="s">
        <v>73</v>
      </c>
      <c r="AY656" s="232" t="s">
        <v>212</v>
      </c>
    </row>
    <row r="657" spans="1:65" s="15" customFormat="1" ht="11.25">
      <c r="B657" s="233"/>
      <c r="C657" s="234"/>
      <c r="D657" s="208" t="s">
        <v>222</v>
      </c>
      <c r="E657" s="235" t="s">
        <v>21</v>
      </c>
      <c r="F657" s="236" t="s">
        <v>226</v>
      </c>
      <c r="G657" s="234"/>
      <c r="H657" s="237">
        <v>74.7</v>
      </c>
      <c r="I657" s="238"/>
      <c r="J657" s="234"/>
      <c r="K657" s="234"/>
      <c r="L657" s="239"/>
      <c r="M657" s="240"/>
      <c r="N657" s="241"/>
      <c r="O657" s="241"/>
      <c r="P657" s="241"/>
      <c r="Q657" s="241"/>
      <c r="R657" s="241"/>
      <c r="S657" s="241"/>
      <c r="T657" s="242"/>
      <c r="AT657" s="243" t="s">
        <v>222</v>
      </c>
      <c r="AU657" s="243" t="s">
        <v>81</v>
      </c>
      <c r="AV657" s="15" t="s">
        <v>88</v>
      </c>
      <c r="AW657" s="15" t="s">
        <v>34</v>
      </c>
      <c r="AX657" s="15" t="s">
        <v>79</v>
      </c>
      <c r="AY657" s="243" t="s">
        <v>212</v>
      </c>
    </row>
    <row r="658" spans="1:65" s="2" customFormat="1" ht="16.5" customHeight="1">
      <c r="A658" s="36"/>
      <c r="B658" s="37"/>
      <c r="C658" s="255" t="s">
        <v>900</v>
      </c>
      <c r="D658" s="255" t="s">
        <v>328</v>
      </c>
      <c r="E658" s="256" t="s">
        <v>879</v>
      </c>
      <c r="F658" s="257" t="s">
        <v>880</v>
      </c>
      <c r="G658" s="258" t="s">
        <v>150</v>
      </c>
      <c r="H658" s="259">
        <v>16.434000000000001</v>
      </c>
      <c r="I658" s="260"/>
      <c r="J658" s="261">
        <f>ROUND(I658*H658,2)</f>
        <v>0</v>
      </c>
      <c r="K658" s="257" t="s">
        <v>218</v>
      </c>
      <c r="L658" s="262"/>
      <c r="M658" s="263" t="s">
        <v>21</v>
      </c>
      <c r="N658" s="264" t="s">
        <v>44</v>
      </c>
      <c r="O658" s="66"/>
      <c r="P658" s="204">
        <f>O658*H658</f>
        <v>0</v>
      </c>
      <c r="Q658" s="204">
        <v>1.2999999999999999E-4</v>
      </c>
      <c r="R658" s="204">
        <f>Q658*H658</f>
        <v>2.13642E-3</v>
      </c>
      <c r="S658" s="204">
        <v>0</v>
      </c>
      <c r="T658" s="205">
        <f>S658*H658</f>
        <v>0</v>
      </c>
      <c r="U658" s="36"/>
      <c r="V658" s="36"/>
      <c r="W658" s="36"/>
      <c r="X658" s="36"/>
      <c r="Y658" s="36"/>
      <c r="Z658" s="36"/>
      <c r="AA658" s="36"/>
      <c r="AB658" s="36"/>
      <c r="AC658" s="36"/>
      <c r="AD658" s="36"/>
      <c r="AE658" s="36"/>
      <c r="AR658" s="206" t="s">
        <v>269</v>
      </c>
      <c r="AT658" s="206" t="s">
        <v>328</v>
      </c>
      <c r="AU658" s="206" t="s">
        <v>81</v>
      </c>
      <c r="AY658" s="19" t="s">
        <v>212</v>
      </c>
      <c r="BE658" s="207">
        <f>IF(N658="základní",J658,0)</f>
        <v>0</v>
      </c>
      <c r="BF658" s="207">
        <f>IF(N658="snížená",J658,0)</f>
        <v>0</v>
      </c>
      <c r="BG658" s="207">
        <f>IF(N658="zákl. přenesená",J658,0)</f>
        <v>0</v>
      </c>
      <c r="BH658" s="207">
        <f>IF(N658="sníž. přenesená",J658,0)</f>
        <v>0</v>
      </c>
      <c r="BI658" s="207">
        <f>IF(N658="nulová",J658,0)</f>
        <v>0</v>
      </c>
      <c r="BJ658" s="19" t="s">
        <v>79</v>
      </c>
      <c r="BK658" s="207">
        <f>ROUND(I658*H658,2)</f>
        <v>0</v>
      </c>
      <c r="BL658" s="19" t="s">
        <v>93</v>
      </c>
      <c r="BM658" s="206" t="s">
        <v>901</v>
      </c>
    </row>
    <row r="659" spans="1:65" s="2" customFormat="1" ht="19.5">
      <c r="A659" s="36"/>
      <c r="B659" s="37"/>
      <c r="C659" s="38"/>
      <c r="D659" s="208" t="s">
        <v>292</v>
      </c>
      <c r="E659" s="38"/>
      <c r="F659" s="209" t="s">
        <v>882</v>
      </c>
      <c r="G659" s="38"/>
      <c r="H659" s="38"/>
      <c r="I659" s="119"/>
      <c r="J659" s="38"/>
      <c r="K659" s="38"/>
      <c r="L659" s="41"/>
      <c r="M659" s="210"/>
      <c r="N659" s="211"/>
      <c r="O659" s="66"/>
      <c r="P659" s="66"/>
      <c r="Q659" s="66"/>
      <c r="R659" s="66"/>
      <c r="S659" s="66"/>
      <c r="T659" s="67"/>
      <c r="U659" s="36"/>
      <c r="V659" s="36"/>
      <c r="W659" s="36"/>
      <c r="X659" s="36"/>
      <c r="Y659" s="36"/>
      <c r="Z659" s="36"/>
      <c r="AA659" s="36"/>
      <c r="AB659" s="36"/>
      <c r="AC659" s="36"/>
      <c r="AD659" s="36"/>
      <c r="AE659" s="36"/>
      <c r="AT659" s="19" t="s">
        <v>292</v>
      </c>
      <c r="AU659" s="19" t="s">
        <v>81</v>
      </c>
    </row>
    <row r="660" spans="1:65" s="14" customFormat="1" ht="11.25">
      <c r="B660" s="222"/>
      <c r="C660" s="223"/>
      <c r="D660" s="208" t="s">
        <v>222</v>
      </c>
      <c r="E660" s="224" t="s">
        <v>21</v>
      </c>
      <c r="F660" s="225" t="s">
        <v>902</v>
      </c>
      <c r="G660" s="223"/>
      <c r="H660" s="226">
        <v>14.94</v>
      </c>
      <c r="I660" s="227"/>
      <c r="J660" s="223"/>
      <c r="K660" s="223"/>
      <c r="L660" s="228"/>
      <c r="M660" s="229"/>
      <c r="N660" s="230"/>
      <c r="O660" s="230"/>
      <c r="P660" s="230"/>
      <c r="Q660" s="230"/>
      <c r="R660" s="230"/>
      <c r="S660" s="230"/>
      <c r="T660" s="231"/>
      <c r="AT660" s="232" t="s">
        <v>222</v>
      </c>
      <c r="AU660" s="232" t="s">
        <v>81</v>
      </c>
      <c r="AV660" s="14" t="s">
        <v>81</v>
      </c>
      <c r="AW660" s="14" t="s">
        <v>34</v>
      </c>
      <c r="AX660" s="14" t="s">
        <v>79</v>
      </c>
      <c r="AY660" s="232" t="s">
        <v>212</v>
      </c>
    </row>
    <row r="661" spans="1:65" s="14" customFormat="1" ht="11.25">
      <c r="B661" s="222"/>
      <c r="C661" s="223"/>
      <c r="D661" s="208" t="s">
        <v>222</v>
      </c>
      <c r="E661" s="223"/>
      <c r="F661" s="225" t="s">
        <v>903</v>
      </c>
      <c r="G661" s="223"/>
      <c r="H661" s="226">
        <v>16.434000000000001</v>
      </c>
      <c r="I661" s="227"/>
      <c r="J661" s="223"/>
      <c r="K661" s="223"/>
      <c r="L661" s="228"/>
      <c r="M661" s="229"/>
      <c r="N661" s="230"/>
      <c r="O661" s="230"/>
      <c r="P661" s="230"/>
      <c r="Q661" s="230"/>
      <c r="R661" s="230"/>
      <c r="S661" s="230"/>
      <c r="T661" s="231"/>
      <c r="AT661" s="232" t="s">
        <v>222</v>
      </c>
      <c r="AU661" s="232" t="s">
        <v>81</v>
      </c>
      <c r="AV661" s="14" t="s">
        <v>81</v>
      </c>
      <c r="AW661" s="14" t="s">
        <v>4</v>
      </c>
      <c r="AX661" s="14" t="s">
        <v>79</v>
      </c>
      <c r="AY661" s="232" t="s">
        <v>212</v>
      </c>
    </row>
    <row r="662" spans="1:65" s="2" customFormat="1" ht="16.5" customHeight="1">
      <c r="A662" s="36"/>
      <c r="B662" s="37"/>
      <c r="C662" s="255" t="s">
        <v>904</v>
      </c>
      <c r="D662" s="255" t="s">
        <v>328</v>
      </c>
      <c r="E662" s="256" t="s">
        <v>890</v>
      </c>
      <c r="F662" s="257" t="s">
        <v>891</v>
      </c>
      <c r="G662" s="258" t="s">
        <v>150</v>
      </c>
      <c r="H662" s="259">
        <v>18.675000000000001</v>
      </c>
      <c r="I662" s="260"/>
      <c r="J662" s="261">
        <f>ROUND(I662*H662,2)</f>
        <v>0</v>
      </c>
      <c r="K662" s="257" t="s">
        <v>21</v>
      </c>
      <c r="L662" s="262"/>
      <c r="M662" s="263" t="s">
        <v>21</v>
      </c>
      <c r="N662" s="264" t="s">
        <v>44</v>
      </c>
      <c r="O662" s="66"/>
      <c r="P662" s="204">
        <f>O662*H662</f>
        <v>0</v>
      </c>
      <c r="Q662" s="204">
        <v>1.46E-2</v>
      </c>
      <c r="R662" s="204">
        <f>Q662*H662</f>
        <v>0.27265500000000004</v>
      </c>
      <c r="S662" s="204">
        <v>0</v>
      </c>
      <c r="T662" s="205">
        <f>S662*H662</f>
        <v>0</v>
      </c>
      <c r="U662" s="36"/>
      <c r="V662" s="36"/>
      <c r="W662" s="36"/>
      <c r="X662" s="36"/>
      <c r="Y662" s="36"/>
      <c r="Z662" s="36"/>
      <c r="AA662" s="36"/>
      <c r="AB662" s="36"/>
      <c r="AC662" s="36"/>
      <c r="AD662" s="36"/>
      <c r="AE662" s="36"/>
      <c r="AR662" s="206" t="s">
        <v>269</v>
      </c>
      <c r="AT662" s="206" t="s">
        <v>328</v>
      </c>
      <c r="AU662" s="206" t="s">
        <v>81</v>
      </c>
      <c r="AY662" s="19" t="s">
        <v>212</v>
      </c>
      <c r="BE662" s="207">
        <f>IF(N662="základní",J662,0)</f>
        <v>0</v>
      </c>
      <c r="BF662" s="207">
        <f>IF(N662="snížená",J662,0)</f>
        <v>0</v>
      </c>
      <c r="BG662" s="207">
        <f>IF(N662="zákl. přenesená",J662,0)</f>
        <v>0</v>
      </c>
      <c r="BH662" s="207">
        <f>IF(N662="sníž. přenesená",J662,0)</f>
        <v>0</v>
      </c>
      <c r="BI662" s="207">
        <f>IF(N662="nulová",J662,0)</f>
        <v>0</v>
      </c>
      <c r="BJ662" s="19" t="s">
        <v>79</v>
      </c>
      <c r="BK662" s="207">
        <f>ROUND(I662*H662,2)</f>
        <v>0</v>
      </c>
      <c r="BL662" s="19" t="s">
        <v>93</v>
      </c>
      <c r="BM662" s="206" t="s">
        <v>905</v>
      </c>
    </row>
    <row r="663" spans="1:65" s="2" customFormat="1" ht="19.5">
      <c r="A663" s="36"/>
      <c r="B663" s="37"/>
      <c r="C663" s="38"/>
      <c r="D663" s="208" t="s">
        <v>292</v>
      </c>
      <c r="E663" s="38"/>
      <c r="F663" s="209" t="s">
        <v>906</v>
      </c>
      <c r="G663" s="38"/>
      <c r="H663" s="38"/>
      <c r="I663" s="119"/>
      <c r="J663" s="38"/>
      <c r="K663" s="38"/>
      <c r="L663" s="41"/>
      <c r="M663" s="210"/>
      <c r="N663" s="211"/>
      <c r="O663" s="66"/>
      <c r="P663" s="66"/>
      <c r="Q663" s="66"/>
      <c r="R663" s="66"/>
      <c r="S663" s="66"/>
      <c r="T663" s="67"/>
      <c r="U663" s="36"/>
      <c r="V663" s="36"/>
      <c r="W663" s="36"/>
      <c r="X663" s="36"/>
      <c r="Y663" s="36"/>
      <c r="Z663" s="36"/>
      <c r="AA663" s="36"/>
      <c r="AB663" s="36"/>
      <c r="AC663" s="36"/>
      <c r="AD663" s="36"/>
      <c r="AE663" s="36"/>
      <c r="AT663" s="19" t="s">
        <v>292</v>
      </c>
      <c r="AU663" s="19" t="s">
        <v>81</v>
      </c>
    </row>
    <row r="664" spans="1:65" s="14" customFormat="1" ht="11.25">
      <c r="B664" s="222"/>
      <c r="C664" s="223"/>
      <c r="D664" s="208" t="s">
        <v>222</v>
      </c>
      <c r="E664" s="224" t="s">
        <v>21</v>
      </c>
      <c r="F664" s="225" t="s">
        <v>902</v>
      </c>
      <c r="G664" s="223"/>
      <c r="H664" s="226">
        <v>14.94</v>
      </c>
      <c r="I664" s="227"/>
      <c r="J664" s="223"/>
      <c r="K664" s="223"/>
      <c r="L664" s="228"/>
      <c r="M664" s="229"/>
      <c r="N664" s="230"/>
      <c r="O664" s="230"/>
      <c r="P664" s="230"/>
      <c r="Q664" s="230"/>
      <c r="R664" s="230"/>
      <c r="S664" s="230"/>
      <c r="T664" s="231"/>
      <c r="AT664" s="232" t="s">
        <v>222</v>
      </c>
      <c r="AU664" s="232" t="s">
        <v>81</v>
      </c>
      <c r="AV664" s="14" t="s">
        <v>81</v>
      </c>
      <c r="AW664" s="14" t="s">
        <v>34</v>
      </c>
      <c r="AX664" s="14" t="s">
        <v>79</v>
      </c>
      <c r="AY664" s="232" t="s">
        <v>212</v>
      </c>
    </row>
    <row r="665" spans="1:65" s="14" customFormat="1" ht="11.25">
      <c r="B665" s="222"/>
      <c r="C665" s="223"/>
      <c r="D665" s="208" t="s">
        <v>222</v>
      </c>
      <c r="E665" s="223"/>
      <c r="F665" s="225" t="s">
        <v>907</v>
      </c>
      <c r="G665" s="223"/>
      <c r="H665" s="226">
        <v>18.675000000000001</v>
      </c>
      <c r="I665" s="227"/>
      <c r="J665" s="223"/>
      <c r="K665" s="223"/>
      <c r="L665" s="228"/>
      <c r="M665" s="229"/>
      <c r="N665" s="230"/>
      <c r="O665" s="230"/>
      <c r="P665" s="230"/>
      <c r="Q665" s="230"/>
      <c r="R665" s="230"/>
      <c r="S665" s="230"/>
      <c r="T665" s="231"/>
      <c r="AT665" s="232" t="s">
        <v>222</v>
      </c>
      <c r="AU665" s="232" t="s">
        <v>81</v>
      </c>
      <c r="AV665" s="14" t="s">
        <v>81</v>
      </c>
      <c r="AW665" s="14" t="s">
        <v>4</v>
      </c>
      <c r="AX665" s="14" t="s">
        <v>79</v>
      </c>
      <c r="AY665" s="232" t="s">
        <v>212</v>
      </c>
    </row>
    <row r="666" spans="1:65" s="2" customFormat="1" ht="21.75" customHeight="1">
      <c r="A666" s="36"/>
      <c r="B666" s="37"/>
      <c r="C666" s="195" t="s">
        <v>908</v>
      </c>
      <c r="D666" s="195" t="s">
        <v>214</v>
      </c>
      <c r="E666" s="196" t="s">
        <v>909</v>
      </c>
      <c r="F666" s="197" t="s">
        <v>910</v>
      </c>
      <c r="G666" s="198" t="s">
        <v>150</v>
      </c>
      <c r="H666" s="199">
        <v>10</v>
      </c>
      <c r="I666" s="200"/>
      <c r="J666" s="201">
        <f>ROUND(I666*H666,2)</f>
        <v>0</v>
      </c>
      <c r="K666" s="197" t="s">
        <v>218</v>
      </c>
      <c r="L666" s="41"/>
      <c r="M666" s="202" t="s">
        <v>21</v>
      </c>
      <c r="N666" s="203" t="s">
        <v>44</v>
      </c>
      <c r="O666" s="66"/>
      <c r="P666" s="204">
        <f>O666*H666</f>
        <v>0</v>
      </c>
      <c r="Q666" s="204">
        <v>2.1090000000000001E-2</v>
      </c>
      <c r="R666" s="204">
        <f>Q666*H666</f>
        <v>0.2109</v>
      </c>
      <c r="S666" s="204">
        <v>0</v>
      </c>
      <c r="T666" s="205">
        <f>S666*H666</f>
        <v>0</v>
      </c>
      <c r="U666" s="36"/>
      <c r="V666" s="36"/>
      <c r="W666" s="36"/>
      <c r="X666" s="36"/>
      <c r="Y666" s="36"/>
      <c r="Z666" s="36"/>
      <c r="AA666" s="36"/>
      <c r="AB666" s="36"/>
      <c r="AC666" s="36"/>
      <c r="AD666" s="36"/>
      <c r="AE666" s="36"/>
      <c r="AR666" s="206" t="s">
        <v>93</v>
      </c>
      <c r="AT666" s="206" t="s">
        <v>214</v>
      </c>
      <c r="AU666" s="206" t="s">
        <v>81</v>
      </c>
      <c r="AY666" s="19" t="s">
        <v>212</v>
      </c>
      <c r="BE666" s="207">
        <f>IF(N666="základní",J666,0)</f>
        <v>0</v>
      </c>
      <c r="BF666" s="207">
        <f>IF(N666="snížená",J666,0)</f>
        <v>0</v>
      </c>
      <c r="BG666" s="207">
        <f>IF(N666="zákl. přenesená",J666,0)</f>
        <v>0</v>
      </c>
      <c r="BH666" s="207">
        <f>IF(N666="sníž. přenesená",J666,0)</f>
        <v>0</v>
      </c>
      <c r="BI666" s="207">
        <f>IF(N666="nulová",J666,0)</f>
        <v>0</v>
      </c>
      <c r="BJ666" s="19" t="s">
        <v>79</v>
      </c>
      <c r="BK666" s="207">
        <f>ROUND(I666*H666,2)</f>
        <v>0</v>
      </c>
      <c r="BL666" s="19" t="s">
        <v>93</v>
      </c>
      <c r="BM666" s="206" t="s">
        <v>911</v>
      </c>
    </row>
    <row r="667" spans="1:65" s="14" customFormat="1" ht="11.25">
      <c r="B667" s="222"/>
      <c r="C667" s="223"/>
      <c r="D667" s="208" t="s">
        <v>222</v>
      </c>
      <c r="E667" s="224" t="s">
        <v>21</v>
      </c>
      <c r="F667" s="225" t="s">
        <v>821</v>
      </c>
      <c r="G667" s="223"/>
      <c r="H667" s="226">
        <v>10</v>
      </c>
      <c r="I667" s="227"/>
      <c r="J667" s="223"/>
      <c r="K667" s="223"/>
      <c r="L667" s="228"/>
      <c r="M667" s="229"/>
      <c r="N667" s="230"/>
      <c r="O667" s="230"/>
      <c r="P667" s="230"/>
      <c r="Q667" s="230"/>
      <c r="R667" s="230"/>
      <c r="S667" s="230"/>
      <c r="T667" s="231"/>
      <c r="AT667" s="232" t="s">
        <v>222</v>
      </c>
      <c r="AU667" s="232" t="s">
        <v>81</v>
      </c>
      <c r="AV667" s="14" t="s">
        <v>81</v>
      </c>
      <c r="AW667" s="14" t="s">
        <v>34</v>
      </c>
      <c r="AX667" s="14" t="s">
        <v>73</v>
      </c>
      <c r="AY667" s="232" t="s">
        <v>212</v>
      </c>
    </row>
    <row r="668" spans="1:65" s="15" customFormat="1" ht="11.25">
      <c r="B668" s="233"/>
      <c r="C668" s="234"/>
      <c r="D668" s="208" t="s">
        <v>222</v>
      </c>
      <c r="E668" s="235" t="s">
        <v>21</v>
      </c>
      <c r="F668" s="236" t="s">
        <v>226</v>
      </c>
      <c r="G668" s="234"/>
      <c r="H668" s="237">
        <v>10</v>
      </c>
      <c r="I668" s="238"/>
      <c r="J668" s="234"/>
      <c r="K668" s="234"/>
      <c r="L668" s="239"/>
      <c r="M668" s="240"/>
      <c r="N668" s="241"/>
      <c r="O668" s="241"/>
      <c r="P668" s="241"/>
      <c r="Q668" s="241"/>
      <c r="R668" s="241"/>
      <c r="S668" s="241"/>
      <c r="T668" s="242"/>
      <c r="AT668" s="243" t="s">
        <v>222</v>
      </c>
      <c r="AU668" s="243" t="s">
        <v>81</v>
      </c>
      <c r="AV668" s="15" t="s">
        <v>88</v>
      </c>
      <c r="AW668" s="15" t="s">
        <v>34</v>
      </c>
      <c r="AX668" s="15" t="s">
        <v>79</v>
      </c>
      <c r="AY668" s="243" t="s">
        <v>212</v>
      </c>
    </row>
    <row r="669" spans="1:65" s="2" customFormat="1" ht="21.75" customHeight="1">
      <c r="A669" s="36"/>
      <c r="B669" s="37"/>
      <c r="C669" s="195" t="s">
        <v>912</v>
      </c>
      <c r="D669" s="195" t="s">
        <v>214</v>
      </c>
      <c r="E669" s="196" t="s">
        <v>913</v>
      </c>
      <c r="F669" s="197" t="s">
        <v>914</v>
      </c>
      <c r="G669" s="198" t="s">
        <v>150</v>
      </c>
      <c r="H669" s="199">
        <v>6.62</v>
      </c>
      <c r="I669" s="200"/>
      <c r="J669" s="201">
        <f>ROUND(I669*H669,2)</f>
        <v>0</v>
      </c>
      <c r="K669" s="197" t="s">
        <v>218</v>
      </c>
      <c r="L669" s="41"/>
      <c r="M669" s="202" t="s">
        <v>21</v>
      </c>
      <c r="N669" s="203" t="s">
        <v>44</v>
      </c>
      <c r="O669" s="66"/>
      <c r="P669" s="204">
        <f>O669*H669</f>
        <v>0</v>
      </c>
      <c r="Q669" s="204">
        <v>6.28E-3</v>
      </c>
      <c r="R669" s="204">
        <f>Q669*H669</f>
        <v>4.1573600000000002E-2</v>
      </c>
      <c r="S669" s="204">
        <v>0</v>
      </c>
      <c r="T669" s="205">
        <f>S669*H669</f>
        <v>0</v>
      </c>
      <c r="U669" s="36"/>
      <c r="V669" s="36"/>
      <c r="W669" s="36"/>
      <c r="X669" s="36"/>
      <c r="Y669" s="36"/>
      <c r="Z669" s="36"/>
      <c r="AA669" s="36"/>
      <c r="AB669" s="36"/>
      <c r="AC669" s="36"/>
      <c r="AD669" s="36"/>
      <c r="AE669" s="36"/>
      <c r="AR669" s="206" t="s">
        <v>93</v>
      </c>
      <c r="AT669" s="206" t="s">
        <v>214</v>
      </c>
      <c r="AU669" s="206" t="s">
        <v>81</v>
      </c>
      <c r="AY669" s="19" t="s">
        <v>212</v>
      </c>
      <c r="BE669" s="207">
        <f>IF(N669="základní",J669,0)</f>
        <v>0</v>
      </c>
      <c r="BF669" s="207">
        <f>IF(N669="snížená",J669,0)</f>
        <v>0</v>
      </c>
      <c r="BG669" s="207">
        <f>IF(N669="zákl. přenesená",J669,0)</f>
        <v>0</v>
      </c>
      <c r="BH669" s="207">
        <f>IF(N669="sníž. přenesená",J669,0)</f>
        <v>0</v>
      </c>
      <c r="BI669" s="207">
        <f>IF(N669="nulová",J669,0)</f>
        <v>0</v>
      </c>
      <c r="BJ669" s="19" t="s">
        <v>79</v>
      </c>
      <c r="BK669" s="207">
        <f>ROUND(I669*H669,2)</f>
        <v>0</v>
      </c>
      <c r="BL669" s="19" t="s">
        <v>93</v>
      </c>
      <c r="BM669" s="206" t="s">
        <v>915</v>
      </c>
    </row>
    <row r="670" spans="1:65" s="14" customFormat="1" ht="11.25">
      <c r="B670" s="222"/>
      <c r="C670" s="223"/>
      <c r="D670" s="208" t="s">
        <v>222</v>
      </c>
      <c r="E670" s="224" t="s">
        <v>21</v>
      </c>
      <c r="F670" s="225" t="s">
        <v>831</v>
      </c>
      <c r="G670" s="223"/>
      <c r="H670" s="226">
        <v>6.62</v>
      </c>
      <c r="I670" s="227"/>
      <c r="J670" s="223"/>
      <c r="K670" s="223"/>
      <c r="L670" s="228"/>
      <c r="M670" s="229"/>
      <c r="N670" s="230"/>
      <c r="O670" s="230"/>
      <c r="P670" s="230"/>
      <c r="Q670" s="230"/>
      <c r="R670" s="230"/>
      <c r="S670" s="230"/>
      <c r="T670" s="231"/>
      <c r="AT670" s="232" t="s">
        <v>222</v>
      </c>
      <c r="AU670" s="232" t="s">
        <v>81</v>
      </c>
      <c r="AV670" s="14" t="s">
        <v>81</v>
      </c>
      <c r="AW670" s="14" t="s">
        <v>34</v>
      </c>
      <c r="AX670" s="14" t="s">
        <v>79</v>
      </c>
      <c r="AY670" s="232" t="s">
        <v>212</v>
      </c>
    </row>
    <row r="671" spans="1:65" s="2" customFormat="1" ht="21.75" customHeight="1">
      <c r="A671" s="36"/>
      <c r="B671" s="37"/>
      <c r="C671" s="195" t="s">
        <v>916</v>
      </c>
      <c r="D671" s="195" t="s">
        <v>214</v>
      </c>
      <c r="E671" s="196" t="s">
        <v>917</v>
      </c>
      <c r="F671" s="197" t="s">
        <v>918</v>
      </c>
      <c r="G671" s="198" t="s">
        <v>150</v>
      </c>
      <c r="H671" s="199">
        <v>18.940000000000001</v>
      </c>
      <c r="I671" s="200"/>
      <c r="J671" s="201">
        <f>ROUND(I671*H671,2)</f>
        <v>0</v>
      </c>
      <c r="K671" s="197" t="s">
        <v>21</v>
      </c>
      <c r="L671" s="41"/>
      <c r="M671" s="202" t="s">
        <v>21</v>
      </c>
      <c r="N671" s="203" t="s">
        <v>44</v>
      </c>
      <c r="O671" s="66"/>
      <c r="P671" s="204">
        <f>O671*H671</f>
        <v>0</v>
      </c>
      <c r="Q671" s="204">
        <v>2.6800000000000001E-3</v>
      </c>
      <c r="R671" s="204">
        <f>Q671*H671</f>
        <v>5.0759200000000004E-2</v>
      </c>
      <c r="S671" s="204">
        <v>0</v>
      </c>
      <c r="T671" s="205">
        <f>S671*H671</f>
        <v>0</v>
      </c>
      <c r="U671" s="36"/>
      <c r="V671" s="36"/>
      <c r="W671" s="36"/>
      <c r="X671" s="36"/>
      <c r="Y671" s="36"/>
      <c r="Z671" s="36"/>
      <c r="AA671" s="36"/>
      <c r="AB671" s="36"/>
      <c r="AC671" s="36"/>
      <c r="AD671" s="36"/>
      <c r="AE671" s="36"/>
      <c r="AR671" s="206" t="s">
        <v>93</v>
      </c>
      <c r="AT671" s="206" t="s">
        <v>214</v>
      </c>
      <c r="AU671" s="206" t="s">
        <v>81</v>
      </c>
      <c r="AY671" s="19" t="s">
        <v>212</v>
      </c>
      <c r="BE671" s="207">
        <f>IF(N671="základní",J671,0)</f>
        <v>0</v>
      </c>
      <c r="BF671" s="207">
        <f>IF(N671="snížená",J671,0)</f>
        <v>0</v>
      </c>
      <c r="BG671" s="207">
        <f>IF(N671="zákl. přenesená",J671,0)</f>
        <v>0</v>
      </c>
      <c r="BH671" s="207">
        <f>IF(N671="sníž. přenesená",J671,0)</f>
        <v>0</v>
      </c>
      <c r="BI671" s="207">
        <f>IF(N671="nulová",J671,0)</f>
        <v>0</v>
      </c>
      <c r="BJ671" s="19" t="s">
        <v>79</v>
      </c>
      <c r="BK671" s="207">
        <f>ROUND(I671*H671,2)</f>
        <v>0</v>
      </c>
      <c r="BL671" s="19" t="s">
        <v>93</v>
      </c>
      <c r="BM671" s="206" t="s">
        <v>919</v>
      </c>
    </row>
    <row r="672" spans="1:65" s="14" customFormat="1" ht="11.25">
      <c r="B672" s="222"/>
      <c r="C672" s="223"/>
      <c r="D672" s="208" t="s">
        <v>222</v>
      </c>
      <c r="E672" s="224" t="s">
        <v>21</v>
      </c>
      <c r="F672" s="225" t="s">
        <v>832</v>
      </c>
      <c r="G672" s="223"/>
      <c r="H672" s="226">
        <v>1.35</v>
      </c>
      <c r="I672" s="227"/>
      <c r="J672" s="223"/>
      <c r="K672" s="223"/>
      <c r="L672" s="228"/>
      <c r="M672" s="229"/>
      <c r="N672" s="230"/>
      <c r="O672" s="230"/>
      <c r="P672" s="230"/>
      <c r="Q672" s="230"/>
      <c r="R672" s="230"/>
      <c r="S672" s="230"/>
      <c r="T672" s="231"/>
      <c r="AT672" s="232" t="s">
        <v>222</v>
      </c>
      <c r="AU672" s="232" t="s">
        <v>81</v>
      </c>
      <c r="AV672" s="14" t="s">
        <v>81</v>
      </c>
      <c r="AW672" s="14" t="s">
        <v>34</v>
      </c>
      <c r="AX672" s="14" t="s">
        <v>73</v>
      </c>
      <c r="AY672" s="232" t="s">
        <v>212</v>
      </c>
    </row>
    <row r="673" spans="1:65" s="14" customFormat="1" ht="11.25">
      <c r="B673" s="222"/>
      <c r="C673" s="223"/>
      <c r="D673" s="208" t="s">
        <v>222</v>
      </c>
      <c r="E673" s="224" t="s">
        <v>21</v>
      </c>
      <c r="F673" s="225" t="s">
        <v>837</v>
      </c>
      <c r="G673" s="223"/>
      <c r="H673" s="226">
        <v>12.59</v>
      </c>
      <c r="I673" s="227"/>
      <c r="J673" s="223"/>
      <c r="K673" s="223"/>
      <c r="L673" s="228"/>
      <c r="M673" s="229"/>
      <c r="N673" s="230"/>
      <c r="O673" s="230"/>
      <c r="P673" s="230"/>
      <c r="Q673" s="230"/>
      <c r="R673" s="230"/>
      <c r="S673" s="230"/>
      <c r="T673" s="231"/>
      <c r="AT673" s="232" t="s">
        <v>222</v>
      </c>
      <c r="AU673" s="232" t="s">
        <v>81</v>
      </c>
      <c r="AV673" s="14" t="s">
        <v>81</v>
      </c>
      <c r="AW673" s="14" t="s">
        <v>34</v>
      </c>
      <c r="AX673" s="14" t="s">
        <v>73</v>
      </c>
      <c r="AY673" s="232" t="s">
        <v>212</v>
      </c>
    </row>
    <row r="674" spans="1:65" s="15" customFormat="1" ht="11.25">
      <c r="B674" s="233"/>
      <c r="C674" s="234"/>
      <c r="D674" s="208" t="s">
        <v>222</v>
      </c>
      <c r="E674" s="235" t="s">
        <v>21</v>
      </c>
      <c r="F674" s="236" t="s">
        <v>226</v>
      </c>
      <c r="G674" s="234"/>
      <c r="H674" s="237">
        <v>13.94</v>
      </c>
      <c r="I674" s="238"/>
      <c r="J674" s="234"/>
      <c r="K674" s="234"/>
      <c r="L674" s="239"/>
      <c r="M674" s="240"/>
      <c r="N674" s="241"/>
      <c r="O674" s="241"/>
      <c r="P674" s="241"/>
      <c r="Q674" s="241"/>
      <c r="R674" s="241"/>
      <c r="S674" s="241"/>
      <c r="T674" s="242"/>
      <c r="AT674" s="243" t="s">
        <v>222</v>
      </c>
      <c r="AU674" s="243" t="s">
        <v>81</v>
      </c>
      <c r="AV674" s="15" t="s">
        <v>88</v>
      </c>
      <c r="AW674" s="15" t="s">
        <v>34</v>
      </c>
      <c r="AX674" s="15" t="s">
        <v>73</v>
      </c>
      <c r="AY674" s="243" t="s">
        <v>212</v>
      </c>
    </row>
    <row r="675" spans="1:65" s="14" customFormat="1" ht="11.25">
      <c r="B675" s="222"/>
      <c r="C675" s="223"/>
      <c r="D675" s="208" t="s">
        <v>222</v>
      </c>
      <c r="E675" s="224" t="s">
        <v>21</v>
      </c>
      <c r="F675" s="225" t="s">
        <v>251</v>
      </c>
      <c r="G675" s="223"/>
      <c r="H675" s="226">
        <v>5</v>
      </c>
      <c r="I675" s="227"/>
      <c r="J675" s="223"/>
      <c r="K675" s="223"/>
      <c r="L675" s="228"/>
      <c r="M675" s="229"/>
      <c r="N675" s="230"/>
      <c r="O675" s="230"/>
      <c r="P675" s="230"/>
      <c r="Q675" s="230"/>
      <c r="R675" s="230"/>
      <c r="S675" s="230"/>
      <c r="T675" s="231"/>
      <c r="AT675" s="232" t="s">
        <v>222</v>
      </c>
      <c r="AU675" s="232" t="s">
        <v>81</v>
      </c>
      <c r="AV675" s="14" t="s">
        <v>81</v>
      </c>
      <c r="AW675" s="14" t="s">
        <v>34</v>
      </c>
      <c r="AX675" s="14" t="s">
        <v>73</v>
      </c>
      <c r="AY675" s="232" t="s">
        <v>212</v>
      </c>
    </row>
    <row r="676" spans="1:65" s="16" customFormat="1" ht="11.25">
      <c r="B676" s="244"/>
      <c r="C676" s="245"/>
      <c r="D676" s="208" t="s">
        <v>222</v>
      </c>
      <c r="E676" s="246" t="s">
        <v>21</v>
      </c>
      <c r="F676" s="247" t="s">
        <v>239</v>
      </c>
      <c r="G676" s="245"/>
      <c r="H676" s="248">
        <v>18.940000000000001</v>
      </c>
      <c r="I676" s="249"/>
      <c r="J676" s="245"/>
      <c r="K676" s="245"/>
      <c r="L676" s="250"/>
      <c r="M676" s="251"/>
      <c r="N676" s="252"/>
      <c r="O676" s="252"/>
      <c r="P676" s="252"/>
      <c r="Q676" s="252"/>
      <c r="R676" s="252"/>
      <c r="S676" s="252"/>
      <c r="T676" s="253"/>
      <c r="AT676" s="254" t="s">
        <v>222</v>
      </c>
      <c r="AU676" s="254" t="s">
        <v>81</v>
      </c>
      <c r="AV676" s="16" t="s">
        <v>93</v>
      </c>
      <c r="AW676" s="16" t="s">
        <v>34</v>
      </c>
      <c r="AX676" s="16" t="s">
        <v>79</v>
      </c>
      <c r="AY676" s="254" t="s">
        <v>212</v>
      </c>
    </row>
    <row r="677" spans="1:65" s="2" customFormat="1" ht="21.75" customHeight="1">
      <c r="A677" s="36"/>
      <c r="B677" s="37"/>
      <c r="C677" s="195" t="s">
        <v>920</v>
      </c>
      <c r="D677" s="195" t="s">
        <v>214</v>
      </c>
      <c r="E677" s="196" t="s">
        <v>921</v>
      </c>
      <c r="F677" s="197" t="s">
        <v>922</v>
      </c>
      <c r="G677" s="198" t="s">
        <v>150</v>
      </c>
      <c r="H677" s="199">
        <v>123.1</v>
      </c>
      <c r="I677" s="200"/>
      <c r="J677" s="201">
        <f>ROUND(I677*H677,2)</f>
        <v>0</v>
      </c>
      <c r="K677" s="197" t="s">
        <v>218</v>
      </c>
      <c r="L677" s="41"/>
      <c r="M677" s="202" t="s">
        <v>21</v>
      </c>
      <c r="N677" s="203" t="s">
        <v>44</v>
      </c>
      <c r="O677" s="66"/>
      <c r="P677" s="204">
        <f>O677*H677</f>
        <v>0</v>
      </c>
      <c r="Q677" s="204">
        <v>0</v>
      </c>
      <c r="R677" s="204">
        <f>Q677*H677</f>
        <v>0</v>
      </c>
      <c r="S677" s="204">
        <v>0</v>
      </c>
      <c r="T677" s="205">
        <f>S677*H677</f>
        <v>0</v>
      </c>
      <c r="U677" s="36"/>
      <c r="V677" s="36"/>
      <c r="W677" s="36"/>
      <c r="X677" s="36"/>
      <c r="Y677" s="36"/>
      <c r="Z677" s="36"/>
      <c r="AA677" s="36"/>
      <c r="AB677" s="36"/>
      <c r="AC677" s="36"/>
      <c r="AD677" s="36"/>
      <c r="AE677" s="36"/>
      <c r="AR677" s="206" t="s">
        <v>93</v>
      </c>
      <c r="AT677" s="206" t="s">
        <v>214</v>
      </c>
      <c r="AU677" s="206" t="s">
        <v>81</v>
      </c>
      <c r="AY677" s="19" t="s">
        <v>212</v>
      </c>
      <c r="BE677" s="207">
        <f>IF(N677="základní",J677,0)</f>
        <v>0</v>
      </c>
      <c r="BF677" s="207">
        <f>IF(N677="snížená",J677,0)</f>
        <v>0</v>
      </c>
      <c r="BG677" s="207">
        <f>IF(N677="zákl. přenesená",J677,0)</f>
        <v>0</v>
      </c>
      <c r="BH677" s="207">
        <f>IF(N677="sníž. přenesená",J677,0)</f>
        <v>0</v>
      </c>
      <c r="BI677" s="207">
        <f>IF(N677="nulová",J677,0)</f>
        <v>0</v>
      </c>
      <c r="BJ677" s="19" t="s">
        <v>79</v>
      </c>
      <c r="BK677" s="207">
        <f>ROUND(I677*H677,2)</f>
        <v>0</v>
      </c>
      <c r="BL677" s="19" t="s">
        <v>93</v>
      </c>
      <c r="BM677" s="206" t="s">
        <v>923</v>
      </c>
    </row>
    <row r="678" spans="1:65" s="2" customFormat="1" ht="39">
      <c r="A678" s="36"/>
      <c r="B678" s="37"/>
      <c r="C678" s="38"/>
      <c r="D678" s="208" t="s">
        <v>220</v>
      </c>
      <c r="E678" s="38"/>
      <c r="F678" s="209" t="s">
        <v>924</v>
      </c>
      <c r="G678" s="38"/>
      <c r="H678" s="38"/>
      <c r="I678" s="119"/>
      <c r="J678" s="38"/>
      <c r="K678" s="38"/>
      <c r="L678" s="41"/>
      <c r="M678" s="210"/>
      <c r="N678" s="211"/>
      <c r="O678" s="66"/>
      <c r="P678" s="66"/>
      <c r="Q678" s="66"/>
      <c r="R678" s="66"/>
      <c r="S678" s="66"/>
      <c r="T678" s="67"/>
      <c r="U678" s="36"/>
      <c r="V678" s="36"/>
      <c r="W678" s="36"/>
      <c r="X678" s="36"/>
      <c r="Y678" s="36"/>
      <c r="Z678" s="36"/>
      <c r="AA678" s="36"/>
      <c r="AB678" s="36"/>
      <c r="AC678" s="36"/>
      <c r="AD678" s="36"/>
      <c r="AE678" s="36"/>
      <c r="AT678" s="19" t="s">
        <v>220</v>
      </c>
      <c r="AU678" s="19" t="s">
        <v>81</v>
      </c>
    </row>
    <row r="679" spans="1:65" s="14" customFormat="1" ht="11.25">
      <c r="B679" s="222"/>
      <c r="C679" s="223"/>
      <c r="D679" s="208" t="s">
        <v>222</v>
      </c>
      <c r="E679" s="224" t="s">
        <v>21</v>
      </c>
      <c r="F679" s="225" t="s">
        <v>925</v>
      </c>
      <c r="G679" s="223"/>
      <c r="H679" s="226">
        <v>33.1</v>
      </c>
      <c r="I679" s="227"/>
      <c r="J679" s="223"/>
      <c r="K679" s="223"/>
      <c r="L679" s="228"/>
      <c r="M679" s="229"/>
      <c r="N679" s="230"/>
      <c r="O679" s="230"/>
      <c r="P679" s="230"/>
      <c r="Q679" s="230"/>
      <c r="R679" s="230"/>
      <c r="S679" s="230"/>
      <c r="T679" s="231"/>
      <c r="AT679" s="232" t="s">
        <v>222</v>
      </c>
      <c r="AU679" s="232" t="s">
        <v>81</v>
      </c>
      <c r="AV679" s="14" t="s">
        <v>81</v>
      </c>
      <c r="AW679" s="14" t="s">
        <v>34</v>
      </c>
      <c r="AX679" s="14" t="s">
        <v>73</v>
      </c>
      <c r="AY679" s="232" t="s">
        <v>212</v>
      </c>
    </row>
    <row r="680" spans="1:65" s="14" customFormat="1" ht="11.25">
      <c r="B680" s="222"/>
      <c r="C680" s="223"/>
      <c r="D680" s="208" t="s">
        <v>222</v>
      </c>
      <c r="E680" s="224" t="s">
        <v>21</v>
      </c>
      <c r="F680" s="225" t="s">
        <v>926</v>
      </c>
      <c r="G680" s="223"/>
      <c r="H680" s="226">
        <v>90</v>
      </c>
      <c r="I680" s="227"/>
      <c r="J680" s="223"/>
      <c r="K680" s="223"/>
      <c r="L680" s="228"/>
      <c r="M680" s="229"/>
      <c r="N680" s="230"/>
      <c r="O680" s="230"/>
      <c r="P680" s="230"/>
      <c r="Q680" s="230"/>
      <c r="R680" s="230"/>
      <c r="S680" s="230"/>
      <c r="T680" s="231"/>
      <c r="AT680" s="232" t="s">
        <v>222</v>
      </c>
      <c r="AU680" s="232" t="s">
        <v>81</v>
      </c>
      <c r="AV680" s="14" t="s">
        <v>81</v>
      </c>
      <c r="AW680" s="14" t="s">
        <v>34</v>
      </c>
      <c r="AX680" s="14" t="s">
        <v>73</v>
      </c>
      <c r="AY680" s="232" t="s">
        <v>212</v>
      </c>
    </row>
    <row r="681" spans="1:65" s="15" customFormat="1" ht="11.25">
      <c r="B681" s="233"/>
      <c r="C681" s="234"/>
      <c r="D681" s="208" t="s">
        <v>222</v>
      </c>
      <c r="E681" s="235" t="s">
        <v>21</v>
      </c>
      <c r="F681" s="236" t="s">
        <v>226</v>
      </c>
      <c r="G681" s="234"/>
      <c r="H681" s="237">
        <v>123.1</v>
      </c>
      <c r="I681" s="238"/>
      <c r="J681" s="234"/>
      <c r="K681" s="234"/>
      <c r="L681" s="239"/>
      <c r="M681" s="240"/>
      <c r="N681" s="241"/>
      <c r="O681" s="241"/>
      <c r="P681" s="241"/>
      <c r="Q681" s="241"/>
      <c r="R681" s="241"/>
      <c r="S681" s="241"/>
      <c r="T681" s="242"/>
      <c r="AT681" s="243" t="s">
        <v>222</v>
      </c>
      <c r="AU681" s="243" t="s">
        <v>81</v>
      </c>
      <c r="AV681" s="15" t="s">
        <v>88</v>
      </c>
      <c r="AW681" s="15" t="s">
        <v>34</v>
      </c>
      <c r="AX681" s="15" t="s">
        <v>79</v>
      </c>
      <c r="AY681" s="243" t="s">
        <v>212</v>
      </c>
    </row>
    <row r="682" spans="1:65" s="2" customFormat="1" ht="21.75" customHeight="1">
      <c r="A682" s="36"/>
      <c r="B682" s="37"/>
      <c r="C682" s="195" t="s">
        <v>927</v>
      </c>
      <c r="D682" s="195" t="s">
        <v>214</v>
      </c>
      <c r="E682" s="196" t="s">
        <v>928</v>
      </c>
      <c r="F682" s="197" t="s">
        <v>929</v>
      </c>
      <c r="G682" s="198" t="s">
        <v>150</v>
      </c>
      <c r="H682" s="199">
        <v>209</v>
      </c>
      <c r="I682" s="200"/>
      <c r="J682" s="201">
        <f>ROUND(I682*H682,2)</f>
        <v>0</v>
      </c>
      <c r="K682" s="197" t="s">
        <v>218</v>
      </c>
      <c r="L682" s="41"/>
      <c r="M682" s="202" t="s">
        <v>21</v>
      </c>
      <c r="N682" s="203" t="s">
        <v>44</v>
      </c>
      <c r="O682" s="66"/>
      <c r="P682" s="204">
        <f>O682*H682</f>
        <v>0</v>
      </c>
      <c r="Q682" s="204">
        <v>0</v>
      </c>
      <c r="R682" s="204">
        <f>Q682*H682</f>
        <v>0</v>
      </c>
      <c r="S682" s="204">
        <v>0</v>
      </c>
      <c r="T682" s="205">
        <f>S682*H682</f>
        <v>0</v>
      </c>
      <c r="U682" s="36"/>
      <c r="V682" s="36"/>
      <c r="W682" s="36"/>
      <c r="X682" s="36"/>
      <c r="Y682" s="36"/>
      <c r="Z682" s="36"/>
      <c r="AA682" s="36"/>
      <c r="AB682" s="36"/>
      <c r="AC682" s="36"/>
      <c r="AD682" s="36"/>
      <c r="AE682" s="36"/>
      <c r="AR682" s="206" t="s">
        <v>93</v>
      </c>
      <c r="AT682" s="206" t="s">
        <v>214</v>
      </c>
      <c r="AU682" s="206" t="s">
        <v>81</v>
      </c>
      <c r="AY682" s="19" t="s">
        <v>212</v>
      </c>
      <c r="BE682" s="207">
        <f>IF(N682="základní",J682,0)</f>
        <v>0</v>
      </c>
      <c r="BF682" s="207">
        <f>IF(N682="snížená",J682,0)</f>
        <v>0</v>
      </c>
      <c r="BG682" s="207">
        <f>IF(N682="zákl. přenesená",J682,0)</f>
        <v>0</v>
      </c>
      <c r="BH682" s="207">
        <f>IF(N682="sníž. přenesená",J682,0)</f>
        <v>0</v>
      </c>
      <c r="BI682" s="207">
        <f>IF(N682="nulová",J682,0)</f>
        <v>0</v>
      </c>
      <c r="BJ682" s="19" t="s">
        <v>79</v>
      </c>
      <c r="BK682" s="207">
        <f>ROUND(I682*H682,2)</f>
        <v>0</v>
      </c>
      <c r="BL682" s="19" t="s">
        <v>93</v>
      </c>
      <c r="BM682" s="206" t="s">
        <v>930</v>
      </c>
    </row>
    <row r="683" spans="1:65" s="2" customFormat="1" ht="39">
      <c r="A683" s="36"/>
      <c r="B683" s="37"/>
      <c r="C683" s="38"/>
      <c r="D683" s="208" t="s">
        <v>220</v>
      </c>
      <c r="E683" s="38"/>
      <c r="F683" s="209" t="s">
        <v>924</v>
      </c>
      <c r="G683" s="38"/>
      <c r="H683" s="38"/>
      <c r="I683" s="119"/>
      <c r="J683" s="38"/>
      <c r="K683" s="38"/>
      <c r="L683" s="41"/>
      <c r="M683" s="210"/>
      <c r="N683" s="211"/>
      <c r="O683" s="66"/>
      <c r="P683" s="66"/>
      <c r="Q683" s="66"/>
      <c r="R683" s="66"/>
      <c r="S683" s="66"/>
      <c r="T683" s="67"/>
      <c r="U683" s="36"/>
      <c r="V683" s="36"/>
      <c r="W683" s="36"/>
      <c r="X683" s="36"/>
      <c r="Y683" s="36"/>
      <c r="Z683" s="36"/>
      <c r="AA683" s="36"/>
      <c r="AB683" s="36"/>
      <c r="AC683" s="36"/>
      <c r="AD683" s="36"/>
      <c r="AE683" s="36"/>
      <c r="AT683" s="19" t="s">
        <v>220</v>
      </c>
      <c r="AU683" s="19" t="s">
        <v>81</v>
      </c>
    </row>
    <row r="684" spans="1:65" s="13" customFormat="1" ht="11.25">
      <c r="B684" s="212"/>
      <c r="C684" s="213"/>
      <c r="D684" s="208" t="s">
        <v>222</v>
      </c>
      <c r="E684" s="214" t="s">
        <v>21</v>
      </c>
      <c r="F684" s="215" t="s">
        <v>931</v>
      </c>
      <c r="G684" s="213"/>
      <c r="H684" s="214" t="s">
        <v>21</v>
      </c>
      <c r="I684" s="216"/>
      <c r="J684" s="213"/>
      <c r="K684" s="213"/>
      <c r="L684" s="217"/>
      <c r="M684" s="218"/>
      <c r="N684" s="219"/>
      <c r="O684" s="219"/>
      <c r="P684" s="219"/>
      <c r="Q684" s="219"/>
      <c r="R684" s="219"/>
      <c r="S684" s="219"/>
      <c r="T684" s="220"/>
      <c r="AT684" s="221" t="s">
        <v>222</v>
      </c>
      <c r="AU684" s="221" t="s">
        <v>81</v>
      </c>
      <c r="AV684" s="13" t="s">
        <v>79</v>
      </c>
      <c r="AW684" s="13" t="s">
        <v>34</v>
      </c>
      <c r="AX684" s="13" t="s">
        <v>73</v>
      </c>
      <c r="AY684" s="221" t="s">
        <v>212</v>
      </c>
    </row>
    <row r="685" spans="1:65" s="14" customFormat="1" ht="11.25">
      <c r="B685" s="222"/>
      <c r="C685" s="223"/>
      <c r="D685" s="208" t="s">
        <v>222</v>
      </c>
      <c r="E685" s="224" t="s">
        <v>21</v>
      </c>
      <c r="F685" s="225" t="s">
        <v>932</v>
      </c>
      <c r="G685" s="223"/>
      <c r="H685" s="226">
        <v>209</v>
      </c>
      <c r="I685" s="227"/>
      <c r="J685" s="223"/>
      <c r="K685" s="223"/>
      <c r="L685" s="228"/>
      <c r="M685" s="229"/>
      <c r="N685" s="230"/>
      <c r="O685" s="230"/>
      <c r="P685" s="230"/>
      <c r="Q685" s="230"/>
      <c r="R685" s="230"/>
      <c r="S685" s="230"/>
      <c r="T685" s="231"/>
      <c r="AT685" s="232" t="s">
        <v>222</v>
      </c>
      <c r="AU685" s="232" t="s">
        <v>81</v>
      </c>
      <c r="AV685" s="14" t="s">
        <v>81</v>
      </c>
      <c r="AW685" s="14" t="s">
        <v>34</v>
      </c>
      <c r="AX685" s="14" t="s">
        <v>73</v>
      </c>
      <c r="AY685" s="232" t="s">
        <v>212</v>
      </c>
    </row>
    <row r="686" spans="1:65" s="15" customFormat="1" ht="11.25">
      <c r="B686" s="233"/>
      <c r="C686" s="234"/>
      <c r="D686" s="208" t="s">
        <v>222</v>
      </c>
      <c r="E686" s="235" t="s">
        <v>21</v>
      </c>
      <c r="F686" s="236" t="s">
        <v>226</v>
      </c>
      <c r="G686" s="234"/>
      <c r="H686" s="237">
        <v>209</v>
      </c>
      <c r="I686" s="238"/>
      <c r="J686" s="234"/>
      <c r="K686" s="234"/>
      <c r="L686" s="239"/>
      <c r="M686" s="240"/>
      <c r="N686" s="241"/>
      <c r="O686" s="241"/>
      <c r="P686" s="241"/>
      <c r="Q686" s="241"/>
      <c r="R686" s="241"/>
      <c r="S686" s="241"/>
      <c r="T686" s="242"/>
      <c r="AT686" s="243" t="s">
        <v>222</v>
      </c>
      <c r="AU686" s="243" t="s">
        <v>81</v>
      </c>
      <c r="AV686" s="15" t="s">
        <v>88</v>
      </c>
      <c r="AW686" s="15" t="s">
        <v>34</v>
      </c>
      <c r="AX686" s="15" t="s">
        <v>79</v>
      </c>
      <c r="AY686" s="243" t="s">
        <v>212</v>
      </c>
    </row>
    <row r="687" spans="1:65" s="2" customFormat="1" ht="16.5" customHeight="1">
      <c r="A687" s="36"/>
      <c r="B687" s="37"/>
      <c r="C687" s="195" t="s">
        <v>933</v>
      </c>
      <c r="D687" s="195" t="s">
        <v>214</v>
      </c>
      <c r="E687" s="196" t="s">
        <v>934</v>
      </c>
      <c r="F687" s="197" t="s">
        <v>935</v>
      </c>
      <c r="G687" s="198" t="s">
        <v>217</v>
      </c>
      <c r="H687" s="199">
        <v>1.21</v>
      </c>
      <c r="I687" s="200"/>
      <c r="J687" s="201">
        <f>ROUND(I687*H687,2)</f>
        <v>0</v>
      </c>
      <c r="K687" s="197" t="s">
        <v>218</v>
      </c>
      <c r="L687" s="41"/>
      <c r="M687" s="202" t="s">
        <v>21</v>
      </c>
      <c r="N687" s="203" t="s">
        <v>44</v>
      </c>
      <c r="O687" s="66"/>
      <c r="P687" s="204">
        <f>O687*H687</f>
        <v>0</v>
      </c>
      <c r="Q687" s="204">
        <v>2.2563399999999998</v>
      </c>
      <c r="R687" s="204">
        <f>Q687*H687</f>
        <v>2.7301713999999997</v>
      </c>
      <c r="S687" s="204">
        <v>0</v>
      </c>
      <c r="T687" s="205">
        <f>S687*H687</f>
        <v>0</v>
      </c>
      <c r="U687" s="36"/>
      <c r="V687" s="36"/>
      <c r="W687" s="36"/>
      <c r="X687" s="36"/>
      <c r="Y687" s="36"/>
      <c r="Z687" s="36"/>
      <c r="AA687" s="36"/>
      <c r="AB687" s="36"/>
      <c r="AC687" s="36"/>
      <c r="AD687" s="36"/>
      <c r="AE687" s="36"/>
      <c r="AR687" s="206" t="s">
        <v>93</v>
      </c>
      <c r="AT687" s="206" t="s">
        <v>214</v>
      </c>
      <c r="AU687" s="206" t="s">
        <v>81</v>
      </c>
      <c r="AY687" s="19" t="s">
        <v>212</v>
      </c>
      <c r="BE687" s="207">
        <f>IF(N687="základní",J687,0)</f>
        <v>0</v>
      </c>
      <c r="BF687" s="207">
        <f>IF(N687="snížená",J687,0)</f>
        <v>0</v>
      </c>
      <c r="BG687" s="207">
        <f>IF(N687="zákl. přenesená",J687,0)</f>
        <v>0</v>
      </c>
      <c r="BH687" s="207">
        <f>IF(N687="sníž. přenesená",J687,0)</f>
        <v>0</v>
      </c>
      <c r="BI687" s="207">
        <f>IF(N687="nulová",J687,0)</f>
        <v>0</v>
      </c>
      <c r="BJ687" s="19" t="s">
        <v>79</v>
      </c>
      <c r="BK687" s="207">
        <f>ROUND(I687*H687,2)</f>
        <v>0</v>
      </c>
      <c r="BL687" s="19" t="s">
        <v>93</v>
      </c>
      <c r="BM687" s="206" t="s">
        <v>936</v>
      </c>
    </row>
    <row r="688" spans="1:65" s="2" customFormat="1" ht="146.25">
      <c r="A688" s="36"/>
      <c r="B688" s="37"/>
      <c r="C688" s="38"/>
      <c r="D688" s="208" t="s">
        <v>220</v>
      </c>
      <c r="E688" s="38"/>
      <c r="F688" s="209" t="s">
        <v>937</v>
      </c>
      <c r="G688" s="38"/>
      <c r="H688" s="38"/>
      <c r="I688" s="119"/>
      <c r="J688" s="38"/>
      <c r="K688" s="38"/>
      <c r="L688" s="41"/>
      <c r="M688" s="210"/>
      <c r="N688" s="211"/>
      <c r="O688" s="66"/>
      <c r="P688" s="66"/>
      <c r="Q688" s="66"/>
      <c r="R688" s="66"/>
      <c r="S688" s="66"/>
      <c r="T688" s="67"/>
      <c r="U688" s="36"/>
      <c r="V688" s="36"/>
      <c r="W688" s="36"/>
      <c r="X688" s="36"/>
      <c r="Y688" s="36"/>
      <c r="Z688" s="36"/>
      <c r="AA688" s="36"/>
      <c r="AB688" s="36"/>
      <c r="AC688" s="36"/>
      <c r="AD688" s="36"/>
      <c r="AE688" s="36"/>
      <c r="AT688" s="19" t="s">
        <v>220</v>
      </c>
      <c r="AU688" s="19" t="s">
        <v>81</v>
      </c>
    </row>
    <row r="689" spans="1:65" s="14" customFormat="1" ht="11.25">
      <c r="B689" s="222"/>
      <c r="C689" s="223"/>
      <c r="D689" s="208" t="s">
        <v>222</v>
      </c>
      <c r="E689" s="224" t="s">
        <v>21</v>
      </c>
      <c r="F689" s="225" t="s">
        <v>234</v>
      </c>
      <c r="G689" s="223"/>
      <c r="H689" s="226">
        <v>0.9</v>
      </c>
      <c r="I689" s="227"/>
      <c r="J689" s="223"/>
      <c r="K689" s="223"/>
      <c r="L689" s="228"/>
      <c r="M689" s="229"/>
      <c r="N689" s="230"/>
      <c r="O689" s="230"/>
      <c r="P689" s="230"/>
      <c r="Q689" s="230"/>
      <c r="R689" s="230"/>
      <c r="S689" s="230"/>
      <c r="T689" s="231"/>
      <c r="AT689" s="232" t="s">
        <v>222</v>
      </c>
      <c r="AU689" s="232" t="s">
        <v>81</v>
      </c>
      <c r="AV689" s="14" t="s">
        <v>81</v>
      </c>
      <c r="AW689" s="14" t="s">
        <v>34</v>
      </c>
      <c r="AX689" s="14" t="s">
        <v>73</v>
      </c>
      <c r="AY689" s="232" t="s">
        <v>212</v>
      </c>
    </row>
    <row r="690" spans="1:65" s="14" customFormat="1" ht="11.25">
      <c r="B690" s="222"/>
      <c r="C690" s="223"/>
      <c r="D690" s="208" t="s">
        <v>222</v>
      </c>
      <c r="E690" s="224" t="s">
        <v>21</v>
      </c>
      <c r="F690" s="225" t="s">
        <v>938</v>
      </c>
      <c r="G690" s="223"/>
      <c r="H690" s="226">
        <v>0.2</v>
      </c>
      <c r="I690" s="227"/>
      <c r="J690" s="223"/>
      <c r="K690" s="223"/>
      <c r="L690" s="228"/>
      <c r="M690" s="229"/>
      <c r="N690" s="230"/>
      <c r="O690" s="230"/>
      <c r="P690" s="230"/>
      <c r="Q690" s="230"/>
      <c r="R690" s="230"/>
      <c r="S690" s="230"/>
      <c r="T690" s="231"/>
      <c r="AT690" s="232" t="s">
        <v>222</v>
      </c>
      <c r="AU690" s="232" t="s">
        <v>81</v>
      </c>
      <c r="AV690" s="14" t="s">
        <v>81</v>
      </c>
      <c r="AW690" s="14" t="s">
        <v>34</v>
      </c>
      <c r="AX690" s="14" t="s">
        <v>73</v>
      </c>
      <c r="AY690" s="232" t="s">
        <v>212</v>
      </c>
    </row>
    <row r="691" spans="1:65" s="15" customFormat="1" ht="11.25">
      <c r="B691" s="233"/>
      <c r="C691" s="234"/>
      <c r="D691" s="208" t="s">
        <v>222</v>
      </c>
      <c r="E691" s="235" t="s">
        <v>21</v>
      </c>
      <c r="F691" s="236" t="s">
        <v>226</v>
      </c>
      <c r="G691" s="234"/>
      <c r="H691" s="237">
        <v>1.1000000000000001</v>
      </c>
      <c r="I691" s="238"/>
      <c r="J691" s="234"/>
      <c r="K691" s="234"/>
      <c r="L691" s="239"/>
      <c r="M691" s="240"/>
      <c r="N691" s="241"/>
      <c r="O691" s="241"/>
      <c r="P691" s="241"/>
      <c r="Q691" s="241"/>
      <c r="R691" s="241"/>
      <c r="S691" s="241"/>
      <c r="T691" s="242"/>
      <c r="AT691" s="243" t="s">
        <v>222</v>
      </c>
      <c r="AU691" s="243" t="s">
        <v>81</v>
      </c>
      <c r="AV691" s="15" t="s">
        <v>88</v>
      </c>
      <c r="AW691" s="15" t="s">
        <v>34</v>
      </c>
      <c r="AX691" s="15" t="s">
        <v>73</v>
      </c>
      <c r="AY691" s="243" t="s">
        <v>212</v>
      </c>
    </row>
    <row r="692" spans="1:65" s="14" customFormat="1" ht="11.25">
      <c r="B692" s="222"/>
      <c r="C692" s="223"/>
      <c r="D692" s="208" t="s">
        <v>222</v>
      </c>
      <c r="E692" s="224" t="s">
        <v>21</v>
      </c>
      <c r="F692" s="225" t="s">
        <v>939</v>
      </c>
      <c r="G692" s="223"/>
      <c r="H692" s="226">
        <v>0.11</v>
      </c>
      <c r="I692" s="227"/>
      <c r="J692" s="223"/>
      <c r="K692" s="223"/>
      <c r="L692" s="228"/>
      <c r="M692" s="229"/>
      <c r="N692" s="230"/>
      <c r="O692" s="230"/>
      <c r="P692" s="230"/>
      <c r="Q692" s="230"/>
      <c r="R692" s="230"/>
      <c r="S692" s="230"/>
      <c r="T692" s="231"/>
      <c r="AT692" s="232" t="s">
        <v>222</v>
      </c>
      <c r="AU692" s="232" t="s">
        <v>81</v>
      </c>
      <c r="AV692" s="14" t="s">
        <v>81</v>
      </c>
      <c r="AW692" s="14" t="s">
        <v>34</v>
      </c>
      <c r="AX692" s="14" t="s">
        <v>73</v>
      </c>
      <c r="AY692" s="232" t="s">
        <v>212</v>
      </c>
    </row>
    <row r="693" spans="1:65" s="16" customFormat="1" ht="11.25">
      <c r="B693" s="244"/>
      <c r="C693" s="245"/>
      <c r="D693" s="208" t="s">
        <v>222</v>
      </c>
      <c r="E693" s="246" t="s">
        <v>21</v>
      </c>
      <c r="F693" s="247" t="s">
        <v>239</v>
      </c>
      <c r="G693" s="245"/>
      <c r="H693" s="248">
        <v>1.21</v>
      </c>
      <c r="I693" s="249"/>
      <c r="J693" s="245"/>
      <c r="K693" s="245"/>
      <c r="L693" s="250"/>
      <c r="M693" s="251"/>
      <c r="N693" s="252"/>
      <c r="O693" s="252"/>
      <c r="P693" s="252"/>
      <c r="Q693" s="252"/>
      <c r="R693" s="252"/>
      <c r="S693" s="252"/>
      <c r="T693" s="253"/>
      <c r="AT693" s="254" t="s">
        <v>222</v>
      </c>
      <c r="AU693" s="254" t="s">
        <v>81</v>
      </c>
      <c r="AV693" s="16" t="s">
        <v>93</v>
      </c>
      <c r="AW693" s="16" t="s">
        <v>34</v>
      </c>
      <c r="AX693" s="16" t="s">
        <v>79</v>
      </c>
      <c r="AY693" s="254" t="s">
        <v>212</v>
      </c>
    </row>
    <row r="694" spans="1:65" s="2" customFormat="1" ht="21.75" customHeight="1">
      <c r="A694" s="36"/>
      <c r="B694" s="37"/>
      <c r="C694" s="195" t="s">
        <v>940</v>
      </c>
      <c r="D694" s="195" t="s">
        <v>214</v>
      </c>
      <c r="E694" s="196" t="s">
        <v>941</v>
      </c>
      <c r="F694" s="197" t="s">
        <v>942</v>
      </c>
      <c r="G694" s="198" t="s">
        <v>217</v>
      </c>
      <c r="H694" s="199">
        <v>0.1</v>
      </c>
      <c r="I694" s="200"/>
      <c r="J694" s="201">
        <f>ROUND(I694*H694,2)</f>
        <v>0</v>
      </c>
      <c r="K694" s="197" t="s">
        <v>218</v>
      </c>
      <c r="L694" s="41"/>
      <c r="M694" s="202" t="s">
        <v>21</v>
      </c>
      <c r="N694" s="203" t="s">
        <v>44</v>
      </c>
      <c r="O694" s="66"/>
      <c r="P694" s="204">
        <f>O694*H694</f>
        <v>0</v>
      </c>
      <c r="Q694" s="204">
        <v>2.2563399999999998</v>
      </c>
      <c r="R694" s="204">
        <f>Q694*H694</f>
        <v>0.225634</v>
      </c>
      <c r="S694" s="204">
        <v>0</v>
      </c>
      <c r="T694" s="205">
        <f>S694*H694</f>
        <v>0</v>
      </c>
      <c r="U694" s="36"/>
      <c r="V694" s="36"/>
      <c r="W694" s="36"/>
      <c r="X694" s="36"/>
      <c r="Y694" s="36"/>
      <c r="Z694" s="36"/>
      <c r="AA694" s="36"/>
      <c r="AB694" s="36"/>
      <c r="AC694" s="36"/>
      <c r="AD694" s="36"/>
      <c r="AE694" s="36"/>
      <c r="AR694" s="206" t="s">
        <v>93</v>
      </c>
      <c r="AT694" s="206" t="s">
        <v>214</v>
      </c>
      <c r="AU694" s="206" t="s">
        <v>81</v>
      </c>
      <c r="AY694" s="19" t="s">
        <v>212</v>
      </c>
      <c r="BE694" s="207">
        <f>IF(N694="základní",J694,0)</f>
        <v>0</v>
      </c>
      <c r="BF694" s="207">
        <f>IF(N694="snížená",J694,0)</f>
        <v>0</v>
      </c>
      <c r="BG694" s="207">
        <f>IF(N694="zákl. přenesená",J694,0)</f>
        <v>0</v>
      </c>
      <c r="BH694" s="207">
        <f>IF(N694="sníž. přenesená",J694,0)</f>
        <v>0</v>
      </c>
      <c r="BI694" s="207">
        <f>IF(N694="nulová",J694,0)</f>
        <v>0</v>
      </c>
      <c r="BJ694" s="19" t="s">
        <v>79</v>
      </c>
      <c r="BK694" s="207">
        <f>ROUND(I694*H694,2)</f>
        <v>0</v>
      </c>
      <c r="BL694" s="19" t="s">
        <v>93</v>
      </c>
      <c r="BM694" s="206" t="s">
        <v>943</v>
      </c>
    </row>
    <row r="695" spans="1:65" s="13" customFormat="1" ht="11.25">
      <c r="B695" s="212"/>
      <c r="C695" s="213"/>
      <c r="D695" s="208" t="s">
        <v>222</v>
      </c>
      <c r="E695" s="214" t="s">
        <v>21</v>
      </c>
      <c r="F695" s="215" t="s">
        <v>944</v>
      </c>
      <c r="G695" s="213"/>
      <c r="H695" s="214" t="s">
        <v>21</v>
      </c>
      <c r="I695" s="216"/>
      <c r="J695" s="213"/>
      <c r="K695" s="213"/>
      <c r="L695" s="217"/>
      <c r="M695" s="218"/>
      <c r="N695" s="219"/>
      <c r="O695" s="219"/>
      <c r="P695" s="219"/>
      <c r="Q695" s="219"/>
      <c r="R695" s="219"/>
      <c r="S695" s="219"/>
      <c r="T695" s="220"/>
      <c r="AT695" s="221" t="s">
        <v>222</v>
      </c>
      <c r="AU695" s="221" t="s">
        <v>81</v>
      </c>
      <c r="AV695" s="13" t="s">
        <v>79</v>
      </c>
      <c r="AW695" s="13" t="s">
        <v>34</v>
      </c>
      <c r="AX695" s="13" t="s">
        <v>73</v>
      </c>
      <c r="AY695" s="221" t="s">
        <v>212</v>
      </c>
    </row>
    <row r="696" spans="1:65" s="14" customFormat="1" ht="11.25">
      <c r="B696" s="222"/>
      <c r="C696" s="223"/>
      <c r="D696" s="208" t="s">
        <v>222</v>
      </c>
      <c r="E696" s="224" t="s">
        <v>21</v>
      </c>
      <c r="F696" s="225" t="s">
        <v>945</v>
      </c>
      <c r="G696" s="223"/>
      <c r="H696" s="226">
        <v>0.1</v>
      </c>
      <c r="I696" s="227"/>
      <c r="J696" s="223"/>
      <c r="K696" s="223"/>
      <c r="L696" s="228"/>
      <c r="M696" s="229"/>
      <c r="N696" s="230"/>
      <c r="O696" s="230"/>
      <c r="P696" s="230"/>
      <c r="Q696" s="230"/>
      <c r="R696" s="230"/>
      <c r="S696" s="230"/>
      <c r="T696" s="231"/>
      <c r="AT696" s="232" t="s">
        <v>222</v>
      </c>
      <c r="AU696" s="232" t="s">
        <v>81</v>
      </c>
      <c r="AV696" s="14" t="s">
        <v>81</v>
      </c>
      <c r="AW696" s="14" t="s">
        <v>34</v>
      </c>
      <c r="AX696" s="14" t="s">
        <v>73</v>
      </c>
      <c r="AY696" s="232" t="s">
        <v>212</v>
      </c>
    </row>
    <row r="697" spans="1:65" s="15" customFormat="1" ht="11.25">
      <c r="B697" s="233"/>
      <c r="C697" s="234"/>
      <c r="D697" s="208" t="s">
        <v>222</v>
      </c>
      <c r="E697" s="235" t="s">
        <v>21</v>
      </c>
      <c r="F697" s="236" t="s">
        <v>226</v>
      </c>
      <c r="G697" s="234"/>
      <c r="H697" s="237">
        <v>0.1</v>
      </c>
      <c r="I697" s="238"/>
      <c r="J697" s="234"/>
      <c r="K697" s="234"/>
      <c r="L697" s="239"/>
      <c r="M697" s="240"/>
      <c r="N697" s="241"/>
      <c r="O697" s="241"/>
      <c r="P697" s="241"/>
      <c r="Q697" s="241"/>
      <c r="R697" s="241"/>
      <c r="S697" s="241"/>
      <c r="T697" s="242"/>
      <c r="AT697" s="243" t="s">
        <v>222</v>
      </c>
      <c r="AU697" s="243" t="s">
        <v>81</v>
      </c>
      <c r="AV697" s="15" t="s">
        <v>88</v>
      </c>
      <c r="AW697" s="15" t="s">
        <v>34</v>
      </c>
      <c r="AX697" s="15" t="s">
        <v>79</v>
      </c>
      <c r="AY697" s="243" t="s">
        <v>212</v>
      </c>
    </row>
    <row r="698" spans="1:65" s="2" customFormat="1" ht="16.5" customHeight="1">
      <c r="A698" s="36"/>
      <c r="B698" s="37"/>
      <c r="C698" s="195" t="s">
        <v>946</v>
      </c>
      <c r="D698" s="195" t="s">
        <v>214</v>
      </c>
      <c r="E698" s="196" t="s">
        <v>947</v>
      </c>
      <c r="F698" s="197" t="s">
        <v>948</v>
      </c>
      <c r="G698" s="198" t="s">
        <v>150</v>
      </c>
      <c r="H698" s="199">
        <v>0.6</v>
      </c>
      <c r="I698" s="200"/>
      <c r="J698" s="201">
        <f>ROUND(I698*H698,2)</f>
        <v>0</v>
      </c>
      <c r="K698" s="197" t="s">
        <v>218</v>
      </c>
      <c r="L698" s="41"/>
      <c r="M698" s="202" t="s">
        <v>21</v>
      </c>
      <c r="N698" s="203" t="s">
        <v>44</v>
      </c>
      <c r="O698" s="66"/>
      <c r="P698" s="204">
        <f>O698*H698</f>
        <v>0</v>
      </c>
      <c r="Q698" s="204">
        <v>1.3520000000000001E-2</v>
      </c>
      <c r="R698" s="204">
        <f>Q698*H698</f>
        <v>8.1119999999999994E-3</v>
      </c>
      <c r="S698" s="204">
        <v>0</v>
      </c>
      <c r="T698" s="205">
        <f>S698*H698</f>
        <v>0</v>
      </c>
      <c r="U698" s="36"/>
      <c r="V698" s="36"/>
      <c r="W698" s="36"/>
      <c r="X698" s="36"/>
      <c r="Y698" s="36"/>
      <c r="Z698" s="36"/>
      <c r="AA698" s="36"/>
      <c r="AB698" s="36"/>
      <c r="AC698" s="36"/>
      <c r="AD698" s="36"/>
      <c r="AE698" s="36"/>
      <c r="AR698" s="206" t="s">
        <v>93</v>
      </c>
      <c r="AT698" s="206" t="s">
        <v>214</v>
      </c>
      <c r="AU698" s="206" t="s">
        <v>81</v>
      </c>
      <c r="AY698" s="19" t="s">
        <v>212</v>
      </c>
      <c r="BE698" s="207">
        <f>IF(N698="základní",J698,0)</f>
        <v>0</v>
      </c>
      <c r="BF698" s="207">
        <f>IF(N698="snížená",J698,0)</f>
        <v>0</v>
      </c>
      <c r="BG698" s="207">
        <f>IF(N698="zákl. přenesená",J698,0)</f>
        <v>0</v>
      </c>
      <c r="BH698" s="207">
        <f>IF(N698="sníž. přenesená",J698,0)</f>
        <v>0</v>
      </c>
      <c r="BI698" s="207">
        <f>IF(N698="nulová",J698,0)</f>
        <v>0</v>
      </c>
      <c r="BJ698" s="19" t="s">
        <v>79</v>
      </c>
      <c r="BK698" s="207">
        <f>ROUND(I698*H698,2)</f>
        <v>0</v>
      </c>
      <c r="BL698" s="19" t="s">
        <v>93</v>
      </c>
      <c r="BM698" s="206" t="s">
        <v>949</v>
      </c>
    </row>
    <row r="699" spans="1:65" s="14" customFormat="1" ht="11.25">
      <c r="B699" s="222"/>
      <c r="C699" s="223"/>
      <c r="D699" s="208" t="s">
        <v>222</v>
      </c>
      <c r="E699" s="224" t="s">
        <v>21</v>
      </c>
      <c r="F699" s="225" t="s">
        <v>950</v>
      </c>
      <c r="G699" s="223"/>
      <c r="H699" s="226">
        <v>0.6</v>
      </c>
      <c r="I699" s="227"/>
      <c r="J699" s="223"/>
      <c r="K699" s="223"/>
      <c r="L699" s="228"/>
      <c r="M699" s="229"/>
      <c r="N699" s="230"/>
      <c r="O699" s="230"/>
      <c r="P699" s="230"/>
      <c r="Q699" s="230"/>
      <c r="R699" s="230"/>
      <c r="S699" s="230"/>
      <c r="T699" s="231"/>
      <c r="AT699" s="232" t="s">
        <v>222</v>
      </c>
      <c r="AU699" s="232" t="s">
        <v>81</v>
      </c>
      <c r="AV699" s="14" t="s">
        <v>81</v>
      </c>
      <c r="AW699" s="14" t="s">
        <v>34</v>
      </c>
      <c r="AX699" s="14" t="s">
        <v>79</v>
      </c>
      <c r="AY699" s="232" t="s">
        <v>212</v>
      </c>
    </row>
    <row r="700" spans="1:65" s="2" customFormat="1" ht="16.5" customHeight="1">
      <c r="A700" s="36"/>
      <c r="B700" s="37"/>
      <c r="C700" s="195" t="s">
        <v>951</v>
      </c>
      <c r="D700" s="195" t="s">
        <v>214</v>
      </c>
      <c r="E700" s="196" t="s">
        <v>952</v>
      </c>
      <c r="F700" s="197" t="s">
        <v>953</v>
      </c>
      <c r="G700" s="198" t="s">
        <v>150</v>
      </c>
      <c r="H700" s="199">
        <v>0.6</v>
      </c>
      <c r="I700" s="200"/>
      <c r="J700" s="201">
        <f>ROUND(I700*H700,2)</f>
        <v>0</v>
      </c>
      <c r="K700" s="197" t="s">
        <v>218</v>
      </c>
      <c r="L700" s="41"/>
      <c r="M700" s="202" t="s">
        <v>21</v>
      </c>
      <c r="N700" s="203" t="s">
        <v>44</v>
      </c>
      <c r="O700" s="66"/>
      <c r="P700" s="204">
        <f>O700*H700</f>
        <v>0</v>
      </c>
      <c r="Q700" s="204">
        <v>0</v>
      </c>
      <c r="R700" s="204">
        <f>Q700*H700</f>
        <v>0</v>
      </c>
      <c r="S700" s="204">
        <v>0</v>
      </c>
      <c r="T700" s="205">
        <f>S700*H700</f>
        <v>0</v>
      </c>
      <c r="U700" s="36"/>
      <c r="V700" s="36"/>
      <c r="W700" s="36"/>
      <c r="X700" s="36"/>
      <c r="Y700" s="36"/>
      <c r="Z700" s="36"/>
      <c r="AA700" s="36"/>
      <c r="AB700" s="36"/>
      <c r="AC700" s="36"/>
      <c r="AD700" s="36"/>
      <c r="AE700" s="36"/>
      <c r="AR700" s="206" t="s">
        <v>93</v>
      </c>
      <c r="AT700" s="206" t="s">
        <v>214</v>
      </c>
      <c r="AU700" s="206" t="s">
        <v>81</v>
      </c>
      <c r="AY700" s="19" t="s">
        <v>212</v>
      </c>
      <c r="BE700" s="207">
        <f>IF(N700="základní",J700,0)</f>
        <v>0</v>
      </c>
      <c r="BF700" s="207">
        <f>IF(N700="snížená",J700,0)</f>
        <v>0</v>
      </c>
      <c r="BG700" s="207">
        <f>IF(N700="zákl. přenesená",J700,0)</f>
        <v>0</v>
      </c>
      <c r="BH700" s="207">
        <f>IF(N700="sníž. přenesená",J700,0)</f>
        <v>0</v>
      </c>
      <c r="BI700" s="207">
        <f>IF(N700="nulová",J700,0)</f>
        <v>0</v>
      </c>
      <c r="BJ700" s="19" t="s">
        <v>79</v>
      </c>
      <c r="BK700" s="207">
        <f>ROUND(I700*H700,2)</f>
        <v>0</v>
      </c>
      <c r="BL700" s="19" t="s">
        <v>93</v>
      </c>
      <c r="BM700" s="206" t="s">
        <v>954</v>
      </c>
    </row>
    <row r="701" spans="1:65" s="14" customFormat="1" ht="11.25">
      <c r="B701" s="222"/>
      <c r="C701" s="223"/>
      <c r="D701" s="208" t="s">
        <v>222</v>
      </c>
      <c r="E701" s="224" t="s">
        <v>21</v>
      </c>
      <c r="F701" s="225" t="s">
        <v>955</v>
      </c>
      <c r="G701" s="223"/>
      <c r="H701" s="226">
        <v>0.6</v>
      </c>
      <c r="I701" s="227"/>
      <c r="J701" s="223"/>
      <c r="K701" s="223"/>
      <c r="L701" s="228"/>
      <c r="M701" s="229"/>
      <c r="N701" s="230"/>
      <c r="O701" s="230"/>
      <c r="P701" s="230"/>
      <c r="Q701" s="230"/>
      <c r="R701" s="230"/>
      <c r="S701" s="230"/>
      <c r="T701" s="231"/>
      <c r="AT701" s="232" t="s">
        <v>222</v>
      </c>
      <c r="AU701" s="232" t="s">
        <v>81</v>
      </c>
      <c r="AV701" s="14" t="s">
        <v>81</v>
      </c>
      <c r="AW701" s="14" t="s">
        <v>34</v>
      </c>
      <c r="AX701" s="14" t="s">
        <v>79</v>
      </c>
      <c r="AY701" s="232" t="s">
        <v>212</v>
      </c>
    </row>
    <row r="702" spans="1:65" s="2" customFormat="1" ht="16.5" customHeight="1">
      <c r="A702" s="36"/>
      <c r="B702" s="37"/>
      <c r="C702" s="195" t="s">
        <v>956</v>
      </c>
      <c r="D702" s="195" t="s">
        <v>214</v>
      </c>
      <c r="E702" s="196" t="s">
        <v>957</v>
      </c>
      <c r="F702" s="197" t="s">
        <v>958</v>
      </c>
      <c r="G702" s="198" t="s">
        <v>306</v>
      </c>
      <c r="H702" s="199">
        <v>0.17799999999999999</v>
      </c>
      <c r="I702" s="200"/>
      <c r="J702" s="201">
        <f>ROUND(I702*H702,2)</f>
        <v>0</v>
      </c>
      <c r="K702" s="197" t="s">
        <v>218</v>
      </c>
      <c r="L702" s="41"/>
      <c r="M702" s="202" t="s">
        <v>21</v>
      </c>
      <c r="N702" s="203" t="s">
        <v>44</v>
      </c>
      <c r="O702" s="66"/>
      <c r="P702" s="204">
        <f>O702*H702</f>
        <v>0</v>
      </c>
      <c r="Q702" s="204">
        <v>1.06277</v>
      </c>
      <c r="R702" s="204">
        <f>Q702*H702</f>
        <v>0.18917305999999998</v>
      </c>
      <c r="S702" s="204">
        <v>0</v>
      </c>
      <c r="T702" s="205">
        <f>S702*H702</f>
        <v>0</v>
      </c>
      <c r="U702" s="36"/>
      <c r="V702" s="36"/>
      <c r="W702" s="36"/>
      <c r="X702" s="36"/>
      <c r="Y702" s="36"/>
      <c r="Z702" s="36"/>
      <c r="AA702" s="36"/>
      <c r="AB702" s="36"/>
      <c r="AC702" s="36"/>
      <c r="AD702" s="36"/>
      <c r="AE702" s="36"/>
      <c r="AR702" s="206" t="s">
        <v>93</v>
      </c>
      <c r="AT702" s="206" t="s">
        <v>214</v>
      </c>
      <c r="AU702" s="206" t="s">
        <v>81</v>
      </c>
      <c r="AY702" s="19" t="s">
        <v>212</v>
      </c>
      <c r="BE702" s="207">
        <f>IF(N702="základní",J702,0)</f>
        <v>0</v>
      </c>
      <c r="BF702" s="207">
        <f>IF(N702="snížená",J702,0)</f>
        <v>0</v>
      </c>
      <c r="BG702" s="207">
        <f>IF(N702="zákl. přenesená",J702,0)</f>
        <v>0</v>
      </c>
      <c r="BH702" s="207">
        <f>IF(N702="sníž. přenesená",J702,0)</f>
        <v>0</v>
      </c>
      <c r="BI702" s="207">
        <f>IF(N702="nulová",J702,0)</f>
        <v>0</v>
      </c>
      <c r="BJ702" s="19" t="s">
        <v>79</v>
      </c>
      <c r="BK702" s="207">
        <f>ROUND(I702*H702,2)</f>
        <v>0</v>
      </c>
      <c r="BL702" s="19" t="s">
        <v>93</v>
      </c>
      <c r="BM702" s="206" t="s">
        <v>959</v>
      </c>
    </row>
    <row r="703" spans="1:65" s="13" customFormat="1" ht="11.25">
      <c r="B703" s="212"/>
      <c r="C703" s="213"/>
      <c r="D703" s="208" t="s">
        <v>222</v>
      </c>
      <c r="E703" s="214" t="s">
        <v>21</v>
      </c>
      <c r="F703" s="215" t="s">
        <v>960</v>
      </c>
      <c r="G703" s="213"/>
      <c r="H703" s="214" t="s">
        <v>21</v>
      </c>
      <c r="I703" s="216"/>
      <c r="J703" s="213"/>
      <c r="K703" s="213"/>
      <c r="L703" s="217"/>
      <c r="M703" s="218"/>
      <c r="N703" s="219"/>
      <c r="O703" s="219"/>
      <c r="P703" s="219"/>
      <c r="Q703" s="219"/>
      <c r="R703" s="219"/>
      <c r="S703" s="219"/>
      <c r="T703" s="220"/>
      <c r="AT703" s="221" t="s">
        <v>222</v>
      </c>
      <c r="AU703" s="221" t="s">
        <v>81</v>
      </c>
      <c r="AV703" s="13" t="s">
        <v>79</v>
      </c>
      <c r="AW703" s="13" t="s">
        <v>34</v>
      </c>
      <c r="AX703" s="13" t="s">
        <v>73</v>
      </c>
      <c r="AY703" s="221" t="s">
        <v>212</v>
      </c>
    </row>
    <row r="704" spans="1:65" s="14" customFormat="1" ht="11.25">
      <c r="B704" s="222"/>
      <c r="C704" s="223"/>
      <c r="D704" s="208" t="s">
        <v>222</v>
      </c>
      <c r="E704" s="224" t="s">
        <v>21</v>
      </c>
      <c r="F704" s="225" t="s">
        <v>961</v>
      </c>
      <c r="G704" s="223"/>
      <c r="H704" s="226">
        <v>0.17499999999999999</v>
      </c>
      <c r="I704" s="227"/>
      <c r="J704" s="223"/>
      <c r="K704" s="223"/>
      <c r="L704" s="228"/>
      <c r="M704" s="229"/>
      <c r="N704" s="230"/>
      <c r="O704" s="230"/>
      <c r="P704" s="230"/>
      <c r="Q704" s="230"/>
      <c r="R704" s="230"/>
      <c r="S704" s="230"/>
      <c r="T704" s="231"/>
      <c r="AT704" s="232" t="s">
        <v>222</v>
      </c>
      <c r="AU704" s="232" t="s">
        <v>81</v>
      </c>
      <c r="AV704" s="14" t="s">
        <v>81</v>
      </c>
      <c r="AW704" s="14" t="s">
        <v>34</v>
      </c>
      <c r="AX704" s="14" t="s">
        <v>73</v>
      </c>
      <c r="AY704" s="232" t="s">
        <v>212</v>
      </c>
    </row>
    <row r="705" spans="1:65" s="15" customFormat="1" ht="11.25">
      <c r="B705" s="233"/>
      <c r="C705" s="234"/>
      <c r="D705" s="208" t="s">
        <v>222</v>
      </c>
      <c r="E705" s="235" t="s">
        <v>21</v>
      </c>
      <c r="F705" s="236" t="s">
        <v>226</v>
      </c>
      <c r="G705" s="234"/>
      <c r="H705" s="237">
        <v>0.17499999999999999</v>
      </c>
      <c r="I705" s="238"/>
      <c r="J705" s="234"/>
      <c r="K705" s="234"/>
      <c r="L705" s="239"/>
      <c r="M705" s="240"/>
      <c r="N705" s="241"/>
      <c r="O705" s="241"/>
      <c r="P705" s="241"/>
      <c r="Q705" s="241"/>
      <c r="R705" s="241"/>
      <c r="S705" s="241"/>
      <c r="T705" s="242"/>
      <c r="AT705" s="243" t="s">
        <v>222</v>
      </c>
      <c r="AU705" s="243" t="s">
        <v>81</v>
      </c>
      <c r="AV705" s="15" t="s">
        <v>88</v>
      </c>
      <c r="AW705" s="15" t="s">
        <v>34</v>
      </c>
      <c r="AX705" s="15" t="s">
        <v>73</v>
      </c>
      <c r="AY705" s="243" t="s">
        <v>212</v>
      </c>
    </row>
    <row r="706" spans="1:65" s="14" customFormat="1" ht="11.25">
      <c r="B706" s="222"/>
      <c r="C706" s="223"/>
      <c r="D706" s="208" t="s">
        <v>222</v>
      </c>
      <c r="E706" s="224" t="s">
        <v>21</v>
      </c>
      <c r="F706" s="225" t="s">
        <v>962</v>
      </c>
      <c r="G706" s="223"/>
      <c r="H706" s="226">
        <v>3.0000000000000001E-3</v>
      </c>
      <c r="I706" s="227"/>
      <c r="J706" s="223"/>
      <c r="K706" s="223"/>
      <c r="L706" s="228"/>
      <c r="M706" s="229"/>
      <c r="N706" s="230"/>
      <c r="O706" s="230"/>
      <c r="P706" s="230"/>
      <c r="Q706" s="230"/>
      <c r="R706" s="230"/>
      <c r="S706" s="230"/>
      <c r="T706" s="231"/>
      <c r="AT706" s="232" t="s">
        <v>222</v>
      </c>
      <c r="AU706" s="232" t="s">
        <v>81</v>
      </c>
      <c r="AV706" s="14" t="s">
        <v>81</v>
      </c>
      <c r="AW706" s="14" t="s">
        <v>34</v>
      </c>
      <c r="AX706" s="14" t="s">
        <v>73</v>
      </c>
      <c r="AY706" s="232" t="s">
        <v>212</v>
      </c>
    </row>
    <row r="707" spans="1:65" s="15" customFormat="1" ht="11.25">
      <c r="B707" s="233"/>
      <c r="C707" s="234"/>
      <c r="D707" s="208" t="s">
        <v>222</v>
      </c>
      <c r="E707" s="235" t="s">
        <v>21</v>
      </c>
      <c r="F707" s="236" t="s">
        <v>226</v>
      </c>
      <c r="G707" s="234"/>
      <c r="H707" s="237">
        <v>3.0000000000000001E-3</v>
      </c>
      <c r="I707" s="238"/>
      <c r="J707" s="234"/>
      <c r="K707" s="234"/>
      <c r="L707" s="239"/>
      <c r="M707" s="240"/>
      <c r="N707" s="241"/>
      <c r="O707" s="241"/>
      <c r="P707" s="241"/>
      <c r="Q707" s="241"/>
      <c r="R707" s="241"/>
      <c r="S707" s="241"/>
      <c r="T707" s="242"/>
      <c r="AT707" s="243" t="s">
        <v>222</v>
      </c>
      <c r="AU707" s="243" t="s">
        <v>81</v>
      </c>
      <c r="AV707" s="15" t="s">
        <v>88</v>
      </c>
      <c r="AW707" s="15" t="s">
        <v>34</v>
      </c>
      <c r="AX707" s="15" t="s">
        <v>73</v>
      </c>
      <c r="AY707" s="243" t="s">
        <v>212</v>
      </c>
    </row>
    <row r="708" spans="1:65" s="16" customFormat="1" ht="11.25">
      <c r="B708" s="244"/>
      <c r="C708" s="245"/>
      <c r="D708" s="208" t="s">
        <v>222</v>
      </c>
      <c r="E708" s="246" t="s">
        <v>21</v>
      </c>
      <c r="F708" s="247" t="s">
        <v>239</v>
      </c>
      <c r="G708" s="245"/>
      <c r="H708" s="248">
        <v>0.17799999999999999</v>
      </c>
      <c r="I708" s="249"/>
      <c r="J708" s="245"/>
      <c r="K708" s="245"/>
      <c r="L708" s="250"/>
      <c r="M708" s="251"/>
      <c r="N708" s="252"/>
      <c r="O708" s="252"/>
      <c r="P708" s="252"/>
      <c r="Q708" s="252"/>
      <c r="R708" s="252"/>
      <c r="S708" s="252"/>
      <c r="T708" s="253"/>
      <c r="AT708" s="254" t="s">
        <v>222</v>
      </c>
      <c r="AU708" s="254" t="s">
        <v>81</v>
      </c>
      <c r="AV708" s="16" t="s">
        <v>93</v>
      </c>
      <c r="AW708" s="16" t="s">
        <v>34</v>
      </c>
      <c r="AX708" s="16" t="s">
        <v>79</v>
      </c>
      <c r="AY708" s="254" t="s">
        <v>212</v>
      </c>
    </row>
    <row r="709" spans="1:65" s="2" customFormat="1" ht="16.5" customHeight="1">
      <c r="A709" s="36"/>
      <c r="B709" s="37"/>
      <c r="C709" s="195" t="s">
        <v>963</v>
      </c>
      <c r="D709" s="195" t="s">
        <v>214</v>
      </c>
      <c r="E709" s="196" t="s">
        <v>964</v>
      </c>
      <c r="F709" s="197" t="s">
        <v>965</v>
      </c>
      <c r="G709" s="198" t="s">
        <v>150</v>
      </c>
      <c r="H709" s="199">
        <v>108.34</v>
      </c>
      <c r="I709" s="200"/>
      <c r="J709" s="201">
        <f>ROUND(I709*H709,2)</f>
        <v>0</v>
      </c>
      <c r="K709" s="197" t="s">
        <v>218</v>
      </c>
      <c r="L709" s="41"/>
      <c r="M709" s="202" t="s">
        <v>21</v>
      </c>
      <c r="N709" s="203" t="s">
        <v>44</v>
      </c>
      <c r="O709" s="66"/>
      <c r="P709" s="204">
        <f>O709*H709</f>
        <v>0</v>
      </c>
      <c r="Q709" s="204">
        <v>0.11</v>
      </c>
      <c r="R709" s="204">
        <f>Q709*H709</f>
        <v>11.917400000000001</v>
      </c>
      <c r="S709" s="204">
        <v>0</v>
      </c>
      <c r="T709" s="205">
        <f>S709*H709</f>
        <v>0</v>
      </c>
      <c r="U709" s="36"/>
      <c r="V709" s="36"/>
      <c r="W709" s="36"/>
      <c r="X709" s="36"/>
      <c r="Y709" s="36"/>
      <c r="Z709" s="36"/>
      <c r="AA709" s="36"/>
      <c r="AB709" s="36"/>
      <c r="AC709" s="36"/>
      <c r="AD709" s="36"/>
      <c r="AE709" s="36"/>
      <c r="AR709" s="206" t="s">
        <v>93</v>
      </c>
      <c r="AT709" s="206" t="s">
        <v>214</v>
      </c>
      <c r="AU709" s="206" t="s">
        <v>81</v>
      </c>
      <c r="AY709" s="19" t="s">
        <v>212</v>
      </c>
      <c r="BE709" s="207">
        <f>IF(N709="základní",J709,0)</f>
        <v>0</v>
      </c>
      <c r="BF709" s="207">
        <f>IF(N709="snížená",J709,0)</f>
        <v>0</v>
      </c>
      <c r="BG709" s="207">
        <f>IF(N709="zákl. přenesená",J709,0)</f>
        <v>0</v>
      </c>
      <c r="BH709" s="207">
        <f>IF(N709="sníž. přenesená",J709,0)</f>
        <v>0</v>
      </c>
      <c r="BI709" s="207">
        <f>IF(N709="nulová",J709,0)</f>
        <v>0</v>
      </c>
      <c r="BJ709" s="19" t="s">
        <v>79</v>
      </c>
      <c r="BK709" s="207">
        <f>ROUND(I709*H709,2)</f>
        <v>0</v>
      </c>
      <c r="BL709" s="19" t="s">
        <v>93</v>
      </c>
      <c r="BM709" s="206" t="s">
        <v>966</v>
      </c>
    </row>
    <row r="710" spans="1:65" s="14" customFormat="1" ht="11.25">
      <c r="B710" s="222"/>
      <c r="C710" s="223"/>
      <c r="D710" s="208" t="s">
        <v>222</v>
      </c>
      <c r="E710" s="224" t="s">
        <v>21</v>
      </c>
      <c r="F710" s="225" t="s">
        <v>967</v>
      </c>
      <c r="G710" s="223"/>
      <c r="H710" s="226">
        <v>103.39</v>
      </c>
      <c r="I710" s="227"/>
      <c r="J710" s="223"/>
      <c r="K710" s="223"/>
      <c r="L710" s="228"/>
      <c r="M710" s="229"/>
      <c r="N710" s="230"/>
      <c r="O710" s="230"/>
      <c r="P710" s="230"/>
      <c r="Q710" s="230"/>
      <c r="R710" s="230"/>
      <c r="S710" s="230"/>
      <c r="T710" s="231"/>
      <c r="AT710" s="232" t="s">
        <v>222</v>
      </c>
      <c r="AU710" s="232" t="s">
        <v>81</v>
      </c>
      <c r="AV710" s="14" t="s">
        <v>81</v>
      </c>
      <c r="AW710" s="14" t="s">
        <v>34</v>
      </c>
      <c r="AX710" s="14" t="s">
        <v>73</v>
      </c>
      <c r="AY710" s="232" t="s">
        <v>212</v>
      </c>
    </row>
    <row r="711" spans="1:65" s="14" customFormat="1" ht="11.25">
      <c r="B711" s="222"/>
      <c r="C711" s="223"/>
      <c r="D711" s="208" t="s">
        <v>222</v>
      </c>
      <c r="E711" s="224" t="s">
        <v>21</v>
      </c>
      <c r="F711" s="225" t="s">
        <v>968</v>
      </c>
      <c r="G711" s="223"/>
      <c r="H711" s="226">
        <v>4.95</v>
      </c>
      <c r="I711" s="227"/>
      <c r="J711" s="223"/>
      <c r="K711" s="223"/>
      <c r="L711" s="228"/>
      <c r="M711" s="229"/>
      <c r="N711" s="230"/>
      <c r="O711" s="230"/>
      <c r="P711" s="230"/>
      <c r="Q711" s="230"/>
      <c r="R711" s="230"/>
      <c r="S711" s="230"/>
      <c r="T711" s="231"/>
      <c r="AT711" s="232" t="s">
        <v>222</v>
      </c>
      <c r="AU711" s="232" t="s">
        <v>81</v>
      </c>
      <c r="AV711" s="14" t="s">
        <v>81</v>
      </c>
      <c r="AW711" s="14" t="s">
        <v>34</v>
      </c>
      <c r="AX711" s="14" t="s">
        <v>73</v>
      </c>
      <c r="AY711" s="232" t="s">
        <v>212</v>
      </c>
    </row>
    <row r="712" spans="1:65" s="15" customFormat="1" ht="11.25">
      <c r="B712" s="233"/>
      <c r="C712" s="234"/>
      <c r="D712" s="208" t="s">
        <v>222</v>
      </c>
      <c r="E712" s="235" t="s">
        <v>21</v>
      </c>
      <c r="F712" s="236" t="s">
        <v>226</v>
      </c>
      <c r="G712" s="234"/>
      <c r="H712" s="237">
        <v>108.34</v>
      </c>
      <c r="I712" s="238"/>
      <c r="J712" s="234"/>
      <c r="K712" s="234"/>
      <c r="L712" s="239"/>
      <c r="M712" s="240"/>
      <c r="N712" s="241"/>
      <c r="O712" s="241"/>
      <c r="P712" s="241"/>
      <c r="Q712" s="241"/>
      <c r="R712" s="241"/>
      <c r="S712" s="241"/>
      <c r="T712" s="242"/>
      <c r="AT712" s="243" t="s">
        <v>222</v>
      </c>
      <c r="AU712" s="243" t="s">
        <v>81</v>
      </c>
      <c r="AV712" s="15" t="s">
        <v>88</v>
      </c>
      <c r="AW712" s="15" t="s">
        <v>34</v>
      </c>
      <c r="AX712" s="15" t="s">
        <v>79</v>
      </c>
      <c r="AY712" s="243" t="s">
        <v>212</v>
      </c>
    </row>
    <row r="713" spans="1:65" s="2" customFormat="1" ht="21.75" customHeight="1">
      <c r="A713" s="36"/>
      <c r="B713" s="37"/>
      <c r="C713" s="195" t="s">
        <v>969</v>
      </c>
      <c r="D713" s="195" t="s">
        <v>214</v>
      </c>
      <c r="E713" s="196" t="s">
        <v>970</v>
      </c>
      <c r="F713" s="197" t="s">
        <v>971</v>
      </c>
      <c r="G713" s="198" t="s">
        <v>150</v>
      </c>
      <c r="H713" s="199">
        <v>40.69</v>
      </c>
      <c r="I713" s="200"/>
      <c r="J713" s="201">
        <f>ROUND(I713*H713,2)</f>
        <v>0</v>
      </c>
      <c r="K713" s="197" t="s">
        <v>218</v>
      </c>
      <c r="L713" s="41"/>
      <c r="M713" s="202" t="s">
        <v>21</v>
      </c>
      <c r="N713" s="203" t="s">
        <v>44</v>
      </c>
      <c r="O713" s="66"/>
      <c r="P713" s="204">
        <f>O713*H713</f>
        <v>0</v>
      </c>
      <c r="Q713" s="204">
        <v>1.0999999999999999E-2</v>
      </c>
      <c r="R713" s="204">
        <f>Q713*H713</f>
        <v>0.44758999999999993</v>
      </c>
      <c r="S713" s="204">
        <v>0</v>
      </c>
      <c r="T713" s="205">
        <f>S713*H713</f>
        <v>0</v>
      </c>
      <c r="U713" s="36"/>
      <c r="V713" s="36"/>
      <c r="W713" s="36"/>
      <c r="X713" s="36"/>
      <c r="Y713" s="36"/>
      <c r="Z713" s="36"/>
      <c r="AA713" s="36"/>
      <c r="AB713" s="36"/>
      <c r="AC713" s="36"/>
      <c r="AD713" s="36"/>
      <c r="AE713" s="36"/>
      <c r="AR713" s="206" t="s">
        <v>93</v>
      </c>
      <c r="AT713" s="206" t="s">
        <v>214</v>
      </c>
      <c r="AU713" s="206" t="s">
        <v>81</v>
      </c>
      <c r="AY713" s="19" t="s">
        <v>212</v>
      </c>
      <c r="BE713" s="207">
        <f>IF(N713="základní",J713,0)</f>
        <v>0</v>
      </c>
      <c r="BF713" s="207">
        <f>IF(N713="snížená",J713,0)</f>
        <v>0</v>
      </c>
      <c r="BG713" s="207">
        <f>IF(N713="zákl. přenesená",J713,0)</f>
        <v>0</v>
      </c>
      <c r="BH713" s="207">
        <f>IF(N713="sníž. přenesená",J713,0)</f>
        <v>0</v>
      </c>
      <c r="BI713" s="207">
        <f>IF(N713="nulová",J713,0)</f>
        <v>0</v>
      </c>
      <c r="BJ713" s="19" t="s">
        <v>79</v>
      </c>
      <c r="BK713" s="207">
        <f>ROUND(I713*H713,2)</f>
        <v>0</v>
      </c>
      <c r="BL713" s="19" t="s">
        <v>93</v>
      </c>
      <c r="BM713" s="206" t="s">
        <v>972</v>
      </c>
    </row>
    <row r="714" spans="1:65" s="14" customFormat="1" ht="11.25">
      <c r="B714" s="222"/>
      <c r="C714" s="223"/>
      <c r="D714" s="208" t="s">
        <v>222</v>
      </c>
      <c r="E714" s="224" t="s">
        <v>21</v>
      </c>
      <c r="F714" s="225" t="s">
        <v>973</v>
      </c>
      <c r="G714" s="223"/>
      <c r="H714" s="226">
        <v>40.69</v>
      </c>
      <c r="I714" s="227"/>
      <c r="J714" s="223"/>
      <c r="K714" s="223"/>
      <c r="L714" s="228"/>
      <c r="M714" s="229"/>
      <c r="N714" s="230"/>
      <c r="O714" s="230"/>
      <c r="P714" s="230"/>
      <c r="Q714" s="230"/>
      <c r="R714" s="230"/>
      <c r="S714" s="230"/>
      <c r="T714" s="231"/>
      <c r="AT714" s="232" t="s">
        <v>222</v>
      </c>
      <c r="AU714" s="232" t="s">
        <v>81</v>
      </c>
      <c r="AV714" s="14" t="s">
        <v>81</v>
      </c>
      <c r="AW714" s="14" t="s">
        <v>34</v>
      </c>
      <c r="AX714" s="14" t="s">
        <v>73</v>
      </c>
      <c r="AY714" s="232" t="s">
        <v>212</v>
      </c>
    </row>
    <row r="715" spans="1:65" s="15" customFormat="1" ht="11.25">
      <c r="B715" s="233"/>
      <c r="C715" s="234"/>
      <c r="D715" s="208" t="s">
        <v>222</v>
      </c>
      <c r="E715" s="235" t="s">
        <v>21</v>
      </c>
      <c r="F715" s="236" t="s">
        <v>226</v>
      </c>
      <c r="G715" s="234"/>
      <c r="H715" s="237">
        <v>40.69</v>
      </c>
      <c r="I715" s="238"/>
      <c r="J715" s="234"/>
      <c r="K715" s="234"/>
      <c r="L715" s="239"/>
      <c r="M715" s="240"/>
      <c r="N715" s="241"/>
      <c r="O715" s="241"/>
      <c r="P715" s="241"/>
      <c r="Q715" s="241"/>
      <c r="R715" s="241"/>
      <c r="S715" s="241"/>
      <c r="T715" s="242"/>
      <c r="AT715" s="243" t="s">
        <v>222</v>
      </c>
      <c r="AU715" s="243" t="s">
        <v>81</v>
      </c>
      <c r="AV715" s="15" t="s">
        <v>88</v>
      </c>
      <c r="AW715" s="15" t="s">
        <v>34</v>
      </c>
      <c r="AX715" s="15" t="s">
        <v>79</v>
      </c>
      <c r="AY715" s="243" t="s">
        <v>212</v>
      </c>
    </row>
    <row r="716" spans="1:65" s="2" customFormat="1" ht="21.75" customHeight="1">
      <c r="A716" s="36"/>
      <c r="B716" s="37"/>
      <c r="C716" s="195" t="s">
        <v>974</v>
      </c>
      <c r="D716" s="195" t="s">
        <v>214</v>
      </c>
      <c r="E716" s="196" t="s">
        <v>975</v>
      </c>
      <c r="F716" s="197" t="s">
        <v>976</v>
      </c>
      <c r="G716" s="198" t="s">
        <v>150</v>
      </c>
      <c r="H716" s="199">
        <v>1</v>
      </c>
      <c r="I716" s="200"/>
      <c r="J716" s="201">
        <f>ROUND(I716*H716,2)</f>
        <v>0</v>
      </c>
      <c r="K716" s="197" t="s">
        <v>218</v>
      </c>
      <c r="L716" s="41"/>
      <c r="M716" s="202" t="s">
        <v>21</v>
      </c>
      <c r="N716" s="203" t="s">
        <v>44</v>
      </c>
      <c r="O716" s="66"/>
      <c r="P716" s="204">
        <f>O716*H716</f>
        <v>0</v>
      </c>
      <c r="Q716" s="204">
        <v>9.3359999999999999E-2</v>
      </c>
      <c r="R716" s="204">
        <f>Q716*H716</f>
        <v>9.3359999999999999E-2</v>
      </c>
      <c r="S716" s="204">
        <v>0</v>
      </c>
      <c r="T716" s="205">
        <f>S716*H716</f>
        <v>0</v>
      </c>
      <c r="U716" s="36"/>
      <c r="V716" s="36"/>
      <c r="W716" s="36"/>
      <c r="X716" s="36"/>
      <c r="Y716" s="36"/>
      <c r="Z716" s="36"/>
      <c r="AA716" s="36"/>
      <c r="AB716" s="36"/>
      <c r="AC716" s="36"/>
      <c r="AD716" s="36"/>
      <c r="AE716" s="36"/>
      <c r="AR716" s="206" t="s">
        <v>93</v>
      </c>
      <c r="AT716" s="206" t="s">
        <v>214</v>
      </c>
      <c r="AU716" s="206" t="s">
        <v>81</v>
      </c>
      <c r="AY716" s="19" t="s">
        <v>212</v>
      </c>
      <c r="BE716" s="207">
        <f>IF(N716="základní",J716,0)</f>
        <v>0</v>
      </c>
      <c r="BF716" s="207">
        <f>IF(N716="snížená",J716,0)</f>
        <v>0</v>
      </c>
      <c r="BG716" s="207">
        <f>IF(N716="zákl. přenesená",J716,0)</f>
        <v>0</v>
      </c>
      <c r="BH716" s="207">
        <f>IF(N716="sníž. přenesená",J716,0)</f>
        <v>0</v>
      </c>
      <c r="BI716" s="207">
        <f>IF(N716="nulová",J716,0)</f>
        <v>0</v>
      </c>
      <c r="BJ716" s="19" t="s">
        <v>79</v>
      </c>
      <c r="BK716" s="207">
        <f>ROUND(I716*H716,2)</f>
        <v>0</v>
      </c>
      <c r="BL716" s="19" t="s">
        <v>93</v>
      </c>
      <c r="BM716" s="206" t="s">
        <v>977</v>
      </c>
    </row>
    <row r="717" spans="1:65" s="13" customFormat="1" ht="11.25">
      <c r="B717" s="212"/>
      <c r="C717" s="213"/>
      <c r="D717" s="208" t="s">
        <v>222</v>
      </c>
      <c r="E717" s="214" t="s">
        <v>21</v>
      </c>
      <c r="F717" s="215" t="s">
        <v>944</v>
      </c>
      <c r="G717" s="213"/>
      <c r="H717" s="214" t="s">
        <v>21</v>
      </c>
      <c r="I717" s="216"/>
      <c r="J717" s="213"/>
      <c r="K717" s="213"/>
      <c r="L717" s="217"/>
      <c r="M717" s="218"/>
      <c r="N717" s="219"/>
      <c r="O717" s="219"/>
      <c r="P717" s="219"/>
      <c r="Q717" s="219"/>
      <c r="R717" s="219"/>
      <c r="S717" s="219"/>
      <c r="T717" s="220"/>
      <c r="AT717" s="221" t="s">
        <v>222</v>
      </c>
      <c r="AU717" s="221" t="s">
        <v>81</v>
      </c>
      <c r="AV717" s="13" t="s">
        <v>79</v>
      </c>
      <c r="AW717" s="13" t="s">
        <v>34</v>
      </c>
      <c r="AX717" s="13" t="s">
        <v>73</v>
      </c>
      <c r="AY717" s="221" t="s">
        <v>212</v>
      </c>
    </row>
    <row r="718" spans="1:65" s="14" customFormat="1" ht="11.25">
      <c r="B718" s="222"/>
      <c r="C718" s="223"/>
      <c r="D718" s="208" t="s">
        <v>222</v>
      </c>
      <c r="E718" s="224" t="s">
        <v>21</v>
      </c>
      <c r="F718" s="225" t="s">
        <v>978</v>
      </c>
      <c r="G718" s="223"/>
      <c r="H718" s="226">
        <v>1</v>
      </c>
      <c r="I718" s="227"/>
      <c r="J718" s="223"/>
      <c r="K718" s="223"/>
      <c r="L718" s="228"/>
      <c r="M718" s="229"/>
      <c r="N718" s="230"/>
      <c r="O718" s="230"/>
      <c r="P718" s="230"/>
      <c r="Q718" s="230"/>
      <c r="R718" s="230"/>
      <c r="S718" s="230"/>
      <c r="T718" s="231"/>
      <c r="AT718" s="232" t="s">
        <v>222</v>
      </c>
      <c r="AU718" s="232" t="s">
        <v>81</v>
      </c>
      <c r="AV718" s="14" t="s">
        <v>81</v>
      </c>
      <c r="AW718" s="14" t="s">
        <v>34</v>
      </c>
      <c r="AX718" s="14" t="s">
        <v>73</v>
      </c>
      <c r="AY718" s="232" t="s">
        <v>212</v>
      </c>
    </row>
    <row r="719" spans="1:65" s="15" customFormat="1" ht="11.25">
      <c r="B719" s="233"/>
      <c r="C719" s="234"/>
      <c r="D719" s="208" t="s">
        <v>222</v>
      </c>
      <c r="E719" s="235" t="s">
        <v>21</v>
      </c>
      <c r="F719" s="236" t="s">
        <v>226</v>
      </c>
      <c r="G719" s="234"/>
      <c r="H719" s="237">
        <v>1</v>
      </c>
      <c r="I719" s="238"/>
      <c r="J719" s="234"/>
      <c r="K719" s="234"/>
      <c r="L719" s="239"/>
      <c r="M719" s="240"/>
      <c r="N719" s="241"/>
      <c r="O719" s="241"/>
      <c r="P719" s="241"/>
      <c r="Q719" s="241"/>
      <c r="R719" s="241"/>
      <c r="S719" s="241"/>
      <c r="T719" s="242"/>
      <c r="AT719" s="243" t="s">
        <v>222</v>
      </c>
      <c r="AU719" s="243" t="s">
        <v>81</v>
      </c>
      <c r="AV719" s="15" t="s">
        <v>88</v>
      </c>
      <c r="AW719" s="15" t="s">
        <v>34</v>
      </c>
      <c r="AX719" s="15" t="s">
        <v>79</v>
      </c>
      <c r="AY719" s="243" t="s">
        <v>212</v>
      </c>
    </row>
    <row r="720" spans="1:65" s="2" customFormat="1" ht="16.5" customHeight="1">
      <c r="A720" s="36"/>
      <c r="B720" s="37"/>
      <c r="C720" s="195" t="s">
        <v>979</v>
      </c>
      <c r="D720" s="195" t="s">
        <v>214</v>
      </c>
      <c r="E720" s="196" t="s">
        <v>980</v>
      </c>
      <c r="F720" s="197" t="s">
        <v>981</v>
      </c>
      <c r="G720" s="198" t="s">
        <v>150</v>
      </c>
      <c r="H720" s="199">
        <v>103.39</v>
      </c>
      <c r="I720" s="200"/>
      <c r="J720" s="201">
        <f>ROUND(I720*H720,2)</f>
        <v>0</v>
      </c>
      <c r="K720" s="197" t="s">
        <v>21</v>
      </c>
      <c r="L720" s="41"/>
      <c r="M720" s="202" t="s">
        <v>21</v>
      </c>
      <c r="N720" s="203" t="s">
        <v>44</v>
      </c>
      <c r="O720" s="66"/>
      <c r="P720" s="204">
        <f>O720*H720</f>
        <v>0</v>
      </c>
      <c r="Q720" s="204">
        <v>1.2999999999999999E-4</v>
      </c>
      <c r="R720" s="204">
        <f>Q720*H720</f>
        <v>1.3440699999999998E-2</v>
      </c>
      <c r="S720" s="204">
        <v>0</v>
      </c>
      <c r="T720" s="205">
        <f>S720*H720</f>
        <v>0</v>
      </c>
      <c r="U720" s="36"/>
      <c r="V720" s="36"/>
      <c r="W720" s="36"/>
      <c r="X720" s="36"/>
      <c r="Y720" s="36"/>
      <c r="Z720" s="36"/>
      <c r="AA720" s="36"/>
      <c r="AB720" s="36"/>
      <c r="AC720" s="36"/>
      <c r="AD720" s="36"/>
      <c r="AE720" s="36"/>
      <c r="AR720" s="206" t="s">
        <v>93</v>
      </c>
      <c r="AT720" s="206" t="s">
        <v>214</v>
      </c>
      <c r="AU720" s="206" t="s">
        <v>81</v>
      </c>
      <c r="AY720" s="19" t="s">
        <v>212</v>
      </c>
      <c r="BE720" s="207">
        <f>IF(N720="základní",J720,0)</f>
        <v>0</v>
      </c>
      <c r="BF720" s="207">
        <f>IF(N720="snížená",J720,0)</f>
        <v>0</v>
      </c>
      <c r="BG720" s="207">
        <f>IF(N720="zákl. přenesená",J720,0)</f>
        <v>0</v>
      </c>
      <c r="BH720" s="207">
        <f>IF(N720="sníž. přenesená",J720,0)</f>
        <v>0</v>
      </c>
      <c r="BI720" s="207">
        <f>IF(N720="nulová",J720,0)</f>
        <v>0</v>
      </c>
      <c r="BJ720" s="19" t="s">
        <v>79</v>
      </c>
      <c r="BK720" s="207">
        <f>ROUND(I720*H720,2)</f>
        <v>0</v>
      </c>
      <c r="BL720" s="19" t="s">
        <v>93</v>
      </c>
      <c r="BM720" s="206" t="s">
        <v>982</v>
      </c>
    </row>
    <row r="721" spans="1:65" s="14" customFormat="1" ht="11.25">
      <c r="B721" s="222"/>
      <c r="C721" s="223"/>
      <c r="D721" s="208" t="s">
        <v>222</v>
      </c>
      <c r="E721" s="224" t="s">
        <v>21</v>
      </c>
      <c r="F721" s="225" t="s">
        <v>967</v>
      </c>
      <c r="G721" s="223"/>
      <c r="H721" s="226">
        <v>103.39</v>
      </c>
      <c r="I721" s="227"/>
      <c r="J721" s="223"/>
      <c r="K721" s="223"/>
      <c r="L721" s="228"/>
      <c r="M721" s="229"/>
      <c r="N721" s="230"/>
      <c r="O721" s="230"/>
      <c r="P721" s="230"/>
      <c r="Q721" s="230"/>
      <c r="R721" s="230"/>
      <c r="S721" s="230"/>
      <c r="T721" s="231"/>
      <c r="AT721" s="232" t="s">
        <v>222</v>
      </c>
      <c r="AU721" s="232" t="s">
        <v>81</v>
      </c>
      <c r="AV721" s="14" t="s">
        <v>81</v>
      </c>
      <c r="AW721" s="14" t="s">
        <v>34</v>
      </c>
      <c r="AX721" s="14" t="s">
        <v>79</v>
      </c>
      <c r="AY721" s="232" t="s">
        <v>212</v>
      </c>
    </row>
    <row r="722" spans="1:65" s="2" customFormat="1" ht="16.5" customHeight="1">
      <c r="A722" s="36"/>
      <c r="B722" s="37"/>
      <c r="C722" s="195" t="s">
        <v>983</v>
      </c>
      <c r="D722" s="195" t="s">
        <v>214</v>
      </c>
      <c r="E722" s="196" t="s">
        <v>984</v>
      </c>
      <c r="F722" s="197" t="s">
        <v>985</v>
      </c>
      <c r="G722" s="198" t="s">
        <v>150</v>
      </c>
      <c r="H722" s="199">
        <v>304.89</v>
      </c>
      <c r="I722" s="200"/>
      <c r="J722" s="201">
        <f>ROUND(I722*H722,2)</f>
        <v>0</v>
      </c>
      <c r="K722" s="197" t="s">
        <v>218</v>
      </c>
      <c r="L722" s="41"/>
      <c r="M722" s="202" t="s">
        <v>21</v>
      </c>
      <c r="N722" s="203" t="s">
        <v>44</v>
      </c>
      <c r="O722" s="66"/>
      <c r="P722" s="204">
        <f>O722*H722</f>
        <v>0</v>
      </c>
      <c r="Q722" s="204">
        <v>2.2000000000000001E-4</v>
      </c>
      <c r="R722" s="204">
        <f>Q722*H722</f>
        <v>6.7075800000000005E-2</v>
      </c>
      <c r="S722" s="204">
        <v>0</v>
      </c>
      <c r="T722" s="205">
        <f>S722*H722</f>
        <v>0</v>
      </c>
      <c r="U722" s="36"/>
      <c r="V722" s="36"/>
      <c r="W722" s="36"/>
      <c r="X722" s="36"/>
      <c r="Y722" s="36"/>
      <c r="Z722" s="36"/>
      <c r="AA722" s="36"/>
      <c r="AB722" s="36"/>
      <c r="AC722" s="36"/>
      <c r="AD722" s="36"/>
      <c r="AE722" s="36"/>
      <c r="AR722" s="206" t="s">
        <v>93</v>
      </c>
      <c r="AT722" s="206" t="s">
        <v>214</v>
      </c>
      <c r="AU722" s="206" t="s">
        <v>81</v>
      </c>
      <c r="AY722" s="19" t="s">
        <v>212</v>
      </c>
      <c r="BE722" s="207">
        <f>IF(N722="základní",J722,0)</f>
        <v>0</v>
      </c>
      <c r="BF722" s="207">
        <f>IF(N722="snížená",J722,0)</f>
        <v>0</v>
      </c>
      <c r="BG722" s="207">
        <f>IF(N722="zákl. přenesená",J722,0)</f>
        <v>0</v>
      </c>
      <c r="BH722" s="207">
        <f>IF(N722="sníž. přenesená",J722,0)</f>
        <v>0</v>
      </c>
      <c r="BI722" s="207">
        <f>IF(N722="nulová",J722,0)</f>
        <v>0</v>
      </c>
      <c r="BJ722" s="19" t="s">
        <v>79</v>
      </c>
      <c r="BK722" s="207">
        <f>ROUND(I722*H722,2)</f>
        <v>0</v>
      </c>
      <c r="BL722" s="19" t="s">
        <v>93</v>
      </c>
      <c r="BM722" s="206" t="s">
        <v>986</v>
      </c>
    </row>
    <row r="723" spans="1:65" s="14" customFormat="1" ht="11.25">
      <c r="B723" s="222"/>
      <c r="C723" s="223"/>
      <c r="D723" s="208" t="s">
        <v>222</v>
      </c>
      <c r="E723" s="224" t="s">
        <v>21</v>
      </c>
      <c r="F723" s="225" t="s">
        <v>967</v>
      </c>
      <c r="G723" s="223"/>
      <c r="H723" s="226">
        <v>103.39</v>
      </c>
      <c r="I723" s="227"/>
      <c r="J723" s="223"/>
      <c r="K723" s="223"/>
      <c r="L723" s="228"/>
      <c r="M723" s="229"/>
      <c r="N723" s="230"/>
      <c r="O723" s="230"/>
      <c r="P723" s="230"/>
      <c r="Q723" s="230"/>
      <c r="R723" s="230"/>
      <c r="S723" s="230"/>
      <c r="T723" s="231"/>
      <c r="AT723" s="232" t="s">
        <v>222</v>
      </c>
      <c r="AU723" s="232" t="s">
        <v>81</v>
      </c>
      <c r="AV723" s="14" t="s">
        <v>81</v>
      </c>
      <c r="AW723" s="14" t="s">
        <v>34</v>
      </c>
      <c r="AX723" s="14" t="s">
        <v>73</v>
      </c>
      <c r="AY723" s="232" t="s">
        <v>212</v>
      </c>
    </row>
    <row r="724" spans="1:65" s="14" customFormat="1" ht="11.25">
      <c r="B724" s="222"/>
      <c r="C724" s="223"/>
      <c r="D724" s="208" t="s">
        <v>222</v>
      </c>
      <c r="E724" s="224" t="s">
        <v>21</v>
      </c>
      <c r="F724" s="225" t="s">
        <v>987</v>
      </c>
      <c r="G724" s="223"/>
      <c r="H724" s="226">
        <v>118.5</v>
      </c>
      <c r="I724" s="227"/>
      <c r="J724" s="223"/>
      <c r="K724" s="223"/>
      <c r="L724" s="228"/>
      <c r="M724" s="229"/>
      <c r="N724" s="230"/>
      <c r="O724" s="230"/>
      <c r="P724" s="230"/>
      <c r="Q724" s="230"/>
      <c r="R724" s="230"/>
      <c r="S724" s="230"/>
      <c r="T724" s="231"/>
      <c r="AT724" s="232" t="s">
        <v>222</v>
      </c>
      <c r="AU724" s="232" t="s">
        <v>81</v>
      </c>
      <c r="AV724" s="14" t="s">
        <v>81</v>
      </c>
      <c r="AW724" s="14" t="s">
        <v>34</v>
      </c>
      <c r="AX724" s="14" t="s">
        <v>73</v>
      </c>
      <c r="AY724" s="232" t="s">
        <v>212</v>
      </c>
    </row>
    <row r="725" spans="1:65" s="14" customFormat="1" ht="11.25">
      <c r="B725" s="222"/>
      <c r="C725" s="223"/>
      <c r="D725" s="208" t="s">
        <v>222</v>
      </c>
      <c r="E725" s="224" t="s">
        <v>21</v>
      </c>
      <c r="F725" s="225" t="s">
        <v>988</v>
      </c>
      <c r="G725" s="223"/>
      <c r="H725" s="226">
        <v>83</v>
      </c>
      <c r="I725" s="227"/>
      <c r="J725" s="223"/>
      <c r="K725" s="223"/>
      <c r="L725" s="228"/>
      <c r="M725" s="229"/>
      <c r="N725" s="230"/>
      <c r="O725" s="230"/>
      <c r="P725" s="230"/>
      <c r="Q725" s="230"/>
      <c r="R725" s="230"/>
      <c r="S725" s="230"/>
      <c r="T725" s="231"/>
      <c r="AT725" s="232" t="s">
        <v>222</v>
      </c>
      <c r="AU725" s="232" t="s">
        <v>81</v>
      </c>
      <c r="AV725" s="14" t="s">
        <v>81</v>
      </c>
      <c r="AW725" s="14" t="s">
        <v>34</v>
      </c>
      <c r="AX725" s="14" t="s">
        <v>73</v>
      </c>
      <c r="AY725" s="232" t="s">
        <v>212</v>
      </c>
    </row>
    <row r="726" spans="1:65" s="15" customFormat="1" ht="11.25">
      <c r="B726" s="233"/>
      <c r="C726" s="234"/>
      <c r="D726" s="208" t="s">
        <v>222</v>
      </c>
      <c r="E726" s="235" t="s">
        <v>21</v>
      </c>
      <c r="F726" s="236" t="s">
        <v>226</v>
      </c>
      <c r="G726" s="234"/>
      <c r="H726" s="237">
        <v>304.89</v>
      </c>
      <c r="I726" s="238"/>
      <c r="J726" s="234"/>
      <c r="K726" s="234"/>
      <c r="L726" s="239"/>
      <c r="M726" s="240"/>
      <c r="N726" s="241"/>
      <c r="O726" s="241"/>
      <c r="P726" s="241"/>
      <c r="Q726" s="241"/>
      <c r="R726" s="241"/>
      <c r="S726" s="241"/>
      <c r="T726" s="242"/>
      <c r="AT726" s="243" t="s">
        <v>222</v>
      </c>
      <c r="AU726" s="243" t="s">
        <v>81</v>
      </c>
      <c r="AV726" s="15" t="s">
        <v>88</v>
      </c>
      <c r="AW726" s="15" t="s">
        <v>34</v>
      </c>
      <c r="AX726" s="15" t="s">
        <v>79</v>
      </c>
      <c r="AY726" s="243" t="s">
        <v>212</v>
      </c>
    </row>
    <row r="727" spans="1:65" s="2" customFormat="1" ht="21.75" customHeight="1">
      <c r="A727" s="36"/>
      <c r="B727" s="37"/>
      <c r="C727" s="195" t="s">
        <v>989</v>
      </c>
      <c r="D727" s="195" t="s">
        <v>214</v>
      </c>
      <c r="E727" s="196" t="s">
        <v>990</v>
      </c>
      <c r="F727" s="197" t="s">
        <v>991</v>
      </c>
      <c r="G727" s="198" t="s">
        <v>146</v>
      </c>
      <c r="H727" s="199">
        <v>105.39</v>
      </c>
      <c r="I727" s="200"/>
      <c r="J727" s="201">
        <f>ROUND(I727*H727,2)</f>
        <v>0</v>
      </c>
      <c r="K727" s="197" t="s">
        <v>218</v>
      </c>
      <c r="L727" s="41"/>
      <c r="M727" s="202" t="s">
        <v>21</v>
      </c>
      <c r="N727" s="203" t="s">
        <v>44</v>
      </c>
      <c r="O727" s="66"/>
      <c r="P727" s="204">
        <f>O727*H727</f>
        <v>0</v>
      </c>
      <c r="Q727" s="204">
        <v>2.0000000000000002E-5</v>
      </c>
      <c r="R727" s="204">
        <f>Q727*H727</f>
        <v>2.1078000000000004E-3</v>
      </c>
      <c r="S727" s="204">
        <v>0</v>
      </c>
      <c r="T727" s="205">
        <f>S727*H727</f>
        <v>0</v>
      </c>
      <c r="U727" s="36"/>
      <c r="V727" s="36"/>
      <c r="W727" s="36"/>
      <c r="X727" s="36"/>
      <c r="Y727" s="36"/>
      <c r="Z727" s="36"/>
      <c r="AA727" s="36"/>
      <c r="AB727" s="36"/>
      <c r="AC727" s="36"/>
      <c r="AD727" s="36"/>
      <c r="AE727" s="36"/>
      <c r="AR727" s="206" t="s">
        <v>93</v>
      </c>
      <c r="AT727" s="206" t="s">
        <v>214</v>
      </c>
      <c r="AU727" s="206" t="s">
        <v>81</v>
      </c>
      <c r="AY727" s="19" t="s">
        <v>212</v>
      </c>
      <c r="BE727" s="207">
        <f>IF(N727="základní",J727,0)</f>
        <v>0</v>
      </c>
      <c r="BF727" s="207">
        <f>IF(N727="snížená",J727,0)</f>
        <v>0</v>
      </c>
      <c r="BG727" s="207">
        <f>IF(N727="zákl. přenesená",J727,0)</f>
        <v>0</v>
      </c>
      <c r="BH727" s="207">
        <f>IF(N727="sníž. přenesená",J727,0)</f>
        <v>0</v>
      </c>
      <c r="BI727" s="207">
        <f>IF(N727="nulová",J727,0)</f>
        <v>0</v>
      </c>
      <c r="BJ727" s="19" t="s">
        <v>79</v>
      </c>
      <c r="BK727" s="207">
        <f>ROUND(I727*H727,2)</f>
        <v>0</v>
      </c>
      <c r="BL727" s="19" t="s">
        <v>93</v>
      </c>
      <c r="BM727" s="206" t="s">
        <v>992</v>
      </c>
    </row>
    <row r="728" spans="1:65" s="13" customFormat="1" ht="11.25">
      <c r="B728" s="212"/>
      <c r="C728" s="213"/>
      <c r="D728" s="208" t="s">
        <v>222</v>
      </c>
      <c r="E728" s="214" t="s">
        <v>21</v>
      </c>
      <c r="F728" s="215" t="s">
        <v>688</v>
      </c>
      <c r="G728" s="213"/>
      <c r="H728" s="214" t="s">
        <v>21</v>
      </c>
      <c r="I728" s="216"/>
      <c r="J728" s="213"/>
      <c r="K728" s="213"/>
      <c r="L728" s="217"/>
      <c r="M728" s="218"/>
      <c r="N728" s="219"/>
      <c r="O728" s="219"/>
      <c r="P728" s="219"/>
      <c r="Q728" s="219"/>
      <c r="R728" s="219"/>
      <c r="S728" s="219"/>
      <c r="T728" s="220"/>
      <c r="AT728" s="221" t="s">
        <v>222</v>
      </c>
      <c r="AU728" s="221" t="s">
        <v>81</v>
      </c>
      <c r="AV728" s="13" t="s">
        <v>79</v>
      </c>
      <c r="AW728" s="13" t="s">
        <v>34</v>
      </c>
      <c r="AX728" s="13" t="s">
        <v>73</v>
      </c>
      <c r="AY728" s="221" t="s">
        <v>212</v>
      </c>
    </row>
    <row r="729" spans="1:65" s="14" customFormat="1" ht="11.25">
      <c r="B729" s="222"/>
      <c r="C729" s="223"/>
      <c r="D729" s="208" t="s">
        <v>222</v>
      </c>
      <c r="E729" s="224" t="s">
        <v>21</v>
      </c>
      <c r="F729" s="225" t="s">
        <v>993</v>
      </c>
      <c r="G729" s="223"/>
      <c r="H729" s="226">
        <v>10.28</v>
      </c>
      <c r="I729" s="227"/>
      <c r="J729" s="223"/>
      <c r="K729" s="223"/>
      <c r="L729" s="228"/>
      <c r="M729" s="229"/>
      <c r="N729" s="230"/>
      <c r="O729" s="230"/>
      <c r="P729" s="230"/>
      <c r="Q729" s="230"/>
      <c r="R729" s="230"/>
      <c r="S729" s="230"/>
      <c r="T729" s="231"/>
      <c r="AT729" s="232" t="s">
        <v>222</v>
      </c>
      <c r="AU729" s="232" t="s">
        <v>81</v>
      </c>
      <c r="AV729" s="14" t="s">
        <v>81</v>
      </c>
      <c r="AW729" s="14" t="s">
        <v>34</v>
      </c>
      <c r="AX729" s="14" t="s">
        <v>73</v>
      </c>
      <c r="AY729" s="232" t="s">
        <v>212</v>
      </c>
    </row>
    <row r="730" spans="1:65" s="14" customFormat="1" ht="11.25">
      <c r="B730" s="222"/>
      <c r="C730" s="223"/>
      <c r="D730" s="208" t="s">
        <v>222</v>
      </c>
      <c r="E730" s="224" t="s">
        <v>21</v>
      </c>
      <c r="F730" s="225" t="s">
        <v>994</v>
      </c>
      <c r="G730" s="223"/>
      <c r="H730" s="226">
        <v>16.32</v>
      </c>
      <c r="I730" s="227"/>
      <c r="J730" s="223"/>
      <c r="K730" s="223"/>
      <c r="L730" s="228"/>
      <c r="M730" s="229"/>
      <c r="N730" s="230"/>
      <c r="O730" s="230"/>
      <c r="P730" s="230"/>
      <c r="Q730" s="230"/>
      <c r="R730" s="230"/>
      <c r="S730" s="230"/>
      <c r="T730" s="231"/>
      <c r="AT730" s="232" t="s">
        <v>222</v>
      </c>
      <c r="AU730" s="232" t="s">
        <v>81</v>
      </c>
      <c r="AV730" s="14" t="s">
        <v>81</v>
      </c>
      <c r="AW730" s="14" t="s">
        <v>34</v>
      </c>
      <c r="AX730" s="14" t="s">
        <v>73</v>
      </c>
      <c r="AY730" s="232" t="s">
        <v>212</v>
      </c>
    </row>
    <row r="731" spans="1:65" s="14" customFormat="1" ht="11.25">
      <c r="B731" s="222"/>
      <c r="C731" s="223"/>
      <c r="D731" s="208" t="s">
        <v>222</v>
      </c>
      <c r="E731" s="224" t="s">
        <v>21</v>
      </c>
      <c r="F731" s="225" t="s">
        <v>995</v>
      </c>
      <c r="G731" s="223"/>
      <c r="H731" s="226">
        <v>32.57</v>
      </c>
      <c r="I731" s="227"/>
      <c r="J731" s="223"/>
      <c r="K731" s="223"/>
      <c r="L731" s="228"/>
      <c r="M731" s="229"/>
      <c r="N731" s="230"/>
      <c r="O731" s="230"/>
      <c r="P731" s="230"/>
      <c r="Q731" s="230"/>
      <c r="R731" s="230"/>
      <c r="S731" s="230"/>
      <c r="T731" s="231"/>
      <c r="AT731" s="232" t="s">
        <v>222</v>
      </c>
      <c r="AU731" s="232" t="s">
        <v>81</v>
      </c>
      <c r="AV731" s="14" t="s">
        <v>81</v>
      </c>
      <c r="AW731" s="14" t="s">
        <v>34</v>
      </c>
      <c r="AX731" s="14" t="s">
        <v>73</v>
      </c>
      <c r="AY731" s="232" t="s">
        <v>212</v>
      </c>
    </row>
    <row r="732" spans="1:65" s="13" customFormat="1" ht="11.25">
      <c r="B732" s="212"/>
      <c r="C732" s="213"/>
      <c r="D732" s="208" t="s">
        <v>222</v>
      </c>
      <c r="E732" s="214" t="s">
        <v>21</v>
      </c>
      <c r="F732" s="215" t="s">
        <v>691</v>
      </c>
      <c r="G732" s="213"/>
      <c r="H732" s="214" t="s">
        <v>21</v>
      </c>
      <c r="I732" s="216"/>
      <c r="J732" s="213"/>
      <c r="K732" s="213"/>
      <c r="L732" s="217"/>
      <c r="M732" s="218"/>
      <c r="N732" s="219"/>
      <c r="O732" s="219"/>
      <c r="P732" s="219"/>
      <c r="Q732" s="219"/>
      <c r="R732" s="219"/>
      <c r="S732" s="219"/>
      <c r="T732" s="220"/>
      <c r="AT732" s="221" t="s">
        <v>222</v>
      </c>
      <c r="AU732" s="221" t="s">
        <v>81</v>
      </c>
      <c r="AV732" s="13" t="s">
        <v>79</v>
      </c>
      <c r="AW732" s="13" t="s">
        <v>34</v>
      </c>
      <c r="AX732" s="13" t="s">
        <v>73</v>
      </c>
      <c r="AY732" s="221" t="s">
        <v>212</v>
      </c>
    </row>
    <row r="733" spans="1:65" s="14" customFormat="1" ht="11.25">
      <c r="B733" s="222"/>
      <c r="C733" s="223"/>
      <c r="D733" s="208" t="s">
        <v>222</v>
      </c>
      <c r="E733" s="224" t="s">
        <v>21</v>
      </c>
      <c r="F733" s="225" t="s">
        <v>996</v>
      </c>
      <c r="G733" s="223"/>
      <c r="H733" s="226">
        <v>15.04</v>
      </c>
      <c r="I733" s="227"/>
      <c r="J733" s="223"/>
      <c r="K733" s="223"/>
      <c r="L733" s="228"/>
      <c r="M733" s="229"/>
      <c r="N733" s="230"/>
      <c r="O733" s="230"/>
      <c r="P733" s="230"/>
      <c r="Q733" s="230"/>
      <c r="R733" s="230"/>
      <c r="S733" s="230"/>
      <c r="T733" s="231"/>
      <c r="AT733" s="232" t="s">
        <v>222</v>
      </c>
      <c r="AU733" s="232" t="s">
        <v>81</v>
      </c>
      <c r="AV733" s="14" t="s">
        <v>81</v>
      </c>
      <c r="AW733" s="14" t="s">
        <v>34</v>
      </c>
      <c r="AX733" s="14" t="s">
        <v>73</v>
      </c>
      <c r="AY733" s="232" t="s">
        <v>212</v>
      </c>
    </row>
    <row r="734" spans="1:65" s="13" customFormat="1" ht="11.25">
      <c r="B734" s="212"/>
      <c r="C734" s="213"/>
      <c r="D734" s="208" t="s">
        <v>222</v>
      </c>
      <c r="E734" s="214" t="s">
        <v>21</v>
      </c>
      <c r="F734" s="215" t="s">
        <v>693</v>
      </c>
      <c r="G734" s="213"/>
      <c r="H734" s="214" t="s">
        <v>21</v>
      </c>
      <c r="I734" s="216"/>
      <c r="J734" s="213"/>
      <c r="K734" s="213"/>
      <c r="L734" s="217"/>
      <c r="M734" s="218"/>
      <c r="N734" s="219"/>
      <c r="O734" s="219"/>
      <c r="P734" s="219"/>
      <c r="Q734" s="219"/>
      <c r="R734" s="219"/>
      <c r="S734" s="219"/>
      <c r="T734" s="220"/>
      <c r="AT734" s="221" t="s">
        <v>222</v>
      </c>
      <c r="AU734" s="221" t="s">
        <v>81</v>
      </c>
      <c r="AV734" s="13" t="s">
        <v>79</v>
      </c>
      <c r="AW734" s="13" t="s">
        <v>34</v>
      </c>
      <c r="AX734" s="13" t="s">
        <v>73</v>
      </c>
      <c r="AY734" s="221" t="s">
        <v>212</v>
      </c>
    </row>
    <row r="735" spans="1:65" s="14" customFormat="1" ht="11.25">
      <c r="B735" s="222"/>
      <c r="C735" s="223"/>
      <c r="D735" s="208" t="s">
        <v>222</v>
      </c>
      <c r="E735" s="224" t="s">
        <v>21</v>
      </c>
      <c r="F735" s="225" t="s">
        <v>997</v>
      </c>
      <c r="G735" s="223"/>
      <c r="H735" s="226">
        <v>15.04</v>
      </c>
      <c r="I735" s="227"/>
      <c r="J735" s="223"/>
      <c r="K735" s="223"/>
      <c r="L735" s="228"/>
      <c r="M735" s="229"/>
      <c r="N735" s="230"/>
      <c r="O735" s="230"/>
      <c r="P735" s="230"/>
      <c r="Q735" s="230"/>
      <c r="R735" s="230"/>
      <c r="S735" s="230"/>
      <c r="T735" s="231"/>
      <c r="AT735" s="232" t="s">
        <v>222</v>
      </c>
      <c r="AU735" s="232" t="s">
        <v>81</v>
      </c>
      <c r="AV735" s="14" t="s">
        <v>81</v>
      </c>
      <c r="AW735" s="14" t="s">
        <v>34</v>
      </c>
      <c r="AX735" s="14" t="s">
        <v>73</v>
      </c>
      <c r="AY735" s="232" t="s">
        <v>212</v>
      </c>
    </row>
    <row r="736" spans="1:65" s="13" customFormat="1" ht="11.25">
      <c r="B736" s="212"/>
      <c r="C736" s="213"/>
      <c r="D736" s="208" t="s">
        <v>222</v>
      </c>
      <c r="E736" s="214" t="s">
        <v>21</v>
      </c>
      <c r="F736" s="215" t="s">
        <v>695</v>
      </c>
      <c r="G736" s="213"/>
      <c r="H736" s="214" t="s">
        <v>21</v>
      </c>
      <c r="I736" s="216"/>
      <c r="J736" s="213"/>
      <c r="K736" s="213"/>
      <c r="L736" s="217"/>
      <c r="M736" s="218"/>
      <c r="N736" s="219"/>
      <c r="O736" s="219"/>
      <c r="P736" s="219"/>
      <c r="Q736" s="219"/>
      <c r="R736" s="219"/>
      <c r="S736" s="219"/>
      <c r="T736" s="220"/>
      <c r="AT736" s="221" t="s">
        <v>222</v>
      </c>
      <c r="AU736" s="221" t="s">
        <v>81</v>
      </c>
      <c r="AV736" s="13" t="s">
        <v>79</v>
      </c>
      <c r="AW736" s="13" t="s">
        <v>34</v>
      </c>
      <c r="AX736" s="13" t="s">
        <v>73</v>
      </c>
      <c r="AY736" s="221" t="s">
        <v>212</v>
      </c>
    </row>
    <row r="737" spans="1:65" s="14" customFormat="1" ht="11.25">
      <c r="B737" s="222"/>
      <c r="C737" s="223"/>
      <c r="D737" s="208" t="s">
        <v>222</v>
      </c>
      <c r="E737" s="224" t="s">
        <v>21</v>
      </c>
      <c r="F737" s="225" t="s">
        <v>998</v>
      </c>
      <c r="G737" s="223"/>
      <c r="H737" s="226">
        <v>16.14</v>
      </c>
      <c r="I737" s="227"/>
      <c r="J737" s="223"/>
      <c r="K737" s="223"/>
      <c r="L737" s="228"/>
      <c r="M737" s="229"/>
      <c r="N737" s="230"/>
      <c r="O737" s="230"/>
      <c r="P737" s="230"/>
      <c r="Q737" s="230"/>
      <c r="R737" s="230"/>
      <c r="S737" s="230"/>
      <c r="T737" s="231"/>
      <c r="AT737" s="232" t="s">
        <v>222</v>
      </c>
      <c r="AU737" s="232" t="s">
        <v>81</v>
      </c>
      <c r="AV737" s="14" t="s">
        <v>81</v>
      </c>
      <c r="AW737" s="14" t="s">
        <v>34</v>
      </c>
      <c r="AX737" s="14" t="s">
        <v>73</v>
      </c>
      <c r="AY737" s="232" t="s">
        <v>212</v>
      </c>
    </row>
    <row r="738" spans="1:65" s="15" customFormat="1" ht="11.25">
      <c r="B738" s="233"/>
      <c r="C738" s="234"/>
      <c r="D738" s="208" t="s">
        <v>222</v>
      </c>
      <c r="E738" s="235" t="s">
        <v>21</v>
      </c>
      <c r="F738" s="236" t="s">
        <v>226</v>
      </c>
      <c r="G738" s="234"/>
      <c r="H738" s="237">
        <v>105.39</v>
      </c>
      <c r="I738" s="238"/>
      <c r="J738" s="234"/>
      <c r="K738" s="234"/>
      <c r="L738" s="239"/>
      <c r="M738" s="240"/>
      <c r="N738" s="241"/>
      <c r="O738" s="241"/>
      <c r="P738" s="241"/>
      <c r="Q738" s="241"/>
      <c r="R738" s="241"/>
      <c r="S738" s="241"/>
      <c r="T738" s="242"/>
      <c r="AT738" s="243" t="s">
        <v>222</v>
      </c>
      <c r="AU738" s="243" t="s">
        <v>81</v>
      </c>
      <c r="AV738" s="15" t="s">
        <v>88</v>
      </c>
      <c r="AW738" s="15" t="s">
        <v>34</v>
      </c>
      <c r="AX738" s="15" t="s">
        <v>79</v>
      </c>
      <c r="AY738" s="243" t="s">
        <v>212</v>
      </c>
    </row>
    <row r="739" spans="1:65" s="2" customFormat="1" ht="16.5" customHeight="1">
      <c r="A739" s="36"/>
      <c r="B739" s="37"/>
      <c r="C739" s="195" t="s">
        <v>999</v>
      </c>
      <c r="D739" s="195" t="s">
        <v>214</v>
      </c>
      <c r="E739" s="196" t="s">
        <v>1000</v>
      </c>
      <c r="F739" s="197" t="s">
        <v>1001</v>
      </c>
      <c r="G739" s="198" t="s">
        <v>146</v>
      </c>
      <c r="H739" s="199">
        <v>7.02</v>
      </c>
      <c r="I739" s="200"/>
      <c r="J739" s="201">
        <f>ROUND(I739*H739,2)</f>
        <v>0</v>
      </c>
      <c r="K739" s="197" t="s">
        <v>218</v>
      </c>
      <c r="L739" s="41"/>
      <c r="M739" s="202" t="s">
        <v>21</v>
      </c>
      <c r="N739" s="203" t="s">
        <v>44</v>
      </c>
      <c r="O739" s="66"/>
      <c r="P739" s="204">
        <f>O739*H739</f>
        <v>0</v>
      </c>
      <c r="Q739" s="204">
        <v>8.0000000000000007E-5</v>
      </c>
      <c r="R739" s="204">
        <f>Q739*H739</f>
        <v>5.6159999999999999E-4</v>
      </c>
      <c r="S739" s="204">
        <v>0</v>
      </c>
      <c r="T739" s="205">
        <f>S739*H739</f>
        <v>0</v>
      </c>
      <c r="U739" s="36"/>
      <c r="V739" s="36"/>
      <c r="W739" s="36"/>
      <c r="X739" s="36"/>
      <c r="Y739" s="36"/>
      <c r="Z739" s="36"/>
      <c r="AA739" s="36"/>
      <c r="AB739" s="36"/>
      <c r="AC739" s="36"/>
      <c r="AD739" s="36"/>
      <c r="AE739" s="36"/>
      <c r="AR739" s="206" t="s">
        <v>93</v>
      </c>
      <c r="AT739" s="206" t="s">
        <v>214</v>
      </c>
      <c r="AU739" s="206" t="s">
        <v>81</v>
      </c>
      <c r="AY739" s="19" t="s">
        <v>212</v>
      </c>
      <c r="BE739" s="207">
        <f>IF(N739="základní",J739,0)</f>
        <v>0</v>
      </c>
      <c r="BF739" s="207">
        <f>IF(N739="snížená",J739,0)</f>
        <v>0</v>
      </c>
      <c r="BG739" s="207">
        <f>IF(N739="zákl. přenesená",J739,0)</f>
        <v>0</v>
      </c>
      <c r="BH739" s="207">
        <f>IF(N739="sníž. přenesená",J739,0)</f>
        <v>0</v>
      </c>
      <c r="BI739" s="207">
        <f>IF(N739="nulová",J739,0)</f>
        <v>0</v>
      </c>
      <c r="BJ739" s="19" t="s">
        <v>79</v>
      </c>
      <c r="BK739" s="207">
        <f>ROUND(I739*H739,2)</f>
        <v>0</v>
      </c>
      <c r="BL739" s="19" t="s">
        <v>93</v>
      </c>
      <c r="BM739" s="206" t="s">
        <v>1002</v>
      </c>
    </row>
    <row r="740" spans="1:65" s="2" customFormat="1" ht="39">
      <c r="A740" s="36"/>
      <c r="B740" s="37"/>
      <c r="C740" s="38"/>
      <c r="D740" s="208" t="s">
        <v>220</v>
      </c>
      <c r="E740" s="38"/>
      <c r="F740" s="209" t="s">
        <v>1003</v>
      </c>
      <c r="G740" s="38"/>
      <c r="H740" s="38"/>
      <c r="I740" s="119"/>
      <c r="J740" s="38"/>
      <c r="K740" s="38"/>
      <c r="L740" s="41"/>
      <c r="M740" s="210"/>
      <c r="N740" s="211"/>
      <c r="O740" s="66"/>
      <c r="P740" s="66"/>
      <c r="Q740" s="66"/>
      <c r="R740" s="66"/>
      <c r="S740" s="66"/>
      <c r="T740" s="67"/>
      <c r="U740" s="36"/>
      <c r="V740" s="36"/>
      <c r="W740" s="36"/>
      <c r="X740" s="36"/>
      <c r="Y740" s="36"/>
      <c r="Z740" s="36"/>
      <c r="AA740" s="36"/>
      <c r="AB740" s="36"/>
      <c r="AC740" s="36"/>
      <c r="AD740" s="36"/>
      <c r="AE740" s="36"/>
      <c r="AT740" s="19" t="s">
        <v>220</v>
      </c>
      <c r="AU740" s="19" t="s">
        <v>81</v>
      </c>
    </row>
    <row r="741" spans="1:65" s="14" customFormat="1" ht="11.25">
      <c r="B741" s="222"/>
      <c r="C741" s="223"/>
      <c r="D741" s="208" t="s">
        <v>222</v>
      </c>
      <c r="E741" s="224" t="s">
        <v>21</v>
      </c>
      <c r="F741" s="225" t="s">
        <v>1004</v>
      </c>
      <c r="G741" s="223"/>
      <c r="H741" s="226">
        <v>7.02</v>
      </c>
      <c r="I741" s="227"/>
      <c r="J741" s="223"/>
      <c r="K741" s="223"/>
      <c r="L741" s="228"/>
      <c r="M741" s="229"/>
      <c r="N741" s="230"/>
      <c r="O741" s="230"/>
      <c r="P741" s="230"/>
      <c r="Q741" s="230"/>
      <c r="R741" s="230"/>
      <c r="S741" s="230"/>
      <c r="T741" s="231"/>
      <c r="AT741" s="232" t="s">
        <v>222</v>
      </c>
      <c r="AU741" s="232" t="s">
        <v>81</v>
      </c>
      <c r="AV741" s="14" t="s">
        <v>81</v>
      </c>
      <c r="AW741" s="14" t="s">
        <v>34</v>
      </c>
      <c r="AX741" s="14" t="s">
        <v>73</v>
      </c>
      <c r="AY741" s="232" t="s">
        <v>212</v>
      </c>
    </row>
    <row r="742" spans="1:65" s="15" customFormat="1" ht="11.25">
      <c r="B742" s="233"/>
      <c r="C742" s="234"/>
      <c r="D742" s="208" t="s">
        <v>222</v>
      </c>
      <c r="E742" s="235" t="s">
        <v>21</v>
      </c>
      <c r="F742" s="236" t="s">
        <v>226</v>
      </c>
      <c r="G742" s="234"/>
      <c r="H742" s="237">
        <v>7.02</v>
      </c>
      <c r="I742" s="238"/>
      <c r="J742" s="234"/>
      <c r="K742" s="234"/>
      <c r="L742" s="239"/>
      <c r="M742" s="240"/>
      <c r="N742" s="241"/>
      <c r="O742" s="241"/>
      <c r="P742" s="241"/>
      <c r="Q742" s="241"/>
      <c r="R742" s="241"/>
      <c r="S742" s="241"/>
      <c r="T742" s="242"/>
      <c r="AT742" s="243" t="s">
        <v>222</v>
      </c>
      <c r="AU742" s="243" t="s">
        <v>81</v>
      </c>
      <c r="AV742" s="15" t="s">
        <v>88</v>
      </c>
      <c r="AW742" s="15" t="s">
        <v>34</v>
      </c>
      <c r="AX742" s="15" t="s">
        <v>79</v>
      </c>
      <c r="AY742" s="243" t="s">
        <v>212</v>
      </c>
    </row>
    <row r="743" spans="1:65" s="2" customFormat="1" ht="21.75" customHeight="1">
      <c r="A743" s="36"/>
      <c r="B743" s="37"/>
      <c r="C743" s="195" t="s">
        <v>1005</v>
      </c>
      <c r="D743" s="195" t="s">
        <v>214</v>
      </c>
      <c r="E743" s="196" t="s">
        <v>1006</v>
      </c>
      <c r="F743" s="197" t="s">
        <v>1007</v>
      </c>
      <c r="G743" s="198" t="s">
        <v>146</v>
      </c>
      <c r="H743" s="199">
        <v>7.02</v>
      </c>
      <c r="I743" s="200"/>
      <c r="J743" s="201">
        <f>ROUND(I743*H743,2)</f>
        <v>0</v>
      </c>
      <c r="K743" s="197" t="s">
        <v>218</v>
      </c>
      <c r="L743" s="41"/>
      <c r="M743" s="202" t="s">
        <v>21</v>
      </c>
      <c r="N743" s="203" t="s">
        <v>44</v>
      </c>
      <c r="O743" s="66"/>
      <c r="P743" s="204">
        <f>O743*H743</f>
        <v>0</v>
      </c>
      <c r="Q743" s="204">
        <v>1.0000000000000001E-5</v>
      </c>
      <c r="R743" s="204">
        <f>Q743*H743</f>
        <v>7.0199999999999999E-5</v>
      </c>
      <c r="S743" s="204">
        <v>0</v>
      </c>
      <c r="T743" s="205">
        <f>S743*H743</f>
        <v>0</v>
      </c>
      <c r="U743" s="36"/>
      <c r="V743" s="36"/>
      <c r="W743" s="36"/>
      <c r="X743" s="36"/>
      <c r="Y743" s="36"/>
      <c r="Z743" s="36"/>
      <c r="AA743" s="36"/>
      <c r="AB743" s="36"/>
      <c r="AC743" s="36"/>
      <c r="AD743" s="36"/>
      <c r="AE743" s="36"/>
      <c r="AR743" s="206" t="s">
        <v>93</v>
      </c>
      <c r="AT743" s="206" t="s">
        <v>214</v>
      </c>
      <c r="AU743" s="206" t="s">
        <v>81</v>
      </c>
      <c r="AY743" s="19" t="s">
        <v>212</v>
      </c>
      <c r="BE743" s="207">
        <f>IF(N743="základní",J743,0)</f>
        <v>0</v>
      </c>
      <c r="BF743" s="207">
        <f>IF(N743="snížená",J743,0)</f>
        <v>0</v>
      </c>
      <c r="BG743" s="207">
        <f>IF(N743="zákl. přenesená",J743,0)</f>
        <v>0</v>
      </c>
      <c r="BH743" s="207">
        <f>IF(N743="sníž. přenesená",J743,0)</f>
        <v>0</v>
      </c>
      <c r="BI743" s="207">
        <f>IF(N743="nulová",J743,0)</f>
        <v>0</v>
      </c>
      <c r="BJ743" s="19" t="s">
        <v>79</v>
      </c>
      <c r="BK743" s="207">
        <f>ROUND(I743*H743,2)</f>
        <v>0</v>
      </c>
      <c r="BL743" s="19" t="s">
        <v>93</v>
      </c>
      <c r="BM743" s="206" t="s">
        <v>1008</v>
      </c>
    </row>
    <row r="744" spans="1:65" s="2" customFormat="1" ht="29.25">
      <c r="A744" s="36"/>
      <c r="B744" s="37"/>
      <c r="C744" s="38"/>
      <c r="D744" s="208" t="s">
        <v>220</v>
      </c>
      <c r="E744" s="38"/>
      <c r="F744" s="209" t="s">
        <v>1009</v>
      </c>
      <c r="G744" s="38"/>
      <c r="H744" s="38"/>
      <c r="I744" s="119"/>
      <c r="J744" s="38"/>
      <c r="K744" s="38"/>
      <c r="L744" s="41"/>
      <c r="M744" s="210"/>
      <c r="N744" s="211"/>
      <c r="O744" s="66"/>
      <c r="P744" s="66"/>
      <c r="Q744" s="66"/>
      <c r="R744" s="66"/>
      <c r="S744" s="66"/>
      <c r="T744" s="67"/>
      <c r="U744" s="36"/>
      <c r="V744" s="36"/>
      <c r="W744" s="36"/>
      <c r="X744" s="36"/>
      <c r="Y744" s="36"/>
      <c r="Z744" s="36"/>
      <c r="AA744" s="36"/>
      <c r="AB744" s="36"/>
      <c r="AC744" s="36"/>
      <c r="AD744" s="36"/>
      <c r="AE744" s="36"/>
      <c r="AT744" s="19" t="s">
        <v>220</v>
      </c>
      <c r="AU744" s="19" t="s">
        <v>81</v>
      </c>
    </row>
    <row r="745" spans="1:65" s="14" customFormat="1" ht="11.25">
      <c r="B745" s="222"/>
      <c r="C745" s="223"/>
      <c r="D745" s="208" t="s">
        <v>222</v>
      </c>
      <c r="E745" s="224" t="s">
        <v>21</v>
      </c>
      <c r="F745" s="225" t="s">
        <v>1004</v>
      </c>
      <c r="G745" s="223"/>
      <c r="H745" s="226">
        <v>7.02</v>
      </c>
      <c r="I745" s="227"/>
      <c r="J745" s="223"/>
      <c r="K745" s="223"/>
      <c r="L745" s="228"/>
      <c r="M745" s="229"/>
      <c r="N745" s="230"/>
      <c r="O745" s="230"/>
      <c r="P745" s="230"/>
      <c r="Q745" s="230"/>
      <c r="R745" s="230"/>
      <c r="S745" s="230"/>
      <c r="T745" s="231"/>
      <c r="AT745" s="232" t="s">
        <v>222</v>
      </c>
      <c r="AU745" s="232" t="s">
        <v>81</v>
      </c>
      <c r="AV745" s="14" t="s">
        <v>81</v>
      </c>
      <c r="AW745" s="14" t="s">
        <v>34</v>
      </c>
      <c r="AX745" s="14" t="s">
        <v>73</v>
      </c>
      <c r="AY745" s="232" t="s">
        <v>212</v>
      </c>
    </row>
    <row r="746" spans="1:65" s="15" customFormat="1" ht="11.25">
      <c r="B746" s="233"/>
      <c r="C746" s="234"/>
      <c r="D746" s="208" t="s">
        <v>222</v>
      </c>
      <c r="E746" s="235" t="s">
        <v>21</v>
      </c>
      <c r="F746" s="236" t="s">
        <v>226</v>
      </c>
      <c r="G746" s="234"/>
      <c r="H746" s="237">
        <v>7.02</v>
      </c>
      <c r="I746" s="238"/>
      <c r="J746" s="234"/>
      <c r="K746" s="234"/>
      <c r="L746" s="239"/>
      <c r="M746" s="240"/>
      <c r="N746" s="241"/>
      <c r="O746" s="241"/>
      <c r="P746" s="241"/>
      <c r="Q746" s="241"/>
      <c r="R746" s="241"/>
      <c r="S746" s="241"/>
      <c r="T746" s="242"/>
      <c r="AT746" s="243" t="s">
        <v>222</v>
      </c>
      <c r="AU746" s="243" t="s">
        <v>81</v>
      </c>
      <c r="AV746" s="15" t="s">
        <v>88</v>
      </c>
      <c r="AW746" s="15" t="s">
        <v>34</v>
      </c>
      <c r="AX746" s="15" t="s">
        <v>79</v>
      </c>
      <c r="AY746" s="243" t="s">
        <v>212</v>
      </c>
    </row>
    <row r="747" spans="1:65" s="2" customFormat="1" ht="16.5" customHeight="1">
      <c r="A747" s="36"/>
      <c r="B747" s="37"/>
      <c r="C747" s="195" t="s">
        <v>1010</v>
      </c>
      <c r="D747" s="195" t="s">
        <v>214</v>
      </c>
      <c r="E747" s="196" t="s">
        <v>1011</v>
      </c>
      <c r="F747" s="197" t="s">
        <v>1012</v>
      </c>
      <c r="G747" s="198" t="s">
        <v>150</v>
      </c>
      <c r="H747" s="199">
        <v>49.405999999999999</v>
      </c>
      <c r="I747" s="200"/>
      <c r="J747" s="201">
        <f>ROUND(I747*H747,2)</f>
        <v>0</v>
      </c>
      <c r="K747" s="197" t="s">
        <v>218</v>
      </c>
      <c r="L747" s="41"/>
      <c r="M747" s="202" t="s">
        <v>21</v>
      </c>
      <c r="N747" s="203" t="s">
        <v>44</v>
      </c>
      <c r="O747" s="66"/>
      <c r="P747" s="204">
        <f>O747*H747</f>
        <v>0</v>
      </c>
      <c r="Q747" s="204">
        <v>0.3674</v>
      </c>
      <c r="R747" s="204">
        <f>Q747*H747</f>
        <v>18.151764400000001</v>
      </c>
      <c r="S747" s="204">
        <v>0</v>
      </c>
      <c r="T747" s="205">
        <f>S747*H747</f>
        <v>0</v>
      </c>
      <c r="U747" s="36"/>
      <c r="V747" s="36"/>
      <c r="W747" s="36"/>
      <c r="X747" s="36"/>
      <c r="Y747" s="36"/>
      <c r="Z747" s="36"/>
      <c r="AA747" s="36"/>
      <c r="AB747" s="36"/>
      <c r="AC747" s="36"/>
      <c r="AD747" s="36"/>
      <c r="AE747" s="36"/>
      <c r="AR747" s="206" t="s">
        <v>93</v>
      </c>
      <c r="AT747" s="206" t="s">
        <v>214</v>
      </c>
      <c r="AU747" s="206" t="s">
        <v>81</v>
      </c>
      <c r="AY747" s="19" t="s">
        <v>212</v>
      </c>
      <c r="BE747" s="207">
        <f>IF(N747="základní",J747,0)</f>
        <v>0</v>
      </c>
      <c r="BF747" s="207">
        <f>IF(N747="snížená",J747,0)</f>
        <v>0</v>
      </c>
      <c r="BG747" s="207">
        <f>IF(N747="zákl. přenesená",J747,0)</f>
        <v>0</v>
      </c>
      <c r="BH747" s="207">
        <f>IF(N747="sníž. přenesená",J747,0)</f>
        <v>0</v>
      </c>
      <c r="BI747" s="207">
        <f>IF(N747="nulová",J747,0)</f>
        <v>0</v>
      </c>
      <c r="BJ747" s="19" t="s">
        <v>79</v>
      </c>
      <c r="BK747" s="207">
        <f>ROUND(I747*H747,2)</f>
        <v>0</v>
      </c>
      <c r="BL747" s="19" t="s">
        <v>93</v>
      </c>
      <c r="BM747" s="206" t="s">
        <v>1013</v>
      </c>
    </row>
    <row r="748" spans="1:65" s="14" customFormat="1" ht="11.25">
      <c r="B748" s="222"/>
      <c r="C748" s="223"/>
      <c r="D748" s="208" t="s">
        <v>222</v>
      </c>
      <c r="E748" s="224" t="s">
        <v>21</v>
      </c>
      <c r="F748" s="225" t="s">
        <v>1014</v>
      </c>
      <c r="G748" s="223"/>
      <c r="H748" s="226">
        <v>9.968</v>
      </c>
      <c r="I748" s="227"/>
      <c r="J748" s="223"/>
      <c r="K748" s="223"/>
      <c r="L748" s="228"/>
      <c r="M748" s="229"/>
      <c r="N748" s="230"/>
      <c r="O748" s="230"/>
      <c r="P748" s="230"/>
      <c r="Q748" s="230"/>
      <c r="R748" s="230"/>
      <c r="S748" s="230"/>
      <c r="T748" s="231"/>
      <c r="AT748" s="232" t="s">
        <v>222</v>
      </c>
      <c r="AU748" s="232" t="s">
        <v>81</v>
      </c>
      <c r="AV748" s="14" t="s">
        <v>81</v>
      </c>
      <c r="AW748" s="14" t="s">
        <v>34</v>
      </c>
      <c r="AX748" s="14" t="s">
        <v>73</v>
      </c>
      <c r="AY748" s="232" t="s">
        <v>212</v>
      </c>
    </row>
    <row r="749" spans="1:65" s="15" customFormat="1" ht="11.25">
      <c r="B749" s="233"/>
      <c r="C749" s="234"/>
      <c r="D749" s="208" t="s">
        <v>222</v>
      </c>
      <c r="E749" s="235" t="s">
        <v>21</v>
      </c>
      <c r="F749" s="236" t="s">
        <v>226</v>
      </c>
      <c r="G749" s="234"/>
      <c r="H749" s="237">
        <v>9.968</v>
      </c>
      <c r="I749" s="238"/>
      <c r="J749" s="234"/>
      <c r="K749" s="234"/>
      <c r="L749" s="239"/>
      <c r="M749" s="240"/>
      <c r="N749" s="241"/>
      <c r="O749" s="241"/>
      <c r="P749" s="241"/>
      <c r="Q749" s="241"/>
      <c r="R749" s="241"/>
      <c r="S749" s="241"/>
      <c r="T749" s="242"/>
      <c r="AT749" s="243" t="s">
        <v>222</v>
      </c>
      <c r="AU749" s="243" t="s">
        <v>81</v>
      </c>
      <c r="AV749" s="15" t="s">
        <v>88</v>
      </c>
      <c r="AW749" s="15" t="s">
        <v>34</v>
      </c>
      <c r="AX749" s="15" t="s">
        <v>73</v>
      </c>
      <c r="AY749" s="243" t="s">
        <v>212</v>
      </c>
    </row>
    <row r="750" spans="1:65" s="13" customFormat="1" ht="11.25">
      <c r="B750" s="212"/>
      <c r="C750" s="213"/>
      <c r="D750" s="208" t="s">
        <v>222</v>
      </c>
      <c r="E750" s="214" t="s">
        <v>21</v>
      </c>
      <c r="F750" s="215" t="s">
        <v>1015</v>
      </c>
      <c r="G750" s="213"/>
      <c r="H750" s="214" t="s">
        <v>21</v>
      </c>
      <c r="I750" s="216"/>
      <c r="J750" s="213"/>
      <c r="K750" s="213"/>
      <c r="L750" s="217"/>
      <c r="M750" s="218"/>
      <c r="N750" s="219"/>
      <c r="O750" s="219"/>
      <c r="P750" s="219"/>
      <c r="Q750" s="219"/>
      <c r="R750" s="219"/>
      <c r="S750" s="219"/>
      <c r="T750" s="220"/>
      <c r="AT750" s="221" t="s">
        <v>222</v>
      </c>
      <c r="AU750" s="221" t="s">
        <v>81</v>
      </c>
      <c r="AV750" s="13" t="s">
        <v>79</v>
      </c>
      <c r="AW750" s="13" t="s">
        <v>34</v>
      </c>
      <c r="AX750" s="13" t="s">
        <v>73</v>
      </c>
      <c r="AY750" s="221" t="s">
        <v>212</v>
      </c>
    </row>
    <row r="751" spans="1:65" s="14" customFormat="1" ht="11.25">
      <c r="B751" s="222"/>
      <c r="C751" s="223"/>
      <c r="D751" s="208" t="s">
        <v>222</v>
      </c>
      <c r="E751" s="224" t="s">
        <v>21</v>
      </c>
      <c r="F751" s="225" t="s">
        <v>1016</v>
      </c>
      <c r="G751" s="223"/>
      <c r="H751" s="226">
        <v>39.438000000000002</v>
      </c>
      <c r="I751" s="227"/>
      <c r="J751" s="223"/>
      <c r="K751" s="223"/>
      <c r="L751" s="228"/>
      <c r="M751" s="229"/>
      <c r="N751" s="230"/>
      <c r="O751" s="230"/>
      <c r="P751" s="230"/>
      <c r="Q751" s="230"/>
      <c r="R751" s="230"/>
      <c r="S751" s="230"/>
      <c r="T751" s="231"/>
      <c r="AT751" s="232" t="s">
        <v>222</v>
      </c>
      <c r="AU751" s="232" t="s">
        <v>81</v>
      </c>
      <c r="AV751" s="14" t="s">
        <v>81</v>
      </c>
      <c r="AW751" s="14" t="s">
        <v>34</v>
      </c>
      <c r="AX751" s="14" t="s">
        <v>73</v>
      </c>
      <c r="AY751" s="232" t="s">
        <v>212</v>
      </c>
    </row>
    <row r="752" spans="1:65" s="15" customFormat="1" ht="11.25">
      <c r="B752" s="233"/>
      <c r="C752" s="234"/>
      <c r="D752" s="208" t="s">
        <v>222</v>
      </c>
      <c r="E752" s="235" t="s">
        <v>21</v>
      </c>
      <c r="F752" s="236" t="s">
        <v>226</v>
      </c>
      <c r="G752" s="234"/>
      <c r="H752" s="237">
        <v>39.438000000000002</v>
      </c>
      <c r="I752" s="238"/>
      <c r="J752" s="234"/>
      <c r="K752" s="234"/>
      <c r="L752" s="239"/>
      <c r="M752" s="240"/>
      <c r="N752" s="241"/>
      <c r="O752" s="241"/>
      <c r="P752" s="241"/>
      <c r="Q752" s="241"/>
      <c r="R752" s="241"/>
      <c r="S752" s="241"/>
      <c r="T752" s="242"/>
      <c r="AT752" s="243" t="s">
        <v>222</v>
      </c>
      <c r="AU752" s="243" t="s">
        <v>81</v>
      </c>
      <c r="AV752" s="15" t="s">
        <v>88</v>
      </c>
      <c r="AW752" s="15" t="s">
        <v>34</v>
      </c>
      <c r="AX752" s="15" t="s">
        <v>73</v>
      </c>
      <c r="AY752" s="243" t="s">
        <v>212</v>
      </c>
    </row>
    <row r="753" spans="1:65" s="16" customFormat="1" ht="11.25">
      <c r="B753" s="244"/>
      <c r="C753" s="245"/>
      <c r="D753" s="208" t="s">
        <v>222</v>
      </c>
      <c r="E753" s="246" t="s">
        <v>21</v>
      </c>
      <c r="F753" s="247" t="s">
        <v>239</v>
      </c>
      <c r="G753" s="245"/>
      <c r="H753" s="248">
        <v>49.405999999999999</v>
      </c>
      <c r="I753" s="249"/>
      <c r="J753" s="245"/>
      <c r="K753" s="245"/>
      <c r="L753" s="250"/>
      <c r="M753" s="251"/>
      <c r="N753" s="252"/>
      <c r="O753" s="252"/>
      <c r="P753" s="252"/>
      <c r="Q753" s="252"/>
      <c r="R753" s="252"/>
      <c r="S753" s="252"/>
      <c r="T753" s="253"/>
      <c r="AT753" s="254" t="s">
        <v>222</v>
      </c>
      <c r="AU753" s="254" t="s">
        <v>81</v>
      </c>
      <c r="AV753" s="16" t="s">
        <v>93</v>
      </c>
      <c r="AW753" s="16" t="s">
        <v>34</v>
      </c>
      <c r="AX753" s="16" t="s">
        <v>79</v>
      </c>
      <c r="AY753" s="254" t="s">
        <v>212</v>
      </c>
    </row>
    <row r="754" spans="1:65" s="12" customFormat="1" ht="22.9" customHeight="1">
      <c r="B754" s="179"/>
      <c r="C754" s="180"/>
      <c r="D754" s="181" t="s">
        <v>72</v>
      </c>
      <c r="E754" s="193" t="s">
        <v>275</v>
      </c>
      <c r="F754" s="193" t="s">
        <v>1017</v>
      </c>
      <c r="G754" s="180"/>
      <c r="H754" s="180"/>
      <c r="I754" s="183"/>
      <c r="J754" s="194">
        <f>BK754</f>
        <v>0</v>
      </c>
      <c r="K754" s="180"/>
      <c r="L754" s="185"/>
      <c r="M754" s="186"/>
      <c r="N754" s="187"/>
      <c r="O754" s="187"/>
      <c r="P754" s="188">
        <f>SUM(P755:P911)</f>
        <v>0</v>
      </c>
      <c r="Q754" s="187"/>
      <c r="R754" s="188">
        <f>SUM(R755:R911)</f>
        <v>8.9874982700000032</v>
      </c>
      <c r="S754" s="187"/>
      <c r="T754" s="189">
        <f>SUM(T755:T911)</f>
        <v>20.361422000000005</v>
      </c>
      <c r="AR754" s="190" t="s">
        <v>79</v>
      </c>
      <c r="AT754" s="191" t="s">
        <v>72</v>
      </c>
      <c r="AU754" s="191" t="s">
        <v>79</v>
      </c>
      <c r="AY754" s="190" t="s">
        <v>212</v>
      </c>
      <c r="BK754" s="192">
        <f>SUM(BK755:BK911)</f>
        <v>0</v>
      </c>
    </row>
    <row r="755" spans="1:65" s="2" customFormat="1" ht="21.75" customHeight="1">
      <c r="A755" s="36"/>
      <c r="B755" s="37"/>
      <c r="C755" s="195" t="s">
        <v>1018</v>
      </c>
      <c r="D755" s="195" t="s">
        <v>214</v>
      </c>
      <c r="E755" s="196" t="s">
        <v>1019</v>
      </c>
      <c r="F755" s="197" t="s">
        <v>1020</v>
      </c>
      <c r="G755" s="198" t="s">
        <v>146</v>
      </c>
      <c r="H755" s="199">
        <v>48.17</v>
      </c>
      <c r="I755" s="200"/>
      <c r="J755" s="201">
        <f>ROUND(I755*H755,2)</f>
        <v>0</v>
      </c>
      <c r="K755" s="197" t="s">
        <v>218</v>
      </c>
      <c r="L755" s="41"/>
      <c r="M755" s="202" t="s">
        <v>21</v>
      </c>
      <c r="N755" s="203" t="s">
        <v>44</v>
      </c>
      <c r="O755" s="66"/>
      <c r="P755" s="204">
        <f>O755*H755</f>
        <v>0</v>
      </c>
      <c r="Q755" s="204">
        <v>0.1295</v>
      </c>
      <c r="R755" s="204">
        <f>Q755*H755</f>
        <v>6.2380150000000008</v>
      </c>
      <c r="S755" s="204">
        <v>0</v>
      </c>
      <c r="T755" s="205">
        <f>S755*H755</f>
        <v>0</v>
      </c>
      <c r="U755" s="36"/>
      <c r="V755" s="36"/>
      <c r="W755" s="36"/>
      <c r="X755" s="36"/>
      <c r="Y755" s="36"/>
      <c r="Z755" s="36"/>
      <c r="AA755" s="36"/>
      <c r="AB755" s="36"/>
      <c r="AC755" s="36"/>
      <c r="AD755" s="36"/>
      <c r="AE755" s="36"/>
      <c r="AR755" s="206" t="s">
        <v>93</v>
      </c>
      <c r="AT755" s="206" t="s">
        <v>214</v>
      </c>
      <c r="AU755" s="206" t="s">
        <v>81</v>
      </c>
      <c r="AY755" s="19" t="s">
        <v>212</v>
      </c>
      <c r="BE755" s="207">
        <f>IF(N755="základní",J755,0)</f>
        <v>0</v>
      </c>
      <c r="BF755" s="207">
        <f>IF(N755="snížená",J755,0)</f>
        <v>0</v>
      </c>
      <c r="BG755" s="207">
        <f>IF(N755="zákl. přenesená",J755,0)</f>
        <v>0</v>
      </c>
      <c r="BH755" s="207">
        <f>IF(N755="sníž. přenesená",J755,0)</f>
        <v>0</v>
      </c>
      <c r="BI755" s="207">
        <f>IF(N755="nulová",J755,0)</f>
        <v>0</v>
      </c>
      <c r="BJ755" s="19" t="s">
        <v>79</v>
      </c>
      <c r="BK755" s="207">
        <f>ROUND(I755*H755,2)</f>
        <v>0</v>
      </c>
      <c r="BL755" s="19" t="s">
        <v>93</v>
      </c>
      <c r="BM755" s="206" t="s">
        <v>1021</v>
      </c>
    </row>
    <row r="756" spans="1:65" s="2" customFormat="1" ht="87.75">
      <c r="A756" s="36"/>
      <c r="B756" s="37"/>
      <c r="C756" s="38"/>
      <c r="D756" s="208" t="s">
        <v>220</v>
      </c>
      <c r="E756" s="38"/>
      <c r="F756" s="209" t="s">
        <v>1022</v>
      </c>
      <c r="G756" s="38"/>
      <c r="H756" s="38"/>
      <c r="I756" s="119"/>
      <c r="J756" s="38"/>
      <c r="K756" s="38"/>
      <c r="L756" s="41"/>
      <c r="M756" s="210"/>
      <c r="N756" s="211"/>
      <c r="O756" s="66"/>
      <c r="P756" s="66"/>
      <c r="Q756" s="66"/>
      <c r="R756" s="66"/>
      <c r="S756" s="66"/>
      <c r="T756" s="67"/>
      <c r="U756" s="36"/>
      <c r="V756" s="36"/>
      <c r="W756" s="36"/>
      <c r="X756" s="36"/>
      <c r="Y756" s="36"/>
      <c r="Z756" s="36"/>
      <c r="AA756" s="36"/>
      <c r="AB756" s="36"/>
      <c r="AC756" s="36"/>
      <c r="AD756" s="36"/>
      <c r="AE756" s="36"/>
      <c r="AT756" s="19" t="s">
        <v>220</v>
      </c>
      <c r="AU756" s="19" t="s">
        <v>81</v>
      </c>
    </row>
    <row r="757" spans="1:65" s="13" customFormat="1" ht="11.25">
      <c r="B757" s="212"/>
      <c r="C757" s="213"/>
      <c r="D757" s="208" t="s">
        <v>222</v>
      </c>
      <c r="E757" s="214" t="s">
        <v>21</v>
      </c>
      <c r="F757" s="215" t="s">
        <v>1023</v>
      </c>
      <c r="G757" s="213"/>
      <c r="H757" s="214" t="s">
        <v>21</v>
      </c>
      <c r="I757" s="216"/>
      <c r="J757" s="213"/>
      <c r="K757" s="213"/>
      <c r="L757" s="217"/>
      <c r="M757" s="218"/>
      <c r="N757" s="219"/>
      <c r="O757" s="219"/>
      <c r="P757" s="219"/>
      <c r="Q757" s="219"/>
      <c r="R757" s="219"/>
      <c r="S757" s="219"/>
      <c r="T757" s="220"/>
      <c r="AT757" s="221" t="s">
        <v>222</v>
      </c>
      <c r="AU757" s="221" t="s">
        <v>81</v>
      </c>
      <c r="AV757" s="13" t="s">
        <v>79</v>
      </c>
      <c r="AW757" s="13" t="s">
        <v>34</v>
      </c>
      <c r="AX757" s="13" t="s">
        <v>73</v>
      </c>
      <c r="AY757" s="221" t="s">
        <v>212</v>
      </c>
    </row>
    <row r="758" spans="1:65" s="14" customFormat="1" ht="11.25">
      <c r="B758" s="222"/>
      <c r="C758" s="223"/>
      <c r="D758" s="208" t="s">
        <v>222</v>
      </c>
      <c r="E758" s="224" t="s">
        <v>21</v>
      </c>
      <c r="F758" s="225" t="s">
        <v>1024</v>
      </c>
      <c r="G758" s="223"/>
      <c r="H758" s="226">
        <v>23.05</v>
      </c>
      <c r="I758" s="227"/>
      <c r="J758" s="223"/>
      <c r="K758" s="223"/>
      <c r="L758" s="228"/>
      <c r="M758" s="229"/>
      <c r="N758" s="230"/>
      <c r="O758" s="230"/>
      <c r="P758" s="230"/>
      <c r="Q758" s="230"/>
      <c r="R758" s="230"/>
      <c r="S758" s="230"/>
      <c r="T758" s="231"/>
      <c r="AT758" s="232" t="s">
        <v>222</v>
      </c>
      <c r="AU758" s="232" t="s">
        <v>81</v>
      </c>
      <c r="AV758" s="14" t="s">
        <v>81</v>
      </c>
      <c r="AW758" s="14" t="s">
        <v>34</v>
      </c>
      <c r="AX758" s="14" t="s">
        <v>73</v>
      </c>
      <c r="AY758" s="232" t="s">
        <v>212</v>
      </c>
    </row>
    <row r="759" spans="1:65" s="15" customFormat="1" ht="11.25">
      <c r="B759" s="233"/>
      <c r="C759" s="234"/>
      <c r="D759" s="208" t="s">
        <v>222</v>
      </c>
      <c r="E759" s="235" t="s">
        <v>21</v>
      </c>
      <c r="F759" s="236" t="s">
        <v>226</v>
      </c>
      <c r="G759" s="234"/>
      <c r="H759" s="237">
        <v>23.05</v>
      </c>
      <c r="I759" s="238"/>
      <c r="J759" s="234"/>
      <c r="K759" s="234"/>
      <c r="L759" s="239"/>
      <c r="M759" s="240"/>
      <c r="N759" s="241"/>
      <c r="O759" s="241"/>
      <c r="P759" s="241"/>
      <c r="Q759" s="241"/>
      <c r="R759" s="241"/>
      <c r="S759" s="241"/>
      <c r="T759" s="242"/>
      <c r="AT759" s="243" t="s">
        <v>222</v>
      </c>
      <c r="AU759" s="243" t="s">
        <v>81</v>
      </c>
      <c r="AV759" s="15" t="s">
        <v>88</v>
      </c>
      <c r="AW759" s="15" t="s">
        <v>34</v>
      </c>
      <c r="AX759" s="15" t="s">
        <v>73</v>
      </c>
      <c r="AY759" s="243" t="s">
        <v>212</v>
      </c>
    </row>
    <row r="760" spans="1:65" s="13" customFormat="1" ht="11.25">
      <c r="B760" s="212"/>
      <c r="C760" s="213"/>
      <c r="D760" s="208" t="s">
        <v>222</v>
      </c>
      <c r="E760" s="214" t="s">
        <v>21</v>
      </c>
      <c r="F760" s="215" t="s">
        <v>1015</v>
      </c>
      <c r="G760" s="213"/>
      <c r="H760" s="214" t="s">
        <v>21</v>
      </c>
      <c r="I760" s="216"/>
      <c r="J760" s="213"/>
      <c r="K760" s="213"/>
      <c r="L760" s="217"/>
      <c r="M760" s="218"/>
      <c r="N760" s="219"/>
      <c r="O760" s="219"/>
      <c r="P760" s="219"/>
      <c r="Q760" s="219"/>
      <c r="R760" s="219"/>
      <c r="S760" s="219"/>
      <c r="T760" s="220"/>
      <c r="AT760" s="221" t="s">
        <v>222</v>
      </c>
      <c r="AU760" s="221" t="s">
        <v>81</v>
      </c>
      <c r="AV760" s="13" t="s">
        <v>79</v>
      </c>
      <c r="AW760" s="13" t="s">
        <v>34</v>
      </c>
      <c r="AX760" s="13" t="s">
        <v>73</v>
      </c>
      <c r="AY760" s="221" t="s">
        <v>212</v>
      </c>
    </row>
    <row r="761" spans="1:65" s="14" customFormat="1" ht="11.25">
      <c r="B761" s="222"/>
      <c r="C761" s="223"/>
      <c r="D761" s="208" t="s">
        <v>222</v>
      </c>
      <c r="E761" s="224" t="s">
        <v>21</v>
      </c>
      <c r="F761" s="225" t="s">
        <v>1025</v>
      </c>
      <c r="G761" s="223"/>
      <c r="H761" s="226">
        <v>25.12</v>
      </c>
      <c r="I761" s="227"/>
      <c r="J761" s="223"/>
      <c r="K761" s="223"/>
      <c r="L761" s="228"/>
      <c r="M761" s="229"/>
      <c r="N761" s="230"/>
      <c r="O761" s="230"/>
      <c r="P761" s="230"/>
      <c r="Q761" s="230"/>
      <c r="R761" s="230"/>
      <c r="S761" s="230"/>
      <c r="T761" s="231"/>
      <c r="AT761" s="232" t="s">
        <v>222</v>
      </c>
      <c r="AU761" s="232" t="s">
        <v>81</v>
      </c>
      <c r="AV761" s="14" t="s">
        <v>81</v>
      </c>
      <c r="AW761" s="14" t="s">
        <v>34</v>
      </c>
      <c r="AX761" s="14" t="s">
        <v>73</v>
      </c>
      <c r="AY761" s="232" t="s">
        <v>212</v>
      </c>
    </row>
    <row r="762" spans="1:65" s="15" customFormat="1" ht="11.25">
      <c r="B762" s="233"/>
      <c r="C762" s="234"/>
      <c r="D762" s="208" t="s">
        <v>222</v>
      </c>
      <c r="E762" s="235" t="s">
        <v>21</v>
      </c>
      <c r="F762" s="236" t="s">
        <v>226</v>
      </c>
      <c r="G762" s="234"/>
      <c r="H762" s="237">
        <v>25.12</v>
      </c>
      <c r="I762" s="238"/>
      <c r="J762" s="234"/>
      <c r="K762" s="234"/>
      <c r="L762" s="239"/>
      <c r="M762" s="240"/>
      <c r="N762" s="241"/>
      <c r="O762" s="241"/>
      <c r="P762" s="241"/>
      <c r="Q762" s="241"/>
      <c r="R762" s="241"/>
      <c r="S762" s="241"/>
      <c r="T762" s="242"/>
      <c r="AT762" s="243" t="s">
        <v>222</v>
      </c>
      <c r="AU762" s="243" t="s">
        <v>81</v>
      </c>
      <c r="AV762" s="15" t="s">
        <v>88</v>
      </c>
      <c r="AW762" s="15" t="s">
        <v>34</v>
      </c>
      <c r="AX762" s="15" t="s">
        <v>73</v>
      </c>
      <c r="AY762" s="243" t="s">
        <v>212</v>
      </c>
    </row>
    <row r="763" spans="1:65" s="16" customFormat="1" ht="11.25">
      <c r="B763" s="244"/>
      <c r="C763" s="245"/>
      <c r="D763" s="208" t="s">
        <v>222</v>
      </c>
      <c r="E763" s="246" t="s">
        <v>21</v>
      </c>
      <c r="F763" s="247" t="s">
        <v>239</v>
      </c>
      <c r="G763" s="245"/>
      <c r="H763" s="248">
        <v>48.17</v>
      </c>
      <c r="I763" s="249"/>
      <c r="J763" s="245"/>
      <c r="K763" s="245"/>
      <c r="L763" s="250"/>
      <c r="M763" s="251"/>
      <c r="N763" s="252"/>
      <c r="O763" s="252"/>
      <c r="P763" s="252"/>
      <c r="Q763" s="252"/>
      <c r="R763" s="252"/>
      <c r="S763" s="252"/>
      <c r="T763" s="253"/>
      <c r="AT763" s="254" t="s">
        <v>222</v>
      </c>
      <c r="AU763" s="254" t="s">
        <v>81</v>
      </c>
      <c r="AV763" s="16" t="s">
        <v>93</v>
      </c>
      <c r="AW763" s="16" t="s">
        <v>34</v>
      </c>
      <c r="AX763" s="16" t="s">
        <v>79</v>
      </c>
      <c r="AY763" s="254" t="s">
        <v>212</v>
      </c>
    </row>
    <row r="764" spans="1:65" s="2" customFormat="1" ht="16.5" customHeight="1">
      <c r="A764" s="36"/>
      <c r="B764" s="37"/>
      <c r="C764" s="255" t="s">
        <v>1026</v>
      </c>
      <c r="D764" s="255" t="s">
        <v>328</v>
      </c>
      <c r="E764" s="256" t="s">
        <v>1027</v>
      </c>
      <c r="F764" s="257" t="s">
        <v>1028</v>
      </c>
      <c r="G764" s="258" t="s">
        <v>146</v>
      </c>
      <c r="H764" s="259">
        <v>24.202999999999999</v>
      </c>
      <c r="I764" s="260"/>
      <c r="J764" s="261">
        <f>ROUND(I764*H764,2)</f>
        <v>0</v>
      </c>
      <c r="K764" s="257" t="s">
        <v>218</v>
      </c>
      <c r="L764" s="262"/>
      <c r="M764" s="263" t="s">
        <v>21</v>
      </c>
      <c r="N764" s="264" t="s">
        <v>44</v>
      </c>
      <c r="O764" s="66"/>
      <c r="P764" s="204">
        <f>O764*H764</f>
        <v>0</v>
      </c>
      <c r="Q764" s="204">
        <v>2.4E-2</v>
      </c>
      <c r="R764" s="204">
        <f>Q764*H764</f>
        <v>0.58087199999999994</v>
      </c>
      <c r="S764" s="204">
        <v>0</v>
      </c>
      <c r="T764" s="205">
        <f>S764*H764</f>
        <v>0</v>
      </c>
      <c r="U764" s="36"/>
      <c r="V764" s="36"/>
      <c r="W764" s="36"/>
      <c r="X764" s="36"/>
      <c r="Y764" s="36"/>
      <c r="Z764" s="36"/>
      <c r="AA764" s="36"/>
      <c r="AB764" s="36"/>
      <c r="AC764" s="36"/>
      <c r="AD764" s="36"/>
      <c r="AE764" s="36"/>
      <c r="AR764" s="206" t="s">
        <v>269</v>
      </c>
      <c r="AT764" s="206" t="s">
        <v>328</v>
      </c>
      <c r="AU764" s="206" t="s">
        <v>81</v>
      </c>
      <c r="AY764" s="19" t="s">
        <v>212</v>
      </c>
      <c r="BE764" s="207">
        <f>IF(N764="základní",J764,0)</f>
        <v>0</v>
      </c>
      <c r="BF764" s="207">
        <f>IF(N764="snížená",J764,0)</f>
        <v>0</v>
      </c>
      <c r="BG764" s="207">
        <f>IF(N764="zákl. přenesená",J764,0)</f>
        <v>0</v>
      </c>
      <c r="BH764" s="207">
        <f>IF(N764="sníž. přenesená",J764,0)</f>
        <v>0</v>
      </c>
      <c r="BI764" s="207">
        <f>IF(N764="nulová",J764,0)</f>
        <v>0</v>
      </c>
      <c r="BJ764" s="19" t="s">
        <v>79</v>
      </c>
      <c r="BK764" s="207">
        <f>ROUND(I764*H764,2)</f>
        <v>0</v>
      </c>
      <c r="BL764" s="19" t="s">
        <v>93</v>
      </c>
      <c r="BM764" s="206" t="s">
        <v>1029</v>
      </c>
    </row>
    <row r="765" spans="1:65" s="13" customFormat="1" ht="11.25">
      <c r="B765" s="212"/>
      <c r="C765" s="213"/>
      <c r="D765" s="208" t="s">
        <v>222</v>
      </c>
      <c r="E765" s="214" t="s">
        <v>21</v>
      </c>
      <c r="F765" s="215" t="s">
        <v>1023</v>
      </c>
      <c r="G765" s="213"/>
      <c r="H765" s="214" t="s">
        <v>21</v>
      </c>
      <c r="I765" s="216"/>
      <c r="J765" s="213"/>
      <c r="K765" s="213"/>
      <c r="L765" s="217"/>
      <c r="M765" s="218"/>
      <c r="N765" s="219"/>
      <c r="O765" s="219"/>
      <c r="P765" s="219"/>
      <c r="Q765" s="219"/>
      <c r="R765" s="219"/>
      <c r="S765" s="219"/>
      <c r="T765" s="220"/>
      <c r="AT765" s="221" t="s">
        <v>222</v>
      </c>
      <c r="AU765" s="221" t="s">
        <v>81</v>
      </c>
      <c r="AV765" s="13" t="s">
        <v>79</v>
      </c>
      <c r="AW765" s="13" t="s">
        <v>34</v>
      </c>
      <c r="AX765" s="13" t="s">
        <v>73</v>
      </c>
      <c r="AY765" s="221" t="s">
        <v>212</v>
      </c>
    </row>
    <row r="766" spans="1:65" s="14" customFormat="1" ht="11.25">
      <c r="B766" s="222"/>
      <c r="C766" s="223"/>
      <c r="D766" s="208" t="s">
        <v>222</v>
      </c>
      <c r="E766" s="224" t="s">
        <v>21</v>
      </c>
      <c r="F766" s="225" t="s">
        <v>1024</v>
      </c>
      <c r="G766" s="223"/>
      <c r="H766" s="226">
        <v>23.05</v>
      </c>
      <c r="I766" s="227"/>
      <c r="J766" s="223"/>
      <c r="K766" s="223"/>
      <c r="L766" s="228"/>
      <c r="M766" s="229"/>
      <c r="N766" s="230"/>
      <c r="O766" s="230"/>
      <c r="P766" s="230"/>
      <c r="Q766" s="230"/>
      <c r="R766" s="230"/>
      <c r="S766" s="230"/>
      <c r="T766" s="231"/>
      <c r="AT766" s="232" t="s">
        <v>222</v>
      </c>
      <c r="AU766" s="232" t="s">
        <v>81</v>
      </c>
      <c r="AV766" s="14" t="s">
        <v>81</v>
      </c>
      <c r="AW766" s="14" t="s">
        <v>34</v>
      </c>
      <c r="AX766" s="14" t="s">
        <v>73</v>
      </c>
      <c r="AY766" s="232" t="s">
        <v>212</v>
      </c>
    </row>
    <row r="767" spans="1:65" s="15" customFormat="1" ht="11.25">
      <c r="B767" s="233"/>
      <c r="C767" s="234"/>
      <c r="D767" s="208" t="s">
        <v>222</v>
      </c>
      <c r="E767" s="235" t="s">
        <v>21</v>
      </c>
      <c r="F767" s="236" t="s">
        <v>226</v>
      </c>
      <c r="G767" s="234"/>
      <c r="H767" s="237">
        <v>23.05</v>
      </c>
      <c r="I767" s="238"/>
      <c r="J767" s="234"/>
      <c r="K767" s="234"/>
      <c r="L767" s="239"/>
      <c r="M767" s="240"/>
      <c r="N767" s="241"/>
      <c r="O767" s="241"/>
      <c r="P767" s="241"/>
      <c r="Q767" s="241"/>
      <c r="R767" s="241"/>
      <c r="S767" s="241"/>
      <c r="T767" s="242"/>
      <c r="AT767" s="243" t="s">
        <v>222</v>
      </c>
      <c r="AU767" s="243" t="s">
        <v>81</v>
      </c>
      <c r="AV767" s="15" t="s">
        <v>88</v>
      </c>
      <c r="AW767" s="15" t="s">
        <v>34</v>
      </c>
      <c r="AX767" s="15" t="s">
        <v>79</v>
      </c>
      <c r="AY767" s="243" t="s">
        <v>212</v>
      </c>
    </row>
    <row r="768" spans="1:65" s="14" customFormat="1" ht="11.25">
      <c r="B768" s="222"/>
      <c r="C768" s="223"/>
      <c r="D768" s="208" t="s">
        <v>222</v>
      </c>
      <c r="E768" s="223"/>
      <c r="F768" s="225" t="s">
        <v>1030</v>
      </c>
      <c r="G768" s="223"/>
      <c r="H768" s="226">
        <v>24.202999999999999</v>
      </c>
      <c r="I768" s="227"/>
      <c r="J768" s="223"/>
      <c r="K768" s="223"/>
      <c r="L768" s="228"/>
      <c r="M768" s="229"/>
      <c r="N768" s="230"/>
      <c r="O768" s="230"/>
      <c r="P768" s="230"/>
      <c r="Q768" s="230"/>
      <c r="R768" s="230"/>
      <c r="S768" s="230"/>
      <c r="T768" s="231"/>
      <c r="AT768" s="232" t="s">
        <v>222</v>
      </c>
      <c r="AU768" s="232" t="s">
        <v>81</v>
      </c>
      <c r="AV768" s="14" t="s">
        <v>81</v>
      </c>
      <c r="AW768" s="14" t="s">
        <v>4</v>
      </c>
      <c r="AX768" s="14" t="s">
        <v>79</v>
      </c>
      <c r="AY768" s="232" t="s">
        <v>212</v>
      </c>
    </row>
    <row r="769" spans="1:65" s="2" customFormat="1" ht="16.5" customHeight="1">
      <c r="A769" s="36"/>
      <c r="B769" s="37"/>
      <c r="C769" s="255" t="s">
        <v>1031</v>
      </c>
      <c r="D769" s="255" t="s">
        <v>328</v>
      </c>
      <c r="E769" s="256" t="s">
        <v>1032</v>
      </c>
      <c r="F769" s="257" t="s">
        <v>1033</v>
      </c>
      <c r="G769" s="258" t="s">
        <v>146</v>
      </c>
      <c r="H769" s="259">
        <v>26.376000000000001</v>
      </c>
      <c r="I769" s="260"/>
      <c r="J769" s="261">
        <f>ROUND(I769*H769,2)</f>
        <v>0</v>
      </c>
      <c r="K769" s="257" t="s">
        <v>21</v>
      </c>
      <c r="L769" s="262"/>
      <c r="M769" s="263" t="s">
        <v>21</v>
      </c>
      <c r="N769" s="264" t="s">
        <v>44</v>
      </c>
      <c r="O769" s="66"/>
      <c r="P769" s="204">
        <f>O769*H769</f>
        <v>0</v>
      </c>
      <c r="Q769" s="204">
        <v>7.8200000000000006E-2</v>
      </c>
      <c r="R769" s="204">
        <f>Q769*H769</f>
        <v>2.0626032000000003</v>
      </c>
      <c r="S769" s="204">
        <v>0</v>
      </c>
      <c r="T769" s="205">
        <f>S769*H769</f>
        <v>0</v>
      </c>
      <c r="U769" s="36"/>
      <c r="V769" s="36"/>
      <c r="W769" s="36"/>
      <c r="X769" s="36"/>
      <c r="Y769" s="36"/>
      <c r="Z769" s="36"/>
      <c r="AA769" s="36"/>
      <c r="AB769" s="36"/>
      <c r="AC769" s="36"/>
      <c r="AD769" s="36"/>
      <c r="AE769" s="36"/>
      <c r="AR769" s="206" t="s">
        <v>269</v>
      </c>
      <c r="AT769" s="206" t="s">
        <v>328</v>
      </c>
      <c r="AU769" s="206" t="s">
        <v>81</v>
      </c>
      <c r="AY769" s="19" t="s">
        <v>212</v>
      </c>
      <c r="BE769" s="207">
        <f>IF(N769="základní",J769,0)</f>
        <v>0</v>
      </c>
      <c r="BF769" s="207">
        <f>IF(N769="snížená",J769,0)</f>
        <v>0</v>
      </c>
      <c r="BG769" s="207">
        <f>IF(N769="zákl. přenesená",J769,0)</f>
        <v>0</v>
      </c>
      <c r="BH769" s="207">
        <f>IF(N769="sníž. přenesená",J769,0)</f>
        <v>0</v>
      </c>
      <c r="BI769" s="207">
        <f>IF(N769="nulová",J769,0)</f>
        <v>0</v>
      </c>
      <c r="BJ769" s="19" t="s">
        <v>79</v>
      </c>
      <c r="BK769" s="207">
        <f>ROUND(I769*H769,2)</f>
        <v>0</v>
      </c>
      <c r="BL769" s="19" t="s">
        <v>93</v>
      </c>
      <c r="BM769" s="206" t="s">
        <v>1034</v>
      </c>
    </row>
    <row r="770" spans="1:65" s="13" customFormat="1" ht="11.25">
      <c r="B770" s="212"/>
      <c r="C770" s="213"/>
      <c r="D770" s="208" t="s">
        <v>222</v>
      </c>
      <c r="E770" s="214" t="s">
        <v>21</v>
      </c>
      <c r="F770" s="215" t="s">
        <v>1015</v>
      </c>
      <c r="G770" s="213"/>
      <c r="H770" s="214" t="s">
        <v>21</v>
      </c>
      <c r="I770" s="216"/>
      <c r="J770" s="213"/>
      <c r="K770" s="213"/>
      <c r="L770" s="217"/>
      <c r="M770" s="218"/>
      <c r="N770" s="219"/>
      <c r="O770" s="219"/>
      <c r="P770" s="219"/>
      <c r="Q770" s="219"/>
      <c r="R770" s="219"/>
      <c r="S770" s="219"/>
      <c r="T770" s="220"/>
      <c r="AT770" s="221" t="s">
        <v>222</v>
      </c>
      <c r="AU770" s="221" t="s">
        <v>81</v>
      </c>
      <c r="AV770" s="13" t="s">
        <v>79</v>
      </c>
      <c r="AW770" s="13" t="s">
        <v>34</v>
      </c>
      <c r="AX770" s="13" t="s">
        <v>73</v>
      </c>
      <c r="AY770" s="221" t="s">
        <v>212</v>
      </c>
    </row>
    <row r="771" spans="1:65" s="14" customFormat="1" ht="11.25">
      <c r="B771" s="222"/>
      <c r="C771" s="223"/>
      <c r="D771" s="208" t="s">
        <v>222</v>
      </c>
      <c r="E771" s="224" t="s">
        <v>21</v>
      </c>
      <c r="F771" s="225" t="s">
        <v>1025</v>
      </c>
      <c r="G771" s="223"/>
      <c r="H771" s="226">
        <v>25.12</v>
      </c>
      <c r="I771" s="227"/>
      <c r="J771" s="223"/>
      <c r="K771" s="223"/>
      <c r="L771" s="228"/>
      <c r="M771" s="229"/>
      <c r="N771" s="230"/>
      <c r="O771" s="230"/>
      <c r="P771" s="230"/>
      <c r="Q771" s="230"/>
      <c r="R771" s="230"/>
      <c r="S771" s="230"/>
      <c r="T771" s="231"/>
      <c r="AT771" s="232" t="s">
        <v>222</v>
      </c>
      <c r="AU771" s="232" t="s">
        <v>81</v>
      </c>
      <c r="AV771" s="14" t="s">
        <v>81</v>
      </c>
      <c r="AW771" s="14" t="s">
        <v>34</v>
      </c>
      <c r="AX771" s="14" t="s">
        <v>73</v>
      </c>
      <c r="AY771" s="232" t="s">
        <v>212</v>
      </c>
    </row>
    <row r="772" spans="1:65" s="15" customFormat="1" ht="11.25">
      <c r="B772" s="233"/>
      <c r="C772" s="234"/>
      <c r="D772" s="208" t="s">
        <v>222</v>
      </c>
      <c r="E772" s="235" t="s">
        <v>21</v>
      </c>
      <c r="F772" s="236" t="s">
        <v>226</v>
      </c>
      <c r="G772" s="234"/>
      <c r="H772" s="237">
        <v>25.12</v>
      </c>
      <c r="I772" s="238"/>
      <c r="J772" s="234"/>
      <c r="K772" s="234"/>
      <c r="L772" s="239"/>
      <c r="M772" s="240"/>
      <c r="N772" s="241"/>
      <c r="O772" s="241"/>
      <c r="P772" s="241"/>
      <c r="Q772" s="241"/>
      <c r="R772" s="241"/>
      <c r="S772" s="241"/>
      <c r="T772" s="242"/>
      <c r="AT772" s="243" t="s">
        <v>222</v>
      </c>
      <c r="AU772" s="243" t="s">
        <v>81</v>
      </c>
      <c r="AV772" s="15" t="s">
        <v>88</v>
      </c>
      <c r="AW772" s="15" t="s">
        <v>34</v>
      </c>
      <c r="AX772" s="15" t="s">
        <v>79</v>
      </c>
      <c r="AY772" s="243" t="s">
        <v>212</v>
      </c>
    </row>
    <row r="773" spans="1:65" s="14" customFormat="1" ht="11.25">
      <c r="B773" s="222"/>
      <c r="C773" s="223"/>
      <c r="D773" s="208" t="s">
        <v>222</v>
      </c>
      <c r="E773" s="223"/>
      <c r="F773" s="225" t="s">
        <v>1035</v>
      </c>
      <c r="G773" s="223"/>
      <c r="H773" s="226">
        <v>26.376000000000001</v>
      </c>
      <c r="I773" s="227"/>
      <c r="J773" s="223"/>
      <c r="K773" s="223"/>
      <c r="L773" s="228"/>
      <c r="M773" s="229"/>
      <c r="N773" s="230"/>
      <c r="O773" s="230"/>
      <c r="P773" s="230"/>
      <c r="Q773" s="230"/>
      <c r="R773" s="230"/>
      <c r="S773" s="230"/>
      <c r="T773" s="231"/>
      <c r="AT773" s="232" t="s">
        <v>222</v>
      </c>
      <c r="AU773" s="232" t="s">
        <v>81</v>
      </c>
      <c r="AV773" s="14" t="s">
        <v>81</v>
      </c>
      <c r="AW773" s="14" t="s">
        <v>4</v>
      </c>
      <c r="AX773" s="14" t="s">
        <v>79</v>
      </c>
      <c r="AY773" s="232" t="s">
        <v>212</v>
      </c>
    </row>
    <row r="774" spans="1:65" s="2" customFormat="1" ht="16.5" customHeight="1">
      <c r="A774" s="36"/>
      <c r="B774" s="37"/>
      <c r="C774" s="195" t="s">
        <v>1036</v>
      </c>
      <c r="D774" s="195" t="s">
        <v>214</v>
      </c>
      <c r="E774" s="196" t="s">
        <v>1037</v>
      </c>
      <c r="F774" s="197" t="s">
        <v>1038</v>
      </c>
      <c r="G774" s="198" t="s">
        <v>150</v>
      </c>
      <c r="H774" s="199">
        <v>132.40600000000001</v>
      </c>
      <c r="I774" s="200"/>
      <c r="J774" s="201">
        <f>ROUND(I774*H774,2)</f>
        <v>0</v>
      </c>
      <c r="K774" s="197" t="s">
        <v>218</v>
      </c>
      <c r="L774" s="41"/>
      <c r="M774" s="202" t="s">
        <v>21</v>
      </c>
      <c r="N774" s="203" t="s">
        <v>44</v>
      </c>
      <c r="O774" s="66"/>
      <c r="P774" s="204">
        <f>O774*H774</f>
        <v>0</v>
      </c>
      <c r="Q774" s="204">
        <v>4.6999999999999999E-4</v>
      </c>
      <c r="R774" s="204">
        <f>Q774*H774</f>
        <v>6.2230819999999999E-2</v>
      </c>
      <c r="S774" s="204">
        <v>0</v>
      </c>
      <c r="T774" s="205">
        <f>S774*H774</f>
        <v>0</v>
      </c>
      <c r="U774" s="36"/>
      <c r="V774" s="36"/>
      <c r="W774" s="36"/>
      <c r="X774" s="36"/>
      <c r="Y774" s="36"/>
      <c r="Z774" s="36"/>
      <c r="AA774" s="36"/>
      <c r="AB774" s="36"/>
      <c r="AC774" s="36"/>
      <c r="AD774" s="36"/>
      <c r="AE774" s="36"/>
      <c r="AR774" s="206" t="s">
        <v>93</v>
      </c>
      <c r="AT774" s="206" t="s">
        <v>214</v>
      </c>
      <c r="AU774" s="206" t="s">
        <v>81</v>
      </c>
      <c r="AY774" s="19" t="s">
        <v>212</v>
      </c>
      <c r="BE774" s="207">
        <f>IF(N774="základní",J774,0)</f>
        <v>0</v>
      </c>
      <c r="BF774" s="207">
        <f>IF(N774="snížená",J774,0)</f>
        <v>0</v>
      </c>
      <c r="BG774" s="207">
        <f>IF(N774="zákl. přenesená",J774,0)</f>
        <v>0</v>
      </c>
      <c r="BH774" s="207">
        <f>IF(N774="sníž. přenesená",J774,0)</f>
        <v>0</v>
      </c>
      <c r="BI774" s="207">
        <f>IF(N774="nulová",J774,0)</f>
        <v>0</v>
      </c>
      <c r="BJ774" s="19" t="s">
        <v>79</v>
      </c>
      <c r="BK774" s="207">
        <f>ROUND(I774*H774,2)</f>
        <v>0</v>
      </c>
      <c r="BL774" s="19" t="s">
        <v>93</v>
      </c>
      <c r="BM774" s="206" t="s">
        <v>1039</v>
      </c>
    </row>
    <row r="775" spans="1:65" s="2" customFormat="1" ht="29.25">
      <c r="A775" s="36"/>
      <c r="B775" s="37"/>
      <c r="C775" s="38"/>
      <c r="D775" s="208" t="s">
        <v>220</v>
      </c>
      <c r="E775" s="38"/>
      <c r="F775" s="209" t="s">
        <v>1040</v>
      </c>
      <c r="G775" s="38"/>
      <c r="H775" s="38"/>
      <c r="I775" s="119"/>
      <c r="J775" s="38"/>
      <c r="K775" s="38"/>
      <c r="L775" s="41"/>
      <c r="M775" s="210"/>
      <c r="N775" s="211"/>
      <c r="O775" s="66"/>
      <c r="P775" s="66"/>
      <c r="Q775" s="66"/>
      <c r="R775" s="66"/>
      <c r="S775" s="66"/>
      <c r="T775" s="67"/>
      <c r="U775" s="36"/>
      <c r="V775" s="36"/>
      <c r="W775" s="36"/>
      <c r="X775" s="36"/>
      <c r="Y775" s="36"/>
      <c r="Z775" s="36"/>
      <c r="AA775" s="36"/>
      <c r="AB775" s="36"/>
      <c r="AC775" s="36"/>
      <c r="AD775" s="36"/>
      <c r="AE775" s="36"/>
      <c r="AT775" s="19" t="s">
        <v>220</v>
      </c>
      <c r="AU775" s="19" t="s">
        <v>81</v>
      </c>
    </row>
    <row r="776" spans="1:65" s="14" customFormat="1" ht="11.25">
      <c r="B776" s="222"/>
      <c r="C776" s="223"/>
      <c r="D776" s="208" t="s">
        <v>222</v>
      </c>
      <c r="E776" s="224" t="s">
        <v>21</v>
      </c>
      <c r="F776" s="225" t="s">
        <v>1041</v>
      </c>
      <c r="G776" s="223"/>
      <c r="H776" s="226">
        <v>49.405999999999999</v>
      </c>
      <c r="I776" s="227"/>
      <c r="J776" s="223"/>
      <c r="K776" s="223"/>
      <c r="L776" s="228"/>
      <c r="M776" s="229"/>
      <c r="N776" s="230"/>
      <c r="O776" s="230"/>
      <c r="P776" s="230"/>
      <c r="Q776" s="230"/>
      <c r="R776" s="230"/>
      <c r="S776" s="230"/>
      <c r="T776" s="231"/>
      <c r="AT776" s="232" t="s">
        <v>222</v>
      </c>
      <c r="AU776" s="232" t="s">
        <v>81</v>
      </c>
      <c r="AV776" s="14" t="s">
        <v>81</v>
      </c>
      <c r="AW776" s="14" t="s">
        <v>34</v>
      </c>
      <c r="AX776" s="14" t="s">
        <v>73</v>
      </c>
      <c r="AY776" s="232" t="s">
        <v>212</v>
      </c>
    </row>
    <row r="777" spans="1:65" s="14" customFormat="1" ht="11.25">
      <c r="B777" s="222"/>
      <c r="C777" s="223"/>
      <c r="D777" s="208" t="s">
        <v>222</v>
      </c>
      <c r="E777" s="224" t="s">
        <v>21</v>
      </c>
      <c r="F777" s="225" t="s">
        <v>1042</v>
      </c>
      <c r="G777" s="223"/>
      <c r="H777" s="226">
        <v>83</v>
      </c>
      <c r="I777" s="227"/>
      <c r="J777" s="223"/>
      <c r="K777" s="223"/>
      <c r="L777" s="228"/>
      <c r="M777" s="229"/>
      <c r="N777" s="230"/>
      <c r="O777" s="230"/>
      <c r="P777" s="230"/>
      <c r="Q777" s="230"/>
      <c r="R777" s="230"/>
      <c r="S777" s="230"/>
      <c r="T777" s="231"/>
      <c r="AT777" s="232" t="s">
        <v>222</v>
      </c>
      <c r="AU777" s="232" t="s">
        <v>81</v>
      </c>
      <c r="AV777" s="14" t="s">
        <v>81</v>
      </c>
      <c r="AW777" s="14" t="s">
        <v>34</v>
      </c>
      <c r="AX777" s="14" t="s">
        <v>73</v>
      </c>
      <c r="AY777" s="232" t="s">
        <v>212</v>
      </c>
    </row>
    <row r="778" spans="1:65" s="15" customFormat="1" ht="11.25">
      <c r="B778" s="233"/>
      <c r="C778" s="234"/>
      <c r="D778" s="208" t="s">
        <v>222</v>
      </c>
      <c r="E778" s="235" t="s">
        <v>21</v>
      </c>
      <c r="F778" s="236" t="s">
        <v>226</v>
      </c>
      <c r="G778" s="234"/>
      <c r="H778" s="237">
        <v>132.40600000000001</v>
      </c>
      <c r="I778" s="238"/>
      <c r="J778" s="234"/>
      <c r="K778" s="234"/>
      <c r="L778" s="239"/>
      <c r="M778" s="240"/>
      <c r="N778" s="241"/>
      <c r="O778" s="241"/>
      <c r="P778" s="241"/>
      <c r="Q778" s="241"/>
      <c r="R778" s="241"/>
      <c r="S778" s="241"/>
      <c r="T778" s="242"/>
      <c r="AT778" s="243" t="s">
        <v>222</v>
      </c>
      <c r="AU778" s="243" t="s">
        <v>81</v>
      </c>
      <c r="AV778" s="15" t="s">
        <v>88</v>
      </c>
      <c r="AW778" s="15" t="s">
        <v>34</v>
      </c>
      <c r="AX778" s="15" t="s">
        <v>79</v>
      </c>
      <c r="AY778" s="243" t="s">
        <v>212</v>
      </c>
    </row>
    <row r="779" spans="1:65" s="2" customFormat="1" ht="21.75" customHeight="1">
      <c r="A779" s="36"/>
      <c r="B779" s="37"/>
      <c r="C779" s="195" t="s">
        <v>1043</v>
      </c>
      <c r="D779" s="195" t="s">
        <v>214</v>
      </c>
      <c r="E779" s="196" t="s">
        <v>1044</v>
      </c>
      <c r="F779" s="197" t="s">
        <v>1045</v>
      </c>
      <c r="G779" s="198" t="s">
        <v>150</v>
      </c>
      <c r="H779" s="199">
        <v>347.76</v>
      </c>
      <c r="I779" s="200"/>
      <c r="J779" s="201">
        <f>ROUND(I779*H779,2)</f>
        <v>0</v>
      </c>
      <c r="K779" s="197" t="s">
        <v>218</v>
      </c>
      <c r="L779" s="41"/>
      <c r="M779" s="202" t="s">
        <v>21</v>
      </c>
      <c r="N779" s="203" t="s">
        <v>44</v>
      </c>
      <c r="O779" s="66"/>
      <c r="P779" s="204">
        <f>O779*H779</f>
        <v>0</v>
      </c>
      <c r="Q779" s="204">
        <v>0</v>
      </c>
      <c r="R779" s="204">
        <f>Q779*H779</f>
        <v>0</v>
      </c>
      <c r="S779" s="204">
        <v>0</v>
      </c>
      <c r="T779" s="205">
        <f>S779*H779</f>
        <v>0</v>
      </c>
      <c r="U779" s="36"/>
      <c r="V779" s="36"/>
      <c r="W779" s="36"/>
      <c r="X779" s="36"/>
      <c r="Y779" s="36"/>
      <c r="Z779" s="36"/>
      <c r="AA779" s="36"/>
      <c r="AB779" s="36"/>
      <c r="AC779" s="36"/>
      <c r="AD779" s="36"/>
      <c r="AE779" s="36"/>
      <c r="AR779" s="206" t="s">
        <v>93</v>
      </c>
      <c r="AT779" s="206" t="s">
        <v>214</v>
      </c>
      <c r="AU779" s="206" t="s">
        <v>81</v>
      </c>
      <c r="AY779" s="19" t="s">
        <v>212</v>
      </c>
      <c r="BE779" s="207">
        <f>IF(N779="základní",J779,0)</f>
        <v>0</v>
      </c>
      <c r="BF779" s="207">
        <f>IF(N779="snížená",J779,0)</f>
        <v>0</v>
      </c>
      <c r="BG779" s="207">
        <f>IF(N779="zákl. přenesená",J779,0)</f>
        <v>0</v>
      </c>
      <c r="BH779" s="207">
        <f>IF(N779="sníž. přenesená",J779,0)</f>
        <v>0</v>
      </c>
      <c r="BI779" s="207">
        <f>IF(N779="nulová",J779,0)</f>
        <v>0</v>
      </c>
      <c r="BJ779" s="19" t="s">
        <v>79</v>
      </c>
      <c r="BK779" s="207">
        <f>ROUND(I779*H779,2)</f>
        <v>0</v>
      </c>
      <c r="BL779" s="19" t="s">
        <v>93</v>
      </c>
      <c r="BM779" s="206" t="s">
        <v>1046</v>
      </c>
    </row>
    <row r="780" spans="1:65" s="2" customFormat="1" ht="58.5">
      <c r="A780" s="36"/>
      <c r="B780" s="37"/>
      <c r="C780" s="38"/>
      <c r="D780" s="208" t="s">
        <v>220</v>
      </c>
      <c r="E780" s="38"/>
      <c r="F780" s="209" t="s">
        <v>1047</v>
      </c>
      <c r="G780" s="38"/>
      <c r="H780" s="38"/>
      <c r="I780" s="119"/>
      <c r="J780" s="38"/>
      <c r="K780" s="38"/>
      <c r="L780" s="41"/>
      <c r="M780" s="210"/>
      <c r="N780" s="211"/>
      <c r="O780" s="66"/>
      <c r="P780" s="66"/>
      <c r="Q780" s="66"/>
      <c r="R780" s="66"/>
      <c r="S780" s="66"/>
      <c r="T780" s="67"/>
      <c r="U780" s="36"/>
      <c r="V780" s="36"/>
      <c r="W780" s="36"/>
      <c r="X780" s="36"/>
      <c r="Y780" s="36"/>
      <c r="Z780" s="36"/>
      <c r="AA780" s="36"/>
      <c r="AB780" s="36"/>
      <c r="AC780" s="36"/>
      <c r="AD780" s="36"/>
      <c r="AE780" s="36"/>
      <c r="AT780" s="19" t="s">
        <v>220</v>
      </c>
      <c r="AU780" s="19" t="s">
        <v>81</v>
      </c>
    </row>
    <row r="781" spans="1:65" s="13" customFormat="1" ht="11.25">
      <c r="B781" s="212"/>
      <c r="C781" s="213"/>
      <c r="D781" s="208" t="s">
        <v>222</v>
      </c>
      <c r="E781" s="214" t="s">
        <v>21</v>
      </c>
      <c r="F781" s="215" t="s">
        <v>1048</v>
      </c>
      <c r="G781" s="213"/>
      <c r="H781" s="214" t="s">
        <v>21</v>
      </c>
      <c r="I781" s="216"/>
      <c r="J781" s="213"/>
      <c r="K781" s="213"/>
      <c r="L781" s="217"/>
      <c r="M781" s="218"/>
      <c r="N781" s="219"/>
      <c r="O781" s="219"/>
      <c r="P781" s="219"/>
      <c r="Q781" s="219"/>
      <c r="R781" s="219"/>
      <c r="S781" s="219"/>
      <c r="T781" s="220"/>
      <c r="AT781" s="221" t="s">
        <v>222</v>
      </c>
      <c r="AU781" s="221" t="s">
        <v>81</v>
      </c>
      <c r="AV781" s="13" t="s">
        <v>79</v>
      </c>
      <c r="AW781" s="13" t="s">
        <v>34</v>
      </c>
      <c r="AX781" s="13" t="s">
        <v>73</v>
      </c>
      <c r="AY781" s="221" t="s">
        <v>212</v>
      </c>
    </row>
    <row r="782" spans="1:65" s="14" customFormat="1" ht="11.25">
      <c r="B782" s="222"/>
      <c r="C782" s="223"/>
      <c r="D782" s="208" t="s">
        <v>222</v>
      </c>
      <c r="E782" s="224" t="s">
        <v>21</v>
      </c>
      <c r="F782" s="225" t="s">
        <v>1049</v>
      </c>
      <c r="G782" s="223"/>
      <c r="H782" s="226">
        <v>246.24</v>
      </c>
      <c r="I782" s="227"/>
      <c r="J782" s="223"/>
      <c r="K782" s="223"/>
      <c r="L782" s="228"/>
      <c r="M782" s="229"/>
      <c r="N782" s="230"/>
      <c r="O782" s="230"/>
      <c r="P782" s="230"/>
      <c r="Q782" s="230"/>
      <c r="R782" s="230"/>
      <c r="S782" s="230"/>
      <c r="T782" s="231"/>
      <c r="AT782" s="232" t="s">
        <v>222</v>
      </c>
      <c r="AU782" s="232" t="s">
        <v>81</v>
      </c>
      <c r="AV782" s="14" t="s">
        <v>81</v>
      </c>
      <c r="AW782" s="14" t="s">
        <v>34</v>
      </c>
      <c r="AX782" s="14" t="s">
        <v>73</v>
      </c>
      <c r="AY782" s="232" t="s">
        <v>212</v>
      </c>
    </row>
    <row r="783" spans="1:65" s="14" customFormat="1" ht="11.25">
      <c r="B783" s="222"/>
      <c r="C783" s="223"/>
      <c r="D783" s="208" t="s">
        <v>222</v>
      </c>
      <c r="E783" s="224" t="s">
        <v>21</v>
      </c>
      <c r="F783" s="225" t="s">
        <v>1050</v>
      </c>
      <c r="G783" s="223"/>
      <c r="H783" s="226">
        <v>101.52</v>
      </c>
      <c r="I783" s="227"/>
      <c r="J783" s="223"/>
      <c r="K783" s="223"/>
      <c r="L783" s="228"/>
      <c r="M783" s="229"/>
      <c r="N783" s="230"/>
      <c r="O783" s="230"/>
      <c r="P783" s="230"/>
      <c r="Q783" s="230"/>
      <c r="R783" s="230"/>
      <c r="S783" s="230"/>
      <c r="T783" s="231"/>
      <c r="AT783" s="232" t="s">
        <v>222</v>
      </c>
      <c r="AU783" s="232" t="s">
        <v>81</v>
      </c>
      <c r="AV783" s="14" t="s">
        <v>81</v>
      </c>
      <c r="AW783" s="14" t="s">
        <v>34</v>
      </c>
      <c r="AX783" s="14" t="s">
        <v>73</v>
      </c>
      <c r="AY783" s="232" t="s">
        <v>212</v>
      </c>
    </row>
    <row r="784" spans="1:65" s="15" customFormat="1" ht="11.25">
      <c r="B784" s="233"/>
      <c r="C784" s="234"/>
      <c r="D784" s="208" t="s">
        <v>222</v>
      </c>
      <c r="E784" s="235" t="s">
        <v>21</v>
      </c>
      <c r="F784" s="236" t="s">
        <v>226</v>
      </c>
      <c r="G784" s="234"/>
      <c r="H784" s="237">
        <v>347.76</v>
      </c>
      <c r="I784" s="238"/>
      <c r="J784" s="234"/>
      <c r="K784" s="234"/>
      <c r="L784" s="239"/>
      <c r="M784" s="240"/>
      <c r="N784" s="241"/>
      <c r="O784" s="241"/>
      <c r="P784" s="241"/>
      <c r="Q784" s="241"/>
      <c r="R784" s="241"/>
      <c r="S784" s="241"/>
      <c r="T784" s="242"/>
      <c r="AT784" s="243" t="s">
        <v>222</v>
      </c>
      <c r="AU784" s="243" t="s">
        <v>81</v>
      </c>
      <c r="AV784" s="15" t="s">
        <v>88</v>
      </c>
      <c r="AW784" s="15" t="s">
        <v>34</v>
      </c>
      <c r="AX784" s="15" t="s">
        <v>79</v>
      </c>
      <c r="AY784" s="243" t="s">
        <v>212</v>
      </c>
    </row>
    <row r="785" spans="1:65" s="2" customFormat="1" ht="21.75" customHeight="1">
      <c r="A785" s="36"/>
      <c r="B785" s="37"/>
      <c r="C785" s="195" t="s">
        <v>1051</v>
      </c>
      <c r="D785" s="195" t="s">
        <v>214</v>
      </c>
      <c r="E785" s="196" t="s">
        <v>1052</v>
      </c>
      <c r="F785" s="197" t="s">
        <v>1053</v>
      </c>
      <c r="G785" s="198" t="s">
        <v>150</v>
      </c>
      <c r="H785" s="199">
        <v>10432.799999999999</v>
      </c>
      <c r="I785" s="200"/>
      <c r="J785" s="201">
        <f>ROUND(I785*H785,2)</f>
        <v>0</v>
      </c>
      <c r="K785" s="197" t="s">
        <v>218</v>
      </c>
      <c r="L785" s="41"/>
      <c r="M785" s="202" t="s">
        <v>21</v>
      </c>
      <c r="N785" s="203" t="s">
        <v>44</v>
      </c>
      <c r="O785" s="66"/>
      <c r="P785" s="204">
        <f>O785*H785</f>
        <v>0</v>
      </c>
      <c r="Q785" s="204">
        <v>0</v>
      </c>
      <c r="R785" s="204">
        <f>Q785*H785</f>
        <v>0</v>
      </c>
      <c r="S785" s="204">
        <v>0</v>
      </c>
      <c r="T785" s="205">
        <f>S785*H785</f>
        <v>0</v>
      </c>
      <c r="U785" s="36"/>
      <c r="V785" s="36"/>
      <c r="W785" s="36"/>
      <c r="X785" s="36"/>
      <c r="Y785" s="36"/>
      <c r="Z785" s="36"/>
      <c r="AA785" s="36"/>
      <c r="AB785" s="36"/>
      <c r="AC785" s="36"/>
      <c r="AD785" s="36"/>
      <c r="AE785" s="36"/>
      <c r="AR785" s="206" t="s">
        <v>93</v>
      </c>
      <c r="AT785" s="206" t="s">
        <v>214</v>
      </c>
      <c r="AU785" s="206" t="s">
        <v>81</v>
      </c>
      <c r="AY785" s="19" t="s">
        <v>212</v>
      </c>
      <c r="BE785" s="207">
        <f>IF(N785="základní",J785,0)</f>
        <v>0</v>
      </c>
      <c r="BF785" s="207">
        <f>IF(N785="snížená",J785,0)</f>
        <v>0</v>
      </c>
      <c r="BG785" s="207">
        <f>IF(N785="zákl. přenesená",J785,0)</f>
        <v>0</v>
      </c>
      <c r="BH785" s="207">
        <f>IF(N785="sníž. přenesená",J785,0)</f>
        <v>0</v>
      </c>
      <c r="BI785" s="207">
        <f>IF(N785="nulová",J785,0)</f>
        <v>0</v>
      </c>
      <c r="BJ785" s="19" t="s">
        <v>79</v>
      </c>
      <c r="BK785" s="207">
        <f>ROUND(I785*H785,2)</f>
        <v>0</v>
      </c>
      <c r="BL785" s="19" t="s">
        <v>93</v>
      </c>
      <c r="BM785" s="206" t="s">
        <v>1054</v>
      </c>
    </row>
    <row r="786" spans="1:65" s="2" customFormat="1" ht="58.5">
      <c r="A786" s="36"/>
      <c r="B786" s="37"/>
      <c r="C786" s="38"/>
      <c r="D786" s="208" t="s">
        <v>220</v>
      </c>
      <c r="E786" s="38"/>
      <c r="F786" s="209" t="s">
        <v>1047</v>
      </c>
      <c r="G786" s="38"/>
      <c r="H786" s="38"/>
      <c r="I786" s="119"/>
      <c r="J786" s="38"/>
      <c r="K786" s="38"/>
      <c r="L786" s="41"/>
      <c r="M786" s="210"/>
      <c r="N786" s="211"/>
      <c r="O786" s="66"/>
      <c r="P786" s="66"/>
      <c r="Q786" s="66"/>
      <c r="R786" s="66"/>
      <c r="S786" s="66"/>
      <c r="T786" s="67"/>
      <c r="U786" s="36"/>
      <c r="V786" s="36"/>
      <c r="W786" s="36"/>
      <c r="X786" s="36"/>
      <c r="Y786" s="36"/>
      <c r="Z786" s="36"/>
      <c r="AA786" s="36"/>
      <c r="AB786" s="36"/>
      <c r="AC786" s="36"/>
      <c r="AD786" s="36"/>
      <c r="AE786" s="36"/>
      <c r="AT786" s="19" t="s">
        <v>220</v>
      </c>
      <c r="AU786" s="19" t="s">
        <v>81</v>
      </c>
    </row>
    <row r="787" spans="1:65" s="2" customFormat="1" ht="19.5">
      <c r="A787" s="36"/>
      <c r="B787" s="37"/>
      <c r="C787" s="38"/>
      <c r="D787" s="208" t="s">
        <v>292</v>
      </c>
      <c r="E787" s="38"/>
      <c r="F787" s="209" t="s">
        <v>1055</v>
      </c>
      <c r="G787" s="38"/>
      <c r="H787" s="38"/>
      <c r="I787" s="119"/>
      <c r="J787" s="38"/>
      <c r="K787" s="38"/>
      <c r="L787" s="41"/>
      <c r="M787" s="210"/>
      <c r="N787" s="211"/>
      <c r="O787" s="66"/>
      <c r="P787" s="66"/>
      <c r="Q787" s="66"/>
      <c r="R787" s="66"/>
      <c r="S787" s="66"/>
      <c r="T787" s="67"/>
      <c r="U787" s="36"/>
      <c r="V787" s="36"/>
      <c r="W787" s="36"/>
      <c r="X787" s="36"/>
      <c r="Y787" s="36"/>
      <c r="Z787" s="36"/>
      <c r="AA787" s="36"/>
      <c r="AB787" s="36"/>
      <c r="AC787" s="36"/>
      <c r="AD787" s="36"/>
      <c r="AE787" s="36"/>
      <c r="AT787" s="19" t="s">
        <v>292</v>
      </c>
      <c r="AU787" s="19" t="s">
        <v>81</v>
      </c>
    </row>
    <row r="788" spans="1:65" s="14" customFormat="1" ht="11.25">
      <c r="B788" s="222"/>
      <c r="C788" s="223"/>
      <c r="D788" s="208" t="s">
        <v>222</v>
      </c>
      <c r="E788" s="224" t="s">
        <v>21</v>
      </c>
      <c r="F788" s="225" t="s">
        <v>1056</v>
      </c>
      <c r="G788" s="223"/>
      <c r="H788" s="226">
        <v>10432.799999999999</v>
      </c>
      <c r="I788" s="227"/>
      <c r="J788" s="223"/>
      <c r="K788" s="223"/>
      <c r="L788" s="228"/>
      <c r="M788" s="229"/>
      <c r="N788" s="230"/>
      <c r="O788" s="230"/>
      <c r="P788" s="230"/>
      <c r="Q788" s="230"/>
      <c r="R788" s="230"/>
      <c r="S788" s="230"/>
      <c r="T788" s="231"/>
      <c r="AT788" s="232" t="s">
        <v>222</v>
      </c>
      <c r="AU788" s="232" t="s">
        <v>81</v>
      </c>
      <c r="AV788" s="14" t="s">
        <v>81</v>
      </c>
      <c r="AW788" s="14" t="s">
        <v>34</v>
      </c>
      <c r="AX788" s="14" t="s">
        <v>79</v>
      </c>
      <c r="AY788" s="232" t="s">
        <v>212</v>
      </c>
    </row>
    <row r="789" spans="1:65" s="2" customFormat="1" ht="21.75" customHeight="1">
      <c r="A789" s="36"/>
      <c r="B789" s="37"/>
      <c r="C789" s="195" t="s">
        <v>1057</v>
      </c>
      <c r="D789" s="195" t="s">
        <v>214</v>
      </c>
      <c r="E789" s="196" t="s">
        <v>1058</v>
      </c>
      <c r="F789" s="197" t="s">
        <v>1059</v>
      </c>
      <c r="G789" s="198" t="s">
        <v>150</v>
      </c>
      <c r="H789" s="199">
        <v>347.76</v>
      </c>
      <c r="I789" s="200"/>
      <c r="J789" s="201">
        <f>ROUND(I789*H789,2)</f>
        <v>0</v>
      </c>
      <c r="K789" s="197" t="s">
        <v>218</v>
      </c>
      <c r="L789" s="41"/>
      <c r="M789" s="202" t="s">
        <v>21</v>
      </c>
      <c r="N789" s="203" t="s">
        <v>44</v>
      </c>
      <c r="O789" s="66"/>
      <c r="P789" s="204">
        <f>O789*H789</f>
        <v>0</v>
      </c>
      <c r="Q789" s="204">
        <v>0</v>
      </c>
      <c r="R789" s="204">
        <f>Q789*H789</f>
        <v>0</v>
      </c>
      <c r="S789" s="204">
        <v>0</v>
      </c>
      <c r="T789" s="205">
        <f>S789*H789</f>
        <v>0</v>
      </c>
      <c r="U789" s="36"/>
      <c r="V789" s="36"/>
      <c r="W789" s="36"/>
      <c r="X789" s="36"/>
      <c r="Y789" s="36"/>
      <c r="Z789" s="36"/>
      <c r="AA789" s="36"/>
      <c r="AB789" s="36"/>
      <c r="AC789" s="36"/>
      <c r="AD789" s="36"/>
      <c r="AE789" s="36"/>
      <c r="AR789" s="206" t="s">
        <v>93</v>
      </c>
      <c r="AT789" s="206" t="s">
        <v>214</v>
      </c>
      <c r="AU789" s="206" t="s">
        <v>81</v>
      </c>
      <c r="AY789" s="19" t="s">
        <v>212</v>
      </c>
      <c r="BE789" s="207">
        <f>IF(N789="základní",J789,0)</f>
        <v>0</v>
      </c>
      <c r="BF789" s="207">
        <f>IF(N789="snížená",J789,0)</f>
        <v>0</v>
      </c>
      <c r="BG789" s="207">
        <f>IF(N789="zákl. přenesená",J789,0)</f>
        <v>0</v>
      </c>
      <c r="BH789" s="207">
        <f>IF(N789="sníž. přenesená",J789,0)</f>
        <v>0</v>
      </c>
      <c r="BI789" s="207">
        <f>IF(N789="nulová",J789,0)</f>
        <v>0</v>
      </c>
      <c r="BJ789" s="19" t="s">
        <v>79</v>
      </c>
      <c r="BK789" s="207">
        <f>ROUND(I789*H789,2)</f>
        <v>0</v>
      </c>
      <c r="BL789" s="19" t="s">
        <v>93</v>
      </c>
      <c r="BM789" s="206" t="s">
        <v>1060</v>
      </c>
    </row>
    <row r="790" spans="1:65" s="2" customFormat="1" ht="29.25">
      <c r="A790" s="36"/>
      <c r="B790" s="37"/>
      <c r="C790" s="38"/>
      <c r="D790" s="208" t="s">
        <v>220</v>
      </c>
      <c r="E790" s="38"/>
      <c r="F790" s="209" t="s">
        <v>1061</v>
      </c>
      <c r="G790" s="38"/>
      <c r="H790" s="38"/>
      <c r="I790" s="119"/>
      <c r="J790" s="38"/>
      <c r="K790" s="38"/>
      <c r="L790" s="41"/>
      <c r="M790" s="210"/>
      <c r="N790" s="211"/>
      <c r="O790" s="66"/>
      <c r="P790" s="66"/>
      <c r="Q790" s="66"/>
      <c r="R790" s="66"/>
      <c r="S790" s="66"/>
      <c r="T790" s="67"/>
      <c r="U790" s="36"/>
      <c r="V790" s="36"/>
      <c r="W790" s="36"/>
      <c r="X790" s="36"/>
      <c r="Y790" s="36"/>
      <c r="Z790" s="36"/>
      <c r="AA790" s="36"/>
      <c r="AB790" s="36"/>
      <c r="AC790" s="36"/>
      <c r="AD790" s="36"/>
      <c r="AE790" s="36"/>
      <c r="AT790" s="19" t="s">
        <v>220</v>
      </c>
      <c r="AU790" s="19" t="s">
        <v>81</v>
      </c>
    </row>
    <row r="791" spans="1:65" s="14" customFormat="1" ht="11.25">
      <c r="B791" s="222"/>
      <c r="C791" s="223"/>
      <c r="D791" s="208" t="s">
        <v>222</v>
      </c>
      <c r="E791" s="224" t="s">
        <v>21</v>
      </c>
      <c r="F791" s="225" t="s">
        <v>1062</v>
      </c>
      <c r="G791" s="223"/>
      <c r="H791" s="226">
        <v>347.76</v>
      </c>
      <c r="I791" s="227"/>
      <c r="J791" s="223"/>
      <c r="K791" s="223"/>
      <c r="L791" s="228"/>
      <c r="M791" s="229"/>
      <c r="N791" s="230"/>
      <c r="O791" s="230"/>
      <c r="P791" s="230"/>
      <c r="Q791" s="230"/>
      <c r="R791" s="230"/>
      <c r="S791" s="230"/>
      <c r="T791" s="231"/>
      <c r="AT791" s="232" t="s">
        <v>222</v>
      </c>
      <c r="AU791" s="232" t="s">
        <v>81</v>
      </c>
      <c r="AV791" s="14" t="s">
        <v>81</v>
      </c>
      <c r="AW791" s="14" t="s">
        <v>34</v>
      </c>
      <c r="AX791" s="14" t="s">
        <v>79</v>
      </c>
      <c r="AY791" s="232" t="s">
        <v>212</v>
      </c>
    </row>
    <row r="792" spans="1:65" s="2" customFormat="1" ht="16.5" customHeight="1">
      <c r="A792" s="36"/>
      <c r="B792" s="37"/>
      <c r="C792" s="195" t="s">
        <v>1063</v>
      </c>
      <c r="D792" s="195" t="s">
        <v>214</v>
      </c>
      <c r="E792" s="196" t="s">
        <v>1064</v>
      </c>
      <c r="F792" s="197" t="s">
        <v>1065</v>
      </c>
      <c r="G792" s="198" t="s">
        <v>146</v>
      </c>
      <c r="H792" s="199">
        <v>193.2</v>
      </c>
      <c r="I792" s="200"/>
      <c r="J792" s="201">
        <f>ROUND(I792*H792,2)</f>
        <v>0</v>
      </c>
      <c r="K792" s="197" t="s">
        <v>218</v>
      </c>
      <c r="L792" s="41"/>
      <c r="M792" s="202" t="s">
        <v>21</v>
      </c>
      <c r="N792" s="203" t="s">
        <v>44</v>
      </c>
      <c r="O792" s="66"/>
      <c r="P792" s="204">
        <f>O792*H792</f>
        <v>0</v>
      </c>
      <c r="Q792" s="204">
        <v>0</v>
      </c>
      <c r="R792" s="204">
        <f>Q792*H792</f>
        <v>0</v>
      </c>
      <c r="S792" s="204">
        <v>0</v>
      </c>
      <c r="T792" s="205">
        <f>S792*H792</f>
        <v>0</v>
      </c>
      <c r="U792" s="36"/>
      <c r="V792" s="36"/>
      <c r="W792" s="36"/>
      <c r="X792" s="36"/>
      <c r="Y792" s="36"/>
      <c r="Z792" s="36"/>
      <c r="AA792" s="36"/>
      <c r="AB792" s="36"/>
      <c r="AC792" s="36"/>
      <c r="AD792" s="36"/>
      <c r="AE792" s="36"/>
      <c r="AR792" s="206" t="s">
        <v>93</v>
      </c>
      <c r="AT792" s="206" t="s">
        <v>214</v>
      </c>
      <c r="AU792" s="206" t="s">
        <v>81</v>
      </c>
      <c r="AY792" s="19" t="s">
        <v>212</v>
      </c>
      <c r="BE792" s="207">
        <f>IF(N792="základní",J792,0)</f>
        <v>0</v>
      </c>
      <c r="BF792" s="207">
        <f>IF(N792="snížená",J792,0)</f>
        <v>0</v>
      </c>
      <c r="BG792" s="207">
        <f>IF(N792="zákl. přenesená",J792,0)</f>
        <v>0</v>
      </c>
      <c r="BH792" s="207">
        <f>IF(N792="sníž. přenesená",J792,0)</f>
        <v>0</v>
      </c>
      <c r="BI792" s="207">
        <f>IF(N792="nulová",J792,0)</f>
        <v>0</v>
      </c>
      <c r="BJ792" s="19" t="s">
        <v>79</v>
      </c>
      <c r="BK792" s="207">
        <f>ROUND(I792*H792,2)</f>
        <v>0</v>
      </c>
      <c r="BL792" s="19" t="s">
        <v>93</v>
      </c>
      <c r="BM792" s="206" t="s">
        <v>1066</v>
      </c>
    </row>
    <row r="793" spans="1:65" s="2" customFormat="1" ht="68.25">
      <c r="A793" s="36"/>
      <c r="B793" s="37"/>
      <c r="C793" s="38"/>
      <c r="D793" s="208" t="s">
        <v>220</v>
      </c>
      <c r="E793" s="38"/>
      <c r="F793" s="209" t="s">
        <v>1067</v>
      </c>
      <c r="G793" s="38"/>
      <c r="H793" s="38"/>
      <c r="I793" s="119"/>
      <c r="J793" s="38"/>
      <c r="K793" s="38"/>
      <c r="L793" s="41"/>
      <c r="M793" s="210"/>
      <c r="N793" s="211"/>
      <c r="O793" s="66"/>
      <c r="P793" s="66"/>
      <c r="Q793" s="66"/>
      <c r="R793" s="66"/>
      <c r="S793" s="66"/>
      <c r="T793" s="67"/>
      <c r="U793" s="36"/>
      <c r="V793" s="36"/>
      <c r="W793" s="36"/>
      <c r="X793" s="36"/>
      <c r="Y793" s="36"/>
      <c r="Z793" s="36"/>
      <c r="AA793" s="36"/>
      <c r="AB793" s="36"/>
      <c r="AC793" s="36"/>
      <c r="AD793" s="36"/>
      <c r="AE793" s="36"/>
      <c r="AT793" s="19" t="s">
        <v>220</v>
      </c>
      <c r="AU793" s="19" t="s">
        <v>81</v>
      </c>
    </row>
    <row r="794" spans="1:65" s="13" customFormat="1" ht="11.25">
      <c r="B794" s="212"/>
      <c r="C794" s="213"/>
      <c r="D794" s="208" t="s">
        <v>222</v>
      </c>
      <c r="E794" s="214" t="s">
        <v>21</v>
      </c>
      <c r="F794" s="215" t="s">
        <v>1048</v>
      </c>
      <c r="G794" s="213"/>
      <c r="H794" s="214" t="s">
        <v>21</v>
      </c>
      <c r="I794" s="216"/>
      <c r="J794" s="213"/>
      <c r="K794" s="213"/>
      <c r="L794" s="217"/>
      <c r="M794" s="218"/>
      <c r="N794" s="219"/>
      <c r="O794" s="219"/>
      <c r="P794" s="219"/>
      <c r="Q794" s="219"/>
      <c r="R794" s="219"/>
      <c r="S794" s="219"/>
      <c r="T794" s="220"/>
      <c r="AT794" s="221" t="s">
        <v>222</v>
      </c>
      <c r="AU794" s="221" t="s">
        <v>81</v>
      </c>
      <c r="AV794" s="13" t="s">
        <v>79</v>
      </c>
      <c r="AW794" s="13" t="s">
        <v>34</v>
      </c>
      <c r="AX794" s="13" t="s">
        <v>73</v>
      </c>
      <c r="AY794" s="221" t="s">
        <v>212</v>
      </c>
    </row>
    <row r="795" spans="1:65" s="14" customFormat="1" ht="11.25">
      <c r="B795" s="222"/>
      <c r="C795" s="223"/>
      <c r="D795" s="208" t="s">
        <v>222</v>
      </c>
      <c r="E795" s="224" t="s">
        <v>21</v>
      </c>
      <c r="F795" s="225" t="s">
        <v>1068</v>
      </c>
      <c r="G795" s="223"/>
      <c r="H795" s="226">
        <v>136.80000000000001</v>
      </c>
      <c r="I795" s="227"/>
      <c r="J795" s="223"/>
      <c r="K795" s="223"/>
      <c r="L795" s="228"/>
      <c r="M795" s="229"/>
      <c r="N795" s="230"/>
      <c r="O795" s="230"/>
      <c r="P795" s="230"/>
      <c r="Q795" s="230"/>
      <c r="R795" s="230"/>
      <c r="S795" s="230"/>
      <c r="T795" s="231"/>
      <c r="AT795" s="232" t="s">
        <v>222</v>
      </c>
      <c r="AU795" s="232" t="s">
        <v>81</v>
      </c>
      <c r="AV795" s="14" t="s">
        <v>81</v>
      </c>
      <c r="AW795" s="14" t="s">
        <v>34</v>
      </c>
      <c r="AX795" s="14" t="s">
        <v>73</v>
      </c>
      <c r="AY795" s="232" t="s">
        <v>212</v>
      </c>
    </row>
    <row r="796" spans="1:65" s="14" customFormat="1" ht="11.25">
      <c r="B796" s="222"/>
      <c r="C796" s="223"/>
      <c r="D796" s="208" t="s">
        <v>222</v>
      </c>
      <c r="E796" s="224" t="s">
        <v>21</v>
      </c>
      <c r="F796" s="225" t="s">
        <v>1069</v>
      </c>
      <c r="G796" s="223"/>
      <c r="H796" s="226">
        <v>56.4</v>
      </c>
      <c r="I796" s="227"/>
      <c r="J796" s="223"/>
      <c r="K796" s="223"/>
      <c r="L796" s="228"/>
      <c r="M796" s="229"/>
      <c r="N796" s="230"/>
      <c r="O796" s="230"/>
      <c r="P796" s="230"/>
      <c r="Q796" s="230"/>
      <c r="R796" s="230"/>
      <c r="S796" s="230"/>
      <c r="T796" s="231"/>
      <c r="AT796" s="232" t="s">
        <v>222</v>
      </c>
      <c r="AU796" s="232" t="s">
        <v>81</v>
      </c>
      <c r="AV796" s="14" t="s">
        <v>81</v>
      </c>
      <c r="AW796" s="14" t="s">
        <v>34</v>
      </c>
      <c r="AX796" s="14" t="s">
        <v>73</v>
      </c>
      <c r="AY796" s="232" t="s">
        <v>212</v>
      </c>
    </row>
    <row r="797" spans="1:65" s="15" customFormat="1" ht="11.25">
      <c r="B797" s="233"/>
      <c r="C797" s="234"/>
      <c r="D797" s="208" t="s">
        <v>222</v>
      </c>
      <c r="E797" s="235" t="s">
        <v>21</v>
      </c>
      <c r="F797" s="236" t="s">
        <v>226</v>
      </c>
      <c r="G797" s="234"/>
      <c r="H797" s="237">
        <v>193.2</v>
      </c>
      <c r="I797" s="238"/>
      <c r="J797" s="234"/>
      <c r="K797" s="234"/>
      <c r="L797" s="239"/>
      <c r="M797" s="240"/>
      <c r="N797" s="241"/>
      <c r="O797" s="241"/>
      <c r="P797" s="241"/>
      <c r="Q797" s="241"/>
      <c r="R797" s="241"/>
      <c r="S797" s="241"/>
      <c r="T797" s="242"/>
      <c r="AT797" s="243" t="s">
        <v>222</v>
      </c>
      <c r="AU797" s="243" t="s">
        <v>81</v>
      </c>
      <c r="AV797" s="15" t="s">
        <v>88</v>
      </c>
      <c r="AW797" s="15" t="s">
        <v>34</v>
      </c>
      <c r="AX797" s="15" t="s">
        <v>79</v>
      </c>
      <c r="AY797" s="243" t="s">
        <v>212</v>
      </c>
    </row>
    <row r="798" spans="1:65" s="2" customFormat="1" ht="16.5" customHeight="1">
      <c r="A798" s="36"/>
      <c r="B798" s="37"/>
      <c r="C798" s="195" t="s">
        <v>1070</v>
      </c>
      <c r="D798" s="195" t="s">
        <v>214</v>
      </c>
      <c r="E798" s="196" t="s">
        <v>1071</v>
      </c>
      <c r="F798" s="197" t="s">
        <v>1072</v>
      </c>
      <c r="G798" s="198" t="s">
        <v>146</v>
      </c>
      <c r="H798" s="199">
        <v>5796</v>
      </c>
      <c r="I798" s="200"/>
      <c r="J798" s="201">
        <f>ROUND(I798*H798,2)</f>
        <v>0</v>
      </c>
      <c r="K798" s="197" t="s">
        <v>218</v>
      </c>
      <c r="L798" s="41"/>
      <c r="M798" s="202" t="s">
        <v>21</v>
      </c>
      <c r="N798" s="203" t="s">
        <v>44</v>
      </c>
      <c r="O798" s="66"/>
      <c r="P798" s="204">
        <f>O798*H798</f>
        <v>0</v>
      </c>
      <c r="Q798" s="204">
        <v>0</v>
      </c>
      <c r="R798" s="204">
        <f>Q798*H798</f>
        <v>0</v>
      </c>
      <c r="S798" s="204">
        <v>0</v>
      </c>
      <c r="T798" s="205">
        <f>S798*H798</f>
        <v>0</v>
      </c>
      <c r="U798" s="36"/>
      <c r="V798" s="36"/>
      <c r="W798" s="36"/>
      <c r="X798" s="36"/>
      <c r="Y798" s="36"/>
      <c r="Z798" s="36"/>
      <c r="AA798" s="36"/>
      <c r="AB798" s="36"/>
      <c r="AC798" s="36"/>
      <c r="AD798" s="36"/>
      <c r="AE798" s="36"/>
      <c r="AR798" s="206" t="s">
        <v>93</v>
      </c>
      <c r="AT798" s="206" t="s">
        <v>214</v>
      </c>
      <c r="AU798" s="206" t="s">
        <v>81</v>
      </c>
      <c r="AY798" s="19" t="s">
        <v>212</v>
      </c>
      <c r="BE798" s="207">
        <f>IF(N798="základní",J798,0)</f>
        <v>0</v>
      </c>
      <c r="BF798" s="207">
        <f>IF(N798="snížená",J798,0)</f>
        <v>0</v>
      </c>
      <c r="BG798" s="207">
        <f>IF(N798="zákl. přenesená",J798,0)</f>
        <v>0</v>
      </c>
      <c r="BH798" s="207">
        <f>IF(N798="sníž. přenesená",J798,0)</f>
        <v>0</v>
      </c>
      <c r="BI798" s="207">
        <f>IF(N798="nulová",J798,0)</f>
        <v>0</v>
      </c>
      <c r="BJ798" s="19" t="s">
        <v>79</v>
      </c>
      <c r="BK798" s="207">
        <f>ROUND(I798*H798,2)</f>
        <v>0</v>
      </c>
      <c r="BL798" s="19" t="s">
        <v>93</v>
      </c>
      <c r="BM798" s="206" t="s">
        <v>1073</v>
      </c>
    </row>
    <row r="799" spans="1:65" s="2" customFormat="1" ht="68.25">
      <c r="A799" s="36"/>
      <c r="B799" s="37"/>
      <c r="C799" s="38"/>
      <c r="D799" s="208" t="s">
        <v>220</v>
      </c>
      <c r="E799" s="38"/>
      <c r="F799" s="209" t="s">
        <v>1067</v>
      </c>
      <c r="G799" s="38"/>
      <c r="H799" s="38"/>
      <c r="I799" s="119"/>
      <c r="J799" s="38"/>
      <c r="K799" s="38"/>
      <c r="L799" s="41"/>
      <c r="M799" s="210"/>
      <c r="N799" s="211"/>
      <c r="O799" s="66"/>
      <c r="P799" s="66"/>
      <c r="Q799" s="66"/>
      <c r="R799" s="66"/>
      <c r="S799" s="66"/>
      <c r="T799" s="67"/>
      <c r="U799" s="36"/>
      <c r="V799" s="36"/>
      <c r="W799" s="36"/>
      <c r="X799" s="36"/>
      <c r="Y799" s="36"/>
      <c r="Z799" s="36"/>
      <c r="AA799" s="36"/>
      <c r="AB799" s="36"/>
      <c r="AC799" s="36"/>
      <c r="AD799" s="36"/>
      <c r="AE799" s="36"/>
      <c r="AT799" s="19" t="s">
        <v>220</v>
      </c>
      <c r="AU799" s="19" t="s">
        <v>81</v>
      </c>
    </row>
    <row r="800" spans="1:65" s="2" customFormat="1" ht="19.5">
      <c r="A800" s="36"/>
      <c r="B800" s="37"/>
      <c r="C800" s="38"/>
      <c r="D800" s="208" t="s">
        <v>292</v>
      </c>
      <c r="E800" s="38"/>
      <c r="F800" s="209" t="s">
        <v>1055</v>
      </c>
      <c r="G800" s="38"/>
      <c r="H800" s="38"/>
      <c r="I800" s="119"/>
      <c r="J800" s="38"/>
      <c r="K800" s="38"/>
      <c r="L800" s="41"/>
      <c r="M800" s="210"/>
      <c r="N800" s="211"/>
      <c r="O800" s="66"/>
      <c r="P800" s="66"/>
      <c r="Q800" s="66"/>
      <c r="R800" s="66"/>
      <c r="S800" s="66"/>
      <c r="T800" s="67"/>
      <c r="U800" s="36"/>
      <c r="V800" s="36"/>
      <c r="W800" s="36"/>
      <c r="X800" s="36"/>
      <c r="Y800" s="36"/>
      <c r="Z800" s="36"/>
      <c r="AA800" s="36"/>
      <c r="AB800" s="36"/>
      <c r="AC800" s="36"/>
      <c r="AD800" s="36"/>
      <c r="AE800" s="36"/>
      <c r="AT800" s="19" t="s">
        <v>292</v>
      </c>
      <c r="AU800" s="19" t="s">
        <v>81</v>
      </c>
    </row>
    <row r="801" spans="1:65" s="14" customFormat="1" ht="11.25">
      <c r="B801" s="222"/>
      <c r="C801" s="223"/>
      <c r="D801" s="208" t="s">
        <v>222</v>
      </c>
      <c r="E801" s="224" t="s">
        <v>21</v>
      </c>
      <c r="F801" s="225" t="s">
        <v>1074</v>
      </c>
      <c r="G801" s="223"/>
      <c r="H801" s="226">
        <v>5796</v>
      </c>
      <c r="I801" s="227"/>
      <c r="J801" s="223"/>
      <c r="K801" s="223"/>
      <c r="L801" s="228"/>
      <c r="M801" s="229"/>
      <c r="N801" s="230"/>
      <c r="O801" s="230"/>
      <c r="P801" s="230"/>
      <c r="Q801" s="230"/>
      <c r="R801" s="230"/>
      <c r="S801" s="230"/>
      <c r="T801" s="231"/>
      <c r="AT801" s="232" t="s">
        <v>222</v>
      </c>
      <c r="AU801" s="232" t="s">
        <v>81</v>
      </c>
      <c r="AV801" s="14" t="s">
        <v>81</v>
      </c>
      <c r="AW801" s="14" t="s">
        <v>34</v>
      </c>
      <c r="AX801" s="14" t="s">
        <v>79</v>
      </c>
      <c r="AY801" s="232" t="s">
        <v>212</v>
      </c>
    </row>
    <row r="802" spans="1:65" s="2" customFormat="1" ht="16.5" customHeight="1">
      <c r="A802" s="36"/>
      <c r="B802" s="37"/>
      <c r="C802" s="195" t="s">
        <v>1075</v>
      </c>
      <c r="D802" s="195" t="s">
        <v>214</v>
      </c>
      <c r="E802" s="196" t="s">
        <v>1076</v>
      </c>
      <c r="F802" s="197" t="s">
        <v>1077</v>
      </c>
      <c r="G802" s="198" t="s">
        <v>146</v>
      </c>
      <c r="H802" s="199">
        <v>193.2</v>
      </c>
      <c r="I802" s="200"/>
      <c r="J802" s="201">
        <f>ROUND(I802*H802,2)</f>
        <v>0</v>
      </c>
      <c r="K802" s="197" t="s">
        <v>218</v>
      </c>
      <c r="L802" s="41"/>
      <c r="M802" s="202" t="s">
        <v>21</v>
      </c>
      <c r="N802" s="203" t="s">
        <v>44</v>
      </c>
      <c r="O802" s="66"/>
      <c r="P802" s="204">
        <f>O802*H802</f>
        <v>0</v>
      </c>
      <c r="Q802" s="204">
        <v>0</v>
      </c>
      <c r="R802" s="204">
        <f>Q802*H802</f>
        <v>0</v>
      </c>
      <c r="S802" s="204">
        <v>0</v>
      </c>
      <c r="T802" s="205">
        <f>S802*H802</f>
        <v>0</v>
      </c>
      <c r="U802" s="36"/>
      <c r="V802" s="36"/>
      <c r="W802" s="36"/>
      <c r="X802" s="36"/>
      <c r="Y802" s="36"/>
      <c r="Z802" s="36"/>
      <c r="AA802" s="36"/>
      <c r="AB802" s="36"/>
      <c r="AC802" s="36"/>
      <c r="AD802" s="36"/>
      <c r="AE802" s="36"/>
      <c r="AR802" s="206" t="s">
        <v>93</v>
      </c>
      <c r="AT802" s="206" t="s">
        <v>214</v>
      </c>
      <c r="AU802" s="206" t="s">
        <v>81</v>
      </c>
      <c r="AY802" s="19" t="s">
        <v>212</v>
      </c>
      <c r="BE802" s="207">
        <f>IF(N802="základní",J802,0)</f>
        <v>0</v>
      </c>
      <c r="BF802" s="207">
        <f>IF(N802="snížená",J802,0)</f>
        <v>0</v>
      </c>
      <c r="BG802" s="207">
        <f>IF(N802="zákl. přenesená",J802,0)</f>
        <v>0</v>
      </c>
      <c r="BH802" s="207">
        <f>IF(N802="sníž. přenesená",J802,0)</f>
        <v>0</v>
      </c>
      <c r="BI802" s="207">
        <f>IF(N802="nulová",J802,0)</f>
        <v>0</v>
      </c>
      <c r="BJ802" s="19" t="s">
        <v>79</v>
      </c>
      <c r="BK802" s="207">
        <f>ROUND(I802*H802,2)</f>
        <v>0</v>
      </c>
      <c r="BL802" s="19" t="s">
        <v>93</v>
      </c>
      <c r="BM802" s="206" t="s">
        <v>1078</v>
      </c>
    </row>
    <row r="803" spans="1:65" s="2" customFormat="1" ht="39">
      <c r="A803" s="36"/>
      <c r="B803" s="37"/>
      <c r="C803" s="38"/>
      <c r="D803" s="208" t="s">
        <v>220</v>
      </c>
      <c r="E803" s="38"/>
      <c r="F803" s="209" t="s">
        <v>1079</v>
      </c>
      <c r="G803" s="38"/>
      <c r="H803" s="38"/>
      <c r="I803" s="119"/>
      <c r="J803" s="38"/>
      <c r="K803" s="38"/>
      <c r="L803" s="41"/>
      <c r="M803" s="210"/>
      <c r="N803" s="211"/>
      <c r="O803" s="66"/>
      <c r="P803" s="66"/>
      <c r="Q803" s="66"/>
      <c r="R803" s="66"/>
      <c r="S803" s="66"/>
      <c r="T803" s="67"/>
      <c r="U803" s="36"/>
      <c r="V803" s="36"/>
      <c r="W803" s="36"/>
      <c r="X803" s="36"/>
      <c r="Y803" s="36"/>
      <c r="Z803" s="36"/>
      <c r="AA803" s="36"/>
      <c r="AB803" s="36"/>
      <c r="AC803" s="36"/>
      <c r="AD803" s="36"/>
      <c r="AE803" s="36"/>
      <c r="AT803" s="19" t="s">
        <v>220</v>
      </c>
      <c r="AU803" s="19" t="s">
        <v>81</v>
      </c>
    </row>
    <row r="804" spans="1:65" s="14" customFormat="1" ht="11.25">
      <c r="B804" s="222"/>
      <c r="C804" s="223"/>
      <c r="D804" s="208" t="s">
        <v>222</v>
      </c>
      <c r="E804" s="224" t="s">
        <v>21</v>
      </c>
      <c r="F804" s="225" t="s">
        <v>1080</v>
      </c>
      <c r="G804" s="223"/>
      <c r="H804" s="226">
        <v>193.2</v>
      </c>
      <c r="I804" s="227"/>
      <c r="J804" s="223"/>
      <c r="K804" s="223"/>
      <c r="L804" s="228"/>
      <c r="M804" s="229"/>
      <c r="N804" s="230"/>
      <c r="O804" s="230"/>
      <c r="P804" s="230"/>
      <c r="Q804" s="230"/>
      <c r="R804" s="230"/>
      <c r="S804" s="230"/>
      <c r="T804" s="231"/>
      <c r="AT804" s="232" t="s">
        <v>222</v>
      </c>
      <c r="AU804" s="232" t="s">
        <v>81</v>
      </c>
      <c r="AV804" s="14" t="s">
        <v>81</v>
      </c>
      <c r="AW804" s="14" t="s">
        <v>34</v>
      </c>
      <c r="AX804" s="14" t="s">
        <v>79</v>
      </c>
      <c r="AY804" s="232" t="s">
        <v>212</v>
      </c>
    </row>
    <row r="805" spans="1:65" s="2" customFormat="1" ht="16.5" customHeight="1">
      <c r="A805" s="36"/>
      <c r="B805" s="37"/>
      <c r="C805" s="195" t="s">
        <v>1081</v>
      </c>
      <c r="D805" s="195" t="s">
        <v>214</v>
      </c>
      <c r="E805" s="196" t="s">
        <v>1082</v>
      </c>
      <c r="F805" s="197" t="s">
        <v>1083</v>
      </c>
      <c r="G805" s="198" t="s">
        <v>150</v>
      </c>
      <c r="H805" s="199">
        <v>347.76</v>
      </c>
      <c r="I805" s="200"/>
      <c r="J805" s="201">
        <f>ROUND(I805*H805,2)</f>
        <v>0</v>
      </c>
      <c r="K805" s="197" t="s">
        <v>218</v>
      </c>
      <c r="L805" s="41"/>
      <c r="M805" s="202" t="s">
        <v>21</v>
      </c>
      <c r="N805" s="203" t="s">
        <v>44</v>
      </c>
      <c r="O805" s="66"/>
      <c r="P805" s="204">
        <f>O805*H805</f>
        <v>0</v>
      </c>
      <c r="Q805" s="204">
        <v>0</v>
      </c>
      <c r="R805" s="204">
        <f>Q805*H805</f>
        <v>0</v>
      </c>
      <c r="S805" s="204">
        <v>0</v>
      </c>
      <c r="T805" s="205">
        <f>S805*H805</f>
        <v>0</v>
      </c>
      <c r="U805" s="36"/>
      <c r="V805" s="36"/>
      <c r="W805" s="36"/>
      <c r="X805" s="36"/>
      <c r="Y805" s="36"/>
      <c r="Z805" s="36"/>
      <c r="AA805" s="36"/>
      <c r="AB805" s="36"/>
      <c r="AC805" s="36"/>
      <c r="AD805" s="36"/>
      <c r="AE805" s="36"/>
      <c r="AR805" s="206" t="s">
        <v>93</v>
      </c>
      <c r="AT805" s="206" t="s">
        <v>214</v>
      </c>
      <c r="AU805" s="206" t="s">
        <v>81</v>
      </c>
      <c r="AY805" s="19" t="s">
        <v>212</v>
      </c>
      <c r="BE805" s="207">
        <f>IF(N805="základní",J805,0)</f>
        <v>0</v>
      </c>
      <c r="BF805" s="207">
        <f>IF(N805="snížená",J805,0)</f>
        <v>0</v>
      </c>
      <c r="BG805" s="207">
        <f>IF(N805="zákl. přenesená",J805,0)</f>
        <v>0</v>
      </c>
      <c r="BH805" s="207">
        <f>IF(N805="sníž. přenesená",J805,0)</f>
        <v>0</v>
      </c>
      <c r="BI805" s="207">
        <f>IF(N805="nulová",J805,0)</f>
        <v>0</v>
      </c>
      <c r="BJ805" s="19" t="s">
        <v>79</v>
      </c>
      <c r="BK805" s="207">
        <f>ROUND(I805*H805,2)</f>
        <v>0</v>
      </c>
      <c r="BL805" s="19" t="s">
        <v>93</v>
      </c>
      <c r="BM805" s="206" t="s">
        <v>1084</v>
      </c>
    </row>
    <row r="806" spans="1:65" s="2" customFormat="1" ht="29.25">
      <c r="A806" s="36"/>
      <c r="B806" s="37"/>
      <c r="C806" s="38"/>
      <c r="D806" s="208" t="s">
        <v>220</v>
      </c>
      <c r="E806" s="38"/>
      <c r="F806" s="209" t="s">
        <v>1085</v>
      </c>
      <c r="G806" s="38"/>
      <c r="H806" s="38"/>
      <c r="I806" s="119"/>
      <c r="J806" s="38"/>
      <c r="K806" s="38"/>
      <c r="L806" s="41"/>
      <c r="M806" s="210"/>
      <c r="N806" s="211"/>
      <c r="O806" s="66"/>
      <c r="P806" s="66"/>
      <c r="Q806" s="66"/>
      <c r="R806" s="66"/>
      <c r="S806" s="66"/>
      <c r="T806" s="67"/>
      <c r="U806" s="36"/>
      <c r="V806" s="36"/>
      <c r="W806" s="36"/>
      <c r="X806" s="36"/>
      <c r="Y806" s="36"/>
      <c r="Z806" s="36"/>
      <c r="AA806" s="36"/>
      <c r="AB806" s="36"/>
      <c r="AC806" s="36"/>
      <c r="AD806" s="36"/>
      <c r="AE806" s="36"/>
      <c r="AT806" s="19" t="s">
        <v>220</v>
      </c>
      <c r="AU806" s="19" t="s">
        <v>81</v>
      </c>
    </row>
    <row r="807" spans="1:65" s="14" customFormat="1" ht="11.25">
      <c r="B807" s="222"/>
      <c r="C807" s="223"/>
      <c r="D807" s="208" t="s">
        <v>222</v>
      </c>
      <c r="E807" s="224" t="s">
        <v>21</v>
      </c>
      <c r="F807" s="225" t="s">
        <v>1062</v>
      </c>
      <c r="G807" s="223"/>
      <c r="H807" s="226">
        <v>347.76</v>
      </c>
      <c r="I807" s="227"/>
      <c r="J807" s="223"/>
      <c r="K807" s="223"/>
      <c r="L807" s="228"/>
      <c r="M807" s="229"/>
      <c r="N807" s="230"/>
      <c r="O807" s="230"/>
      <c r="P807" s="230"/>
      <c r="Q807" s="230"/>
      <c r="R807" s="230"/>
      <c r="S807" s="230"/>
      <c r="T807" s="231"/>
      <c r="AT807" s="232" t="s">
        <v>222</v>
      </c>
      <c r="AU807" s="232" t="s">
        <v>81</v>
      </c>
      <c r="AV807" s="14" t="s">
        <v>81</v>
      </c>
      <c r="AW807" s="14" t="s">
        <v>34</v>
      </c>
      <c r="AX807" s="14" t="s">
        <v>79</v>
      </c>
      <c r="AY807" s="232" t="s">
        <v>212</v>
      </c>
    </row>
    <row r="808" spans="1:65" s="2" customFormat="1" ht="16.5" customHeight="1">
      <c r="A808" s="36"/>
      <c r="B808" s="37"/>
      <c r="C808" s="195" t="s">
        <v>1086</v>
      </c>
      <c r="D808" s="195" t="s">
        <v>214</v>
      </c>
      <c r="E808" s="196" t="s">
        <v>1087</v>
      </c>
      <c r="F808" s="197" t="s">
        <v>1088</v>
      </c>
      <c r="G808" s="198" t="s">
        <v>150</v>
      </c>
      <c r="H808" s="199">
        <v>10432.799999999999</v>
      </c>
      <c r="I808" s="200"/>
      <c r="J808" s="201">
        <f>ROUND(I808*H808,2)</f>
        <v>0</v>
      </c>
      <c r="K808" s="197" t="s">
        <v>218</v>
      </c>
      <c r="L808" s="41"/>
      <c r="M808" s="202" t="s">
        <v>21</v>
      </c>
      <c r="N808" s="203" t="s">
        <v>44</v>
      </c>
      <c r="O808" s="66"/>
      <c r="P808" s="204">
        <f>O808*H808</f>
        <v>0</v>
      </c>
      <c r="Q808" s="204">
        <v>0</v>
      </c>
      <c r="R808" s="204">
        <f>Q808*H808</f>
        <v>0</v>
      </c>
      <c r="S808" s="204">
        <v>0</v>
      </c>
      <c r="T808" s="205">
        <f>S808*H808</f>
        <v>0</v>
      </c>
      <c r="U808" s="36"/>
      <c r="V808" s="36"/>
      <c r="W808" s="36"/>
      <c r="X808" s="36"/>
      <c r="Y808" s="36"/>
      <c r="Z808" s="36"/>
      <c r="AA808" s="36"/>
      <c r="AB808" s="36"/>
      <c r="AC808" s="36"/>
      <c r="AD808" s="36"/>
      <c r="AE808" s="36"/>
      <c r="AR808" s="206" t="s">
        <v>93</v>
      </c>
      <c r="AT808" s="206" t="s">
        <v>214</v>
      </c>
      <c r="AU808" s="206" t="s">
        <v>81</v>
      </c>
      <c r="AY808" s="19" t="s">
        <v>212</v>
      </c>
      <c r="BE808" s="207">
        <f>IF(N808="základní",J808,0)</f>
        <v>0</v>
      </c>
      <c r="BF808" s="207">
        <f>IF(N808="snížená",J808,0)</f>
        <v>0</v>
      </c>
      <c r="BG808" s="207">
        <f>IF(N808="zákl. přenesená",J808,0)</f>
        <v>0</v>
      </c>
      <c r="BH808" s="207">
        <f>IF(N808="sníž. přenesená",J808,0)</f>
        <v>0</v>
      </c>
      <c r="BI808" s="207">
        <f>IF(N808="nulová",J808,0)</f>
        <v>0</v>
      </c>
      <c r="BJ808" s="19" t="s">
        <v>79</v>
      </c>
      <c r="BK808" s="207">
        <f>ROUND(I808*H808,2)</f>
        <v>0</v>
      </c>
      <c r="BL808" s="19" t="s">
        <v>93</v>
      </c>
      <c r="BM808" s="206" t="s">
        <v>1089</v>
      </c>
    </row>
    <row r="809" spans="1:65" s="2" customFormat="1" ht="29.25">
      <c r="A809" s="36"/>
      <c r="B809" s="37"/>
      <c r="C809" s="38"/>
      <c r="D809" s="208" t="s">
        <v>220</v>
      </c>
      <c r="E809" s="38"/>
      <c r="F809" s="209" t="s">
        <v>1085</v>
      </c>
      <c r="G809" s="38"/>
      <c r="H809" s="38"/>
      <c r="I809" s="119"/>
      <c r="J809" s="38"/>
      <c r="K809" s="38"/>
      <c r="L809" s="41"/>
      <c r="M809" s="210"/>
      <c r="N809" s="211"/>
      <c r="O809" s="66"/>
      <c r="P809" s="66"/>
      <c r="Q809" s="66"/>
      <c r="R809" s="66"/>
      <c r="S809" s="66"/>
      <c r="T809" s="67"/>
      <c r="U809" s="36"/>
      <c r="V809" s="36"/>
      <c r="W809" s="36"/>
      <c r="X809" s="36"/>
      <c r="Y809" s="36"/>
      <c r="Z809" s="36"/>
      <c r="AA809" s="36"/>
      <c r="AB809" s="36"/>
      <c r="AC809" s="36"/>
      <c r="AD809" s="36"/>
      <c r="AE809" s="36"/>
      <c r="AT809" s="19" t="s">
        <v>220</v>
      </c>
      <c r="AU809" s="19" t="s">
        <v>81</v>
      </c>
    </row>
    <row r="810" spans="1:65" s="2" customFormat="1" ht="19.5">
      <c r="A810" s="36"/>
      <c r="B810" s="37"/>
      <c r="C810" s="38"/>
      <c r="D810" s="208" t="s">
        <v>292</v>
      </c>
      <c r="E810" s="38"/>
      <c r="F810" s="209" t="s">
        <v>1055</v>
      </c>
      <c r="G810" s="38"/>
      <c r="H810" s="38"/>
      <c r="I810" s="119"/>
      <c r="J810" s="38"/>
      <c r="K810" s="38"/>
      <c r="L810" s="41"/>
      <c r="M810" s="210"/>
      <c r="N810" s="211"/>
      <c r="O810" s="66"/>
      <c r="P810" s="66"/>
      <c r="Q810" s="66"/>
      <c r="R810" s="66"/>
      <c r="S810" s="66"/>
      <c r="T810" s="67"/>
      <c r="U810" s="36"/>
      <c r="V810" s="36"/>
      <c r="W810" s="36"/>
      <c r="X810" s="36"/>
      <c r="Y810" s="36"/>
      <c r="Z810" s="36"/>
      <c r="AA810" s="36"/>
      <c r="AB810" s="36"/>
      <c r="AC810" s="36"/>
      <c r="AD810" s="36"/>
      <c r="AE810" s="36"/>
      <c r="AT810" s="19" t="s">
        <v>292</v>
      </c>
      <c r="AU810" s="19" t="s">
        <v>81</v>
      </c>
    </row>
    <row r="811" spans="1:65" s="14" customFormat="1" ht="11.25">
      <c r="B811" s="222"/>
      <c r="C811" s="223"/>
      <c r="D811" s="208" t="s">
        <v>222</v>
      </c>
      <c r="E811" s="224" t="s">
        <v>21</v>
      </c>
      <c r="F811" s="225" t="s">
        <v>1056</v>
      </c>
      <c r="G811" s="223"/>
      <c r="H811" s="226">
        <v>10432.799999999999</v>
      </c>
      <c r="I811" s="227"/>
      <c r="J811" s="223"/>
      <c r="K811" s="223"/>
      <c r="L811" s="228"/>
      <c r="M811" s="229"/>
      <c r="N811" s="230"/>
      <c r="O811" s="230"/>
      <c r="P811" s="230"/>
      <c r="Q811" s="230"/>
      <c r="R811" s="230"/>
      <c r="S811" s="230"/>
      <c r="T811" s="231"/>
      <c r="AT811" s="232" t="s">
        <v>222</v>
      </c>
      <c r="AU811" s="232" t="s">
        <v>81</v>
      </c>
      <c r="AV811" s="14" t="s">
        <v>81</v>
      </c>
      <c r="AW811" s="14" t="s">
        <v>34</v>
      </c>
      <c r="AX811" s="14" t="s">
        <v>79</v>
      </c>
      <c r="AY811" s="232" t="s">
        <v>212</v>
      </c>
    </row>
    <row r="812" spans="1:65" s="2" customFormat="1" ht="16.5" customHeight="1">
      <c r="A812" s="36"/>
      <c r="B812" s="37"/>
      <c r="C812" s="195" t="s">
        <v>1090</v>
      </c>
      <c r="D812" s="195" t="s">
        <v>214</v>
      </c>
      <c r="E812" s="196" t="s">
        <v>1091</v>
      </c>
      <c r="F812" s="197" t="s">
        <v>1092</v>
      </c>
      <c r="G812" s="198" t="s">
        <v>150</v>
      </c>
      <c r="H812" s="199">
        <v>347.76</v>
      </c>
      <c r="I812" s="200"/>
      <c r="J812" s="201">
        <f>ROUND(I812*H812,2)</f>
        <v>0</v>
      </c>
      <c r="K812" s="197" t="s">
        <v>218</v>
      </c>
      <c r="L812" s="41"/>
      <c r="M812" s="202" t="s">
        <v>21</v>
      </c>
      <c r="N812" s="203" t="s">
        <v>44</v>
      </c>
      <c r="O812" s="66"/>
      <c r="P812" s="204">
        <f>O812*H812</f>
        <v>0</v>
      </c>
      <c r="Q812" s="204">
        <v>0</v>
      </c>
      <c r="R812" s="204">
        <f>Q812*H812</f>
        <v>0</v>
      </c>
      <c r="S812" s="204">
        <v>0</v>
      </c>
      <c r="T812" s="205">
        <f>S812*H812</f>
        <v>0</v>
      </c>
      <c r="U812" s="36"/>
      <c r="V812" s="36"/>
      <c r="W812" s="36"/>
      <c r="X812" s="36"/>
      <c r="Y812" s="36"/>
      <c r="Z812" s="36"/>
      <c r="AA812" s="36"/>
      <c r="AB812" s="36"/>
      <c r="AC812" s="36"/>
      <c r="AD812" s="36"/>
      <c r="AE812" s="36"/>
      <c r="AR812" s="206" t="s">
        <v>93</v>
      </c>
      <c r="AT812" s="206" t="s">
        <v>214</v>
      </c>
      <c r="AU812" s="206" t="s">
        <v>81</v>
      </c>
      <c r="AY812" s="19" t="s">
        <v>212</v>
      </c>
      <c r="BE812" s="207">
        <f>IF(N812="základní",J812,0)</f>
        <v>0</v>
      </c>
      <c r="BF812" s="207">
        <f>IF(N812="snížená",J812,0)</f>
        <v>0</v>
      </c>
      <c r="BG812" s="207">
        <f>IF(N812="zákl. přenesená",J812,0)</f>
        <v>0</v>
      </c>
      <c r="BH812" s="207">
        <f>IF(N812="sníž. přenesená",J812,0)</f>
        <v>0</v>
      </c>
      <c r="BI812" s="207">
        <f>IF(N812="nulová",J812,0)</f>
        <v>0</v>
      </c>
      <c r="BJ812" s="19" t="s">
        <v>79</v>
      </c>
      <c r="BK812" s="207">
        <f>ROUND(I812*H812,2)</f>
        <v>0</v>
      </c>
      <c r="BL812" s="19" t="s">
        <v>93</v>
      </c>
      <c r="BM812" s="206" t="s">
        <v>1093</v>
      </c>
    </row>
    <row r="813" spans="1:65" s="14" customFormat="1" ht="11.25">
      <c r="B813" s="222"/>
      <c r="C813" s="223"/>
      <c r="D813" s="208" t="s">
        <v>222</v>
      </c>
      <c r="E813" s="224" t="s">
        <v>21</v>
      </c>
      <c r="F813" s="225" t="s">
        <v>1062</v>
      </c>
      <c r="G813" s="223"/>
      <c r="H813" s="226">
        <v>347.76</v>
      </c>
      <c r="I813" s="227"/>
      <c r="J813" s="223"/>
      <c r="K813" s="223"/>
      <c r="L813" s="228"/>
      <c r="M813" s="229"/>
      <c r="N813" s="230"/>
      <c r="O813" s="230"/>
      <c r="P813" s="230"/>
      <c r="Q813" s="230"/>
      <c r="R813" s="230"/>
      <c r="S813" s="230"/>
      <c r="T813" s="231"/>
      <c r="AT813" s="232" t="s">
        <v>222</v>
      </c>
      <c r="AU813" s="232" t="s">
        <v>81</v>
      </c>
      <c r="AV813" s="14" t="s">
        <v>81</v>
      </c>
      <c r="AW813" s="14" t="s">
        <v>34</v>
      </c>
      <c r="AX813" s="14" t="s">
        <v>79</v>
      </c>
      <c r="AY813" s="232" t="s">
        <v>212</v>
      </c>
    </row>
    <row r="814" spans="1:65" s="2" customFormat="1" ht="21.75" customHeight="1">
      <c r="A814" s="36"/>
      <c r="B814" s="37"/>
      <c r="C814" s="195" t="s">
        <v>1094</v>
      </c>
      <c r="D814" s="195" t="s">
        <v>214</v>
      </c>
      <c r="E814" s="196" t="s">
        <v>1095</v>
      </c>
      <c r="F814" s="197" t="s">
        <v>1096</v>
      </c>
      <c r="G814" s="198" t="s">
        <v>1097</v>
      </c>
      <c r="H814" s="199">
        <v>10</v>
      </c>
      <c r="I814" s="200"/>
      <c r="J814" s="201">
        <f>ROUND(I814*H814,2)</f>
        <v>0</v>
      </c>
      <c r="K814" s="197" t="s">
        <v>21</v>
      </c>
      <c r="L814" s="41"/>
      <c r="M814" s="202" t="s">
        <v>21</v>
      </c>
      <c r="N814" s="203" t="s">
        <v>44</v>
      </c>
      <c r="O814" s="66"/>
      <c r="P814" s="204">
        <f>O814*H814</f>
        <v>0</v>
      </c>
      <c r="Q814" s="204">
        <v>0</v>
      </c>
      <c r="R814" s="204">
        <f>Q814*H814</f>
        <v>0</v>
      </c>
      <c r="S814" s="204">
        <v>0</v>
      </c>
      <c r="T814" s="205">
        <f>S814*H814</f>
        <v>0</v>
      </c>
      <c r="U814" s="36"/>
      <c r="V814" s="36"/>
      <c r="W814" s="36"/>
      <c r="X814" s="36"/>
      <c r="Y814" s="36"/>
      <c r="Z814" s="36"/>
      <c r="AA814" s="36"/>
      <c r="AB814" s="36"/>
      <c r="AC814" s="36"/>
      <c r="AD814" s="36"/>
      <c r="AE814" s="36"/>
      <c r="AR814" s="206" t="s">
        <v>93</v>
      </c>
      <c r="AT814" s="206" t="s">
        <v>214</v>
      </c>
      <c r="AU814" s="206" t="s">
        <v>81</v>
      </c>
      <c r="AY814" s="19" t="s">
        <v>212</v>
      </c>
      <c r="BE814" s="207">
        <f>IF(N814="základní",J814,0)</f>
        <v>0</v>
      </c>
      <c r="BF814" s="207">
        <f>IF(N814="snížená",J814,0)</f>
        <v>0</v>
      </c>
      <c r="BG814" s="207">
        <f>IF(N814="zákl. přenesená",J814,0)</f>
        <v>0</v>
      </c>
      <c r="BH814" s="207">
        <f>IF(N814="sníž. přenesená",J814,0)</f>
        <v>0</v>
      </c>
      <c r="BI814" s="207">
        <f>IF(N814="nulová",J814,0)</f>
        <v>0</v>
      </c>
      <c r="BJ814" s="19" t="s">
        <v>79</v>
      </c>
      <c r="BK814" s="207">
        <f>ROUND(I814*H814,2)</f>
        <v>0</v>
      </c>
      <c r="BL814" s="19" t="s">
        <v>93</v>
      </c>
      <c r="BM814" s="206" t="s">
        <v>1098</v>
      </c>
    </row>
    <row r="815" spans="1:65" s="2" customFormat="1" ht="29.25">
      <c r="A815" s="36"/>
      <c r="B815" s="37"/>
      <c r="C815" s="38"/>
      <c r="D815" s="208" t="s">
        <v>292</v>
      </c>
      <c r="E815" s="38"/>
      <c r="F815" s="209" t="s">
        <v>1099</v>
      </c>
      <c r="G815" s="38"/>
      <c r="H815" s="38"/>
      <c r="I815" s="119"/>
      <c r="J815" s="38"/>
      <c r="K815" s="38"/>
      <c r="L815" s="41"/>
      <c r="M815" s="210"/>
      <c r="N815" s="211"/>
      <c r="O815" s="66"/>
      <c r="P815" s="66"/>
      <c r="Q815" s="66"/>
      <c r="R815" s="66"/>
      <c r="S815" s="66"/>
      <c r="T815" s="67"/>
      <c r="U815" s="36"/>
      <c r="V815" s="36"/>
      <c r="W815" s="36"/>
      <c r="X815" s="36"/>
      <c r="Y815" s="36"/>
      <c r="Z815" s="36"/>
      <c r="AA815" s="36"/>
      <c r="AB815" s="36"/>
      <c r="AC815" s="36"/>
      <c r="AD815" s="36"/>
      <c r="AE815" s="36"/>
      <c r="AT815" s="19" t="s">
        <v>292</v>
      </c>
      <c r="AU815" s="19" t="s">
        <v>81</v>
      </c>
    </row>
    <row r="816" spans="1:65" s="2" customFormat="1" ht="16.5" customHeight="1">
      <c r="A816" s="36"/>
      <c r="B816" s="37"/>
      <c r="C816" s="195" t="s">
        <v>1100</v>
      </c>
      <c r="D816" s="195" t="s">
        <v>214</v>
      </c>
      <c r="E816" s="196" t="s">
        <v>1101</v>
      </c>
      <c r="F816" s="197" t="s">
        <v>1102</v>
      </c>
      <c r="G816" s="198" t="s">
        <v>1103</v>
      </c>
      <c r="H816" s="199">
        <v>30</v>
      </c>
      <c r="I816" s="200"/>
      <c r="J816" s="201">
        <f>ROUND(I816*H816,2)</f>
        <v>0</v>
      </c>
      <c r="K816" s="197" t="s">
        <v>218</v>
      </c>
      <c r="L816" s="41"/>
      <c r="M816" s="202" t="s">
        <v>21</v>
      </c>
      <c r="N816" s="203" t="s">
        <v>44</v>
      </c>
      <c r="O816" s="66"/>
      <c r="P816" s="204">
        <f>O816*H816</f>
        <v>0</v>
      </c>
      <c r="Q816" s="204">
        <v>0</v>
      </c>
      <c r="R816" s="204">
        <f>Q816*H816</f>
        <v>0</v>
      </c>
      <c r="S816" s="204">
        <v>0</v>
      </c>
      <c r="T816" s="205">
        <f>S816*H816</f>
        <v>0</v>
      </c>
      <c r="U816" s="36"/>
      <c r="V816" s="36"/>
      <c r="W816" s="36"/>
      <c r="X816" s="36"/>
      <c r="Y816" s="36"/>
      <c r="Z816" s="36"/>
      <c r="AA816" s="36"/>
      <c r="AB816" s="36"/>
      <c r="AC816" s="36"/>
      <c r="AD816" s="36"/>
      <c r="AE816" s="36"/>
      <c r="AR816" s="206" t="s">
        <v>93</v>
      </c>
      <c r="AT816" s="206" t="s">
        <v>214</v>
      </c>
      <c r="AU816" s="206" t="s">
        <v>81</v>
      </c>
      <c r="AY816" s="19" t="s">
        <v>212</v>
      </c>
      <c r="BE816" s="207">
        <f>IF(N816="základní",J816,0)</f>
        <v>0</v>
      </c>
      <c r="BF816" s="207">
        <f>IF(N816="snížená",J816,0)</f>
        <v>0</v>
      </c>
      <c r="BG816" s="207">
        <f>IF(N816="zákl. přenesená",J816,0)</f>
        <v>0</v>
      </c>
      <c r="BH816" s="207">
        <f>IF(N816="sníž. přenesená",J816,0)</f>
        <v>0</v>
      </c>
      <c r="BI816" s="207">
        <f>IF(N816="nulová",J816,0)</f>
        <v>0</v>
      </c>
      <c r="BJ816" s="19" t="s">
        <v>79</v>
      </c>
      <c r="BK816" s="207">
        <f>ROUND(I816*H816,2)</f>
        <v>0</v>
      </c>
      <c r="BL816" s="19" t="s">
        <v>93</v>
      </c>
      <c r="BM816" s="206" t="s">
        <v>1104</v>
      </c>
    </row>
    <row r="817" spans="1:65" s="2" customFormat="1" ht="97.5">
      <c r="A817" s="36"/>
      <c r="B817" s="37"/>
      <c r="C817" s="38"/>
      <c r="D817" s="208" t="s">
        <v>220</v>
      </c>
      <c r="E817" s="38"/>
      <c r="F817" s="209" t="s">
        <v>1105</v>
      </c>
      <c r="G817" s="38"/>
      <c r="H817" s="38"/>
      <c r="I817" s="119"/>
      <c r="J817" s="38"/>
      <c r="K817" s="38"/>
      <c r="L817" s="41"/>
      <c r="M817" s="210"/>
      <c r="N817" s="211"/>
      <c r="O817" s="66"/>
      <c r="P817" s="66"/>
      <c r="Q817" s="66"/>
      <c r="R817" s="66"/>
      <c r="S817" s="66"/>
      <c r="T817" s="67"/>
      <c r="U817" s="36"/>
      <c r="V817" s="36"/>
      <c r="W817" s="36"/>
      <c r="X817" s="36"/>
      <c r="Y817" s="36"/>
      <c r="Z817" s="36"/>
      <c r="AA817" s="36"/>
      <c r="AB817" s="36"/>
      <c r="AC817" s="36"/>
      <c r="AD817" s="36"/>
      <c r="AE817" s="36"/>
      <c r="AT817" s="19" t="s">
        <v>220</v>
      </c>
      <c r="AU817" s="19" t="s">
        <v>81</v>
      </c>
    </row>
    <row r="818" spans="1:65" s="2" customFormat="1" ht="19.5">
      <c r="A818" s="36"/>
      <c r="B818" s="37"/>
      <c r="C818" s="38"/>
      <c r="D818" s="208" t="s">
        <v>292</v>
      </c>
      <c r="E818" s="38"/>
      <c r="F818" s="209" t="s">
        <v>1055</v>
      </c>
      <c r="G818" s="38"/>
      <c r="H818" s="38"/>
      <c r="I818" s="119"/>
      <c r="J818" s="38"/>
      <c r="K818" s="38"/>
      <c r="L818" s="41"/>
      <c r="M818" s="210"/>
      <c r="N818" s="211"/>
      <c r="O818" s="66"/>
      <c r="P818" s="66"/>
      <c r="Q818" s="66"/>
      <c r="R818" s="66"/>
      <c r="S818" s="66"/>
      <c r="T818" s="67"/>
      <c r="U818" s="36"/>
      <c r="V818" s="36"/>
      <c r="W818" s="36"/>
      <c r="X818" s="36"/>
      <c r="Y818" s="36"/>
      <c r="Z818" s="36"/>
      <c r="AA818" s="36"/>
      <c r="AB818" s="36"/>
      <c r="AC818" s="36"/>
      <c r="AD818" s="36"/>
      <c r="AE818" s="36"/>
      <c r="AT818" s="19" t="s">
        <v>292</v>
      </c>
      <c r="AU818" s="19" t="s">
        <v>81</v>
      </c>
    </row>
    <row r="819" spans="1:65" s="2" customFormat="1" ht="21.75" customHeight="1">
      <c r="A819" s="36"/>
      <c r="B819" s="37"/>
      <c r="C819" s="195" t="s">
        <v>1106</v>
      </c>
      <c r="D819" s="195" t="s">
        <v>214</v>
      </c>
      <c r="E819" s="196" t="s">
        <v>1107</v>
      </c>
      <c r="F819" s="197" t="s">
        <v>1108</v>
      </c>
      <c r="G819" s="198" t="s">
        <v>150</v>
      </c>
      <c r="H819" s="199">
        <v>138.34</v>
      </c>
      <c r="I819" s="200"/>
      <c r="J819" s="201">
        <f>ROUND(I819*H819,2)</f>
        <v>0</v>
      </c>
      <c r="K819" s="197" t="s">
        <v>218</v>
      </c>
      <c r="L819" s="41"/>
      <c r="M819" s="202" t="s">
        <v>21</v>
      </c>
      <c r="N819" s="203" t="s">
        <v>44</v>
      </c>
      <c r="O819" s="66"/>
      <c r="P819" s="204">
        <f>O819*H819</f>
        <v>0</v>
      </c>
      <c r="Q819" s="204">
        <v>1.2999999999999999E-4</v>
      </c>
      <c r="R819" s="204">
        <f>Q819*H819</f>
        <v>1.7984199999999999E-2</v>
      </c>
      <c r="S819" s="204">
        <v>0</v>
      </c>
      <c r="T819" s="205">
        <f>S819*H819</f>
        <v>0</v>
      </c>
      <c r="U819" s="36"/>
      <c r="V819" s="36"/>
      <c r="W819" s="36"/>
      <c r="X819" s="36"/>
      <c r="Y819" s="36"/>
      <c r="Z819" s="36"/>
      <c r="AA819" s="36"/>
      <c r="AB819" s="36"/>
      <c r="AC819" s="36"/>
      <c r="AD819" s="36"/>
      <c r="AE819" s="36"/>
      <c r="AR819" s="206" t="s">
        <v>93</v>
      </c>
      <c r="AT819" s="206" t="s">
        <v>214</v>
      </c>
      <c r="AU819" s="206" t="s">
        <v>81</v>
      </c>
      <c r="AY819" s="19" t="s">
        <v>212</v>
      </c>
      <c r="BE819" s="207">
        <f>IF(N819="základní",J819,0)</f>
        <v>0</v>
      </c>
      <c r="BF819" s="207">
        <f>IF(N819="snížená",J819,0)</f>
        <v>0</v>
      </c>
      <c r="BG819" s="207">
        <f>IF(N819="zákl. přenesená",J819,0)</f>
        <v>0</v>
      </c>
      <c r="BH819" s="207">
        <f>IF(N819="sníž. přenesená",J819,0)</f>
        <v>0</v>
      </c>
      <c r="BI819" s="207">
        <f>IF(N819="nulová",J819,0)</f>
        <v>0</v>
      </c>
      <c r="BJ819" s="19" t="s">
        <v>79</v>
      </c>
      <c r="BK819" s="207">
        <f>ROUND(I819*H819,2)</f>
        <v>0</v>
      </c>
      <c r="BL819" s="19" t="s">
        <v>93</v>
      </c>
      <c r="BM819" s="206" t="s">
        <v>1109</v>
      </c>
    </row>
    <row r="820" spans="1:65" s="2" customFormat="1" ht="48.75">
      <c r="A820" s="36"/>
      <c r="B820" s="37"/>
      <c r="C820" s="38"/>
      <c r="D820" s="208" t="s">
        <v>220</v>
      </c>
      <c r="E820" s="38"/>
      <c r="F820" s="209" t="s">
        <v>1110</v>
      </c>
      <c r="G820" s="38"/>
      <c r="H820" s="38"/>
      <c r="I820" s="119"/>
      <c r="J820" s="38"/>
      <c r="K820" s="38"/>
      <c r="L820" s="41"/>
      <c r="M820" s="210"/>
      <c r="N820" s="211"/>
      <c r="O820" s="66"/>
      <c r="P820" s="66"/>
      <c r="Q820" s="66"/>
      <c r="R820" s="66"/>
      <c r="S820" s="66"/>
      <c r="T820" s="67"/>
      <c r="U820" s="36"/>
      <c r="V820" s="36"/>
      <c r="W820" s="36"/>
      <c r="X820" s="36"/>
      <c r="Y820" s="36"/>
      <c r="Z820" s="36"/>
      <c r="AA820" s="36"/>
      <c r="AB820" s="36"/>
      <c r="AC820" s="36"/>
      <c r="AD820" s="36"/>
      <c r="AE820" s="36"/>
      <c r="AT820" s="19" t="s">
        <v>220</v>
      </c>
      <c r="AU820" s="19" t="s">
        <v>81</v>
      </c>
    </row>
    <row r="821" spans="1:65" s="14" customFormat="1" ht="11.25">
      <c r="B821" s="222"/>
      <c r="C821" s="223"/>
      <c r="D821" s="208" t="s">
        <v>222</v>
      </c>
      <c r="E821" s="224" t="s">
        <v>21</v>
      </c>
      <c r="F821" s="225" t="s">
        <v>712</v>
      </c>
      <c r="G821" s="223"/>
      <c r="H821" s="226">
        <v>67.650000000000006</v>
      </c>
      <c r="I821" s="227"/>
      <c r="J821" s="223"/>
      <c r="K821" s="223"/>
      <c r="L821" s="228"/>
      <c r="M821" s="229"/>
      <c r="N821" s="230"/>
      <c r="O821" s="230"/>
      <c r="P821" s="230"/>
      <c r="Q821" s="230"/>
      <c r="R821" s="230"/>
      <c r="S821" s="230"/>
      <c r="T821" s="231"/>
      <c r="AT821" s="232" t="s">
        <v>222</v>
      </c>
      <c r="AU821" s="232" t="s">
        <v>81</v>
      </c>
      <c r="AV821" s="14" t="s">
        <v>81</v>
      </c>
      <c r="AW821" s="14" t="s">
        <v>34</v>
      </c>
      <c r="AX821" s="14" t="s">
        <v>73</v>
      </c>
      <c r="AY821" s="232" t="s">
        <v>212</v>
      </c>
    </row>
    <row r="822" spans="1:65" s="14" customFormat="1" ht="11.25">
      <c r="B822" s="222"/>
      <c r="C822" s="223"/>
      <c r="D822" s="208" t="s">
        <v>222</v>
      </c>
      <c r="E822" s="224" t="s">
        <v>21</v>
      </c>
      <c r="F822" s="225" t="s">
        <v>713</v>
      </c>
      <c r="G822" s="223"/>
      <c r="H822" s="226">
        <v>13.25</v>
      </c>
      <c r="I822" s="227"/>
      <c r="J822" s="223"/>
      <c r="K822" s="223"/>
      <c r="L822" s="228"/>
      <c r="M822" s="229"/>
      <c r="N822" s="230"/>
      <c r="O822" s="230"/>
      <c r="P822" s="230"/>
      <c r="Q822" s="230"/>
      <c r="R822" s="230"/>
      <c r="S822" s="230"/>
      <c r="T822" s="231"/>
      <c r="AT822" s="232" t="s">
        <v>222</v>
      </c>
      <c r="AU822" s="232" t="s">
        <v>81</v>
      </c>
      <c r="AV822" s="14" t="s">
        <v>81</v>
      </c>
      <c r="AW822" s="14" t="s">
        <v>34</v>
      </c>
      <c r="AX822" s="14" t="s">
        <v>73</v>
      </c>
      <c r="AY822" s="232" t="s">
        <v>212</v>
      </c>
    </row>
    <row r="823" spans="1:65" s="14" customFormat="1" ht="11.25">
      <c r="B823" s="222"/>
      <c r="C823" s="223"/>
      <c r="D823" s="208" t="s">
        <v>222</v>
      </c>
      <c r="E823" s="224" t="s">
        <v>21</v>
      </c>
      <c r="F823" s="225" t="s">
        <v>714</v>
      </c>
      <c r="G823" s="223"/>
      <c r="H823" s="226">
        <v>13.25</v>
      </c>
      <c r="I823" s="227"/>
      <c r="J823" s="223"/>
      <c r="K823" s="223"/>
      <c r="L823" s="228"/>
      <c r="M823" s="229"/>
      <c r="N823" s="230"/>
      <c r="O823" s="230"/>
      <c r="P823" s="230"/>
      <c r="Q823" s="230"/>
      <c r="R823" s="230"/>
      <c r="S823" s="230"/>
      <c r="T823" s="231"/>
      <c r="AT823" s="232" t="s">
        <v>222</v>
      </c>
      <c r="AU823" s="232" t="s">
        <v>81</v>
      </c>
      <c r="AV823" s="14" t="s">
        <v>81</v>
      </c>
      <c r="AW823" s="14" t="s">
        <v>34</v>
      </c>
      <c r="AX823" s="14" t="s">
        <v>73</v>
      </c>
      <c r="AY823" s="232" t="s">
        <v>212</v>
      </c>
    </row>
    <row r="824" spans="1:65" s="14" customFormat="1" ht="11.25">
      <c r="B824" s="222"/>
      <c r="C824" s="223"/>
      <c r="D824" s="208" t="s">
        <v>222</v>
      </c>
      <c r="E824" s="224" t="s">
        <v>21</v>
      </c>
      <c r="F824" s="225" t="s">
        <v>715</v>
      </c>
      <c r="G824" s="223"/>
      <c r="H824" s="226">
        <v>14.19</v>
      </c>
      <c r="I824" s="227"/>
      <c r="J824" s="223"/>
      <c r="K824" s="223"/>
      <c r="L824" s="228"/>
      <c r="M824" s="229"/>
      <c r="N824" s="230"/>
      <c r="O824" s="230"/>
      <c r="P824" s="230"/>
      <c r="Q824" s="230"/>
      <c r="R824" s="230"/>
      <c r="S824" s="230"/>
      <c r="T824" s="231"/>
      <c r="AT824" s="232" t="s">
        <v>222</v>
      </c>
      <c r="AU824" s="232" t="s">
        <v>81</v>
      </c>
      <c r="AV824" s="14" t="s">
        <v>81</v>
      </c>
      <c r="AW824" s="14" t="s">
        <v>34</v>
      </c>
      <c r="AX824" s="14" t="s">
        <v>73</v>
      </c>
      <c r="AY824" s="232" t="s">
        <v>212</v>
      </c>
    </row>
    <row r="825" spans="1:65" s="14" customFormat="1" ht="11.25">
      <c r="B825" s="222"/>
      <c r="C825" s="223"/>
      <c r="D825" s="208" t="s">
        <v>222</v>
      </c>
      <c r="E825" s="224" t="s">
        <v>21</v>
      </c>
      <c r="F825" s="225" t="s">
        <v>1111</v>
      </c>
      <c r="G825" s="223"/>
      <c r="H825" s="226">
        <v>30</v>
      </c>
      <c r="I825" s="227"/>
      <c r="J825" s="223"/>
      <c r="K825" s="223"/>
      <c r="L825" s="228"/>
      <c r="M825" s="229"/>
      <c r="N825" s="230"/>
      <c r="O825" s="230"/>
      <c r="P825" s="230"/>
      <c r="Q825" s="230"/>
      <c r="R825" s="230"/>
      <c r="S825" s="230"/>
      <c r="T825" s="231"/>
      <c r="AT825" s="232" t="s">
        <v>222</v>
      </c>
      <c r="AU825" s="232" t="s">
        <v>81</v>
      </c>
      <c r="AV825" s="14" t="s">
        <v>81</v>
      </c>
      <c r="AW825" s="14" t="s">
        <v>34</v>
      </c>
      <c r="AX825" s="14" t="s">
        <v>73</v>
      </c>
      <c r="AY825" s="232" t="s">
        <v>212</v>
      </c>
    </row>
    <row r="826" spans="1:65" s="15" customFormat="1" ht="11.25">
      <c r="B826" s="233"/>
      <c r="C826" s="234"/>
      <c r="D826" s="208" t="s">
        <v>222</v>
      </c>
      <c r="E826" s="235" t="s">
        <v>21</v>
      </c>
      <c r="F826" s="236" t="s">
        <v>226</v>
      </c>
      <c r="G826" s="234"/>
      <c r="H826" s="237">
        <v>138.34</v>
      </c>
      <c r="I826" s="238"/>
      <c r="J826" s="234"/>
      <c r="K826" s="234"/>
      <c r="L826" s="239"/>
      <c r="M826" s="240"/>
      <c r="N826" s="241"/>
      <c r="O826" s="241"/>
      <c r="P826" s="241"/>
      <c r="Q826" s="241"/>
      <c r="R826" s="241"/>
      <c r="S826" s="241"/>
      <c r="T826" s="242"/>
      <c r="AT826" s="243" t="s">
        <v>222</v>
      </c>
      <c r="AU826" s="243" t="s">
        <v>81</v>
      </c>
      <c r="AV826" s="15" t="s">
        <v>88</v>
      </c>
      <c r="AW826" s="15" t="s">
        <v>34</v>
      </c>
      <c r="AX826" s="15" t="s">
        <v>79</v>
      </c>
      <c r="AY826" s="243" t="s">
        <v>212</v>
      </c>
    </row>
    <row r="827" spans="1:65" s="2" customFormat="1" ht="21.75" customHeight="1">
      <c r="A827" s="36"/>
      <c r="B827" s="37"/>
      <c r="C827" s="195" t="s">
        <v>1112</v>
      </c>
      <c r="D827" s="195" t="s">
        <v>214</v>
      </c>
      <c r="E827" s="196" t="s">
        <v>1113</v>
      </c>
      <c r="F827" s="197" t="s">
        <v>1114</v>
      </c>
      <c r="G827" s="198" t="s">
        <v>146</v>
      </c>
      <c r="H827" s="199">
        <v>14</v>
      </c>
      <c r="I827" s="200"/>
      <c r="J827" s="201">
        <f>ROUND(I827*H827,2)</f>
        <v>0</v>
      </c>
      <c r="K827" s="197" t="s">
        <v>218</v>
      </c>
      <c r="L827" s="41"/>
      <c r="M827" s="202" t="s">
        <v>21</v>
      </c>
      <c r="N827" s="203" t="s">
        <v>44</v>
      </c>
      <c r="O827" s="66"/>
      <c r="P827" s="204">
        <f>O827*H827</f>
        <v>0</v>
      </c>
      <c r="Q827" s="204">
        <v>0</v>
      </c>
      <c r="R827" s="204">
        <f>Q827*H827</f>
        <v>0</v>
      </c>
      <c r="S827" s="204">
        <v>0</v>
      </c>
      <c r="T827" s="205">
        <f>S827*H827</f>
        <v>0</v>
      </c>
      <c r="U827" s="36"/>
      <c r="V827" s="36"/>
      <c r="W827" s="36"/>
      <c r="X827" s="36"/>
      <c r="Y827" s="36"/>
      <c r="Z827" s="36"/>
      <c r="AA827" s="36"/>
      <c r="AB827" s="36"/>
      <c r="AC827" s="36"/>
      <c r="AD827" s="36"/>
      <c r="AE827" s="36"/>
      <c r="AR827" s="206" t="s">
        <v>93</v>
      </c>
      <c r="AT827" s="206" t="s">
        <v>214</v>
      </c>
      <c r="AU827" s="206" t="s">
        <v>81</v>
      </c>
      <c r="AY827" s="19" t="s">
        <v>212</v>
      </c>
      <c r="BE827" s="207">
        <f>IF(N827="základní",J827,0)</f>
        <v>0</v>
      </c>
      <c r="BF827" s="207">
        <f>IF(N827="snížená",J827,0)</f>
        <v>0</v>
      </c>
      <c r="BG827" s="207">
        <f>IF(N827="zákl. přenesená",J827,0)</f>
        <v>0</v>
      </c>
      <c r="BH827" s="207">
        <f>IF(N827="sníž. přenesená",J827,0)</f>
        <v>0</v>
      </c>
      <c r="BI827" s="207">
        <f>IF(N827="nulová",J827,0)</f>
        <v>0</v>
      </c>
      <c r="BJ827" s="19" t="s">
        <v>79</v>
      </c>
      <c r="BK827" s="207">
        <f>ROUND(I827*H827,2)</f>
        <v>0</v>
      </c>
      <c r="BL827" s="19" t="s">
        <v>93</v>
      </c>
      <c r="BM827" s="206" t="s">
        <v>1115</v>
      </c>
    </row>
    <row r="828" spans="1:65" s="2" customFormat="1" ht="58.5">
      <c r="A828" s="36"/>
      <c r="B828" s="37"/>
      <c r="C828" s="38"/>
      <c r="D828" s="208" t="s">
        <v>220</v>
      </c>
      <c r="E828" s="38"/>
      <c r="F828" s="209" t="s">
        <v>1116</v>
      </c>
      <c r="G828" s="38"/>
      <c r="H828" s="38"/>
      <c r="I828" s="119"/>
      <c r="J828" s="38"/>
      <c r="K828" s="38"/>
      <c r="L828" s="41"/>
      <c r="M828" s="210"/>
      <c r="N828" s="211"/>
      <c r="O828" s="66"/>
      <c r="P828" s="66"/>
      <c r="Q828" s="66"/>
      <c r="R828" s="66"/>
      <c r="S828" s="66"/>
      <c r="T828" s="67"/>
      <c r="U828" s="36"/>
      <c r="V828" s="36"/>
      <c r="W828" s="36"/>
      <c r="X828" s="36"/>
      <c r="Y828" s="36"/>
      <c r="Z828" s="36"/>
      <c r="AA828" s="36"/>
      <c r="AB828" s="36"/>
      <c r="AC828" s="36"/>
      <c r="AD828" s="36"/>
      <c r="AE828" s="36"/>
      <c r="AT828" s="19" t="s">
        <v>220</v>
      </c>
      <c r="AU828" s="19" t="s">
        <v>81</v>
      </c>
    </row>
    <row r="829" spans="1:65" s="14" customFormat="1" ht="11.25">
      <c r="B829" s="222"/>
      <c r="C829" s="223"/>
      <c r="D829" s="208" t="s">
        <v>222</v>
      </c>
      <c r="E829" s="224" t="s">
        <v>21</v>
      </c>
      <c r="F829" s="225" t="s">
        <v>1117</v>
      </c>
      <c r="G829" s="223"/>
      <c r="H829" s="226">
        <v>14</v>
      </c>
      <c r="I829" s="227"/>
      <c r="J829" s="223"/>
      <c r="K829" s="223"/>
      <c r="L829" s="228"/>
      <c r="M829" s="229"/>
      <c r="N829" s="230"/>
      <c r="O829" s="230"/>
      <c r="P829" s="230"/>
      <c r="Q829" s="230"/>
      <c r="R829" s="230"/>
      <c r="S829" s="230"/>
      <c r="T829" s="231"/>
      <c r="AT829" s="232" t="s">
        <v>222</v>
      </c>
      <c r="AU829" s="232" t="s">
        <v>81</v>
      </c>
      <c r="AV829" s="14" t="s">
        <v>81</v>
      </c>
      <c r="AW829" s="14" t="s">
        <v>34</v>
      </c>
      <c r="AX829" s="14" t="s">
        <v>79</v>
      </c>
      <c r="AY829" s="232" t="s">
        <v>212</v>
      </c>
    </row>
    <row r="830" spans="1:65" s="2" customFormat="1" ht="21.75" customHeight="1">
      <c r="A830" s="36"/>
      <c r="B830" s="37"/>
      <c r="C830" s="195" t="s">
        <v>1118</v>
      </c>
      <c r="D830" s="195" t="s">
        <v>214</v>
      </c>
      <c r="E830" s="196" t="s">
        <v>1119</v>
      </c>
      <c r="F830" s="197" t="s">
        <v>1120</v>
      </c>
      <c r="G830" s="198" t="s">
        <v>146</v>
      </c>
      <c r="H830" s="199">
        <v>140</v>
      </c>
      <c r="I830" s="200"/>
      <c r="J830" s="201">
        <f>ROUND(I830*H830,2)</f>
        <v>0</v>
      </c>
      <c r="K830" s="197" t="s">
        <v>218</v>
      </c>
      <c r="L830" s="41"/>
      <c r="M830" s="202" t="s">
        <v>21</v>
      </c>
      <c r="N830" s="203" t="s">
        <v>44</v>
      </c>
      <c r="O830" s="66"/>
      <c r="P830" s="204">
        <f>O830*H830</f>
        <v>0</v>
      </c>
      <c r="Q830" s="204">
        <v>0</v>
      </c>
      <c r="R830" s="204">
        <f>Q830*H830</f>
        <v>0</v>
      </c>
      <c r="S830" s="204">
        <v>0</v>
      </c>
      <c r="T830" s="205">
        <f>S830*H830</f>
        <v>0</v>
      </c>
      <c r="U830" s="36"/>
      <c r="V830" s="36"/>
      <c r="W830" s="36"/>
      <c r="X830" s="36"/>
      <c r="Y830" s="36"/>
      <c r="Z830" s="36"/>
      <c r="AA830" s="36"/>
      <c r="AB830" s="36"/>
      <c r="AC830" s="36"/>
      <c r="AD830" s="36"/>
      <c r="AE830" s="36"/>
      <c r="AR830" s="206" t="s">
        <v>93</v>
      </c>
      <c r="AT830" s="206" t="s">
        <v>214</v>
      </c>
      <c r="AU830" s="206" t="s">
        <v>81</v>
      </c>
      <c r="AY830" s="19" t="s">
        <v>212</v>
      </c>
      <c r="BE830" s="207">
        <f>IF(N830="základní",J830,0)</f>
        <v>0</v>
      </c>
      <c r="BF830" s="207">
        <f>IF(N830="snížená",J830,0)</f>
        <v>0</v>
      </c>
      <c r="BG830" s="207">
        <f>IF(N830="zákl. přenesená",J830,0)</f>
        <v>0</v>
      </c>
      <c r="BH830" s="207">
        <f>IF(N830="sníž. přenesená",J830,0)</f>
        <v>0</v>
      </c>
      <c r="BI830" s="207">
        <f>IF(N830="nulová",J830,0)</f>
        <v>0</v>
      </c>
      <c r="BJ830" s="19" t="s">
        <v>79</v>
      </c>
      <c r="BK830" s="207">
        <f>ROUND(I830*H830,2)</f>
        <v>0</v>
      </c>
      <c r="BL830" s="19" t="s">
        <v>93</v>
      </c>
      <c r="BM830" s="206" t="s">
        <v>1121</v>
      </c>
    </row>
    <row r="831" spans="1:65" s="2" customFormat="1" ht="58.5">
      <c r="A831" s="36"/>
      <c r="B831" s="37"/>
      <c r="C831" s="38"/>
      <c r="D831" s="208" t="s">
        <v>220</v>
      </c>
      <c r="E831" s="38"/>
      <c r="F831" s="209" t="s">
        <v>1116</v>
      </c>
      <c r="G831" s="38"/>
      <c r="H831" s="38"/>
      <c r="I831" s="119"/>
      <c r="J831" s="38"/>
      <c r="K831" s="38"/>
      <c r="L831" s="41"/>
      <c r="M831" s="210"/>
      <c r="N831" s="211"/>
      <c r="O831" s="66"/>
      <c r="P831" s="66"/>
      <c r="Q831" s="66"/>
      <c r="R831" s="66"/>
      <c r="S831" s="66"/>
      <c r="T831" s="67"/>
      <c r="U831" s="36"/>
      <c r="V831" s="36"/>
      <c r="W831" s="36"/>
      <c r="X831" s="36"/>
      <c r="Y831" s="36"/>
      <c r="Z831" s="36"/>
      <c r="AA831" s="36"/>
      <c r="AB831" s="36"/>
      <c r="AC831" s="36"/>
      <c r="AD831" s="36"/>
      <c r="AE831" s="36"/>
      <c r="AT831" s="19" t="s">
        <v>220</v>
      </c>
      <c r="AU831" s="19" t="s">
        <v>81</v>
      </c>
    </row>
    <row r="832" spans="1:65" s="2" customFormat="1" ht="19.5">
      <c r="A832" s="36"/>
      <c r="B832" s="37"/>
      <c r="C832" s="38"/>
      <c r="D832" s="208" t="s">
        <v>292</v>
      </c>
      <c r="E832" s="38"/>
      <c r="F832" s="209" t="s">
        <v>1055</v>
      </c>
      <c r="G832" s="38"/>
      <c r="H832" s="38"/>
      <c r="I832" s="119"/>
      <c r="J832" s="38"/>
      <c r="K832" s="38"/>
      <c r="L832" s="41"/>
      <c r="M832" s="210"/>
      <c r="N832" s="211"/>
      <c r="O832" s="66"/>
      <c r="P832" s="66"/>
      <c r="Q832" s="66"/>
      <c r="R832" s="66"/>
      <c r="S832" s="66"/>
      <c r="T832" s="67"/>
      <c r="U832" s="36"/>
      <c r="V832" s="36"/>
      <c r="W832" s="36"/>
      <c r="X832" s="36"/>
      <c r="Y832" s="36"/>
      <c r="Z832" s="36"/>
      <c r="AA832" s="36"/>
      <c r="AB832" s="36"/>
      <c r="AC832" s="36"/>
      <c r="AD832" s="36"/>
      <c r="AE832" s="36"/>
      <c r="AT832" s="19" t="s">
        <v>292</v>
      </c>
      <c r="AU832" s="19" t="s">
        <v>81</v>
      </c>
    </row>
    <row r="833" spans="1:65" s="14" customFormat="1" ht="11.25">
      <c r="B833" s="222"/>
      <c r="C833" s="223"/>
      <c r="D833" s="208" t="s">
        <v>222</v>
      </c>
      <c r="E833" s="224" t="s">
        <v>21</v>
      </c>
      <c r="F833" s="225" t="s">
        <v>1122</v>
      </c>
      <c r="G833" s="223"/>
      <c r="H833" s="226">
        <v>140</v>
      </c>
      <c r="I833" s="227"/>
      <c r="J833" s="223"/>
      <c r="K833" s="223"/>
      <c r="L833" s="228"/>
      <c r="M833" s="229"/>
      <c r="N833" s="230"/>
      <c r="O833" s="230"/>
      <c r="P833" s="230"/>
      <c r="Q833" s="230"/>
      <c r="R833" s="230"/>
      <c r="S833" s="230"/>
      <c r="T833" s="231"/>
      <c r="AT833" s="232" t="s">
        <v>222</v>
      </c>
      <c r="AU833" s="232" t="s">
        <v>81</v>
      </c>
      <c r="AV833" s="14" t="s">
        <v>81</v>
      </c>
      <c r="AW833" s="14" t="s">
        <v>34</v>
      </c>
      <c r="AX833" s="14" t="s">
        <v>79</v>
      </c>
      <c r="AY833" s="232" t="s">
        <v>212</v>
      </c>
    </row>
    <row r="834" spans="1:65" s="2" customFormat="1" ht="21.75" customHeight="1">
      <c r="A834" s="36"/>
      <c r="B834" s="37"/>
      <c r="C834" s="195" t="s">
        <v>1123</v>
      </c>
      <c r="D834" s="195" t="s">
        <v>214</v>
      </c>
      <c r="E834" s="196" t="s">
        <v>1124</v>
      </c>
      <c r="F834" s="197" t="s">
        <v>1125</v>
      </c>
      <c r="G834" s="198" t="s">
        <v>146</v>
      </c>
      <c r="H834" s="199">
        <v>14</v>
      </c>
      <c r="I834" s="200"/>
      <c r="J834" s="201">
        <f>ROUND(I834*H834,2)</f>
        <v>0</v>
      </c>
      <c r="K834" s="197" t="s">
        <v>218</v>
      </c>
      <c r="L834" s="41"/>
      <c r="M834" s="202" t="s">
        <v>21</v>
      </c>
      <c r="N834" s="203" t="s">
        <v>44</v>
      </c>
      <c r="O834" s="66"/>
      <c r="P834" s="204">
        <f>O834*H834</f>
        <v>0</v>
      </c>
      <c r="Q834" s="204">
        <v>0</v>
      </c>
      <c r="R834" s="204">
        <f>Q834*H834</f>
        <v>0</v>
      </c>
      <c r="S834" s="204">
        <v>0</v>
      </c>
      <c r="T834" s="205">
        <f>S834*H834</f>
        <v>0</v>
      </c>
      <c r="U834" s="36"/>
      <c r="V834" s="36"/>
      <c r="W834" s="36"/>
      <c r="X834" s="36"/>
      <c r="Y834" s="36"/>
      <c r="Z834" s="36"/>
      <c r="AA834" s="36"/>
      <c r="AB834" s="36"/>
      <c r="AC834" s="36"/>
      <c r="AD834" s="36"/>
      <c r="AE834" s="36"/>
      <c r="AR834" s="206" t="s">
        <v>93</v>
      </c>
      <c r="AT834" s="206" t="s">
        <v>214</v>
      </c>
      <c r="AU834" s="206" t="s">
        <v>81</v>
      </c>
      <c r="AY834" s="19" t="s">
        <v>212</v>
      </c>
      <c r="BE834" s="207">
        <f>IF(N834="základní",J834,0)</f>
        <v>0</v>
      </c>
      <c r="BF834" s="207">
        <f>IF(N834="snížená",J834,0)</f>
        <v>0</v>
      </c>
      <c r="BG834" s="207">
        <f>IF(N834="zákl. přenesená",J834,0)</f>
        <v>0</v>
      </c>
      <c r="BH834" s="207">
        <f>IF(N834="sníž. přenesená",J834,0)</f>
        <v>0</v>
      </c>
      <c r="BI834" s="207">
        <f>IF(N834="nulová",J834,0)</f>
        <v>0</v>
      </c>
      <c r="BJ834" s="19" t="s">
        <v>79</v>
      </c>
      <c r="BK834" s="207">
        <f>ROUND(I834*H834,2)</f>
        <v>0</v>
      </c>
      <c r="BL834" s="19" t="s">
        <v>93</v>
      </c>
      <c r="BM834" s="206" t="s">
        <v>1126</v>
      </c>
    </row>
    <row r="835" spans="1:65" s="2" customFormat="1" ht="29.25">
      <c r="A835" s="36"/>
      <c r="B835" s="37"/>
      <c r="C835" s="38"/>
      <c r="D835" s="208" t="s">
        <v>220</v>
      </c>
      <c r="E835" s="38"/>
      <c r="F835" s="209" t="s">
        <v>1127</v>
      </c>
      <c r="G835" s="38"/>
      <c r="H835" s="38"/>
      <c r="I835" s="119"/>
      <c r="J835" s="38"/>
      <c r="K835" s="38"/>
      <c r="L835" s="41"/>
      <c r="M835" s="210"/>
      <c r="N835" s="211"/>
      <c r="O835" s="66"/>
      <c r="P835" s="66"/>
      <c r="Q835" s="66"/>
      <c r="R835" s="66"/>
      <c r="S835" s="66"/>
      <c r="T835" s="67"/>
      <c r="U835" s="36"/>
      <c r="V835" s="36"/>
      <c r="W835" s="36"/>
      <c r="X835" s="36"/>
      <c r="Y835" s="36"/>
      <c r="Z835" s="36"/>
      <c r="AA835" s="36"/>
      <c r="AB835" s="36"/>
      <c r="AC835" s="36"/>
      <c r="AD835" s="36"/>
      <c r="AE835" s="36"/>
      <c r="AT835" s="19" t="s">
        <v>220</v>
      </c>
      <c r="AU835" s="19" t="s">
        <v>81</v>
      </c>
    </row>
    <row r="836" spans="1:65" s="14" customFormat="1" ht="11.25">
      <c r="B836" s="222"/>
      <c r="C836" s="223"/>
      <c r="D836" s="208" t="s">
        <v>222</v>
      </c>
      <c r="E836" s="224" t="s">
        <v>21</v>
      </c>
      <c r="F836" s="225" t="s">
        <v>1117</v>
      </c>
      <c r="G836" s="223"/>
      <c r="H836" s="226">
        <v>14</v>
      </c>
      <c r="I836" s="227"/>
      <c r="J836" s="223"/>
      <c r="K836" s="223"/>
      <c r="L836" s="228"/>
      <c r="M836" s="229"/>
      <c r="N836" s="230"/>
      <c r="O836" s="230"/>
      <c r="P836" s="230"/>
      <c r="Q836" s="230"/>
      <c r="R836" s="230"/>
      <c r="S836" s="230"/>
      <c r="T836" s="231"/>
      <c r="AT836" s="232" t="s">
        <v>222</v>
      </c>
      <c r="AU836" s="232" t="s">
        <v>81</v>
      </c>
      <c r="AV836" s="14" t="s">
        <v>81</v>
      </c>
      <c r="AW836" s="14" t="s">
        <v>34</v>
      </c>
      <c r="AX836" s="14" t="s">
        <v>79</v>
      </c>
      <c r="AY836" s="232" t="s">
        <v>212</v>
      </c>
    </row>
    <row r="837" spans="1:65" s="2" customFormat="1" ht="21.75" customHeight="1">
      <c r="A837" s="36"/>
      <c r="B837" s="37"/>
      <c r="C837" s="195" t="s">
        <v>1128</v>
      </c>
      <c r="D837" s="195" t="s">
        <v>214</v>
      </c>
      <c r="E837" s="196" t="s">
        <v>1129</v>
      </c>
      <c r="F837" s="197" t="s">
        <v>1130</v>
      </c>
      <c r="G837" s="198" t="s">
        <v>1131</v>
      </c>
      <c r="H837" s="199">
        <v>100</v>
      </c>
      <c r="I837" s="200"/>
      <c r="J837" s="201">
        <f>ROUND(I837*H837,2)</f>
        <v>0</v>
      </c>
      <c r="K837" s="197" t="s">
        <v>21</v>
      </c>
      <c r="L837" s="41"/>
      <c r="M837" s="202" t="s">
        <v>21</v>
      </c>
      <c r="N837" s="203" t="s">
        <v>44</v>
      </c>
      <c r="O837" s="66"/>
      <c r="P837" s="204">
        <f>O837*H837</f>
        <v>0</v>
      </c>
      <c r="Q837" s="204">
        <v>0</v>
      </c>
      <c r="R837" s="204">
        <f>Q837*H837</f>
        <v>0</v>
      </c>
      <c r="S837" s="204">
        <v>0</v>
      </c>
      <c r="T837" s="205">
        <f>S837*H837</f>
        <v>0</v>
      </c>
      <c r="U837" s="36"/>
      <c r="V837" s="36"/>
      <c r="W837" s="36"/>
      <c r="X837" s="36"/>
      <c r="Y837" s="36"/>
      <c r="Z837" s="36"/>
      <c r="AA837" s="36"/>
      <c r="AB837" s="36"/>
      <c r="AC837" s="36"/>
      <c r="AD837" s="36"/>
      <c r="AE837" s="36"/>
      <c r="AR837" s="206" t="s">
        <v>93</v>
      </c>
      <c r="AT837" s="206" t="s">
        <v>214</v>
      </c>
      <c r="AU837" s="206" t="s">
        <v>81</v>
      </c>
      <c r="AY837" s="19" t="s">
        <v>212</v>
      </c>
      <c r="BE837" s="207">
        <f>IF(N837="základní",J837,0)</f>
        <v>0</v>
      </c>
      <c r="BF837" s="207">
        <f>IF(N837="snížená",J837,0)</f>
        <v>0</v>
      </c>
      <c r="BG837" s="207">
        <f>IF(N837="zákl. přenesená",J837,0)</f>
        <v>0</v>
      </c>
      <c r="BH837" s="207">
        <f>IF(N837="sníž. přenesená",J837,0)</f>
        <v>0</v>
      </c>
      <c r="BI837" s="207">
        <f>IF(N837="nulová",J837,0)</f>
        <v>0</v>
      </c>
      <c r="BJ837" s="19" t="s">
        <v>79</v>
      </c>
      <c r="BK837" s="207">
        <f>ROUND(I837*H837,2)</f>
        <v>0</v>
      </c>
      <c r="BL837" s="19" t="s">
        <v>93</v>
      </c>
      <c r="BM837" s="206" t="s">
        <v>1132</v>
      </c>
    </row>
    <row r="838" spans="1:65" s="2" customFormat="1" ht="21.75" customHeight="1">
      <c r="A838" s="36"/>
      <c r="B838" s="37"/>
      <c r="C838" s="195" t="s">
        <v>1133</v>
      </c>
      <c r="D838" s="195" t="s">
        <v>214</v>
      </c>
      <c r="E838" s="196" t="s">
        <v>1134</v>
      </c>
      <c r="F838" s="197" t="s">
        <v>1135</v>
      </c>
      <c r="G838" s="198" t="s">
        <v>1131</v>
      </c>
      <c r="H838" s="199">
        <v>25</v>
      </c>
      <c r="I838" s="200"/>
      <c r="J838" s="201">
        <f>ROUND(I838*H838,2)</f>
        <v>0</v>
      </c>
      <c r="K838" s="197" t="s">
        <v>21</v>
      </c>
      <c r="L838" s="41"/>
      <c r="M838" s="202" t="s">
        <v>21</v>
      </c>
      <c r="N838" s="203" t="s">
        <v>44</v>
      </c>
      <c r="O838" s="66"/>
      <c r="P838" s="204">
        <f>O838*H838</f>
        <v>0</v>
      </c>
      <c r="Q838" s="204">
        <v>0</v>
      </c>
      <c r="R838" s="204">
        <f>Q838*H838</f>
        <v>0</v>
      </c>
      <c r="S838" s="204">
        <v>0</v>
      </c>
      <c r="T838" s="205">
        <f>S838*H838</f>
        <v>0</v>
      </c>
      <c r="U838" s="36"/>
      <c r="V838" s="36"/>
      <c r="W838" s="36"/>
      <c r="X838" s="36"/>
      <c r="Y838" s="36"/>
      <c r="Z838" s="36"/>
      <c r="AA838" s="36"/>
      <c r="AB838" s="36"/>
      <c r="AC838" s="36"/>
      <c r="AD838" s="36"/>
      <c r="AE838" s="36"/>
      <c r="AR838" s="206" t="s">
        <v>93</v>
      </c>
      <c r="AT838" s="206" t="s">
        <v>214</v>
      </c>
      <c r="AU838" s="206" t="s">
        <v>81</v>
      </c>
      <c r="AY838" s="19" t="s">
        <v>212</v>
      </c>
      <c r="BE838" s="207">
        <f>IF(N838="základní",J838,0)</f>
        <v>0</v>
      </c>
      <c r="BF838" s="207">
        <f>IF(N838="snížená",J838,0)</f>
        <v>0</v>
      </c>
      <c r="BG838" s="207">
        <f>IF(N838="zákl. přenesená",J838,0)</f>
        <v>0</v>
      </c>
      <c r="BH838" s="207">
        <f>IF(N838="sníž. přenesená",J838,0)</f>
        <v>0</v>
      </c>
      <c r="BI838" s="207">
        <f>IF(N838="nulová",J838,0)</f>
        <v>0</v>
      </c>
      <c r="BJ838" s="19" t="s">
        <v>79</v>
      </c>
      <c r="BK838" s="207">
        <f>ROUND(I838*H838,2)</f>
        <v>0</v>
      </c>
      <c r="BL838" s="19" t="s">
        <v>93</v>
      </c>
      <c r="BM838" s="206" t="s">
        <v>1136</v>
      </c>
    </row>
    <row r="839" spans="1:65" s="2" customFormat="1" ht="19.5">
      <c r="A839" s="36"/>
      <c r="B839" s="37"/>
      <c r="C839" s="38"/>
      <c r="D839" s="208" t="s">
        <v>292</v>
      </c>
      <c r="E839" s="38"/>
      <c r="F839" s="209" t="s">
        <v>1137</v>
      </c>
      <c r="G839" s="38"/>
      <c r="H839" s="38"/>
      <c r="I839" s="119"/>
      <c r="J839" s="38"/>
      <c r="K839" s="38"/>
      <c r="L839" s="41"/>
      <c r="M839" s="210"/>
      <c r="N839" s="211"/>
      <c r="O839" s="66"/>
      <c r="P839" s="66"/>
      <c r="Q839" s="66"/>
      <c r="R839" s="66"/>
      <c r="S839" s="66"/>
      <c r="T839" s="67"/>
      <c r="U839" s="36"/>
      <c r="V839" s="36"/>
      <c r="W839" s="36"/>
      <c r="X839" s="36"/>
      <c r="Y839" s="36"/>
      <c r="Z839" s="36"/>
      <c r="AA839" s="36"/>
      <c r="AB839" s="36"/>
      <c r="AC839" s="36"/>
      <c r="AD839" s="36"/>
      <c r="AE839" s="36"/>
      <c r="AT839" s="19" t="s">
        <v>292</v>
      </c>
      <c r="AU839" s="19" t="s">
        <v>81</v>
      </c>
    </row>
    <row r="840" spans="1:65" s="2" customFormat="1" ht="16.5" customHeight="1">
      <c r="A840" s="36"/>
      <c r="B840" s="37"/>
      <c r="C840" s="195" t="s">
        <v>1138</v>
      </c>
      <c r="D840" s="195" t="s">
        <v>214</v>
      </c>
      <c r="E840" s="196" t="s">
        <v>1139</v>
      </c>
      <c r="F840" s="197" t="s">
        <v>1140</v>
      </c>
      <c r="G840" s="198" t="s">
        <v>1141</v>
      </c>
      <c r="H840" s="199">
        <v>1</v>
      </c>
      <c r="I840" s="200"/>
      <c r="J840" s="201">
        <f>ROUND(I840*H840,2)</f>
        <v>0</v>
      </c>
      <c r="K840" s="197" t="s">
        <v>21</v>
      </c>
      <c r="L840" s="41"/>
      <c r="M840" s="202" t="s">
        <v>21</v>
      </c>
      <c r="N840" s="203" t="s">
        <v>44</v>
      </c>
      <c r="O840" s="66"/>
      <c r="P840" s="204">
        <f>O840*H840</f>
        <v>0</v>
      </c>
      <c r="Q840" s="204">
        <v>0</v>
      </c>
      <c r="R840" s="204">
        <f>Q840*H840</f>
        <v>0</v>
      </c>
      <c r="S840" s="204">
        <v>0</v>
      </c>
      <c r="T840" s="205">
        <f>S840*H840</f>
        <v>0</v>
      </c>
      <c r="U840" s="36"/>
      <c r="V840" s="36"/>
      <c r="W840" s="36"/>
      <c r="X840" s="36"/>
      <c r="Y840" s="36"/>
      <c r="Z840" s="36"/>
      <c r="AA840" s="36"/>
      <c r="AB840" s="36"/>
      <c r="AC840" s="36"/>
      <c r="AD840" s="36"/>
      <c r="AE840" s="36"/>
      <c r="AR840" s="206" t="s">
        <v>93</v>
      </c>
      <c r="AT840" s="206" t="s">
        <v>214</v>
      </c>
      <c r="AU840" s="206" t="s">
        <v>81</v>
      </c>
      <c r="AY840" s="19" t="s">
        <v>212</v>
      </c>
      <c r="BE840" s="207">
        <f>IF(N840="základní",J840,0)</f>
        <v>0</v>
      </c>
      <c r="BF840" s="207">
        <f>IF(N840="snížená",J840,0)</f>
        <v>0</v>
      </c>
      <c r="BG840" s="207">
        <f>IF(N840="zákl. přenesená",J840,0)</f>
        <v>0</v>
      </c>
      <c r="BH840" s="207">
        <f>IF(N840="sníž. přenesená",J840,0)</f>
        <v>0</v>
      </c>
      <c r="BI840" s="207">
        <f>IF(N840="nulová",J840,0)</f>
        <v>0</v>
      </c>
      <c r="BJ840" s="19" t="s">
        <v>79</v>
      </c>
      <c r="BK840" s="207">
        <f>ROUND(I840*H840,2)</f>
        <v>0</v>
      </c>
      <c r="BL840" s="19" t="s">
        <v>93</v>
      </c>
      <c r="BM840" s="206" t="s">
        <v>1142</v>
      </c>
    </row>
    <row r="841" spans="1:65" s="2" customFormat="1" ht="39">
      <c r="A841" s="36"/>
      <c r="B841" s="37"/>
      <c r="C841" s="38"/>
      <c r="D841" s="208" t="s">
        <v>292</v>
      </c>
      <c r="E841" s="38"/>
      <c r="F841" s="209" t="s">
        <v>1143</v>
      </c>
      <c r="G841" s="38"/>
      <c r="H841" s="38"/>
      <c r="I841" s="119"/>
      <c r="J841" s="38"/>
      <c r="K841" s="38"/>
      <c r="L841" s="41"/>
      <c r="M841" s="210"/>
      <c r="N841" s="211"/>
      <c r="O841" s="66"/>
      <c r="P841" s="66"/>
      <c r="Q841" s="66"/>
      <c r="R841" s="66"/>
      <c r="S841" s="66"/>
      <c r="T841" s="67"/>
      <c r="U841" s="36"/>
      <c r="V841" s="36"/>
      <c r="W841" s="36"/>
      <c r="X841" s="36"/>
      <c r="Y841" s="36"/>
      <c r="Z841" s="36"/>
      <c r="AA841" s="36"/>
      <c r="AB841" s="36"/>
      <c r="AC841" s="36"/>
      <c r="AD841" s="36"/>
      <c r="AE841" s="36"/>
      <c r="AT841" s="19" t="s">
        <v>292</v>
      </c>
      <c r="AU841" s="19" t="s">
        <v>81</v>
      </c>
    </row>
    <row r="842" spans="1:65" s="14" customFormat="1" ht="11.25">
      <c r="B842" s="222"/>
      <c r="C842" s="223"/>
      <c r="D842" s="208" t="s">
        <v>222</v>
      </c>
      <c r="E842" s="224" t="s">
        <v>21</v>
      </c>
      <c r="F842" s="225" t="s">
        <v>1144</v>
      </c>
      <c r="G842" s="223"/>
      <c r="H842" s="226">
        <v>1</v>
      </c>
      <c r="I842" s="227"/>
      <c r="J842" s="223"/>
      <c r="K842" s="223"/>
      <c r="L842" s="228"/>
      <c r="M842" s="229"/>
      <c r="N842" s="230"/>
      <c r="O842" s="230"/>
      <c r="P842" s="230"/>
      <c r="Q842" s="230"/>
      <c r="R842" s="230"/>
      <c r="S842" s="230"/>
      <c r="T842" s="231"/>
      <c r="AT842" s="232" t="s">
        <v>222</v>
      </c>
      <c r="AU842" s="232" t="s">
        <v>81</v>
      </c>
      <c r="AV842" s="14" t="s">
        <v>81</v>
      </c>
      <c r="AW842" s="14" t="s">
        <v>34</v>
      </c>
      <c r="AX842" s="14" t="s">
        <v>79</v>
      </c>
      <c r="AY842" s="232" t="s">
        <v>212</v>
      </c>
    </row>
    <row r="843" spans="1:65" s="2" customFormat="1" ht="16.5" customHeight="1">
      <c r="A843" s="36"/>
      <c r="B843" s="37"/>
      <c r="C843" s="195" t="s">
        <v>1145</v>
      </c>
      <c r="D843" s="195" t="s">
        <v>214</v>
      </c>
      <c r="E843" s="196" t="s">
        <v>1146</v>
      </c>
      <c r="F843" s="197" t="s">
        <v>1147</v>
      </c>
      <c r="G843" s="198" t="s">
        <v>1148</v>
      </c>
      <c r="H843" s="199">
        <v>2</v>
      </c>
      <c r="I843" s="200"/>
      <c r="J843" s="201">
        <f>ROUND(I843*H843,2)</f>
        <v>0</v>
      </c>
      <c r="K843" s="197" t="s">
        <v>21</v>
      </c>
      <c r="L843" s="41"/>
      <c r="M843" s="202" t="s">
        <v>21</v>
      </c>
      <c r="N843" s="203" t="s">
        <v>44</v>
      </c>
      <c r="O843" s="66"/>
      <c r="P843" s="204">
        <f>O843*H843</f>
        <v>0</v>
      </c>
      <c r="Q843" s="204">
        <v>0</v>
      </c>
      <c r="R843" s="204">
        <f>Q843*H843</f>
        <v>0</v>
      </c>
      <c r="S843" s="204">
        <v>0</v>
      </c>
      <c r="T843" s="205">
        <f>S843*H843</f>
        <v>0</v>
      </c>
      <c r="U843" s="36"/>
      <c r="V843" s="36"/>
      <c r="W843" s="36"/>
      <c r="X843" s="36"/>
      <c r="Y843" s="36"/>
      <c r="Z843" s="36"/>
      <c r="AA843" s="36"/>
      <c r="AB843" s="36"/>
      <c r="AC843" s="36"/>
      <c r="AD843" s="36"/>
      <c r="AE843" s="36"/>
      <c r="AR843" s="206" t="s">
        <v>93</v>
      </c>
      <c r="AT843" s="206" t="s">
        <v>214</v>
      </c>
      <c r="AU843" s="206" t="s">
        <v>81</v>
      </c>
      <c r="AY843" s="19" t="s">
        <v>212</v>
      </c>
      <c r="BE843" s="207">
        <f>IF(N843="základní",J843,0)</f>
        <v>0</v>
      </c>
      <c r="BF843" s="207">
        <f>IF(N843="snížená",J843,0)</f>
        <v>0</v>
      </c>
      <c r="BG843" s="207">
        <f>IF(N843="zákl. přenesená",J843,0)</f>
        <v>0</v>
      </c>
      <c r="BH843" s="207">
        <f>IF(N843="sníž. přenesená",J843,0)</f>
        <v>0</v>
      </c>
      <c r="BI843" s="207">
        <f>IF(N843="nulová",J843,0)</f>
        <v>0</v>
      </c>
      <c r="BJ843" s="19" t="s">
        <v>79</v>
      </c>
      <c r="BK843" s="207">
        <f>ROUND(I843*H843,2)</f>
        <v>0</v>
      </c>
      <c r="BL843" s="19" t="s">
        <v>93</v>
      </c>
      <c r="BM843" s="206" t="s">
        <v>1149</v>
      </c>
    </row>
    <row r="844" spans="1:65" s="14" customFormat="1" ht="11.25">
      <c r="B844" s="222"/>
      <c r="C844" s="223"/>
      <c r="D844" s="208" t="s">
        <v>222</v>
      </c>
      <c r="E844" s="224" t="s">
        <v>21</v>
      </c>
      <c r="F844" s="225" t="s">
        <v>1150</v>
      </c>
      <c r="G844" s="223"/>
      <c r="H844" s="226">
        <v>1</v>
      </c>
      <c r="I844" s="227"/>
      <c r="J844" s="223"/>
      <c r="K844" s="223"/>
      <c r="L844" s="228"/>
      <c r="M844" s="229"/>
      <c r="N844" s="230"/>
      <c r="O844" s="230"/>
      <c r="P844" s="230"/>
      <c r="Q844" s="230"/>
      <c r="R844" s="230"/>
      <c r="S844" s="230"/>
      <c r="T844" s="231"/>
      <c r="AT844" s="232" t="s">
        <v>222</v>
      </c>
      <c r="AU844" s="232" t="s">
        <v>81</v>
      </c>
      <c r="AV844" s="14" t="s">
        <v>81</v>
      </c>
      <c r="AW844" s="14" t="s">
        <v>34</v>
      </c>
      <c r="AX844" s="14" t="s">
        <v>73</v>
      </c>
      <c r="AY844" s="232" t="s">
        <v>212</v>
      </c>
    </row>
    <row r="845" spans="1:65" s="14" customFormat="1" ht="11.25">
      <c r="B845" s="222"/>
      <c r="C845" s="223"/>
      <c r="D845" s="208" t="s">
        <v>222</v>
      </c>
      <c r="E845" s="224" t="s">
        <v>21</v>
      </c>
      <c r="F845" s="225" t="s">
        <v>1151</v>
      </c>
      <c r="G845" s="223"/>
      <c r="H845" s="226">
        <v>1</v>
      </c>
      <c r="I845" s="227"/>
      <c r="J845" s="223"/>
      <c r="K845" s="223"/>
      <c r="L845" s="228"/>
      <c r="M845" s="229"/>
      <c r="N845" s="230"/>
      <c r="O845" s="230"/>
      <c r="P845" s="230"/>
      <c r="Q845" s="230"/>
      <c r="R845" s="230"/>
      <c r="S845" s="230"/>
      <c r="T845" s="231"/>
      <c r="AT845" s="232" t="s">
        <v>222</v>
      </c>
      <c r="AU845" s="232" t="s">
        <v>81</v>
      </c>
      <c r="AV845" s="14" t="s">
        <v>81</v>
      </c>
      <c r="AW845" s="14" t="s">
        <v>34</v>
      </c>
      <c r="AX845" s="14" t="s">
        <v>73</v>
      </c>
      <c r="AY845" s="232" t="s">
        <v>212</v>
      </c>
    </row>
    <row r="846" spans="1:65" s="15" customFormat="1" ht="11.25">
      <c r="B846" s="233"/>
      <c r="C846" s="234"/>
      <c r="D846" s="208" t="s">
        <v>222</v>
      </c>
      <c r="E846" s="235" t="s">
        <v>21</v>
      </c>
      <c r="F846" s="236" t="s">
        <v>226</v>
      </c>
      <c r="G846" s="234"/>
      <c r="H846" s="237">
        <v>2</v>
      </c>
      <c r="I846" s="238"/>
      <c r="J846" s="234"/>
      <c r="K846" s="234"/>
      <c r="L846" s="239"/>
      <c r="M846" s="240"/>
      <c r="N846" s="241"/>
      <c r="O846" s="241"/>
      <c r="P846" s="241"/>
      <c r="Q846" s="241"/>
      <c r="R846" s="241"/>
      <c r="S846" s="241"/>
      <c r="T846" s="242"/>
      <c r="AT846" s="243" t="s">
        <v>222</v>
      </c>
      <c r="AU846" s="243" t="s">
        <v>81</v>
      </c>
      <c r="AV846" s="15" t="s">
        <v>88</v>
      </c>
      <c r="AW846" s="15" t="s">
        <v>34</v>
      </c>
      <c r="AX846" s="15" t="s">
        <v>79</v>
      </c>
      <c r="AY846" s="243" t="s">
        <v>212</v>
      </c>
    </row>
    <row r="847" spans="1:65" s="2" customFormat="1" ht="21.75" customHeight="1">
      <c r="A847" s="36"/>
      <c r="B847" s="37"/>
      <c r="C847" s="195" t="s">
        <v>1152</v>
      </c>
      <c r="D847" s="195" t="s">
        <v>214</v>
      </c>
      <c r="E847" s="196" t="s">
        <v>1153</v>
      </c>
      <c r="F847" s="197" t="s">
        <v>1154</v>
      </c>
      <c r="G847" s="198" t="s">
        <v>150</v>
      </c>
      <c r="H847" s="199">
        <v>85.084999999999994</v>
      </c>
      <c r="I847" s="200"/>
      <c r="J847" s="201">
        <f>ROUND(I847*H847,2)</f>
        <v>0</v>
      </c>
      <c r="K847" s="197" t="s">
        <v>21</v>
      </c>
      <c r="L847" s="41"/>
      <c r="M847" s="202" t="s">
        <v>21</v>
      </c>
      <c r="N847" s="203" t="s">
        <v>44</v>
      </c>
      <c r="O847" s="66"/>
      <c r="P847" s="204">
        <f>O847*H847</f>
        <v>0</v>
      </c>
      <c r="Q847" s="204">
        <v>0</v>
      </c>
      <c r="R847" s="204">
        <f>Q847*H847</f>
        <v>0</v>
      </c>
      <c r="S847" s="204">
        <v>0</v>
      </c>
      <c r="T847" s="205">
        <f>S847*H847</f>
        <v>0</v>
      </c>
      <c r="U847" s="36"/>
      <c r="V847" s="36"/>
      <c r="W847" s="36"/>
      <c r="X847" s="36"/>
      <c r="Y847" s="36"/>
      <c r="Z847" s="36"/>
      <c r="AA847" s="36"/>
      <c r="AB847" s="36"/>
      <c r="AC847" s="36"/>
      <c r="AD847" s="36"/>
      <c r="AE847" s="36"/>
      <c r="AR847" s="206" t="s">
        <v>93</v>
      </c>
      <c r="AT847" s="206" t="s">
        <v>214</v>
      </c>
      <c r="AU847" s="206" t="s">
        <v>81</v>
      </c>
      <c r="AY847" s="19" t="s">
        <v>212</v>
      </c>
      <c r="BE847" s="207">
        <f>IF(N847="základní",J847,0)</f>
        <v>0</v>
      </c>
      <c r="BF847" s="207">
        <f>IF(N847="snížená",J847,0)</f>
        <v>0</v>
      </c>
      <c r="BG847" s="207">
        <f>IF(N847="zákl. přenesená",J847,0)</f>
        <v>0</v>
      </c>
      <c r="BH847" s="207">
        <f>IF(N847="sníž. přenesená",J847,0)</f>
        <v>0</v>
      </c>
      <c r="BI847" s="207">
        <f>IF(N847="nulová",J847,0)</f>
        <v>0</v>
      </c>
      <c r="BJ847" s="19" t="s">
        <v>79</v>
      </c>
      <c r="BK847" s="207">
        <f>ROUND(I847*H847,2)</f>
        <v>0</v>
      </c>
      <c r="BL847" s="19" t="s">
        <v>93</v>
      </c>
      <c r="BM847" s="206" t="s">
        <v>1155</v>
      </c>
    </row>
    <row r="848" spans="1:65" s="13" customFormat="1" ht="11.25">
      <c r="B848" s="212"/>
      <c r="C848" s="213"/>
      <c r="D848" s="208" t="s">
        <v>222</v>
      </c>
      <c r="E848" s="214" t="s">
        <v>21</v>
      </c>
      <c r="F848" s="215" t="s">
        <v>1156</v>
      </c>
      <c r="G848" s="213"/>
      <c r="H848" s="214" t="s">
        <v>21</v>
      </c>
      <c r="I848" s="216"/>
      <c r="J848" s="213"/>
      <c r="K848" s="213"/>
      <c r="L848" s="217"/>
      <c r="M848" s="218"/>
      <c r="N848" s="219"/>
      <c r="O848" s="219"/>
      <c r="P848" s="219"/>
      <c r="Q848" s="219"/>
      <c r="R848" s="219"/>
      <c r="S848" s="219"/>
      <c r="T848" s="220"/>
      <c r="AT848" s="221" t="s">
        <v>222</v>
      </c>
      <c r="AU848" s="221" t="s">
        <v>81</v>
      </c>
      <c r="AV848" s="13" t="s">
        <v>79</v>
      </c>
      <c r="AW848" s="13" t="s">
        <v>34</v>
      </c>
      <c r="AX848" s="13" t="s">
        <v>73</v>
      </c>
      <c r="AY848" s="221" t="s">
        <v>212</v>
      </c>
    </row>
    <row r="849" spans="1:65" s="14" customFormat="1" ht="11.25">
      <c r="B849" s="222"/>
      <c r="C849" s="223"/>
      <c r="D849" s="208" t="s">
        <v>222</v>
      </c>
      <c r="E849" s="224" t="s">
        <v>21</v>
      </c>
      <c r="F849" s="225" t="s">
        <v>1157</v>
      </c>
      <c r="G849" s="223"/>
      <c r="H849" s="226">
        <v>70.084999999999994</v>
      </c>
      <c r="I849" s="227"/>
      <c r="J849" s="223"/>
      <c r="K849" s="223"/>
      <c r="L849" s="228"/>
      <c r="M849" s="229"/>
      <c r="N849" s="230"/>
      <c r="O849" s="230"/>
      <c r="P849" s="230"/>
      <c r="Q849" s="230"/>
      <c r="R849" s="230"/>
      <c r="S849" s="230"/>
      <c r="T849" s="231"/>
      <c r="AT849" s="232" t="s">
        <v>222</v>
      </c>
      <c r="AU849" s="232" t="s">
        <v>81</v>
      </c>
      <c r="AV849" s="14" t="s">
        <v>81</v>
      </c>
      <c r="AW849" s="14" t="s">
        <v>34</v>
      </c>
      <c r="AX849" s="14" t="s">
        <v>73</v>
      </c>
      <c r="AY849" s="232" t="s">
        <v>212</v>
      </c>
    </row>
    <row r="850" spans="1:65" s="14" customFormat="1" ht="11.25">
      <c r="B850" s="222"/>
      <c r="C850" s="223"/>
      <c r="D850" s="208" t="s">
        <v>222</v>
      </c>
      <c r="E850" s="224" t="s">
        <v>21</v>
      </c>
      <c r="F850" s="225" t="s">
        <v>1158</v>
      </c>
      <c r="G850" s="223"/>
      <c r="H850" s="226">
        <v>15</v>
      </c>
      <c r="I850" s="227"/>
      <c r="J850" s="223"/>
      <c r="K850" s="223"/>
      <c r="L850" s="228"/>
      <c r="M850" s="229"/>
      <c r="N850" s="230"/>
      <c r="O850" s="230"/>
      <c r="P850" s="230"/>
      <c r="Q850" s="230"/>
      <c r="R850" s="230"/>
      <c r="S850" s="230"/>
      <c r="T850" s="231"/>
      <c r="AT850" s="232" t="s">
        <v>222</v>
      </c>
      <c r="AU850" s="232" t="s">
        <v>81</v>
      </c>
      <c r="AV850" s="14" t="s">
        <v>81</v>
      </c>
      <c r="AW850" s="14" t="s">
        <v>34</v>
      </c>
      <c r="AX850" s="14" t="s">
        <v>73</v>
      </c>
      <c r="AY850" s="232" t="s">
        <v>212</v>
      </c>
    </row>
    <row r="851" spans="1:65" s="15" customFormat="1" ht="11.25">
      <c r="B851" s="233"/>
      <c r="C851" s="234"/>
      <c r="D851" s="208" t="s">
        <v>222</v>
      </c>
      <c r="E851" s="235" t="s">
        <v>21</v>
      </c>
      <c r="F851" s="236" t="s">
        <v>226</v>
      </c>
      <c r="G851" s="234"/>
      <c r="H851" s="237">
        <v>85.084999999999994</v>
      </c>
      <c r="I851" s="238"/>
      <c r="J851" s="234"/>
      <c r="K851" s="234"/>
      <c r="L851" s="239"/>
      <c r="M851" s="240"/>
      <c r="N851" s="241"/>
      <c r="O851" s="241"/>
      <c r="P851" s="241"/>
      <c r="Q851" s="241"/>
      <c r="R851" s="241"/>
      <c r="S851" s="241"/>
      <c r="T851" s="242"/>
      <c r="AT851" s="243" t="s">
        <v>222</v>
      </c>
      <c r="AU851" s="243" t="s">
        <v>81</v>
      </c>
      <c r="AV851" s="15" t="s">
        <v>88</v>
      </c>
      <c r="AW851" s="15" t="s">
        <v>34</v>
      </c>
      <c r="AX851" s="15" t="s">
        <v>79</v>
      </c>
      <c r="AY851" s="243" t="s">
        <v>212</v>
      </c>
    </row>
    <row r="852" spans="1:65" s="2" customFormat="1" ht="21.75" customHeight="1">
      <c r="A852" s="36"/>
      <c r="B852" s="37"/>
      <c r="C852" s="195" t="s">
        <v>1159</v>
      </c>
      <c r="D852" s="195" t="s">
        <v>214</v>
      </c>
      <c r="E852" s="196" t="s">
        <v>1160</v>
      </c>
      <c r="F852" s="197" t="s">
        <v>1161</v>
      </c>
      <c r="G852" s="198" t="s">
        <v>150</v>
      </c>
      <c r="H852" s="199">
        <v>440</v>
      </c>
      <c r="I852" s="200"/>
      <c r="J852" s="201">
        <f>ROUND(I852*H852,2)</f>
        <v>0</v>
      </c>
      <c r="K852" s="197" t="s">
        <v>218</v>
      </c>
      <c r="L852" s="41"/>
      <c r="M852" s="202" t="s">
        <v>21</v>
      </c>
      <c r="N852" s="203" t="s">
        <v>44</v>
      </c>
      <c r="O852" s="66"/>
      <c r="P852" s="204">
        <f>O852*H852</f>
        <v>0</v>
      </c>
      <c r="Q852" s="204">
        <v>4.0000000000000003E-5</v>
      </c>
      <c r="R852" s="204">
        <f>Q852*H852</f>
        <v>1.7600000000000001E-2</v>
      </c>
      <c r="S852" s="204">
        <v>0</v>
      </c>
      <c r="T852" s="205">
        <f>S852*H852</f>
        <v>0</v>
      </c>
      <c r="U852" s="36"/>
      <c r="V852" s="36"/>
      <c r="W852" s="36"/>
      <c r="X852" s="36"/>
      <c r="Y852" s="36"/>
      <c r="Z852" s="36"/>
      <c r="AA852" s="36"/>
      <c r="AB852" s="36"/>
      <c r="AC852" s="36"/>
      <c r="AD852" s="36"/>
      <c r="AE852" s="36"/>
      <c r="AR852" s="206" t="s">
        <v>93</v>
      </c>
      <c r="AT852" s="206" t="s">
        <v>214</v>
      </c>
      <c r="AU852" s="206" t="s">
        <v>81</v>
      </c>
      <c r="AY852" s="19" t="s">
        <v>212</v>
      </c>
      <c r="BE852" s="207">
        <f>IF(N852="základní",J852,0)</f>
        <v>0</v>
      </c>
      <c r="BF852" s="207">
        <f>IF(N852="snížená",J852,0)</f>
        <v>0</v>
      </c>
      <c r="BG852" s="207">
        <f>IF(N852="zákl. přenesená",J852,0)</f>
        <v>0</v>
      </c>
      <c r="BH852" s="207">
        <f>IF(N852="sníž. přenesená",J852,0)</f>
        <v>0</v>
      </c>
      <c r="BI852" s="207">
        <f>IF(N852="nulová",J852,0)</f>
        <v>0</v>
      </c>
      <c r="BJ852" s="19" t="s">
        <v>79</v>
      </c>
      <c r="BK852" s="207">
        <f>ROUND(I852*H852,2)</f>
        <v>0</v>
      </c>
      <c r="BL852" s="19" t="s">
        <v>93</v>
      </c>
      <c r="BM852" s="206" t="s">
        <v>1162</v>
      </c>
    </row>
    <row r="853" spans="1:65" s="2" customFormat="1" ht="156">
      <c r="A853" s="36"/>
      <c r="B853" s="37"/>
      <c r="C853" s="38"/>
      <c r="D853" s="208" t="s">
        <v>220</v>
      </c>
      <c r="E853" s="38"/>
      <c r="F853" s="209" t="s">
        <v>1163</v>
      </c>
      <c r="G853" s="38"/>
      <c r="H853" s="38"/>
      <c r="I853" s="119"/>
      <c r="J853" s="38"/>
      <c r="K853" s="38"/>
      <c r="L853" s="41"/>
      <c r="M853" s="210"/>
      <c r="N853" s="211"/>
      <c r="O853" s="66"/>
      <c r="P853" s="66"/>
      <c r="Q853" s="66"/>
      <c r="R853" s="66"/>
      <c r="S853" s="66"/>
      <c r="T853" s="67"/>
      <c r="U853" s="36"/>
      <c r="V853" s="36"/>
      <c r="W853" s="36"/>
      <c r="X853" s="36"/>
      <c r="Y853" s="36"/>
      <c r="Z853" s="36"/>
      <c r="AA853" s="36"/>
      <c r="AB853" s="36"/>
      <c r="AC853" s="36"/>
      <c r="AD853" s="36"/>
      <c r="AE853" s="36"/>
      <c r="AT853" s="19" t="s">
        <v>220</v>
      </c>
      <c r="AU853" s="19" t="s">
        <v>81</v>
      </c>
    </row>
    <row r="854" spans="1:65" s="14" customFormat="1" ht="11.25">
      <c r="B854" s="222"/>
      <c r="C854" s="223"/>
      <c r="D854" s="208" t="s">
        <v>222</v>
      </c>
      <c r="E854" s="224" t="s">
        <v>21</v>
      </c>
      <c r="F854" s="225" t="s">
        <v>1164</v>
      </c>
      <c r="G854" s="223"/>
      <c r="H854" s="226">
        <v>83</v>
      </c>
      <c r="I854" s="227"/>
      <c r="J854" s="223"/>
      <c r="K854" s="223"/>
      <c r="L854" s="228"/>
      <c r="M854" s="229"/>
      <c r="N854" s="230"/>
      <c r="O854" s="230"/>
      <c r="P854" s="230"/>
      <c r="Q854" s="230"/>
      <c r="R854" s="230"/>
      <c r="S854" s="230"/>
      <c r="T854" s="231"/>
      <c r="AT854" s="232" t="s">
        <v>222</v>
      </c>
      <c r="AU854" s="232" t="s">
        <v>81</v>
      </c>
      <c r="AV854" s="14" t="s">
        <v>81</v>
      </c>
      <c r="AW854" s="14" t="s">
        <v>34</v>
      </c>
      <c r="AX854" s="14" t="s">
        <v>73</v>
      </c>
      <c r="AY854" s="232" t="s">
        <v>212</v>
      </c>
    </row>
    <row r="855" spans="1:65" s="14" customFormat="1" ht="11.25">
      <c r="B855" s="222"/>
      <c r="C855" s="223"/>
      <c r="D855" s="208" t="s">
        <v>222</v>
      </c>
      <c r="E855" s="224" t="s">
        <v>21</v>
      </c>
      <c r="F855" s="225" t="s">
        <v>1165</v>
      </c>
      <c r="G855" s="223"/>
      <c r="H855" s="226">
        <v>24</v>
      </c>
      <c r="I855" s="227"/>
      <c r="J855" s="223"/>
      <c r="K855" s="223"/>
      <c r="L855" s="228"/>
      <c r="M855" s="229"/>
      <c r="N855" s="230"/>
      <c r="O855" s="230"/>
      <c r="P855" s="230"/>
      <c r="Q855" s="230"/>
      <c r="R855" s="230"/>
      <c r="S855" s="230"/>
      <c r="T855" s="231"/>
      <c r="AT855" s="232" t="s">
        <v>222</v>
      </c>
      <c r="AU855" s="232" t="s">
        <v>81</v>
      </c>
      <c r="AV855" s="14" t="s">
        <v>81</v>
      </c>
      <c r="AW855" s="14" t="s">
        <v>34</v>
      </c>
      <c r="AX855" s="14" t="s">
        <v>73</v>
      </c>
      <c r="AY855" s="232" t="s">
        <v>212</v>
      </c>
    </row>
    <row r="856" spans="1:65" s="14" customFormat="1" ht="11.25">
      <c r="B856" s="222"/>
      <c r="C856" s="223"/>
      <c r="D856" s="208" t="s">
        <v>222</v>
      </c>
      <c r="E856" s="224" t="s">
        <v>21</v>
      </c>
      <c r="F856" s="225" t="s">
        <v>1166</v>
      </c>
      <c r="G856" s="223"/>
      <c r="H856" s="226">
        <v>24</v>
      </c>
      <c r="I856" s="227"/>
      <c r="J856" s="223"/>
      <c r="K856" s="223"/>
      <c r="L856" s="228"/>
      <c r="M856" s="229"/>
      <c r="N856" s="230"/>
      <c r="O856" s="230"/>
      <c r="P856" s="230"/>
      <c r="Q856" s="230"/>
      <c r="R856" s="230"/>
      <c r="S856" s="230"/>
      <c r="T856" s="231"/>
      <c r="AT856" s="232" t="s">
        <v>222</v>
      </c>
      <c r="AU856" s="232" t="s">
        <v>81</v>
      </c>
      <c r="AV856" s="14" t="s">
        <v>81</v>
      </c>
      <c r="AW856" s="14" t="s">
        <v>34</v>
      </c>
      <c r="AX856" s="14" t="s">
        <v>73</v>
      </c>
      <c r="AY856" s="232" t="s">
        <v>212</v>
      </c>
    </row>
    <row r="857" spans="1:65" s="14" customFormat="1" ht="11.25">
      <c r="B857" s="222"/>
      <c r="C857" s="223"/>
      <c r="D857" s="208" t="s">
        <v>222</v>
      </c>
      <c r="E857" s="224" t="s">
        <v>21</v>
      </c>
      <c r="F857" s="225" t="s">
        <v>1167</v>
      </c>
      <c r="G857" s="223"/>
      <c r="H857" s="226">
        <v>24</v>
      </c>
      <c r="I857" s="227"/>
      <c r="J857" s="223"/>
      <c r="K857" s="223"/>
      <c r="L857" s="228"/>
      <c r="M857" s="229"/>
      <c r="N857" s="230"/>
      <c r="O857" s="230"/>
      <c r="P857" s="230"/>
      <c r="Q857" s="230"/>
      <c r="R857" s="230"/>
      <c r="S857" s="230"/>
      <c r="T857" s="231"/>
      <c r="AT857" s="232" t="s">
        <v>222</v>
      </c>
      <c r="AU857" s="232" t="s">
        <v>81</v>
      </c>
      <c r="AV857" s="14" t="s">
        <v>81</v>
      </c>
      <c r="AW857" s="14" t="s">
        <v>34</v>
      </c>
      <c r="AX857" s="14" t="s">
        <v>73</v>
      </c>
      <c r="AY857" s="232" t="s">
        <v>212</v>
      </c>
    </row>
    <row r="858" spans="1:65" s="14" customFormat="1" ht="11.25">
      <c r="B858" s="222"/>
      <c r="C858" s="223"/>
      <c r="D858" s="208" t="s">
        <v>222</v>
      </c>
      <c r="E858" s="224" t="s">
        <v>21</v>
      </c>
      <c r="F858" s="225" t="s">
        <v>1168</v>
      </c>
      <c r="G858" s="223"/>
      <c r="H858" s="226">
        <v>45</v>
      </c>
      <c r="I858" s="227"/>
      <c r="J858" s="223"/>
      <c r="K858" s="223"/>
      <c r="L858" s="228"/>
      <c r="M858" s="229"/>
      <c r="N858" s="230"/>
      <c r="O858" s="230"/>
      <c r="P858" s="230"/>
      <c r="Q858" s="230"/>
      <c r="R858" s="230"/>
      <c r="S858" s="230"/>
      <c r="T858" s="231"/>
      <c r="AT858" s="232" t="s">
        <v>222</v>
      </c>
      <c r="AU858" s="232" t="s">
        <v>81</v>
      </c>
      <c r="AV858" s="14" t="s">
        <v>81</v>
      </c>
      <c r="AW858" s="14" t="s">
        <v>34</v>
      </c>
      <c r="AX858" s="14" t="s">
        <v>73</v>
      </c>
      <c r="AY858" s="232" t="s">
        <v>212</v>
      </c>
    </row>
    <row r="859" spans="1:65" s="14" customFormat="1" ht="11.25">
      <c r="B859" s="222"/>
      <c r="C859" s="223"/>
      <c r="D859" s="208" t="s">
        <v>222</v>
      </c>
      <c r="E859" s="224" t="s">
        <v>21</v>
      </c>
      <c r="F859" s="225" t="s">
        <v>1169</v>
      </c>
      <c r="G859" s="223"/>
      <c r="H859" s="226">
        <v>240</v>
      </c>
      <c r="I859" s="227"/>
      <c r="J859" s="223"/>
      <c r="K859" s="223"/>
      <c r="L859" s="228"/>
      <c r="M859" s="229"/>
      <c r="N859" s="230"/>
      <c r="O859" s="230"/>
      <c r="P859" s="230"/>
      <c r="Q859" s="230"/>
      <c r="R859" s="230"/>
      <c r="S859" s="230"/>
      <c r="T859" s="231"/>
      <c r="AT859" s="232" t="s">
        <v>222</v>
      </c>
      <c r="AU859" s="232" t="s">
        <v>81</v>
      </c>
      <c r="AV859" s="14" t="s">
        <v>81</v>
      </c>
      <c r="AW859" s="14" t="s">
        <v>34</v>
      </c>
      <c r="AX859" s="14" t="s">
        <v>73</v>
      </c>
      <c r="AY859" s="232" t="s">
        <v>212</v>
      </c>
    </row>
    <row r="860" spans="1:65" s="15" customFormat="1" ht="11.25">
      <c r="B860" s="233"/>
      <c r="C860" s="234"/>
      <c r="D860" s="208" t="s">
        <v>222</v>
      </c>
      <c r="E860" s="235" t="s">
        <v>21</v>
      </c>
      <c r="F860" s="236" t="s">
        <v>226</v>
      </c>
      <c r="G860" s="234"/>
      <c r="H860" s="237">
        <v>440</v>
      </c>
      <c r="I860" s="238"/>
      <c r="J860" s="234"/>
      <c r="K860" s="234"/>
      <c r="L860" s="239"/>
      <c r="M860" s="240"/>
      <c r="N860" s="241"/>
      <c r="O860" s="241"/>
      <c r="P860" s="241"/>
      <c r="Q860" s="241"/>
      <c r="R860" s="241"/>
      <c r="S860" s="241"/>
      <c r="T860" s="242"/>
      <c r="AT860" s="243" t="s">
        <v>222</v>
      </c>
      <c r="AU860" s="243" t="s">
        <v>81</v>
      </c>
      <c r="AV860" s="15" t="s">
        <v>88</v>
      </c>
      <c r="AW860" s="15" t="s">
        <v>34</v>
      </c>
      <c r="AX860" s="15" t="s">
        <v>79</v>
      </c>
      <c r="AY860" s="243" t="s">
        <v>212</v>
      </c>
    </row>
    <row r="861" spans="1:65" s="2" customFormat="1" ht="21.75" customHeight="1">
      <c r="A861" s="36"/>
      <c r="B861" s="37"/>
      <c r="C861" s="195" t="s">
        <v>1170</v>
      </c>
      <c r="D861" s="195" t="s">
        <v>214</v>
      </c>
      <c r="E861" s="196" t="s">
        <v>1171</v>
      </c>
      <c r="F861" s="197" t="s">
        <v>1172</v>
      </c>
      <c r="G861" s="198" t="s">
        <v>150</v>
      </c>
      <c r="H861" s="199">
        <v>6.1989999999999998</v>
      </c>
      <c r="I861" s="200"/>
      <c r="J861" s="201">
        <f>ROUND(I861*H861,2)</f>
        <v>0</v>
      </c>
      <c r="K861" s="197" t="s">
        <v>218</v>
      </c>
      <c r="L861" s="41"/>
      <c r="M861" s="202" t="s">
        <v>21</v>
      </c>
      <c r="N861" s="203" t="s">
        <v>44</v>
      </c>
      <c r="O861" s="66"/>
      <c r="P861" s="204">
        <f>O861*H861</f>
        <v>0</v>
      </c>
      <c r="Q861" s="204">
        <v>9.5E-4</v>
      </c>
      <c r="R861" s="204">
        <f>Q861*H861</f>
        <v>5.8890499999999998E-3</v>
      </c>
      <c r="S861" s="204">
        <v>0</v>
      </c>
      <c r="T861" s="205">
        <f>S861*H861</f>
        <v>0</v>
      </c>
      <c r="U861" s="36"/>
      <c r="V861" s="36"/>
      <c r="W861" s="36"/>
      <c r="X861" s="36"/>
      <c r="Y861" s="36"/>
      <c r="Z861" s="36"/>
      <c r="AA861" s="36"/>
      <c r="AB861" s="36"/>
      <c r="AC861" s="36"/>
      <c r="AD861" s="36"/>
      <c r="AE861" s="36"/>
      <c r="AR861" s="206" t="s">
        <v>93</v>
      </c>
      <c r="AT861" s="206" t="s">
        <v>214</v>
      </c>
      <c r="AU861" s="206" t="s">
        <v>81</v>
      </c>
      <c r="AY861" s="19" t="s">
        <v>212</v>
      </c>
      <c r="BE861" s="207">
        <f>IF(N861="základní",J861,0)</f>
        <v>0</v>
      </c>
      <c r="BF861" s="207">
        <f>IF(N861="snížená",J861,0)</f>
        <v>0</v>
      </c>
      <c r="BG861" s="207">
        <f>IF(N861="zákl. přenesená",J861,0)</f>
        <v>0</v>
      </c>
      <c r="BH861" s="207">
        <f>IF(N861="sníž. přenesená",J861,0)</f>
        <v>0</v>
      </c>
      <c r="BI861" s="207">
        <f>IF(N861="nulová",J861,0)</f>
        <v>0</v>
      </c>
      <c r="BJ861" s="19" t="s">
        <v>79</v>
      </c>
      <c r="BK861" s="207">
        <f>ROUND(I861*H861,2)</f>
        <v>0</v>
      </c>
      <c r="BL861" s="19" t="s">
        <v>93</v>
      </c>
      <c r="BM861" s="206" t="s">
        <v>1173</v>
      </c>
    </row>
    <row r="862" spans="1:65" s="14" customFormat="1" ht="11.25">
      <c r="B862" s="222"/>
      <c r="C862" s="223"/>
      <c r="D862" s="208" t="s">
        <v>222</v>
      </c>
      <c r="E862" s="224" t="s">
        <v>21</v>
      </c>
      <c r="F862" s="225" t="s">
        <v>1174</v>
      </c>
      <c r="G862" s="223"/>
      <c r="H862" s="226">
        <v>6.1989999999999998</v>
      </c>
      <c r="I862" s="227"/>
      <c r="J862" s="223"/>
      <c r="K862" s="223"/>
      <c r="L862" s="228"/>
      <c r="M862" s="229"/>
      <c r="N862" s="230"/>
      <c r="O862" s="230"/>
      <c r="P862" s="230"/>
      <c r="Q862" s="230"/>
      <c r="R862" s="230"/>
      <c r="S862" s="230"/>
      <c r="T862" s="231"/>
      <c r="AT862" s="232" t="s">
        <v>222</v>
      </c>
      <c r="AU862" s="232" t="s">
        <v>81</v>
      </c>
      <c r="AV862" s="14" t="s">
        <v>81</v>
      </c>
      <c r="AW862" s="14" t="s">
        <v>34</v>
      </c>
      <c r="AX862" s="14" t="s">
        <v>79</v>
      </c>
      <c r="AY862" s="232" t="s">
        <v>212</v>
      </c>
    </row>
    <row r="863" spans="1:65" s="2" customFormat="1" ht="21.75" customHeight="1">
      <c r="A863" s="36"/>
      <c r="B863" s="37"/>
      <c r="C863" s="195" t="s">
        <v>1175</v>
      </c>
      <c r="D863" s="195" t="s">
        <v>214</v>
      </c>
      <c r="E863" s="196" t="s">
        <v>1176</v>
      </c>
      <c r="F863" s="197" t="s">
        <v>1177</v>
      </c>
      <c r="G863" s="198" t="s">
        <v>150</v>
      </c>
      <c r="H863" s="199">
        <v>5</v>
      </c>
      <c r="I863" s="200"/>
      <c r="J863" s="201">
        <f>ROUND(I863*H863,2)</f>
        <v>0</v>
      </c>
      <c r="K863" s="197" t="s">
        <v>218</v>
      </c>
      <c r="L863" s="41"/>
      <c r="M863" s="202" t="s">
        <v>21</v>
      </c>
      <c r="N863" s="203" t="s">
        <v>44</v>
      </c>
      <c r="O863" s="66"/>
      <c r="P863" s="204">
        <f>O863*H863</f>
        <v>0</v>
      </c>
      <c r="Q863" s="204">
        <v>0</v>
      </c>
      <c r="R863" s="204">
        <f>Q863*H863</f>
        <v>0</v>
      </c>
      <c r="S863" s="204">
        <v>0.26100000000000001</v>
      </c>
      <c r="T863" s="205">
        <f>S863*H863</f>
        <v>1.3050000000000002</v>
      </c>
      <c r="U863" s="36"/>
      <c r="V863" s="36"/>
      <c r="W863" s="36"/>
      <c r="X863" s="36"/>
      <c r="Y863" s="36"/>
      <c r="Z863" s="36"/>
      <c r="AA863" s="36"/>
      <c r="AB863" s="36"/>
      <c r="AC863" s="36"/>
      <c r="AD863" s="36"/>
      <c r="AE863" s="36"/>
      <c r="AR863" s="206" t="s">
        <v>93</v>
      </c>
      <c r="AT863" s="206" t="s">
        <v>214</v>
      </c>
      <c r="AU863" s="206" t="s">
        <v>81</v>
      </c>
      <c r="AY863" s="19" t="s">
        <v>212</v>
      </c>
      <c r="BE863" s="207">
        <f>IF(N863="základní",J863,0)</f>
        <v>0</v>
      </c>
      <c r="BF863" s="207">
        <f>IF(N863="snížená",J863,0)</f>
        <v>0</v>
      </c>
      <c r="BG863" s="207">
        <f>IF(N863="zákl. přenesená",J863,0)</f>
        <v>0</v>
      </c>
      <c r="BH863" s="207">
        <f>IF(N863="sníž. přenesená",J863,0)</f>
        <v>0</v>
      </c>
      <c r="BI863" s="207">
        <f>IF(N863="nulová",J863,0)</f>
        <v>0</v>
      </c>
      <c r="BJ863" s="19" t="s">
        <v>79</v>
      </c>
      <c r="BK863" s="207">
        <f>ROUND(I863*H863,2)</f>
        <v>0</v>
      </c>
      <c r="BL863" s="19" t="s">
        <v>93</v>
      </c>
      <c r="BM863" s="206" t="s">
        <v>1178</v>
      </c>
    </row>
    <row r="864" spans="1:65" s="14" customFormat="1" ht="11.25">
      <c r="B864" s="222"/>
      <c r="C864" s="223"/>
      <c r="D864" s="208" t="s">
        <v>222</v>
      </c>
      <c r="E864" s="224" t="s">
        <v>21</v>
      </c>
      <c r="F864" s="225" t="s">
        <v>1179</v>
      </c>
      <c r="G864" s="223"/>
      <c r="H864" s="226">
        <v>5</v>
      </c>
      <c r="I864" s="227"/>
      <c r="J864" s="223"/>
      <c r="K864" s="223"/>
      <c r="L864" s="228"/>
      <c r="M864" s="229"/>
      <c r="N864" s="230"/>
      <c r="O864" s="230"/>
      <c r="P864" s="230"/>
      <c r="Q864" s="230"/>
      <c r="R864" s="230"/>
      <c r="S864" s="230"/>
      <c r="T864" s="231"/>
      <c r="AT864" s="232" t="s">
        <v>222</v>
      </c>
      <c r="AU864" s="232" t="s">
        <v>81</v>
      </c>
      <c r="AV864" s="14" t="s">
        <v>81</v>
      </c>
      <c r="AW864" s="14" t="s">
        <v>34</v>
      </c>
      <c r="AX864" s="14" t="s">
        <v>79</v>
      </c>
      <c r="AY864" s="232" t="s">
        <v>212</v>
      </c>
    </row>
    <row r="865" spans="1:65" s="2" customFormat="1" ht="21.75" customHeight="1">
      <c r="A865" s="36"/>
      <c r="B865" s="37"/>
      <c r="C865" s="195" t="s">
        <v>1180</v>
      </c>
      <c r="D865" s="195" t="s">
        <v>214</v>
      </c>
      <c r="E865" s="196" t="s">
        <v>1181</v>
      </c>
      <c r="F865" s="197" t="s">
        <v>1182</v>
      </c>
      <c r="G865" s="198" t="s">
        <v>217</v>
      </c>
      <c r="H865" s="199">
        <v>8.6720000000000006</v>
      </c>
      <c r="I865" s="200"/>
      <c r="J865" s="201">
        <f>ROUND(I865*H865,2)</f>
        <v>0</v>
      </c>
      <c r="K865" s="197" t="s">
        <v>218</v>
      </c>
      <c r="L865" s="41"/>
      <c r="M865" s="202" t="s">
        <v>21</v>
      </c>
      <c r="N865" s="203" t="s">
        <v>44</v>
      </c>
      <c r="O865" s="66"/>
      <c r="P865" s="204">
        <f>O865*H865</f>
        <v>0</v>
      </c>
      <c r="Q865" s="204">
        <v>0</v>
      </c>
      <c r="R865" s="204">
        <f>Q865*H865</f>
        <v>0</v>
      </c>
      <c r="S865" s="204">
        <v>1.8</v>
      </c>
      <c r="T865" s="205">
        <f>S865*H865</f>
        <v>15.609600000000002</v>
      </c>
      <c r="U865" s="36"/>
      <c r="V865" s="36"/>
      <c r="W865" s="36"/>
      <c r="X865" s="36"/>
      <c r="Y865" s="36"/>
      <c r="Z865" s="36"/>
      <c r="AA865" s="36"/>
      <c r="AB865" s="36"/>
      <c r="AC865" s="36"/>
      <c r="AD865" s="36"/>
      <c r="AE865" s="36"/>
      <c r="AR865" s="206" t="s">
        <v>93</v>
      </c>
      <c r="AT865" s="206" t="s">
        <v>214</v>
      </c>
      <c r="AU865" s="206" t="s">
        <v>81</v>
      </c>
      <c r="AY865" s="19" t="s">
        <v>212</v>
      </c>
      <c r="BE865" s="207">
        <f>IF(N865="základní",J865,0)</f>
        <v>0</v>
      </c>
      <c r="BF865" s="207">
        <f>IF(N865="snížená",J865,0)</f>
        <v>0</v>
      </c>
      <c r="BG865" s="207">
        <f>IF(N865="zákl. přenesená",J865,0)</f>
        <v>0</v>
      </c>
      <c r="BH865" s="207">
        <f>IF(N865="sníž. přenesená",J865,0)</f>
        <v>0</v>
      </c>
      <c r="BI865" s="207">
        <f>IF(N865="nulová",J865,0)</f>
        <v>0</v>
      </c>
      <c r="BJ865" s="19" t="s">
        <v>79</v>
      </c>
      <c r="BK865" s="207">
        <f>ROUND(I865*H865,2)</f>
        <v>0</v>
      </c>
      <c r="BL865" s="19" t="s">
        <v>93</v>
      </c>
      <c r="BM865" s="206" t="s">
        <v>1183</v>
      </c>
    </row>
    <row r="866" spans="1:65" s="2" customFormat="1" ht="39">
      <c r="A866" s="36"/>
      <c r="B866" s="37"/>
      <c r="C866" s="38"/>
      <c r="D866" s="208" t="s">
        <v>220</v>
      </c>
      <c r="E866" s="38"/>
      <c r="F866" s="209" t="s">
        <v>1184</v>
      </c>
      <c r="G866" s="38"/>
      <c r="H866" s="38"/>
      <c r="I866" s="119"/>
      <c r="J866" s="38"/>
      <c r="K866" s="38"/>
      <c r="L866" s="41"/>
      <c r="M866" s="210"/>
      <c r="N866" s="211"/>
      <c r="O866" s="66"/>
      <c r="P866" s="66"/>
      <c r="Q866" s="66"/>
      <c r="R866" s="66"/>
      <c r="S866" s="66"/>
      <c r="T866" s="67"/>
      <c r="U866" s="36"/>
      <c r="V866" s="36"/>
      <c r="W866" s="36"/>
      <c r="X866" s="36"/>
      <c r="Y866" s="36"/>
      <c r="Z866" s="36"/>
      <c r="AA866" s="36"/>
      <c r="AB866" s="36"/>
      <c r="AC866" s="36"/>
      <c r="AD866" s="36"/>
      <c r="AE866" s="36"/>
      <c r="AT866" s="19" t="s">
        <v>220</v>
      </c>
      <c r="AU866" s="19" t="s">
        <v>81</v>
      </c>
    </row>
    <row r="867" spans="1:65" s="13" customFormat="1" ht="11.25">
      <c r="B867" s="212"/>
      <c r="C867" s="213"/>
      <c r="D867" s="208" t="s">
        <v>222</v>
      </c>
      <c r="E867" s="214" t="s">
        <v>21</v>
      </c>
      <c r="F867" s="215" t="s">
        <v>1185</v>
      </c>
      <c r="G867" s="213"/>
      <c r="H867" s="214" t="s">
        <v>21</v>
      </c>
      <c r="I867" s="216"/>
      <c r="J867" s="213"/>
      <c r="K867" s="213"/>
      <c r="L867" s="217"/>
      <c r="M867" s="218"/>
      <c r="N867" s="219"/>
      <c r="O867" s="219"/>
      <c r="P867" s="219"/>
      <c r="Q867" s="219"/>
      <c r="R867" s="219"/>
      <c r="S867" s="219"/>
      <c r="T867" s="220"/>
      <c r="AT867" s="221" t="s">
        <v>222</v>
      </c>
      <c r="AU867" s="221" t="s">
        <v>81</v>
      </c>
      <c r="AV867" s="13" t="s">
        <v>79</v>
      </c>
      <c r="AW867" s="13" t="s">
        <v>34</v>
      </c>
      <c r="AX867" s="13" t="s">
        <v>73</v>
      </c>
      <c r="AY867" s="221" t="s">
        <v>212</v>
      </c>
    </row>
    <row r="868" spans="1:65" s="14" customFormat="1" ht="11.25">
      <c r="B868" s="222"/>
      <c r="C868" s="223"/>
      <c r="D868" s="208" t="s">
        <v>222</v>
      </c>
      <c r="E868" s="224" t="s">
        <v>21</v>
      </c>
      <c r="F868" s="225" t="s">
        <v>1186</v>
      </c>
      <c r="G868" s="223"/>
      <c r="H868" s="226">
        <v>2.1680000000000001</v>
      </c>
      <c r="I868" s="227"/>
      <c r="J868" s="223"/>
      <c r="K868" s="223"/>
      <c r="L868" s="228"/>
      <c r="M868" s="229"/>
      <c r="N868" s="230"/>
      <c r="O868" s="230"/>
      <c r="P868" s="230"/>
      <c r="Q868" s="230"/>
      <c r="R868" s="230"/>
      <c r="S868" s="230"/>
      <c r="T868" s="231"/>
      <c r="AT868" s="232" t="s">
        <v>222</v>
      </c>
      <c r="AU868" s="232" t="s">
        <v>81</v>
      </c>
      <c r="AV868" s="14" t="s">
        <v>81</v>
      </c>
      <c r="AW868" s="14" t="s">
        <v>34</v>
      </c>
      <c r="AX868" s="14" t="s">
        <v>73</v>
      </c>
      <c r="AY868" s="232" t="s">
        <v>212</v>
      </c>
    </row>
    <row r="869" spans="1:65" s="14" customFormat="1" ht="11.25">
      <c r="B869" s="222"/>
      <c r="C869" s="223"/>
      <c r="D869" s="208" t="s">
        <v>222</v>
      </c>
      <c r="E869" s="224" t="s">
        <v>21</v>
      </c>
      <c r="F869" s="225" t="s">
        <v>1187</v>
      </c>
      <c r="G869" s="223"/>
      <c r="H869" s="226">
        <v>2.1680000000000001</v>
      </c>
      <c r="I869" s="227"/>
      <c r="J869" s="223"/>
      <c r="K869" s="223"/>
      <c r="L869" s="228"/>
      <c r="M869" s="229"/>
      <c r="N869" s="230"/>
      <c r="O869" s="230"/>
      <c r="P869" s="230"/>
      <c r="Q869" s="230"/>
      <c r="R869" s="230"/>
      <c r="S869" s="230"/>
      <c r="T869" s="231"/>
      <c r="AT869" s="232" t="s">
        <v>222</v>
      </c>
      <c r="AU869" s="232" t="s">
        <v>81</v>
      </c>
      <c r="AV869" s="14" t="s">
        <v>81</v>
      </c>
      <c r="AW869" s="14" t="s">
        <v>34</v>
      </c>
      <c r="AX869" s="14" t="s">
        <v>73</v>
      </c>
      <c r="AY869" s="232" t="s">
        <v>212</v>
      </c>
    </row>
    <row r="870" spans="1:65" s="14" customFormat="1" ht="11.25">
      <c r="B870" s="222"/>
      <c r="C870" s="223"/>
      <c r="D870" s="208" t="s">
        <v>222</v>
      </c>
      <c r="E870" s="224" t="s">
        <v>21</v>
      </c>
      <c r="F870" s="225" t="s">
        <v>1188</v>
      </c>
      <c r="G870" s="223"/>
      <c r="H870" s="226">
        <v>2.1680000000000001</v>
      </c>
      <c r="I870" s="227"/>
      <c r="J870" s="223"/>
      <c r="K870" s="223"/>
      <c r="L870" s="228"/>
      <c r="M870" s="229"/>
      <c r="N870" s="230"/>
      <c r="O870" s="230"/>
      <c r="P870" s="230"/>
      <c r="Q870" s="230"/>
      <c r="R870" s="230"/>
      <c r="S870" s="230"/>
      <c r="T870" s="231"/>
      <c r="AT870" s="232" t="s">
        <v>222</v>
      </c>
      <c r="AU870" s="232" t="s">
        <v>81</v>
      </c>
      <c r="AV870" s="14" t="s">
        <v>81</v>
      </c>
      <c r="AW870" s="14" t="s">
        <v>34</v>
      </c>
      <c r="AX870" s="14" t="s">
        <v>73</v>
      </c>
      <c r="AY870" s="232" t="s">
        <v>212</v>
      </c>
    </row>
    <row r="871" spans="1:65" s="14" customFormat="1" ht="11.25">
      <c r="B871" s="222"/>
      <c r="C871" s="223"/>
      <c r="D871" s="208" t="s">
        <v>222</v>
      </c>
      <c r="E871" s="224" t="s">
        <v>21</v>
      </c>
      <c r="F871" s="225" t="s">
        <v>1189</v>
      </c>
      <c r="G871" s="223"/>
      <c r="H871" s="226">
        <v>2.1680000000000001</v>
      </c>
      <c r="I871" s="227"/>
      <c r="J871" s="223"/>
      <c r="K871" s="223"/>
      <c r="L871" s="228"/>
      <c r="M871" s="229"/>
      <c r="N871" s="230"/>
      <c r="O871" s="230"/>
      <c r="P871" s="230"/>
      <c r="Q871" s="230"/>
      <c r="R871" s="230"/>
      <c r="S871" s="230"/>
      <c r="T871" s="231"/>
      <c r="AT871" s="232" t="s">
        <v>222</v>
      </c>
      <c r="AU871" s="232" t="s">
        <v>81</v>
      </c>
      <c r="AV871" s="14" t="s">
        <v>81</v>
      </c>
      <c r="AW871" s="14" t="s">
        <v>34</v>
      </c>
      <c r="AX871" s="14" t="s">
        <v>73</v>
      </c>
      <c r="AY871" s="232" t="s">
        <v>212</v>
      </c>
    </row>
    <row r="872" spans="1:65" s="15" customFormat="1" ht="11.25">
      <c r="B872" s="233"/>
      <c r="C872" s="234"/>
      <c r="D872" s="208" t="s">
        <v>222</v>
      </c>
      <c r="E872" s="235" t="s">
        <v>21</v>
      </c>
      <c r="F872" s="236" t="s">
        <v>226</v>
      </c>
      <c r="G872" s="234"/>
      <c r="H872" s="237">
        <v>8.6720000000000006</v>
      </c>
      <c r="I872" s="238"/>
      <c r="J872" s="234"/>
      <c r="K872" s="234"/>
      <c r="L872" s="239"/>
      <c r="M872" s="240"/>
      <c r="N872" s="241"/>
      <c r="O872" s="241"/>
      <c r="P872" s="241"/>
      <c r="Q872" s="241"/>
      <c r="R872" s="241"/>
      <c r="S872" s="241"/>
      <c r="T872" s="242"/>
      <c r="AT872" s="243" t="s">
        <v>222</v>
      </c>
      <c r="AU872" s="243" t="s">
        <v>81</v>
      </c>
      <c r="AV872" s="15" t="s">
        <v>88</v>
      </c>
      <c r="AW872" s="15" t="s">
        <v>34</v>
      </c>
      <c r="AX872" s="15" t="s">
        <v>79</v>
      </c>
      <c r="AY872" s="243" t="s">
        <v>212</v>
      </c>
    </row>
    <row r="873" spans="1:65" s="2" customFormat="1" ht="16.5" customHeight="1">
      <c r="A873" s="36"/>
      <c r="B873" s="37"/>
      <c r="C873" s="195" t="s">
        <v>1190</v>
      </c>
      <c r="D873" s="195" t="s">
        <v>214</v>
      </c>
      <c r="E873" s="196" t="s">
        <v>1191</v>
      </c>
      <c r="F873" s="197" t="s">
        <v>1192</v>
      </c>
      <c r="G873" s="198" t="s">
        <v>217</v>
      </c>
      <c r="H873" s="199">
        <v>0.16</v>
      </c>
      <c r="I873" s="200"/>
      <c r="J873" s="201">
        <f>ROUND(I873*H873,2)</f>
        <v>0</v>
      </c>
      <c r="K873" s="197" t="s">
        <v>218</v>
      </c>
      <c r="L873" s="41"/>
      <c r="M873" s="202" t="s">
        <v>21</v>
      </c>
      <c r="N873" s="203" t="s">
        <v>44</v>
      </c>
      <c r="O873" s="66"/>
      <c r="P873" s="204">
        <f>O873*H873</f>
        <v>0</v>
      </c>
      <c r="Q873" s="204">
        <v>0</v>
      </c>
      <c r="R873" s="204">
        <f>Q873*H873</f>
        <v>0</v>
      </c>
      <c r="S873" s="204">
        <v>2.2000000000000002</v>
      </c>
      <c r="T873" s="205">
        <f>S873*H873</f>
        <v>0.35200000000000004</v>
      </c>
      <c r="U873" s="36"/>
      <c r="V873" s="36"/>
      <c r="W873" s="36"/>
      <c r="X873" s="36"/>
      <c r="Y873" s="36"/>
      <c r="Z873" s="36"/>
      <c r="AA873" s="36"/>
      <c r="AB873" s="36"/>
      <c r="AC873" s="36"/>
      <c r="AD873" s="36"/>
      <c r="AE873" s="36"/>
      <c r="AR873" s="206" t="s">
        <v>93</v>
      </c>
      <c r="AT873" s="206" t="s">
        <v>214</v>
      </c>
      <c r="AU873" s="206" t="s">
        <v>81</v>
      </c>
      <c r="AY873" s="19" t="s">
        <v>212</v>
      </c>
      <c r="BE873" s="207">
        <f>IF(N873="základní",J873,0)</f>
        <v>0</v>
      </c>
      <c r="BF873" s="207">
        <f>IF(N873="snížená",J873,0)</f>
        <v>0</v>
      </c>
      <c r="BG873" s="207">
        <f>IF(N873="zákl. přenesená",J873,0)</f>
        <v>0</v>
      </c>
      <c r="BH873" s="207">
        <f>IF(N873="sníž. přenesená",J873,0)</f>
        <v>0</v>
      </c>
      <c r="BI873" s="207">
        <f>IF(N873="nulová",J873,0)</f>
        <v>0</v>
      </c>
      <c r="BJ873" s="19" t="s">
        <v>79</v>
      </c>
      <c r="BK873" s="207">
        <f>ROUND(I873*H873,2)</f>
        <v>0</v>
      </c>
      <c r="BL873" s="19" t="s">
        <v>93</v>
      </c>
      <c r="BM873" s="206" t="s">
        <v>1193</v>
      </c>
    </row>
    <row r="874" spans="1:65" s="13" customFormat="1" ht="11.25">
      <c r="B874" s="212"/>
      <c r="C874" s="213"/>
      <c r="D874" s="208" t="s">
        <v>222</v>
      </c>
      <c r="E874" s="214" t="s">
        <v>21</v>
      </c>
      <c r="F874" s="215" t="s">
        <v>944</v>
      </c>
      <c r="G874" s="213"/>
      <c r="H874" s="214" t="s">
        <v>21</v>
      </c>
      <c r="I874" s="216"/>
      <c r="J874" s="213"/>
      <c r="K874" s="213"/>
      <c r="L874" s="217"/>
      <c r="M874" s="218"/>
      <c r="N874" s="219"/>
      <c r="O874" s="219"/>
      <c r="P874" s="219"/>
      <c r="Q874" s="219"/>
      <c r="R874" s="219"/>
      <c r="S874" s="219"/>
      <c r="T874" s="220"/>
      <c r="AT874" s="221" t="s">
        <v>222</v>
      </c>
      <c r="AU874" s="221" t="s">
        <v>81</v>
      </c>
      <c r="AV874" s="13" t="s">
        <v>79</v>
      </c>
      <c r="AW874" s="13" t="s">
        <v>34</v>
      </c>
      <c r="AX874" s="13" t="s">
        <v>73</v>
      </c>
      <c r="AY874" s="221" t="s">
        <v>212</v>
      </c>
    </row>
    <row r="875" spans="1:65" s="14" customFormat="1" ht="11.25">
      <c r="B875" s="222"/>
      <c r="C875" s="223"/>
      <c r="D875" s="208" t="s">
        <v>222</v>
      </c>
      <c r="E875" s="224" t="s">
        <v>21</v>
      </c>
      <c r="F875" s="225" t="s">
        <v>1194</v>
      </c>
      <c r="G875" s="223"/>
      <c r="H875" s="226">
        <v>0.06</v>
      </c>
      <c r="I875" s="227"/>
      <c r="J875" s="223"/>
      <c r="K875" s="223"/>
      <c r="L875" s="228"/>
      <c r="M875" s="229"/>
      <c r="N875" s="230"/>
      <c r="O875" s="230"/>
      <c r="P875" s="230"/>
      <c r="Q875" s="230"/>
      <c r="R875" s="230"/>
      <c r="S875" s="230"/>
      <c r="T875" s="231"/>
      <c r="AT875" s="232" t="s">
        <v>222</v>
      </c>
      <c r="AU875" s="232" t="s">
        <v>81</v>
      </c>
      <c r="AV875" s="14" t="s">
        <v>81</v>
      </c>
      <c r="AW875" s="14" t="s">
        <v>34</v>
      </c>
      <c r="AX875" s="14" t="s">
        <v>73</v>
      </c>
      <c r="AY875" s="232" t="s">
        <v>212</v>
      </c>
    </row>
    <row r="876" spans="1:65" s="14" customFormat="1" ht="11.25">
      <c r="B876" s="222"/>
      <c r="C876" s="223"/>
      <c r="D876" s="208" t="s">
        <v>222</v>
      </c>
      <c r="E876" s="224" t="s">
        <v>21</v>
      </c>
      <c r="F876" s="225" t="s">
        <v>945</v>
      </c>
      <c r="G876" s="223"/>
      <c r="H876" s="226">
        <v>0.1</v>
      </c>
      <c r="I876" s="227"/>
      <c r="J876" s="223"/>
      <c r="K876" s="223"/>
      <c r="L876" s="228"/>
      <c r="M876" s="229"/>
      <c r="N876" s="230"/>
      <c r="O876" s="230"/>
      <c r="P876" s="230"/>
      <c r="Q876" s="230"/>
      <c r="R876" s="230"/>
      <c r="S876" s="230"/>
      <c r="T876" s="231"/>
      <c r="AT876" s="232" t="s">
        <v>222</v>
      </c>
      <c r="AU876" s="232" t="s">
        <v>81</v>
      </c>
      <c r="AV876" s="14" t="s">
        <v>81</v>
      </c>
      <c r="AW876" s="14" t="s">
        <v>34</v>
      </c>
      <c r="AX876" s="14" t="s">
        <v>73</v>
      </c>
      <c r="AY876" s="232" t="s">
        <v>212</v>
      </c>
    </row>
    <row r="877" spans="1:65" s="15" customFormat="1" ht="11.25">
      <c r="B877" s="233"/>
      <c r="C877" s="234"/>
      <c r="D877" s="208" t="s">
        <v>222</v>
      </c>
      <c r="E877" s="235" t="s">
        <v>21</v>
      </c>
      <c r="F877" s="236" t="s">
        <v>226</v>
      </c>
      <c r="G877" s="234"/>
      <c r="H877" s="237">
        <v>0.16</v>
      </c>
      <c r="I877" s="238"/>
      <c r="J877" s="234"/>
      <c r="K877" s="234"/>
      <c r="L877" s="239"/>
      <c r="M877" s="240"/>
      <c r="N877" s="241"/>
      <c r="O877" s="241"/>
      <c r="P877" s="241"/>
      <c r="Q877" s="241"/>
      <c r="R877" s="241"/>
      <c r="S877" s="241"/>
      <c r="T877" s="242"/>
      <c r="AT877" s="243" t="s">
        <v>222</v>
      </c>
      <c r="AU877" s="243" t="s">
        <v>81</v>
      </c>
      <c r="AV877" s="15" t="s">
        <v>88</v>
      </c>
      <c r="AW877" s="15" t="s">
        <v>34</v>
      </c>
      <c r="AX877" s="15" t="s">
        <v>79</v>
      </c>
      <c r="AY877" s="243" t="s">
        <v>212</v>
      </c>
    </row>
    <row r="878" spans="1:65" s="2" customFormat="1" ht="16.5" customHeight="1">
      <c r="A878" s="36"/>
      <c r="B878" s="37"/>
      <c r="C878" s="195" t="s">
        <v>1195</v>
      </c>
      <c r="D878" s="195" t="s">
        <v>214</v>
      </c>
      <c r="E878" s="196" t="s">
        <v>1196</v>
      </c>
      <c r="F878" s="197" t="s">
        <v>1197</v>
      </c>
      <c r="G878" s="198" t="s">
        <v>217</v>
      </c>
      <c r="H878" s="199">
        <v>0.16</v>
      </c>
      <c r="I878" s="200"/>
      <c r="J878" s="201">
        <f>ROUND(I878*H878,2)</f>
        <v>0</v>
      </c>
      <c r="K878" s="197" t="s">
        <v>218</v>
      </c>
      <c r="L878" s="41"/>
      <c r="M878" s="202" t="s">
        <v>21</v>
      </c>
      <c r="N878" s="203" t="s">
        <v>44</v>
      </c>
      <c r="O878" s="66"/>
      <c r="P878" s="204">
        <f>O878*H878</f>
        <v>0</v>
      </c>
      <c r="Q878" s="204">
        <v>0</v>
      </c>
      <c r="R878" s="204">
        <f>Q878*H878</f>
        <v>0</v>
      </c>
      <c r="S878" s="204">
        <v>4.3999999999999997E-2</v>
      </c>
      <c r="T878" s="205">
        <f>S878*H878</f>
        <v>7.0399999999999994E-3</v>
      </c>
      <c r="U878" s="36"/>
      <c r="V878" s="36"/>
      <c r="W878" s="36"/>
      <c r="X878" s="36"/>
      <c r="Y878" s="36"/>
      <c r="Z878" s="36"/>
      <c r="AA878" s="36"/>
      <c r="AB878" s="36"/>
      <c r="AC878" s="36"/>
      <c r="AD878" s="36"/>
      <c r="AE878" s="36"/>
      <c r="AR878" s="206" t="s">
        <v>93</v>
      </c>
      <c r="AT878" s="206" t="s">
        <v>214</v>
      </c>
      <c r="AU878" s="206" t="s">
        <v>81</v>
      </c>
      <c r="AY878" s="19" t="s">
        <v>212</v>
      </c>
      <c r="BE878" s="207">
        <f>IF(N878="základní",J878,0)</f>
        <v>0</v>
      </c>
      <c r="BF878" s="207">
        <f>IF(N878="snížená",J878,0)</f>
        <v>0</v>
      </c>
      <c r="BG878" s="207">
        <f>IF(N878="zákl. přenesená",J878,0)</f>
        <v>0</v>
      </c>
      <c r="BH878" s="207">
        <f>IF(N878="sníž. přenesená",J878,0)</f>
        <v>0</v>
      </c>
      <c r="BI878" s="207">
        <f>IF(N878="nulová",J878,0)</f>
        <v>0</v>
      </c>
      <c r="BJ878" s="19" t="s">
        <v>79</v>
      </c>
      <c r="BK878" s="207">
        <f>ROUND(I878*H878,2)</f>
        <v>0</v>
      </c>
      <c r="BL878" s="19" t="s">
        <v>93</v>
      </c>
      <c r="BM878" s="206" t="s">
        <v>1198</v>
      </c>
    </row>
    <row r="879" spans="1:65" s="13" customFormat="1" ht="11.25">
      <c r="B879" s="212"/>
      <c r="C879" s="213"/>
      <c r="D879" s="208" t="s">
        <v>222</v>
      </c>
      <c r="E879" s="214" t="s">
        <v>21</v>
      </c>
      <c r="F879" s="215" t="s">
        <v>944</v>
      </c>
      <c r="G879" s="213"/>
      <c r="H879" s="214" t="s">
        <v>21</v>
      </c>
      <c r="I879" s="216"/>
      <c r="J879" s="213"/>
      <c r="K879" s="213"/>
      <c r="L879" s="217"/>
      <c r="M879" s="218"/>
      <c r="N879" s="219"/>
      <c r="O879" s="219"/>
      <c r="P879" s="219"/>
      <c r="Q879" s="219"/>
      <c r="R879" s="219"/>
      <c r="S879" s="219"/>
      <c r="T879" s="220"/>
      <c r="AT879" s="221" t="s">
        <v>222</v>
      </c>
      <c r="AU879" s="221" t="s">
        <v>81</v>
      </c>
      <c r="AV879" s="13" t="s">
        <v>79</v>
      </c>
      <c r="AW879" s="13" t="s">
        <v>34</v>
      </c>
      <c r="AX879" s="13" t="s">
        <v>73</v>
      </c>
      <c r="AY879" s="221" t="s">
        <v>212</v>
      </c>
    </row>
    <row r="880" spans="1:65" s="14" customFormat="1" ht="11.25">
      <c r="B880" s="222"/>
      <c r="C880" s="223"/>
      <c r="D880" s="208" t="s">
        <v>222</v>
      </c>
      <c r="E880" s="224" t="s">
        <v>21</v>
      </c>
      <c r="F880" s="225" t="s">
        <v>1194</v>
      </c>
      <c r="G880" s="223"/>
      <c r="H880" s="226">
        <v>0.06</v>
      </c>
      <c r="I880" s="227"/>
      <c r="J880" s="223"/>
      <c r="K880" s="223"/>
      <c r="L880" s="228"/>
      <c r="M880" s="229"/>
      <c r="N880" s="230"/>
      <c r="O880" s="230"/>
      <c r="P880" s="230"/>
      <c r="Q880" s="230"/>
      <c r="R880" s="230"/>
      <c r="S880" s="230"/>
      <c r="T880" s="231"/>
      <c r="AT880" s="232" t="s">
        <v>222</v>
      </c>
      <c r="AU880" s="232" t="s">
        <v>81</v>
      </c>
      <c r="AV880" s="14" t="s">
        <v>81</v>
      </c>
      <c r="AW880" s="14" t="s">
        <v>34</v>
      </c>
      <c r="AX880" s="14" t="s">
        <v>73</v>
      </c>
      <c r="AY880" s="232" t="s">
        <v>212</v>
      </c>
    </row>
    <row r="881" spans="1:65" s="14" customFormat="1" ht="11.25">
      <c r="B881" s="222"/>
      <c r="C881" s="223"/>
      <c r="D881" s="208" t="s">
        <v>222</v>
      </c>
      <c r="E881" s="224" t="s">
        <v>21</v>
      </c>
      <c r="F881" s="225" t="s">
        <v>945</v>
      </c>
      <c r="G881" s="223"/>
      <c r="H881" s="226">
        <v>0.1</v>
      </c>
      <c r="I881" s="227"/>
      <c r="J881" s="223"/>
      <c r="K881" s="223"/>
      <c r="L881" s="228"/>
      <c r="M881" s="229"/>
      <c r="N881" s="230"/>
      <c r="O881" s="230"/>
      <c r="P881" s="230"/>
      <c r="Q881" s="230"/>
      <c r="R881" s="230"/>
      <c r="S881" s="230"/>
      <c r="T881" s="231"/>
      <c r="AT881" s="232" t="s">
        <v>222</v>
      </c>
      <c r="AU881" s="232" t="s">
        <v>81</v>
      </c>
      <c r="AV881" s="14" t="s">
        <v>81</v>
      </c>
      <c r="AW881" s="14" t="s">
        <v>34</v>
      </c>
      <c r="AX881" s="14" t="s">
        <v>73</v>
      </c>
      <c r="AY881" s="232" t="s">
        <v>212</v>
      </c>
    </row>
    <row r="882" spans="1:65" s="15" customFormat="1" ht="11.25">
      <c r="B882" s="233"/>
      <c r="C882" s="234"/>
      <c r="D882" s="208" t="s">
        <v>222</v>
      </c>
      <c r="E882" s="235" t="s">
        <v>21</v>
      </c>
      <c r="F882" s="236" t="s">
        <v>226</v>
      </c>
      <c r="G882" s="234"/>
      <c r="H882" s="237">
        <v>0.16</v>
      </c>
      <c r="I882" s="238"/>
      <c r="J882" s="234"/>
      <c r="K882" s="234"/>
      <c r="L882" s="239"/>
      <c r="M882" s="240"/>
      <c r="N882" s="241"/>
      <c r="O882" s="241"/>
      <c r="P882" s="241"/>
      <c r="Q882" s="241"/>
      <c r="R882" s="241"/>
      <c r="S882" s="241"/>
      <c r="T882" s="242"/>
      <c r="AT882" s="243" t="s">
        <v>222</v>
      </c>
      <c r="AU882" s="243" t="s">
        <v>81</v>
      </c>
      <c r="AV882" s="15" t="s">
        <v>88</v>
      </c>
      <c r="AW882" s="15" t="s">
        <v>34</v>
      </c>
      <c r="AX882" s="15" t="s">
        <v>79</v>
      </c>
      <c r="AY882" s="243" t="s">
        <v>212</v>
      </c>
    </row>
    <row r="883" spans="1:65" s="2" customFormat="1" ht="21.75" customHeight="1">
      <c r="A883" s="36"/>
      <c r="B883" s="37"/>
      <c r="C883" s="195" t="s">
        <v>1199</v>
      </c>
      <c r="D883" s="195" t="s">
        <v>214</v>
      </c>
      <c r="E883" s="196" t="s">
        <v>1200</v>
      </c>
      <c r="F883" s="197" t="s">
        <v>1201</v>
      </c>
      <c r="G883" s="198" t="s">
        <v>150</v>
      </c>
      <c r="H883" s="199">
        <v>22.282</v>
      </c>
      <c r="I883" s="200"/>
      <c r="J883" s="201">
        <f>ROUND(I883*H883,2)</f>
        <v>0</v>
      </c>
      <c r="K883" s="197" t="s">
        <v>218</v>
      </c>
      <c r="L883" s="41"/>
      <c r="M883" s="202" t="s">
        <v>21</v>
      </c>
      <c r="N883" s="203" t="s">
        <v>44</v>
      </c>
      <c r="O883" s="66"/>
      <c r="P883" s="204">
        <f>O883*H883</f>
        <v>0</v>
      </c>
      <c r="Q883" s="204">
        <v>0</v>
      </c>
      <c r="R883" s="204">
        <f>Q883*H883</f>
        <v>0</v>
      </c>
      <c r="S883" s="204">
        <v>0.05</v>
      </c>
      <c r="T883" s="205">
        <f>S883*H883</f>
        <v>1.1141000000000001</v>
      </c>
      <c r="U883" s="36"/>
      <c r="V883" s="36"/>
      <c r="W883" s="36"/>
      <c r="X883" s="36"/>
      <c r="Y883" s="36"/>
      <c r="Z883" s="36"/>
      <c r="AA883" s="36"/>
      <c r="AB883" s="36"/>
      <c r="AC883" s="36"/>
      <c r="AD883" s="36"/>
      <c r="AE883" s="36"/>
      <c r="AR883" s="206" t="s">
        <v>93</v>
      </c>
      <c r="AT883" s="206" t="s">
        <v>214</v>
      </c>
      <c r="AU883" s="206" t="s">
        <v>81</v>
      </c>
      <c r="AY883" s="19" t="s">
        <v>212</v>
      </c>
      <c r="BE883" s="207">
        <f>IF(N883="základní",J883,0)</f>
        <v>0</v>
      </c>
      <c r="BF883" s="207">
        <f>IF(N883="snížená",J883,0)</f>
        <v>0</v>
      </c>
      <c r="BG883" s="207">
        <f>IF(N883="zákl. přenesená",J883,0)</f>
        <v>0</v>
      </c>
      <c r="BH883" s="207">
        <f>IF(N883="sníž. přenesená",J883,0)</f>
        <v>0</v>
      </c>
      <c r="BI883" s="207">
        <f>IF(N883="nulová",J883,0)</f>
        <v>0</v>
      </c>
      <c r="BJ883" s="19" t="s">
        <v>79</v>
      </c>
      <c r="BK883" s="207">
        <f>ROUND(I883*H883,2)</f>
        <v>0</v>
      </c>
      <c r="BL883" s="19" t="s">
        <v>93</v>
      </c>
      <c r="BM883" s="206" t="s">
        <v>1202</v>
      </c>
    </row>
    <row r="884" spans="1:65" s="2" customFormat="1" ht="39">
      <c r="A884" s="36"/>
      <c r="B884" s="37"/>
      <c r="C884" s="38"/>
      <c r="D884" s="208" t="s">
        <v>220</v>
      </c>
      <c r="E884" s="38"/>
      <c r="F884" s="209" t="s">
        <v>1203</v>
      </c>
      <c r="G884" s="38"/>
      <c r="H884" s="38"/>
      <c r="I884" s="119"/>
      <c r="J884" s="38"/>
      <c r="K884" s="38"/>
      <c r="L884" s="41"/>
      <c r="M884" s="210"/>
      <c r="N884" s="211"/>
      <c r="O884" s="66"/>
      <c r="P884" s="66"/>
      <c r="Q884" s="66"/>
      <c r="R884" s="66"/>
      <c r="S884" s="66"/>
      <c r="T884" s="67"/>
      <c r="U884" s="36"/>
      <c r="V884" s="36"/>
      <c r="W884" s="36"/>
      <c r="X884" s="36"/>
      <c r="Y884" s="36"/>
      <c r="Z884" s="36"/>
      <c r="AA884" s="36"/>
      <c r="AB884" s="36"/>
      <c r="AC884" s="36"/>
      <c r="AD884" s="36"/>
      <c r="AE884" s="36"/>
      <c r="AT884" s="19" t="s">
        <v>220</v>
      </c>
      <c r="AU884" s="19" t="s">
        <v>81</v>
      </c>
    </row>
    <row r="885" spans="1:65" s="13" customFormat="1" ht="11.25">
      <c r="B885" s="212"/>
      <c r="C885" s="213"/>
      <c r="D885" s="208" t="s">
        <v>222</v>
      </c>
      <c r="E885" s="214" t="s">
        <v>21</v>
      </c>
      <c r="F885" s="215" t="s">
        <v>1204</v>
      </c>
      <c r="G885" s="213"/>
      <c r="H885" s="214" t="s">
        <v>21</v>
      </c>
      <c r="I885" s="216"/>
      <c r="J885" s="213"/>
      <c r="K885" s="213"/>
      <c r="L885" s="217"/>
      <c r="M885" s="218"/>
      <c r="N885" s="219"/>
      <c r="O885" s="219"/>
      <c r="P885" s="219"/>
      <c r="Q885" s="219"/>
      <c r="R885" s="219"/>
      <c r="S885" s="219"/>
      <c r="T885" s="220"/>
      <c r="AT885" s="221" t="s">
        <v>222</v>
      </c>
      <c r="AU885" s="221" t="s">
        <v>81</v>
      </c>
      <c r="AV885" s="13" t="s">
        <v>79</v>
      </c>
      <c r="AW885" s="13" t="s">
        <v>34</v>
      </c>
      <c r="AX885" s="13" t="s">
        <v>73</v>
      </c>
      <c r="AY885" s="221" t="s">
        <v>212</v>
      </c>
    </row>
    <row r="886" spans="1:65" s="14" customFormat="1" ht="11.25">
      <c r="B886" s="222"/>
      <c r="C886" s="223"/>
      <c r="D886" s="208" t="s">
        <v>222</v>
      </c>
      <c r="E886" s="224" t="s">
        <v>21</v>
      </c>
      <c r="F886" s="225" t="s">
        <v>1205</v>
      </c>
      <c r="G886" s="223"/>
      <c r="H886" s="226">
        <v>7.8280000000000003</v>
      </c>
      <c r="I886" s="227"/>
      <c r="J886" s="223"/>
      <c r="K886" s="223"/>
      <c r="L886" s="228"/>
      <c r="M886" s="229"/>
      <c r="N886" s="230"/>
      <c r="O886" s="230"/>
      <c r="P886" s="230"/>
      <c r="Q886" s="230"/>
      <c r="R886" s="230"/>
      <c r="S886" s="230"/>
      <c r="T886" s="231"/>
      <c r="AT886" s="232" t="s">
        <v>222</v>
      </c>
      <c r="AU886" s="232" t="s">
        <v>81</v>
      </c>
      <c r="AV886" s="14" t="s">
        <v>81</v>
      </c>
      <c r="AW886" s="14" t="s">
        <v>34</v>
      </c>
      <c r="AX886" s="14" t="s">
        <v>73</v>
      </c>
      <c r="AY886" s="232" t="s">
        <v>212</v>
      </c>
    </row>
    <row r="887" spans="1:65" s="14" customFormat="1" ht="11.25">
      <c r="B887" s="222"/>
      <c r="C887" s="223"/>
      <c r="D887" s="208" t="s">
        <v>222</v>
      </c>
      <c r="E887" s="224" t="s">
        <v>21</v>
      </c>
      <c r="F887" s="225" t="s">
        <v>1206</v>
      </c>
      <c r="G887" s="223"/>
      <c r="H887" s="226">
        <v>4.8179999999999996</v>
      </c>
      <c r="I887" s="227"/>
      <c r="J887" s="223"/>
      <c r="K887" s="223"/>
      <c r="L887" s="228"/>
      <c r="M887" s="229"/>
      <c r="N887" s="230"/>
      <c r="O887" s="230"/>
      <c r="P887" s="230"/>
      <c r="Q887" s="230"/>
      <c r="R887" s="230"/>
      <c r="S887" s="230"/>
      <c r="T887" s="231"/>
      <c r="AT887" s="232" t="s">
        <v>222</v>
      </c>
      <c r="AU887" s="232" t="s">
        <v>81</v>
      </c>
      <c r="AV887" s="14" t="s">
        <v>81</v>
      </c>
      <c r="AW887" s="14" t="s">
        <v>34</v>
      </c>
      <c r="AX887" s="14" t="s">
        <v>73</v>
      </c>
      <c r="AY887" s="232" t="s">
        <v>212</v>
      </c>
    </row>
    <row r="888" spans="1:65" s="14" customFormat="1" ht="11.25">
      <c r="B888" s="222"/>
      <c r="C888" s="223"/>
      <c r="D888" s="208" t="s">
        <v>222</v>
      </c>
      <c r="E888" s="224" t="s">
        <v>21</v>
      </c>
      <c r="F888" s="225" t="s">
        <v>1207</v>
      </c>
      <c r="G888" s="223"/>
      <c r="H888" s="226">
        <v>4.8179999999999996</v>
      </c>
      <c r="I888" s="227"/>
      <c r="J888" s="223"/>
      <c r="K888" s="223"/>
      <c r="L888" s="228"/>
      <c r="M888" s="229"/>
      <c r="N888" s="230"/>
      <c r="O888" s="230"/>
      <c r="P888" s="230"/>
      <c r="Q888" s="230"/>
      <c r="R888" s="230"/>
      <c r="S888" s="230"/>
      <c r="T888" s="231"/>
      <c r="AT888" s="232" t="s">
        <v>222</v>
      </c>
      <c r="AU888" s="232" t="s">
        <v>81</v>
      </c>
      <c r="AV888" s="14" t="s">
        <v>81</v>
      </c>
      <c r="AW888" s="14" t="s">
        <v>34</v>
      </c>
      <c r="AX888" s="14" t="s">
        <v>73</v>
      </c>
      <c r="AY888" s="232" t="s">
        <v>212</v>
      </c>
    </row>
    <row r="889" spans="1:65" s="14" customFormat="1" ht="11.25">
      <c r="B889" s="222"/>
      <c r="C889" s="223"/>
      <c r="D889" s="208" t="s">
        <v>222</v>
      </c>
      <c r="E889" s="224" t="s">
        <v>21</v>
      </c>
      <c r="F889" s="225" t="s">
        <v>1208</v>
      </c>
      <c r="G889" s="223"/>
      <c r="H889" s="226">
        <v>4.8179999999999996</v>
      </c>
      <c r="I889" s="227"/>
      <c r="J889" s="223"/>
      <c r="K889" s="223"/>
      <c r="L889" s="228"/>
      <c r="M889" s="229"/>
      <c r="N889" s="230"/>
      <c r="O889" s="230"/>
      <c r="P889" s="230"/>
      <c r="Q889" s="230"/>
      <c r="R889" s="230"/>
      <c r="S889" s="230"/>
      <c r="T889" s="231"/>
      <c r="AT889" s="232" t="s">
        <v>222</v>
      </c>
      <c r="AU889" s="232" t="s">
        <v>81</v>
      </c>
      <c r="AV889" s="14" t="s">
        <v>81</v>
      </c>
      <c r="AW889" s="14" t="s">
        <v>34</v>
      </c>
      <c r="AX889" s="14" t="s">
        <v>73</v>
      </c>
      <c r="AY889" s="232" t="s">
        <v>212</v>
      </c>
    </row>
    <row r="890" spans="1:65" s="15" customFormat="1" ht="11.25">
      <c r="B890" s="233"/>
      <c r="C890" s="234"/>
      <c r="D890" s="208" t="s">
        <v>222</v>
      </c>
      <c r="E890" s="235" t="s">
        <v>21</v>
      </c>
      <c r="F890" s="236" t="s">
        <v>226</v>
      </c>
      <c r="G890" s="234"/>
      <c r="H890" s="237">
        <v>22.282</v>
      </c>
      <c r="I890" s="238"/>
      <c r="J890" s="234"/>
      <c r="K890" s="234"/>
      <c r="L890" s="239"/>
      <c r="M890" s="240"/>
      <c r="N890" s="241"/>
      <c r="O890" s="241"/>
      <c r="P890" s="241"/>
      <c r="Q890" s="241"/>
      <c r="R890" s="241"/>
      <c r="S890" s="241"/>
      <c r="T890" s="242"/>
      <c r="AT890" s="243" t="s">
        <v>222</v>
      </c>
      <c r="AU890" s="243" t="s">
        <v>81</v>
      </c>
      <c r="AV890" s="15" t="s">
        <v>88</v>
      </c>
      <c r="AW890" s="15" t="s">
        <v>34</v>
      </c>
      <c r="AX890" s="15" t="s">
        <v>79</v>
      </c>
      <c r="AY890" s="243" t="s">
        <v>212</v>
      </c>
    </row>
    <row r="891" spans="1:65" s="2" customFormat="1" ht="21.75" customHeight="1">
      <c r="A891" s="36"/>
      <c r="B891" s="37"/>
      <c r="C891" s="195" t="s">
        <v>1209</v>
      </c>
      <c r="D891" s="195" t="s">
        <v>214</v>
      </c>
      <c r="E891" s="196" t="s">
        <v>1210</v>
      </c>
      <c r="F891" s="197" t="s">
        <v>1211</v>
      </c>
      <c r="G891" s="198" t="s">
        <v>150</v>
      </c>
      <c r="H891" s="199">
        <v>2.758</v>
      </c>
      <c r="I891" s="200"/>
      <c r="J891" s="201">
        <f>ROUND(I891*H891,2)</f>
        <v>0</v>
      </c>
      <c r="K891" s="197" t="s">
        <v>218</v>
      </c>
      <c r="L891" s="41"/>
      <c r="M891" s="202" t="s">
        <v>21</v>
      </c>
      <c r="N891" s="203" t="s">
        <v>44</v>
      </c>
      <c r="O891" s="66"/>
      <c r="P891" s="204">
        <f>O891*H891</f>
        <v>0</v>
      </c>
      <c r="Q891" s="204">
        <v>0</v>
      </c>
      <c r="R891" s="204">
        <f>Q891*H891</f>
        <v>0</v>
      </c>
      <c r="S891" s="204">
        <v>6.3E-2</v>
      </c>
      <c r="T891" s="205">
        <f>S891*H891</f>
        <v>0.17375399999999999</v>
      </c>
      <c r="U891" s="36"/>
      <c r="V891" s="36"/>
      <c r="W891" s="36"/>
      <c r="X891" s="36"/>
      <c r="Y891" s="36"/>
      <c r="Z891" s="36"/>
      <c r="AA891" s="36"/>
      <c r="AB891" s="36"/>
      <c r="AC891" s="36"/>
      <c r="AD891" s="36"/>
      <c r="AE891" s="36"/>
      <c r="AR891" s="206" t="s">
        <v>93</v>
      </c>
      <c r="AT891" s="206" t="s">
        <v>214</v>
      </c>
      <c r="AU891" s="206" t="s">
        <v>81</v>
      </c>
      <c r="AY891" s="19" t="s">
        <v>212</v>
      </c>
      <c r="BE891" s="207">
        <f>IF(N891="základní",J891,0)</f>
        <v>0</v>
      </c>
      <c r="BF891" s="207">
        <f>IF(N891="snížená",J891,0)</f>
        <v>0</v>
      </c>
      <c r="BG891" s="207">
        <f>IF(N891="zákl. přenesená",J891,0)</f>
        <v>0</v>
      </c>
      <c r="BH891" s="207">
        <f>IF(N891="sníž. přenesená",J891,0)</f>
        <v>0</v>
      </c>
      <c r="BI891" s="207">
        <f>IF(N891="nulová",J891,0)</f>
        <v>0</v>
      </c>
      <c r="BJ891" s="19" t="s">
        <v>79</v>
      </c>
      <c r="BK891" s="207">
        <f>ROUND(I891*H891,2)</f>
        <v>0</v>
      </c>
      <c r="BL891" s="19" t="s">
        <v>93</v>
      </c>
      <c r="BM891" s="206" t="s">
        <v>1212</v>
      </c>
    </row>
    <row r="892" spans="1:65" s="2" customFormat="1" ht="39">
      <c r="A892" s="36"/>
      <c r="B892" s="37"/>
      <c r="C892" s="38"/>
      <c r="D892" s="208" t="s">
        <v>220</v>
      </c>
      <c r="E892" s="38"/>
      <c r="F892" s="209" t="s">
        <v>1203</v>
      </c>
      <c r="G892" s="38"/>
      <c r="H892" s="38"/>
      <c r="I892" s="119"/>
      <c r="J892" s="38"/>
      <c r="K892" s="38"/>
      <c r="L892" s="41"/>
      <c r="M892" s="210"/>
      <c r="N892" s="211"/>
      <c r="O892" s="66"/>
      <c r="P892" s="66"/>
      <c r="Q892" s="66"/>
      <c r="R892" s="66"/>
      <c r="S892" s="66"/>
      <c r="T892" s="67"/>
      <c r="U892" s="36"/>
      <c r="V892" s="36"/>
      <c r="W892" s="36"/>
      <c r="X892" s="36"/>
      <c r="Y892" s="36"/>
      <c r="Z892" s="36"/>
      <c r="AA892" s="36"/>
      <c r="AB892" s="36"/>
      <c r="AC892" s="36"/>
      <c r="AD892" s="36"/>
      <c r="AE892" s="36"/>
      <c r="AT892" s="19" t="s">
        <v>220</v>
      </c>
      <c r="AU892" s="19" t="s">
        <v>81</v>
      </c>
    </row>
    <row r="893" spans="1:65" s="13" customFormat="1" ht="11.25">
      <c r="B893" s="212"/>
      <c r="C893" s="213"/>
      <c r="D893" s="208" t="s">
        <v>222</v>
      </c>
      <c r="E893" s="214" t="s">
        <v>21</v>
      </c>
      <c r="F893" s="215" t="s">
        <v>1213</v>
      </c>
      <c r="G893" s="213"/>
      <c r="H893" s="214" t="s">
        <v>21</v>
      </c>
      <c r="I893" s="216"/>
      <c r="J893" s="213"/>
      <c r="K893" s="213"/>
      <c r="L893" s="217"/>
      <c r="M893" s="218"/>
      <c r="N893" s="219"/>
      <c r="O893" s="219"/>
      <c r="P893" s="219"/>
      <c r="Q893" s="219"/>
      <c r="R893" s="219"/>
      <c r="S893" s="219"/>
      <c r="T893" s="220"/>
      <c r="AT893" s="221" t="s">
        <v>222</v>
      </c>
      <c r="AU893" s="221" t="s">
        <v>81</v>
      </c>
      <c r="AV893" s="13" t="s">
        <v>79</v>
      </c>
      <c r="AW893" s="13" t="s">
        <v>34</v>
      </c>
      <c r="AX893" s="13" t="s">
        <v>73</v>
      </c>
      <c r="AY893" s="221" t="s">
        <v>212</v>
      </c>
    </row>
    <row r="894" spans="1:65" s="14" customFormat="1" ht="11.25">
      <c r="B894" s="222"/>
      <c r="C894" s="223"/>
      <c r="D894" s="208" t="s">
        <v>222</v>
      </c>
      <c r="E894" s="224" t="s">
        <v>21</v>
      </c>
      <c r="F894" s="225" t="s">
        <v>1214</v>
      </c>
      <c r="G894" s="223"/>
      <c r="H894" s="226">
        <v>2.758</v>
      </c>
      <c r="I894" s="227"/>
      <c r="J894" s="223"/>
      <c r="K894" s="223"/>
      <c r="L894" s="228"/>
      <c r="M894" s="229"/>
      <c r="N894" s="230"/>
      <c r="O894" s="230"/>
      <c r="P894" s="230"/>
      <c r="Q894" s="230"/>
      <c r="R894" s="230"/>
      <c r="S894" s="230"/>
      <c r="T894" s="231"/>
      <c r="AT894" s="232" t="s">
        <v>222</v>
      </c>
      <c r="AU894" s="232" t="s">
        <v>81</v>
      </c>
      <c r="AV894" s="14" t="s">
        <v>81</v>
      </c>
      <c r="AW894" s="14" t="s">
        <v>34</v>
      </c>
      <c r="AX894" s="14" t="s">
        <v>73</v>
      </c>
      <c r="AY894" s="232" t="s">
        <v>212</v>
      </c>
    </row>
    <row r="895" spans="1:65" s="15" customFormat="1" ht="11.25">
      <c r="B895" s="233"/>
      <c r="C895" s="234"/>
      <c r="D895" s="208" t="s">
        <v>222</v>
      </c>
      <c r="E895" s="235" t="s">
        <v>21</v>
      </c>
      <c r="F895" s="236" t="s">
        <v>226</v>
      </c>
      <c r="G895" s="234"/>
      <c r="H895" s="237">
        <v>2.758</v>
      </c>
      <c r="I895" s="238"/>
      <c r="J895" s="234"/>
      <c r="K895" s="234"/>
      <c r="L895" s="239"/>
      <c r="M895" s="240"/>
      <c r="N895" s="241"/>
      <c r="O895" s="241"/>
      <c r="P895" s="241"/>
      <c r="Q895" s="241"/>
      <c r="R895" s="241"/>
      <c r="S895" s="241"/>
      <c r="T895" s="242"/>
      <c r="AT895" s="243" t="s">
        <v>222</v>
      </c>
      <c r="AU895" s="243" t="s">
        <v>81</v>
      </c>
      <c r="AV895" s="15" t="s">
        <v>88</v>
      </c>
      <c r="AW895" s="15" t="s">
        <v>34</v>
      </c>
      <c r="AX895" s="15" t="s">
        <v>79</v>
      </c>
      <c r="AY895" s="243" t="s">
        <v>212</v>
      </c>
    </row>
    <row r="896" spans="1:65" s="2" customFormat="1" ht="16.5" customHeight="1">
      <c r="A896" s="36"/>
      <c r="B896" s="37"/>
      <c r="C896" s="195" t="s">
        <v>1215</v>
      </c>
      <c r="D896" s="195" t="s">
        <v>214</v>
      </c>
      <c r="E896" s="196" t="s">
        <v>1216</v>
      </c>
      <c r="F896" s="197" t="s">
        <v>1217</v>
      </c>
      <c r="G896" s="198" t="s">
        <v>150</v>
      </c>
      <c r="H896" s="199">
        <v>3.1920000000000002</v>
      </c>
      <c r="I896" s="200"/>
      <c r="J896" s="201">
        <f>ROUND(I896*H896,2)</f>
        <v>0</v>
      </c>
      <c r="K896" s="197" t="s">
        <v>218</v>
      </c>
      <c r="L896" s="41"/>
      <c r="M896" s="202" t="s">
        <v>21</v>
      </c>
      <c r="N896" s="203" t="s">
        <v>44</v>
      </c>
      <c r="O896" s="66"/>
      <c r="P896" s="204">
        <f>O896*H896</f>
        <v>0</v>
      </c>
      <c r="Q896" s="204">
        <v>0</v>
      </c>
      <c r="R896" s="204">
        <f>Q896*H896</f>
        <v>0</v>
      </c>
      <c r="S896" s="204">
        <v>5.0999999999999997E-2</v>
      </c>
      <c r="T896" s="205">
        <f>S896*H896</f>
        <v>0.16279199999999999</v>
      </c>
      <c r="U896" s="36"/>
      <c r="V896" s="36"/>
      <c r="W896" s="36"/>
      <c r="X896" s="36"/>
      <c r="Y896" s="36"/>
      <c r="Z896" s="36"/>
      <c r="AA896" s="36"/>
      <c r="AB896" s="36"/>
      <c r="AC896" s="36"/>
      <c r="AD896" s="36"/>
      <c r="AE896" s="36"/>
      <c r="AR896" s="206" t="s">
        <v>93</v>
      </c>
      <c r="AT896" s="206" t="s">
        <v>214</v>
      </c>
      <c r="AU896" s="206" t="s">
        <v>81</v>
      </c>
      <c r="AY896" s="19" t="s">
        <v>212</v>
      </c>
      <c r="BE896" s="207">
        <f>IF(N896="základní",J896,0)</f>
        <v>0</v>
      </c>
      <c r="BF896" s="207">
        <f>IF(N896="snížená",J896,0)</f>
        <v>0</v>
      </c>
      <c r="BG896" s="207">
        <f>IF(N896="zákl. přenesená",J896,0)</f>
        <v>0</v>
      </c>
      <c r="BH896" s="207">
        <f>IF(N896="sníž. přenesená",J896,0)</f>
        <v>0</v>
      </c>
      <c r="BI896" s="207">
        <f>IF(N896="nulová",J896,0)</f>
        <v>0</v>
      </c>
      <c r="BJ896" s="19" t="s">
        <v>79</v>
      </c>
      <c r="BK896" s="207">
        <f>ROUND(I896*H896,2)</f>
        <v>0</v>
      </c>
      <c r="BL896" s="19" t="s">
        <v>93</v>
      </c>
      <c r="BM896" s="206" t="s">
        <v>1218</v>
      </c>
    </row>
    <row r="897" spans="1:65" s="2" customFormat="1" ht="48.75">
      <c r="A897" s="36"/>
      <c r="B897" s="37"/>
      <c r="C897" s="38"/>
      <c r="D897" s="208" t="s">
        <v>220</v>
      </c>
      <c r="E897" s="38"/>
      <c r="F897" s="209" t="s">
        <v>1219</v>
      </c>
      <c r="G897" s="38"/>
      <c r="H897" s="38"/>
      <c r="I897" s="119"/>
      <c r="J897" s="38"/>
      <c r="K897" s="38"/>
      <c r="L897" s="41"/>
      <c r="M897" s="210"/>
      <c r="N897" s="211"/>
      <c r="O897" s="66"/>
      <c r="P897" s="66"/>
      <c r="Q897" s="66"/>
      <c r="R897" s="66"/>
      <c r="S897" s="66"/>
      <c r="T897" s="67"/>
      <c r="U897" s="36"/>
      <c r="V897" s="36"/>
      <c r="W897" s="36"/>
      <c r="X897" s="36"/>
      <c r="Y897" s="36"/>
      <c r="Z897" s="36"/>
      <c r="AA897" s="36"/>
      <c r="AB897" s="36"/>
      <c r="AC897" s="36"/>
      <c r="AD897" s="36"/>
      <c r="AE897" s="36"/>
      <c r="AT897" s="19" t="s">
        <v>220</v>
      </c>
      <c r="AU897" s="19" t="s">
        <v>81</v>
      </c>
    </row>
    <row r="898" spans="1:65" s="14" customFormat="1" ht="11.25">
      <c r="B898" s="222"/>
      <c r="C898" s="223"/>
      <c r="D898" s="208" t="s">
        <v>222</v>
      </c>
      <c r="E898" s="224" t="s">
        <v>21</v>
      </c>
      <c r="F898" s="225" t="s">
        <v>1220</v>
      </c>
      <c r="G898" s="223"/>
      <c r="H898" s="226">
        <v>3.1920000000000002</v>
      </c>
      <c r="I898" s="227"/>
      <c r="J898" s="223"/>
      <c r="K898" s="223"/>
      <c r="L898" s="228"/>
      <c r="M898" s="229"/>
      <c r="N898" s="230"/>
      <c r="O898" s="230"/>
      <c r="P898" s="230"/>
      <c r="Q898" s="230"/>
      <c r="R898" s="230"/>
      <c r="S898" s="230"/>
      <c r="T898" s="231"/>
      <c r="AT898" s="232" t="s">
        <v>222</v>
      </c>
      <c r="AU898" s="232" t="s">
        <v>81</v>
      </c>
      <c r="AV898" s="14" t="s">
        <v>81</v>
      </c>
      <c r="AW898" s="14" t="s">
        <v>34</v>
      </c>
      <c r="AX898" s="14" t="s">
        <v>79</v>
      </c>
      <c r="AY898" s="232" t="s">
        <v>212</v>
      </c>
    </row>
    <row r="899" spans="1:65" s="2" customFormat="1" ht="16.5" customHeight="1">
      <c r="A899" s="36"/>
      <c r="B899" s="37"/>
      <c r="C899" s="195" t="s">
        <v>1221</v>
      </c>
      <c r="D899" s="195" t="s">
        <v>214</v>
      </c>
      <c r="E899" s="196" t="s">
        <v>1222</v>
      </c>
      <c r="F899" s="197" t="s">
        <v>1223</v>
      </c>
      <c r="G899" s="198" t="s">
        <v>150</v>
      </c>
      <c r="H899" s="199">
        <v>19.152000000000001</v>
      </c>
      <c r="I899" s="200"/>
      <c r="J899" s="201">
        <f>ROUND(I899*H899,2)</f>
        <v>0</v>
      </c>
      <c r="K899" s="197" t="s">
        <v>218</v>
      </c>
      <c r="L899" s="41"/>
      <c r="M899" s="202" t="s">
        <v>21</v>
      </c>
      <c r="N899" s="203" t="s">
        <v>44</v>
      </c>
      <c r="O899" s="66"/>
      <c r="P899" s="204">
        <f>O899*H899</f>
        <v>0</v>
      </c>
      <c r="Q899" s="204">
        <v>0</v>
      </c>
      <c r="R899" s="204">
        <f>Q899*H899</f>
        <v>0</v>
      </c>
      <c r="S899" s="204">
        <v>4.2999999999999997E-2</v>
      </c>
      <c r="T899" s="205">
        <f>S899*H899</f>
        <v>0.82353599999999993</v>
      </c>
      <c r="U899" s="36"/>
      <c r="V899" s="36"/>
      <c r="W899" s="36"/>
      <c r="X899" s="36"/>
      <c r="Y899" s="36"/>
      <c r="Z899" s="36"/>
      <c r="AA899" s="36"/>
      <c r="AB899" s="36"/>
      <c r="AC899" s="36"/>
      <c r="AD899" s="36"/>
      <c r="AE899" s="36"/>
      <c r="AR899" s="206" t="s">
        <v>93</v>
      </c>
      <c r="AT899" s="206" t="s">
        <v>214</v>
      </c>
      <c r="AU899" s="206" t="s">
        <v>81</v>
      </c>
      <c r="AY899" s="19" t="s">
        <v>212</v>
      </c>
      <c r="BE899" s="207">
        <f>IF(N899="základní",J899,0)</f>
        <v>0</v>
      </c>
      <c r="BF899" s="207">
        <f>IF(N899="snížená",J899,0)</f>
        <v>0</v>
      </c>
      <c r="BG899" s="207">
        <f>IF(N899="zákl. přenesená",J899,0)</f>
        <v>0</v>
      </c>
      <c r="BH899" s="207">
        <f>IF(N899="sníž. přenesená",J899,0)</f>
        <v>0</v>
      </c>
      <c r="BI899" s="207">
        <f>IF(N899="nulová",J899,0)</f>
        <v>0</v>
      </c>
      <c r="BJ899" s="19" t="s">
        <v>79</v>
      </c>
      <c r="BK899" s="207">
        <f>ROUND(I899*H899,2)</f>
        <v>0</v>
      </c>
      <c r="BL899" s="19" t="s">
        <v>93</v>
      </c>
      <c r="BM899" s="206" t="s">
        <v>1224</v>
      </c>
    </row>
    <row r="900" spans="1:65" s="2" customFormat="1" ht="48.75">
      <c r="A900" s="36"/>
      <c r="B900" s="37"/>
      <c r="C900" s="38"/>
      <c r="D900" s="208" t="s">
        <v>220</v>
      </c>
      <c r="E900" s="38"/>
      <c r="F900" s="209" t="s">
        <v>1219</v>
      </c>
      <c r="G900" s="38"/>
      <c r="H900" s="38"/>
      <c r="I900" s="119"/>
      <c r="J900" s="38"/>
      <c r="K900" s="38"/>
      <c r="L900" s="41"/>
      <c r="M900" s="210"/>
      <c r="N900" s="211"/>
      <c r="O900" s="66"/>
      <c r="P900" s="66"/>
      <c r="Q900" s="66"/>
      <c r="R900" s="66"/>
      <c r="S900" s="66"/>
      <c r="T900" s="67"/>
      <c r="U900" s="36"/>
      <c r="V900" s="36"/>
      <c r="W900" s="36"/>
      <c r="X900" s="36"/>
      <c r="Y900" s="36"/>
      <c r="Z900" s="36"/>
      <c r="AA900" s="36"/>
      <c r="AB900" s="36"/>
      <c r="AC900" s="36"/>
      <c r="AD900" s="36"/>
      <c r="AE900" s="36"/>
      <c r="AT900" s="19" t="s">
        <v>220</v>
      </c>
      <c r="AU900" s="19" t="s">
        <v>81</v>
      </c>
    </row>
    <row r="901" spans="1:65" s="14" customFormat="1" ht="11.25">
      <c r="B901" s="222"/>
      <c r="C901" s="223"/>
      <c r="D901" s="208" t="s">
        <v>222</v>
      </c>
      <c r="E901" s="224" t="s">
        <v>21</v>
      </c>
      <c r="F901" s="225" t="s">
        <v>1225</v>
      </c>
      <c r="G901" s="223"/>
      <c r="H901" s="226">
        <v>19.152000000000001</v>
      </c>
      <c r="I901" s="227"/>
      <c r="J901" s="223"/>
      <c r="K901" s="223"/>
      <c r="L901" s="228"/>
      <c r="M901" s="229"/>
      <c r="N901" s="230"/>
      <c r="O901" s="230"/>
      <c r="P901" s="230"/>
      <c r="Q901" s="230"/>
      <c r="R901" s="230"/>
      <c r="S901" s="230"/>
      <c r="T901" s="231"/>
      <c r="AT901" s="232" t="s">
        <v>222</v>
      </c>
      <c r="AU901" s="232" t="s">
        <v>81</v>
      </c>
      <c r="AV901" s="14" t="s">
        <v>81</v>
      </c>
      <c r="AW901" s="14" t="s">
        <v>34</v>
      </c>
      <c r="AX901" s="14" t="s">
        <v>79</v>
      </c>
      <c r="AY901" s="232" t="s">
        <v>212</v>
      </c>
    </row>
    <row r="902" spans="1:65" s="2" customFormat="1" ht="21.75" customHeight="1">
      <c r="A902" s="36"/>
      <c r="B902" s="37"/>
      <c r="C902" s="195" t="s">
        <v>1226</v>
      </c>
      <c r="D902" s="195" t="s">
        <v>214</v>
      </c>
      <c r="E902" s="196" t="s">
        <v>1227</v>
      </c>
      <c r="F902" s="197" t="s">
        <v>1228</v>
      </c>
      <c r="G902" s="198" t="s">
        <v>146</v>
      </c>
      <c r="H902" s="199">
        <v>17.600000000000001</v>
      </c>
      <c r="I902" s="200"/>
      <c r="J902" s="201">
        <f>ROUND(I902*H902,2)</f>
        <v>0</v>
      </c>
      <c r="K902" s="197" t="s">
        <v>218</v>
      </c>
      <c r="L902" s="41"/>
      <c r="M902" s="202" t="s">
        <v>21</v>
      </c>
      <c r="N902" s="203" t="s">
        <v>44</v>
      </c>
      <c r="O902" s="66"/>
      <c r="P902" s="204">
        <f>O902*H902</f>
        <v>0</v>
      </c>
      <c r="Q902" s="204">
        <v>0</v>
      </c>
      <c r="R902" s="204">
        <f>Q902*H902</f>
        <v>0</v>
      </c>
      <c r="S902" s="204">
        <v>4.2000000000000003E-2</v>
      </c>
      <c r="T902" s="205">
        <f>S902*H902</f>
        <v>0.73920000000000008</v>
      </c>
      <c r="U902" s="36"/>
      <c r="V902" s="36"/>
      <c r="W902" s="36"/>
      <c r="X902" s="36"/>
      <c r="Y902" s="36"/>
      <c r="Z902" s="36"/>
      <c r="AA902" s="36"/>
      <c r="AB902" s="36"/>
      <c r="AC902" s="36"/>
      <c r="AD902" s="36"/>
      <c r="AE902" s="36"/>
      <c r="AR902" s="206" t="s">
        <v>93</v>
      </c>
      <c r="AT902" s="206" t="s">
        <v>214</v>
      </c>
      <c r="AU902" s="206" t="s">
        <v>81</v>
      </c>
      <c r="AY902" s="19" t="s">
        <v>212</v>
      </c>
      <c r="BE902" s="207">
        <f>IF(N902="základní",J902,0)</f>
        <v>0</v>
      </c>
      <c r="BF902" s="207">
        <f>IF(N902="snížená",J902,0)</f>
        <v>0</v>
      </c>
      <c r="BG902" s="207">
        <f>IF(N902="zákl. přenesená",J902,0)</f>
        <v>0</v>
      </c>
      <c r="BH902" s="207">
        <f>IF(N902="sníž. přenesená",J902,0)</f>
        <v>0</v>
      </c>
      <c r="BI902" s="207">
        <f>IF(N902="nulová",J902,0)</f>
        <v>0</v>
      </c>
      <c r="BJ902" s="19" t="s">
        <v>79</v>
      </c>
      <c r="BK902" s="207">
        <f>ROUND(I902*H902,2)</f>
        <v>0</v>
      </c>
      <c r="BL902" s="19" t="s">
        <v>93</v>
      </c>
      <c r="BM902" s="206" t="s">
        <v>1229</v>
      </c>
    </row>
    <row r="903" spans="1:65" s="14" customFormat="1" ht="11.25">
      <c r="B903" s="222"/>
      <c r="C903" s="223"/>
      <c r="D903" s="208" t="s">
        <v>222</v>
      </c>
      <c r="E903" s="224" t="s">
        <v>21</v>
      </c>
      <c r="F903" s="225" t="s">
        <v>1230</v>
      </c>
      <c r="G903" s="223"/>
      <c r="H903" s="226">
        <v>17.600000000000001</v>
      </c>
      <c r="I903" s="227"/>
      <c r="J903" s="223"/>
      <c r="K903" s="223"/>
      <c r="L903" s="228"/>
      <c r="M903" s="229"/>
      <c r="N903" s="230"/>
      <c r="O903" s="230"/>
      <c r="P903" s="230"/>
      <c r="Q903" s="230"/>
      <c r="R903" s="230"/>
      <c r="S903" s="230"/>
      <c r="T903" s="231"/>
      <c r="AT903" s="232" t="s">
        <v>222</v>
      </c>
      <c r="AU903" s="232" t="s">
        <v>81</v>
      </c>
      <c r="AV903" s="14" t="s">
        <v>81</v>
      </c>
      <c r="AW903" s="14" t="s">
        <v>34</v>
      </c>
      <c r="AX903" s="14" t="s">
        <v>79</v>
      </c>
      <c r="AY903" s="232" t="s">
        <v>212</v>
      </c>
    </row>
    <row r="904" spans="1:65" s="2" customFormat="1" ht="21.75" customHeight="1">
      <c r="A904" s="36"/>
      <c r="B904" s="37"/>
      <c r="C904" s="195" t="s">
        <v>1231</v>
      </c>
      <c r="D904" s="195" t="s">
        <v>214</v>
      </c>
      <c r="E904" s="196" t="s">
        <v>1232</v>
      </c>
      <c r="F904" s="197" t="s">
        <v>1233</v>
      </c>
      <c r="G904" s="198" t="s">
        <v>146</v>
      </c>
      <c r="H904" s="199">
        <v>2.4</v>
      </c>
      <c r="I904" s="200"/>
      <c r="J904" s="201">
        <f>ROUND(I904*H904,2)</f>
        <v>0</v>
      </c>
      <c r="K904" s="197" t="s">
        <v>218</v>
      </c>
      <c r="L904" s="41"/>
      <c r="M904" s="202" t="s">
        <v>21</v>
      </c>
      <c r="N904" s="203" t="s">
        <v>44</v>
      </c>
      <c r="O904" s="66"/>
      <c r="P904" s="204">
        <f>O904*H904</f>
        <v>0</v>
      </c>
      <c r="Q904" s="204">
        <v>9.6000000000000002E-4</v>
      </c>
      <c r="R904" s="204">
        <f>Q904*H904</f>
        <v>2.3040000000000001E-3</v>
      </c>
      <c r="S904" s="204">
        <v>3.1E-2</v>
      </c>
      <c r="T904" s="205">
        <f>S904*H904</f>
        <v>7.4399999999999994E-2</v>
      </c>
      <c r="U904" s="36"/>
      <c r="V904" s="36"/>
      <c r="W904" s="36"/>
      <c r="X904" s="36"/>
      <c r="Y904" s="36"/>
      <c r="Z904" s="36"/>
      <c r="AA904" s="36"/>
      <c r="AB904" s="36"/>
      <c r="AC904" s="36"/>
      <c r="AD904" s="36"/>
      <c r="AE904" s="36"/>
      <c r="AR904" s="206" t="s">
        <v>93</v>
      </c>
      <c r="AT904" s="206" t="s">
        <v>214</v>
      </c>
      <c r="AU904" s="206" t="s">
        <v>81</v>
      </c>
      <c r="AY904" s="19" t="s">
        <v>212</v>
      </c>
      <c r="BE904" s="207">
        <f>IF(N904="základní",J904,0)</f>
        <v>0</v>
      </c>
      <c r="BF904" s="207">
        <f>IF(N904="snížená",J904,0)</f>
        <v>0</v>
      </c>
      <c r="BG904" s="207">
        <f>IF(N904="zákl. přenesená",J904,0)</f>
        <v>0</v>
      </c>
      <c r="BH904" s="207">
        <f>IF(N904="sníž. přenesená",J904,0)</f>
        <v>0</v>
      </c>
      <c r="BI904" s="207">
        <f>IF(N904="nulová",J904,0)</f>
        <v>0</v>
      </c>
      <c r="BJ904" s="19" t="s">
        <v>79</v>
      </c>
      <c r="BK904" s="207">
        <f>ROUND(I904*H904,2)</f>
        <v>0</v>
      </c>
      <c r="BL904" s="19" t="s">
        <v>93</v>
      </c>
      <c r="BM904" s="206" t="s">
        <v>1234</v>
      </c>
    </row>
    <row r="905" spans="1:65" s="2" customFormat="1" ht="48.75">
      <c r="A905" s="36"/>
      <c r="B905" s="37"/>
      <c r="C905" s="38"/>
      <c r="D905" s="208" t="s">
        <v>220</v>
      </c>
      <c r="E905" s="38"/>
      <c r="F905" s="209" t="s">
        <v>1235</v>
      </c>
      <c r="G905" s="38"/>
      <c r="H905" s="38"/>
      <c r="I905" s="119"/>
      <c r="J905" s="38"/>
      <c r="K905" s="38"/>
      <c r="L905" s="41"/>
      <c r="M905" s="210"/>
      <c r="N905" s="211"/>
      <c r="O905" s="66"/>
      <c r="P905" s="66"/>
      <c r="Q905" s="66"/>
      <c r="R905" s="66"/>
      <c r="S905" s="66"/>
      <c r="T905" s="67"/>
      <c r="U905" s="36"/>
      <c r="V905" s="36"/>
      <c r="W905" s="36"/>
      <c r="X905" s="36"/>
      <c r="Y905" s="36"/>
      <c r="Z905" s="36"/>
      <c r="AA905" s="36"/>
      <c r="AB905" s="36"/>
      <c r="AC905" s="36"/>
      <c r="AD905" s="36"/>
      <c r="AE905" s="36"/>
      <c r="AT905" s="19" t="s">
        <v>220</v>
      </c>
      <c r="AU905" s="19" t="s">
        <v>81</v>
      </c>
    </row>
    <row r="906" spans="1:65" s="14" customFormat="1" ht="11.25">
      <c r="B906" s="222"/>
      <c r="C906" s="223"/>
      <c r="D906" s="208" t="s">
        <v>222</v>
      </c>
      <c r="E906" s="224" t="s">
        <v>21</v>
      </c>
      <c r="F906" s="225" t="s">
        <v>1236</v>
      </c>
      <c r="G906" s="223"/>
      <c r="H906" s="226">
        <v>2.4</v>
      </c>
      <c r="I906" s="227"/>
      <c r="J906" s="223"/>
      <c r="K906" s="223"/>
      <c r="L906" s="228"/>
      <c r="M906" s="229"/>
      <c r="N906" s="230"/>
      <c r="O906" s="230"/>
      <c r="P906" s="230"/>
      <c r="Q906" s="230"/>
      <c r="R906" s="230"/>
      <c r="S906" s="230"/>
      <c r="T906" s="231"/>
      <c r="AT906" s="232" t="s">
        <v>222</v>
      </c>
      <c r="AU906" s="232" t="s">
        <v>81</v>
      </c>
      <c r="AV906" s="14" t="s">
        <v>81</v>
      </c>
      <c r="AW906" s="14" t="s">
        <v>34</v>
      </c>
      <c r="AX906" s="14" t="s">
        <v>79</v>
      </c>
      <c r="AY906" s="232" t="s">
        <v>212</v>
      </c>
    </row>
    <row r="907" spans="1:65" s="2" customFormat="1" ht="16.5" customHeight="1">
      <c r="A907" s="36"/>
      <c r="B907" s="37"/>
      <c r="C907" s="195" t="s">
        <v>1237</v>
      </c>
      <c r="D907" s="195" t="s">
        <v>214</v>
      </c>
      <c r="E907" s="196" t="s">
        <v>1238</v>
      </c>
      <c r="F907" s="197" t="s">
        <v>1239</v>
      </c>
      <c r="G907" s="198" t="s">
        <v>146</v>
      </c>
      <c r="H907" s="199">
        <v>8</v>
      </c>
      <c r="I907" s="200"/>
      <c r="J907" s="201">
        <f>ROUND(I907*H907,2)</f>
        <v>0</v>
      </c>
      <c r="K907" s="197" t="s">
        <v>218</v>
      </c>
      <c r="L907" s="41"/>
      <c r="M907" s="202" t="s">
        <v>21</v>
      </c>
      <c r="N907" s="203" t="s">
        <v>44</v>
      </c>
      <c r="O907" s="66"/>
      <c r="P907" s="204">
        <f>O907*H907</f>
        <v>0</v>
      </c>
      <c r="Q907" s="204">
        <v>0</v>
      </c>
      <c r="R907" s="204">
        <f>Q907*H907</f>
        <v>0</v>
      </c>
      <c r="S907" s="204">
        <v>0</v>
      </c>
      <c r="T907" s="205">
        <f>S907*H907</f>
        <v>0</v>
      </c>
      <c r="U907" s="36"/>
      <c r="V907" s="36"/>
      <c r="W907" s="36"/>
      <c r="X907" s="36"/>
      <c r="Y907" s="36"/>
      <c r="Z907" s="36"/>
      <c r="AA907" s="36"/>
      <c r="AB907" s="36"/>
      <c r="AC907" s="36"/>
      <c r="AD907" s="36"/>
      <c r="AE907" s="36"/>
      <c r="AR907" s="206" t="s">
        <v>93</v>
      </c>
      <c r="AT907" s="206" t="s">
        <v>214</v>
      </c>
      <c r="AU907" s="206" t="s">
        <v>81</v>
      </c>
      <c r="AY907" s="19" t="s">
        <v>212</v>
      </c>
      <c r="BE907" s="207">
        <f>IF(N907="základní",J907,0)</f>
        <v>0</v>
      </c>
      <c r="BF907" s="207">
        <f>IF(N907="snížená",J907,0)</f>
        <v>0</v>
      </c>
      <c r="BG907" s="207">
        <f>IF(N907="zákl. přenesená",J907,0)</f>
        <v>0</v>
      </c>
      <c r="BH907" s="207">
        <f>IF(N907="sníž. přenesená",J907,0)</f>
        <v>0</v>
      </c>
      <c r="BI907" s="207">
        <f>IF(N907="nulová",J907,0)</f>
        <v>0</v>
      </c>
      <c r="BJ907" s="19" t="s">
        <v>79</v>
      </c>
      <c r="BK907" s="207">
        <f>ROUND(I907*H907,2)</f>
        <v>0</v>
      </c>
      <c r="BL907" s="19" t="s">
        <v>93</v>
      </c>
      <c r="BM907" s="206" t="s">
        <v>1240</v>
      </c>
    </row>
    <row r="908" spans="1:65" s="13" customFormat="1" ht="11.25">
      <c r="B908" s="212"/>
      <c r="C908" s="213"/>
      <c r="D908" s="208" t="s">
        <v>222</v>
      </c>
      <c r="E908" s="214" t="s">
        <v>21</v>
      </c>
      <c r="F908" s="215" t="s">
        <v>944</v>
      </c>
      <c r="G908" s="213"/>
      <c r="H908" s="214" t="s">
        <v>21</v>
      </c>
      <c r="I908" s="216"/>
      <c r="J908" s="213"/>
      <c r="K908" s="213"/>
      <c r="L908" s="217"/>
      <c r="M908" s="218"/>
      <c r="N908" s="219"/>
      <c r="O908" s="219"/>
      <c r="P908" s="219"/>
      <c r="Q908" s="219"/>
      <c r="R908" s="219"/>
      <c r="S908" s="219"/>
      <c r="T908" s="220"/>
      <c r="AT908" s="221" t="s">
        <v>222</v>
      </c>
      <c r="AU908" s="221" t="s">
        <v>81</v>
      </c>
      <c r="AV908" s="13" t="s">
        <v>79</v>
      </c>
      <c r="AW908" s="13" t="s">
        <v>34</v>
      </c>
      <c r="AX908" s="13" t="s">
        <v>73</v>
      </c>
      <c r="AY908" s="221" t="s">
        <v>212</v>
      </c>
    </row>
    <row r="909" spans="1:65" s="14" customFormat="1" ht="11.25">
      <c r="B909" s="222"/>
      <c r="C909" s="223"/>
      <c r="D909" s="208" t="s">
        <v>222</v>
      </c>
      <c r="E909" s="224" t="s">
        <v>21</v>
      </c>
      <c r="F909" s="225" t="s">
        <v>1241</v>
      </c>
      <c r="G909" s="223"/>
      <c r="H909" s="226">
        <v>4</v>
      </c>
      <c r="I909" s="227"/>
      <c r="J909" s="223"/>
      <c r="K909" s="223"/>
      <c r="L909" s="228"/>
      <c r="M909" s="229"/>
      <c r="N909" s="230"/>
      <c r="O909" s="230"/>
      <c r="P909" s="230"/>
      <c r="Q909" s="230"/>
      <c r="R909" s="230"/>
      <c r="S909" s="230"/>
      <c r="T909" s="231"/>
      <c r="AT909" s="232" t="s">
        <v>222</v>
      </c>
      <c r="AU909" s="232" t="s">
        <v>81</v>
      </c>
      <c r="AV909" s="14" t="s">
        <v>81</v>
      </c>
      <c r="AW909" s="14" t="s">
        <v>34</v>
      </c>
      <c r="AX909" s="14" t="s">
        <v>73</v>
      </c>
      <c r="AY909" s="232" t="s">
        <v>212</v>
      </c>
    </row>
    <row r="910" spans="1:65" s="14" customFormat="1" ht="11.25">
      <c r="B910" s="222"/>
      <c r="C910" s="223"/>
      <c r="D910" s="208" t="s">
        <v>222</v>
      </c>
      <c r="E910" s="224" t="s">
        <v>21</v>
      </c>
      <c r="F910" s="225" t="s">
        <v>1242</v>
      </c>
      <c r="G910" s="223"/>
      <c r="H910" s="226">
        <v>4</v>
      </c>
      <c r="I910" s="227"/>
      <c r="J910" s="223"/>
      <c r="K910" s="223"/>
      <c r="L910" s="228"/>
      <c r="M910" s="229"/>
      <c r="N910" s="230"/>
      <c r="O910" s="230"/>
      <c r="P910" s="230"/>
      <c r="Q910" s="230"/>
      <c r="R910" s="230"/>
      <c r="S910" s="230"/>
      <c r="T910" s="231"/>
      <c r="AT910" s="232" t="s">
        <v>222</v>
      </c>
      <c r="AU910" s="232" t="s">
        <v>81</v>
      </c>
      <c r="AV910" s="14" t="s">
        <v>81</v>
      </c>
      <c r="AW910" s="14" t="s">
        <v>34</v>
      </c>
      <c r="AX910" s="14" t="s">
        <v>73</v>
      </c>
      <c r="AY910" s="232" t="s">
        <v>212</v>
      </c>
    </row>
    <row r="911" spans="1:65" s="15" customFormat="1" ht="11.25">
      <c r="B911" s="233"/>
      <c r="C911" s="234"/>
      <c r="D911" s="208" t="s">
        <v>222</v>
      </c>
      <c r="E911" s="235" t="s">
        <v>21</v>
      </c>
      <c r="F911" s="236" t="s">
        <v>226</v>
      </c>
      <c r="G911" s="234"/>
      <c r="H911" s="237">
        <v>8</v>
      </c>
      <c r="I911" s="238"/>
      <c r="J911" s="234"/>
      <c r="K911" s="234"/>
      <c r="L911" s="239"/>
      <c r="M911" s="240"/>
      <c r="N911" s="241"/>
      <c r="O911" s="241"/>
      <c r="P911" s="241"/>
      <c r="Q911" s="241"/>
      <c r="R911" s="241"/>
      <c r="S911" s="241"/>
      <c r="T911" s="242"/>
      <c r="AT911" s="243" t="s">
        <v>222</v>
      </c>
      <c r="AU911" s="243" t="s">
        <v>81</v>
      </c>
      <c r="AV911" s="15" t="s">
        <v>88</v>
      </c>
      <c r="AW911" s="15" t="s">
        <v>34</v>
      </c>
      <c r="AX911" s="15" t="s">
        <v>79</v>
      </c>
      <c r="AY911" s="243" t="s">
        <v>212</v>
      </c>
    </row>
    <row r="912" spans="1:65" s="12" customFormat="1" ht="22.9" customHeight="1">
      <c r="B912" s="179"/>
      <c r="C912" s="180"/>
      <c r="D912" s="181" t="s">
        <v>72</v>
      </c>
      <c r="E912" s="193" t="s">
        <v>1243</v>
      </c>
      <c r="F912" s="193" t="s">
        <v>1244</v>
      </c>
      <c r="G912" s="180"/>
      <c r="H912" s="180"/>
      <c r="I912" s="183"/>
      <c r="J912" s="194">
        <f>BK912</f>
        <v>0</v>
      </c>
      <c r="K912" s="180"/>
      <c r="L912" s="185"/>
      <c r="M912" s="186"/>
      <c r="N912" s="187"/>
      <c r="O912" s="187"/>
      <c r="P912" s="188">
        <f>SUM(P913:P933)</f>
        <v>0</v>
      </c>
      <c r="Q912" s="187"/>
      <c r="R912" s="188">
        <f>SUM(R913:R933)</f>
        <v>0</v>
      </c>
      <c r="S912" s="187"/>
      <c r="T912" s="189">
        <f>SUM(T913:T933)</f>
        <v>0</v>
      </c>
      <c r="AR912" s="190" t="s">
        <v>79</v>
      </c>
      <c r="AT912" s="191" t="s">
        <v>72</v>
      </c>
      <c r="AU912" s="191" t="s">
        <v>79</v>
      </c>
      <c r="AY912" s="190" t="s">
        <v>212</v>
      </c>
      <c r="BK912" s="192">
        <f>SUM(BK913:BK933)</f>
        <v>0</v>
      </c>
    </row>
    <row r="913" spans="1:65" s="2" customFormat="1" ht="21.75" customHeight="1">
      <c r="A913" s="36"/>
      <c r="B913" s="37"/>
      <c r="C913" s="195" t="s">
        <v>1245</v>
      </c>
      <c r="D913" s="195" t="s">
        <v>214</v>
      </c>
      <c r="E913" s="196" t="s">
        <v>1246</v>
      </c>
      <c r="F913" s="197" t="s">
        <v>1247</v>
      </c>
      <c r="G913" s="198" t="s">
        <v>306</v>
      </c>
      <c r="H913" s="199">
        <v>77.570999999999998</v>
      </c>
      <c r="I913" s="200"/>
      <c r="J913" s="201">
        <f>ROUND(I913*H913,2)</f>
        <v>0</v>
      </c>
      <c r="K913" s="197" t="s">
        <v>218</v>
      </c>
      <c r="L913" s="41"/>
      <c r="M913" s="202" t="s">
        <v>21</v>
      </c>
      <c r="N913" s="203" t="s">
        <v>44</v>
      </c>
      <c r="O913" s="66"/>
      <c r="P913" s="204">
        <f>O913*H913</f>
        <v>0</v>
      </c>
      <c r="Q913" s="204">
        <v>0</v>
      </c>
      <c r="R913" s="204">
        <f>Q913*H913</f>
        <v>0</v>
      </c>
      <c r="S913" s="204">
        <v>0</v>
      </c>
      <c r="T913" s="205">
        <f>S913*H913</f>
        <v>0</v>
      </c>
      <c r="U913" s="36"/>
      <c r="V913" s="36"/>
      <c r="W913" s="36"/>
      <c r="X913" s="36"/>
      <c r="Y913" s="36"/>
      <c r="Z913" s="36"/>
      <c r="AA913" s="36"/>
      <c r="AB913" s="36"/>
      <c r="AC913" s="36"/>
      <c r="AD913" s="36"/>
      <c r="AE913" s="36"/>
      <c r="AR913" s="206" t="s">
        <v>93</v>
      </c>
      <c r="AT913" s="206" t="s">
        <v>214</v>
      </c>
      <c r="AU913" s="206" t="s">
        <v>81</v>
      </c>
      <c r="AY913" s="19" t="s">
        <v>212</v>
      </c>
      <c r="BE913" s="207">
        <f>IF(N913="základní",J913,0)</f>
        <v>0</v>
      </c>
      <c r="BF913" s="207">
        <f>IF(N913="snížená",J913,0)</f>
        <v>0</v>
      </c>
      <c r="BG913" s="207">
        <f>IF(N913="zákl. přenesená",J913,0)</f>
        <v>0</v>
      </c>
      <c r="BH913" s="207">
        <f>IF(N913="sníž. přenesená",J913,0)</f>
        <v>0</v>
      </c>
      <c r="BI913" s="207">
        <f>IF(N913="nulová",J913,0)</f>
        <v>0</v>
      </c>
      <c r="BJ913" s="19" t="s">
        <v>79</v>
      </c>
      <c r="BK913" s="207">
        <f>ROUND(I913*H913,2)</f>
        <v>0</v>
      </c>
      <c r="BL913" s="19" t="s">
        <v>93</v>
      </c>
      <c r="BM913" s="206" t="s">
        <v>1248</v>
      </c>
    </row>
    <row r="914" spans="1:65" s="2" customFormat="1" ht="107.25">
      <c r="A914" s="36"/>
      <c r="B914" s="37"/>
      <c r="C914" s="38"/>
      <c r="D914" s="208" t="s">
        <v>220</v>
      </c>
      <c r="E914" s="38"/>
      <c r="F914" s="209" t="s">
        <v>1249</v>
      </c>
      <c r="G914" s="38"/>
      <c r="H914" s="38"/>
      <c r="I914" s="119"/>
      <c r="J914" s="38"/>
      <c r="K914" s="38"/>
      <c r="L914" s="41"/>
      <c r="M914" s="210"/>
      <c r="N914" s="211"/>
      <c r="O914" s="66"/>
      <c r="P914" s="66"/>
      <c r="Q914" s="66"/>
      <c r="R914" s="66"/>
      <c r="S914" s="66"/>
      <c r="T914" s="67"/>
      <c r="U914" s="36"/>
      <c r="V914" s="36"/>
      <c r="W914" s="36"/>
      <c r="X914" s="36"/>
      <c r="Y914" s="36"/>
      <c r="Z914" s="36"/>
      <c r="AA914" s="36"/>
      <c r="AB914" s="36"/>
      <c r="AC914" s="36"/>
      <c r="AD914" s="36"/>
      <c r="AE914" s="36"/>
      <c r="AT914" s="19" t="s">
        <v>220</v>
      </c>
      <c r="AU914" s="19" t="s">
        <v>81</v>
      </c>
    </row>
    <row r="915" spans="1:65" s="14" customFormat="1" ht="11.25">
      <c r="B915" s="222"/>
      <c r="C915" s="223"/>
      <c r="D915" s="208" t="s">
        <v>222</v>
      </c>
      <c r="E915" s="224" t="s">
        <v>21</v>
      </c>
      <c r="F915" s="225" t="s">
        <v>1250</v>
      </c>
      <c r="G915" s="223"/>
      <c r="H915" s="226">
        <v>26.286000000000001</v>
      </c>
      <c r="I915" s="227"/>
      <c r="J915" s="223"/>
      <c r="K915" s="223"/>
      <c r="L915" s="228"/>
      <c r="M915" s="229"/>
      <c r="N915" s="230"/>
      <c r="O915" s="230"/>
      <c r="P915" s="230"/>
      <c r="Q915" s="230"/>
      <c r="R915" s="230"/>
      <c r="S915" s="230"/>
      <c r="T915" s="231"/>
      <c r="AT915" s="232" t="s">
        <v>222</v>
      </c>
      <c r="AU915" s="232" t="s">
        <v>81</v>
      </c>
      <c r="AV915" s="14" t="s">
        <v>81</v>
      </c>
      <c r="AW915" s="14" t="s">
        <v>34</v>
      </c>
      <c r="AX915" s="14" t="s">
        <v>73</v>
      </c>
      <c r="AY915" s="232" t="s">
        <v>212</v>
      </c>
    </row>
    <row r="916" spans="1:65" s="14" customFormat="1" ht="11.25">
      <c r="B916" s="222"/>
      <c r="C916" s="223"/>
      <c r="D916" s="208" t="s">
        <v>222</v>
      </c>
      <c r="E916" s="224" t="s">
        <v>21</v>
      </c>
      <c r="F916" s="225" t="s">
        <v>1251</v>
      </c>
      <c r="G916" s="223"/>
      <c r="H916" s="226">
        <v>51.284999999999997</v>
      </c>
      <c r="I916" s="227"/>
      <c r="J916" s="223"/>
      <c r="K916" s="223"/>
      <c r="L916" s="228"/>
      <c r="M916" s="229"/>
      <c r="N916" s="230"/>
      <c r="O916" s="230"/>
      <c r="P916" s="230"/>
      <c r="Q916" s="230"/>
      <c r="R916" s="230"/>
      <c r="S916" s="230"/>
      <c r="T916" s="231"/>
      <c r="AT916" s="232" t="s">
        <v>222</v>
      </c>
      <c r="AU916" s="232" t="s">
        <v>81</v>
      </c>
      <c r="AV916" s="14" t="s">
        <v>81</v>
      </c>
      <c r="AW916" s="14" t="s">
        <v>34</v>
      </c>
      <c r="AX916" s="14" t="s">
        <v>73</v>
      </c>
      <c r="AY916" s="232" t="s">
        <v>212</v>
      </c>
    </row>
    <row r="917" spans="1:65" s="15" customFormat="1" ht="11.25">
      <c r="B917" s="233"/>
      <c r="C917" s="234"/>
      <c r="D917" s="208" t="s">
        <v>222</v>
      </c>
      <c r="E917" s="235" t="s">
        <v>21</v>
      </c>
      <c r="F917" s="236" t="s">
        <v>226</v>
      </c>
      <c r="G917" s="234"/>
      <c r="H917" s="237">
        <v>77.570999999999998</v>
      </c>
      <c r="I917" s="238"/>
      <c r="J917" s="234"/>
      <c r="K917" s="234"/>
      <c r="L917" s="239"/>
      <c r="M917" s="240"/>
      <c r="N917" s="241"/>
      <c r="O917" s="241"/>
      <c r="P917" s="241"/>
      <c r="Q917" s="241"/>
      <c r="R917" s="241"/>
      <c r="S917" s="241"/>
      <c r="T917" s="242"/>
      <c r="AT917" s="243" t="s">
        <v>222</v>
      </c>
      <c r="AU917" s="243" t="s">
        <v>81</v>
      </c>
      <c r="AV917" s="15" t="s">
        <v>88</v>
      </c>
      <c r="AW917" s="15" t="s">
        <v>34</v>
      </c>
      <c r="AX917" s="15" t="s">
        <v>79</v>
      </c>
      <c r="AY917" s="243" t="s">
        <v>212</v>
      </c>
    </row>
    <row r="918" spans="1:65" s="2" customFormat="1" ht="16.5" customHeight="1">
      <c r="A918" s="36"/>
      <c r="B918" s="37"/>
      <c r="C918" s="195" t="s">
        <v>1252</v>
      </c>
      <c r="D918" s="195" t="s">
        <v>214</v>
      </c>
      <c r="E918" s="196" t="s">
        <v>1253</v>
      </c>
      <c r="F918" s="197" t="s">
        <v>1254</v>
      </c>
      <c r="G918" s="198" t="s">
        <v>306</v>
      </c>
      <c r="H918" s="199">
        <v>77.570999999999998</v>
      </c>
      <c r="I918" s="200"/>
      <c r="J918" s="201">
        <f>ROUND(I918*H918,2)</f>
        <v>0</v>
      </c>
      <c r="K918" s="197" t="s">
        <v>218</v>
      </c>
      <c r="L918" s="41"/>
      <c r="M918" s="202" t="s">
        <v>21</v>
      </c>
      <c r="N918" s="203" t="s">
        <v>44</v>
      </c>
      <c r="O918" s="66"/>
      <c r="P918" s="204">
        <f>O918*H918</f>
        <v>0</v>
      </c>
      <c r="Q918" s="204">
        <v>0</v>
      </c>
      <c r="R918" s="204">
        <f>Q918*H918</f>
        <v>0</v>
      </c>
      <c r="S918" s="204">
        <v>0</v>
      </c>
      <c r="T918" s="205">
        <f>S918*H918</f>
        <v>0</v>
      </c>
      <c r="U918" s="36"/>
      <c r="V918" s="36"/>
      <c r="W918" s="36"/>
      <c r="X918" s="36"/>
      <c r="Y918" s="36"/>
      <c r="Z918" s="36"/>
      <c r="AA918" s="36"/>
      <c r="AB918" s="36"/>
      <c r="AC918" s="36"/>
      <c r="AD918" s="36"/>
      <c r="AE918" s="36"/>
      <c r="AR918" s="206" t="s">
        <v>93</v>
      </c>
      <c r="AT918" s="206" t="s">
        <v>214</v>
      </c>
      <c r="AU918" s="206" t="s">
        <v>81</v>
      </c>
      <c r="AY918" s="19" t="s">
        <v>212</v>
      </c>
      <c r="BE918" s="207">
        <f>IF(N918="základní",J918,0)</f>
        <v>0</v>
      </c>
      <c r="BF918" s="207">
        <f>IF(N918="snížená",J918,0)</f>
        <v>0</v>
      </c>
      <c r="BG918" s="207">
        <f>IF(N918="zákl. přenesená",J918,0)</f>
        <v>0</v>
      </c>
      <c r="BH918" s="207">
        <f>IF(N918="sníž. přenesená",J918,0)</f>
        <v>0</v>
      </c>
      <c r="BI918" s="207">
        <f>IF(N918="nulová",J918,0)</f>
        <v>0</v>
      </c>
      <c r="BJ918" s="19" t="s">
        <v>79</v>
      </c>
      <c r="BK918" s="207">
        <f>ROUND(I918*H918,2)</f>
        <v>0</v>
      </c>
      <c r="BL918" s="19" t="s">
        <v>93</v>
      </c>
      <c r="BM918" s="206" t="s">
        <v>1255</v>
      </c>
    </row>
    <row r="919" spans="1:65" s="2" customFormat="1" ht="58.5">
      <c r="A919" s="36"/>
      <c r="B919" s="37"/>
      <c r="C919" s="38"/>
      <c r="D919" s="208" t="s">
        <v>220</v>
      </c>
      <c r="E919" s="38"/>
      <c r="F919" s="209" t="s">
        <v>1256</v>
      </c>
      <c r="G919" s="38"/>
      <c r="H919" s="38"/>
      <c r="I919" s="119"/>
      <c r="J919" s="38"/>
      <c r="K919" s="38"/>
      <c r="L919" s="41"/>
      <c r="M919" s="210"/>
      <c r="N919" s="211"/>
      <c r="O919" s="66"/>
      <c r="P919" s="66"/>
      <c r="Q919" s="66"/>
      <c r="R919" s="66"/>
      <c r="S919" s="66"/>
      <c r="T919" s="67"/>
      <c r="U919" s="36"/>
      <c r="V919" s="36"/>
      <c r="W919" s="36"/>
      <c r="X919" s="36"/>
      <c r="Y919" s="36"/>
      <c r="Z919" s="36"/>
      <c r="AA919" s="36"/>
      <c r="AB919" s="36"/>
      <c r="AC919" s="36"/>
      <c r="AD919" s="36"/>
      <c r="AE919" s="36"/>
      <c r="AT919" s="19" t="s">
        <v>220</v>
      </c>
      <c r="AU919" s="19" t="s">
        <v>81</v>
      </c>
    </row>
    <row r="920" spans="1:65" s="14" customFormat="1" ht="11.25">
      <c r="B920" s="222"/>
      <c r="C920" s="223"/>
      <c r="D920" s="208" t="s">
        <v>222</v>
      </c>
      <c r="E920" s="224" t="s">
        <v>21</v>
      </c>
      <c r="F920" s="225" t="s">
        <v>1250</v>
      </c>
      <c r="G920" s="223"/>
      <c r="H920" s="226">
        <v>26.286000000000001</v>
      </c>
      <c r="I920" s="227"/>
      <c r="J920" s="223"/>
      <c r="K920" s="223"/>
      <c r="L920" s="228"/>
      <c r="M920" s="229"/>
      <c r="N920" s="230"/>
      <c r="O920" s="230"/>
      <c r="P920" s="230"/>
      <c r="Q920" s="230"/>
      <c r="R920" s="230"/>
      <c r="S920" s="230"/>
      <c r="T920" s="231"/>
      <c r="AT920" s="232" t="s">
        <v>222</v>
      </c>
      <c r="AU920" s="232" t="s">
        <v>81</v>
      </c>
      <c r="AV920" s="14" t="s">
        <v>81</v>
      </c>
      <c r="AW920" s="14" t="s">
        <v>34</v>
      </c>
      <c r="AX920" s="14" t="s">
        <v>73</v>
      </c>
      <c r="AY920" s="232" t="s">
        <v>212</v>
      </c>
    </row>
    <row r="921" spans="1:65" s="14" customFormat="1" ht="11.25">
      <c r="B921" s="222"/>
      <c r="C921" s="223"/>
      <c r="D921" s="208" t="s">
        <v>222</v>
      </c>
      <c r="E921" s="224" t="s">
        <v>21</v>
      </c>
      <c r="F921" s="225" t="s">
        <v>1251</v>
      </c>
      <c r="G921" s="223"/>
      <c r="H921" s="226">
        <v>51.284999999999997</v>
      </c>
      <c r="I921" s="227"/>
      <c r="J921" s="223"/>
      <c r="K921" s="223"/>
      <c r="L921" s="228"/>
      <c r="M921" s="229"/>
      <c r="N921" s="230"/>
      <c r="O921" s="230"/>
      <c r="P921" s="230"/>
      <c r="Q921" s="230"/>
      <c r="R921" s="230"/>
      <c r="S921" s="230"/>
      <c r="T921" s="231"/>
      <c r="AT921" s="232" t="s">
        <v>222</v>
      </c>
      <c r="AU921" s="232" t="s">
        <v>81</v>
      </c>
      <c r="AV921" s="14" t="s">
        <v>81</v>
      </c>
      <c r="AW921" s="14" t="s">
        <v>34</v>
      </c>
      <c r="AX921" s="14" t="s">
        <v>73</v>
      </c>
      <c r="AY921" s="232" t="s">
        <v>212</v>
      </c>
    </row>
    <row r="922" spans="1:65" s="15" customFormat="1" ht="11.25">
      <c r="B922" s="233"/>
      <c r="C922" s="234"/>
      <c r="D922" s="208" t="s">
        <v>222</v>
      </c>
      <c r="E922" s="235" t="s">
        <v>21</v>
      </c>
      <c r="F922" s="236" t="s">
        <v>226</v>
      </c>
      <c r="G922" s="234"/>
      <c r="H922" s="237">
        <v>77.570999999999998</v>
      </c>
      <c r="I922" s="238"/>
      <c r="J922" s="234"/>
      <c r="K922" s="234"/>
      <c r="L922" s="239"/>
      <c r="M922" s="240"/>
      <c r="N922" s="241"/>
      <c r="O922" s="241"/>
      <c r="P922" s="241"/>
      <c r="Q922" s="241"/>
      <c r="R922" s="241"/>
      <c r="S922" s="241"/>
      <c r="T922" s="242"/>
      <c r="AT922" s="243" t="s">
        <v>222</v>
      </c>
      <c r="AU922" s="243" t="s">
        <v>81</v>
      </c>
      <c r="AV922" s="15" t="s">
        <v>88</v>
      </c>
      <c r="AW922" s="15" t="s">
        <v>34</v>
      </c>
      <c r="AX922" s="15" t="s">
        <v>79</v>
      </c>
      <c r="AY922" s="243" t="s">
        <v>212</v>
      </c>
    </row>
    <row r="923" spans="1:65" s="2" customFormat="1" ht="21.75" customHeight="1">
      <c r="A923" s="36"/>
      <c r="B923" s="37"/>
      <c r="C923" s="195" t="s">
        <v>1257</v>
      </c>
      <c r="D923" s="195" t="s">
        <v>214</v>
      </c>
      <c r="E923" s="196" t="s">
        <v>1258</v>
      </c>
      <c r="F923" s="197" t="s">
        <v>1259</v>
      </c>
      <c r="G923" s="198" t="s">
        <v>306</v>
      </c>
      <c r="H923" s="199">
        <v>1163.5650000000001</v>
      </c>
      <c r="I923" s="200"/>
      <c r="J923" s="201">
        <f>ROUND(I923*H923,2)</f>
        <v>0</v>
      </c>
      <c r="K923" s="197" t="s">
        <v>218</v>
      </c>
      <c r="L923" s="41"/>
      <c r="M923" s="202" t="s">
        <v>21</v>
      </c>
      <c r="N923" s="203" t="s">
        <v>44</v>
      </c>
      <c r="O923" s="66"/>
      <c r="P923" s="204">
        <f>O923*H923</f>
        <v>0</v>
      </c>
      <c r="Q923" s="204">
        <v>0</v>
      </c>
      <c r="R923" s="204">
        <f>Q923*H923</f>
        <v>0</v>
      </c>
      <c r="S923" s="204">
        <v>0</v>
      </c>
      <c r="T923" s="205">
        <f>S923*H923</f>
        <v>0</v>
      </c>
      <c r="U923" s="36"/>
      <c r="V923" s="36"/>
      <c r="W923" s="36"/>
      <c r="X923" s="36"/>
      <c r="Y923" s="36"/>
      <c r="Z923" s="36"/>
      <c r="AA923" s="36"/>
      <c r="AB923" s="36"/>
      <c r="AC923" s="36"/>
      <c r="AD923" s="36"/>
      <c r="AE923" s="36"/>
      <c r="AR923" s="206" t="s">
        <v>93</v>
      </c>
      <c r="AT923" s="206" t="s">
        <v>214</v>
      </c>
      <c r="AU923" s="206" t="s">
        <v>81</v>
      </c>
      <c r="AY923" s="19" t="s">
        <v>212</v>
      </c>
      <c r="BE923" s="207">
        <f>IF(N923="základní",J923,0)</f>
        <v>0</v>
      </c>
      <c r="BF923" s="207">
        <f>IF(N923="snížená",J923,0)</f>
        <v>0</v>
      </c>
      <c r="BG923" s="207">
        <f>IF(N923="zákl. přenesená",J923,0)</f>
        <v>0</v>
      </c>
      <c r="BH923" s="207">
        <f>IF(N923="sníž. přenesená",J923,0)</f>
        <v>0</v>
      </c>
      <c r="BI923" s="207">
        <f>IF(N923="nulová",J923,0)</f>
        <v>0</v>
      </c>
      <c r="BJ923" s="19" t="s">
        <v>79</v>
      </c>
      <c r="BK923" s="207">
        <f>ROUND(I923*H923,2)</f>
        <v>0</v>
      </c>
      <c r="BL923" s="19" t="s">
        <v>93</v>
      </c>
      <c r="BM923" s="206" t="s">
        <v>1260</v>
      </c>
    </row>
    <row r="924" spans="1:65" s="2" customFormat="1" ht="58.5">
      <c r="A924" s="36"/>
      <c r="B924" s="37"/>
      <c r="C924" s="38"/>
      <c r="D924" s="208" t="s">
        <v>220</v>
      </c>
      <c r="E924" s="38"/>
      <c r="F924" s="209" t="s">
        <v>1256</v>
      </c>
      <c r="G924" s="38"/>
      <c r="H924" s="38"/>
      <c r="I924" s="119"/>
      <c r="J924" s="38"/>
      <c r="K924" s="38"/>
      <c r="L924" s="41"/>
      <c r="M924" s="210"/>
      <c r="N924" s="211"/>
      <c r="O924" s="66"/>
      <c r="P924" s="66"/>
      <c r="Q924" s="66"/>
      <c r="R924" s="66"/>
      <c r="S924" s="66"/>
      <c r="T924" s="67"/>
      <c r="U924" s="36"/>
      <c r="V924" s="36"/>
      <c r="W924" s="36"/>
      <c r="X924" s="36"/>
      <c r="Y924" s="36"/>
      <c r="Z924" s="36"/>
      <c r="AA924" s="36"/>
      <c r="AB924" s="36"/>
      <c r="AC924" s="36"/>
      <c r="AD924" s="36"/>
      <c r="AE924" s="36"/>
      <c r="AT924" s="19" t="s">
        <v>220</v>
      </c>
      <c r="AU924" s="19" t="s">
        <v>81</v>
      </c>
    </row>
    <row r="925" spans="1:65" s="14" customFormat="1" ht="11.25">
      <c r="B925" s="222"/>
      <c r="C925" s="223"/>
      <c r="D925" s="208" t="s">
        <v>222</v>
      </c>
      <c r="E925" s="224" t="s">
        <v>21</v>
      </c>
      <c r="F925" s="225" t="s">
        <v>1250</v>
      </c>
      <c r="G925" s="223"/>
      <c r="H925" s="226">
        <v>26.286000000000001</v>
      </c>
      <c r="I925" s="227"/>
      <c r="J925" s="223"/>
      <c r="K925" s="223"/>
      <c r="L925" s="228"/>
      <c r="M925" s="229"/>
      <c r="N925" s="230"/>
      <c r="O925" s="230"/>
      <c r="P925" s="230"/>
      <c r="Q925" s="230"/>
      <c r="R925" s="230"/>
      <c r="S925" s="230"/>
      <c r="T925" s="231"/>
      <c r="AT925" s="232" t="s">
        <v>222</v>
      </c>
      <c r="AU925" s="232" t="s">
        <v>81</v>
      </c>
      <c r="AV925" s="14" t="s">
        <v>81</v>
      </c>
      <c r="AW925" s="14" t="s">
        <v>34</v>
      </c>
      <c r="AX925" s="14" t="s">
        <v>73</v>
      </c>
      <c r="AY925" s="232" t="s">
        <v>212</v>
      </c>
    </row>
    <row r="926" spans="1:65" s="14" customFormat="1" ht="11.25">
      <c r="B926" s="222"/>
      <c r="C926" s="223"/>
      <c r="D926" s="208" t="s">
        <v>222</v>
      </c>
      <c r="E926" s="224" t="s">
        <v>21</v>
      </c>
      <c r="F926" s="225" t="s">
        <v>1251</v>
      </c>
      <c r="G926" s="223"/>
      <c r="H926" s="226">
        <v>51.284999999999997</v>
      </c>
      <c r="I926" s="227"/>
      <c r="J926" s="223"/>
      <c r="K926" s="223"/>
      <c r="L926" s="228"/>
      <c r="M926" s="229"/>
      <c r="N926" s="230"/>
      <c r="O926" s="230"/>
      <c r="P926" s="230"/>
      <c r="Q926" s="230"/>
      <c r="R926" s="230"/>
      <c r="S926" s="230"/>
      <c r="T926" s="231"/>
      <c r="AT926" s="232" t="s">
        <v>222</v>
      </c>
      <c r="AU926" s="232" t="s">
        <v>81</v>
      </c>
      <c r="AV926" s="14" t="s">
        <v>81</v>
      </c>
      <c r="AW926" s="14" t="s">
        <v>34</v>
      </c>
      <c r="AX926" s="14" t="s">
        <v>73</v>
      </c>
      <c r="AY926" s="232" t="s">
        <v>212</v>
      </c>
    </row>
    <row r="927" spans="1:65" s="15" customFormat="1" ht="11.25">
      <c r="B927" s="233"/>
      <c r="C927" s="234"/>
      <c r="D927" s="208" t="s">
        <v>222</v>
      </c>
      <c r="E927" s="235" t="s">
        <v>21</v>
      </c>
      <c r="F927" s="236" t="s">
        <v>226</v>
      </c>
      <c r="G927" s="234"/>
      <c r="H927" s="237">
        <v>77.570999999999998</v>
      </c>
      <c r="I927" s="238"/>
      <c r="J927" s="234"/>
      <c r="K927" s="234"/>
      <c r="L927" s="239"/>
      <c r="M927" s="240"/>
      <c r="N927" s="241"/>
      <c r="O927" s="241"/>
      <c r="P927" s="241"/>
      <c r="Q927" s="241"/>
      <c r="R927" s="241"/>
      <c r="S927" s="241"/>
      <c r="T927" s="242"/>
      <c r="AT927" s="243" t="s">
        <v>222</v>
      </c>
      <c r="AU927" s="243" t="s">
        <v>81</v>
      </c>
      <c r="AV927" s="15" t="s">
        <v>88</v>
      </c>
      <c r="AW927" s="15" t="s">
        <v>34</v>
      </c>
      <c r="AX927" s="15" t="s">
        <v>79</v>
      </c>
      <c r="AY927" s="243" t="s">
        <v>212</v>
      </c>
    </row>
    <row r="928" spans="1:65" s="14" customFormat="1" ht="11.25">
      <c r="B928" s="222"/>
      <c r="C928" s="223"/>
      <c r="D928" s="208" t="s">
        <v>222</v>
      </c>
      <c r="E928" s="223"/>
      <c r="F928" s="225" t="s">
        <v>1261</v>
      </c>
      <c r="G928" s="223"/>
      <c r="H928" s="226">
        <v>1163.5650000000001</v>
      </c>
      <c r="I928" s="227"/>
      <c r="J928" s="223"/>
      <c r="K928" s="223"/>
      <c r="L928" s="228"/>
      <c r="M928" s="229"/>
      <c r="N928" s="230"/>
      <c r="O928" s="230"/>
      <c r="P928" s="230"/>
      <c r="Q928" s="230"/>
      <c r="R928" s="230"/>
      <c r="S928" s="230"/>
      <c r="T928" s="231"/>
      <c r="AT928" s="232" t="s">
        <v>222</v>
      </c>
      <c r="AU928" s="232" t="s">
        <v>81</v>
      </c>
      <c r="AV928" s="14" t="s">
        <v>81</v>
      </c>
      <c r="AW928" s="14" t="s">
        <v>4</v>
      </c>
      <c r="AX928" s="14" t="s">
        <v>79</v>
      </c>
      <c r="AY928" s="232" t="s">
        <v>212</v>
      </c>
    </row>
    <row r="929" spans="1:65" s="2" customFormat="1" ht="21.75" customHeight="1">
      <c r="A929" s="36"/>
      <c r="B929" s="37"/>
      <c r="C929" s="195" t="s">
        <v>1262</v>
      </c>
      <c r="D929" s="195" t="s">
        <v>214</v>
      </c>
      <c r="E929" s="196" t="s">
        <v>1263</v>
      </c>
      <c r="F929" s="197" t="s">
        <v>1264</v>
      </c>
      <c r="G929" s="198" t="s">
        <v>306</v>
      </c>
      <c r="H929" s="199">
        <v>77.570999999999998</v>
      </c>
      <c r="I929" s="200"/>
      <c r="J929" s="201">
        <f>ROUND(I929*H929,2)</f>
        <v>0</v>
      </c>
      <c r="K929" s="197" t="s">
        <v>218</v>
      </c>
      <c r="L929" s="41"/>
      <c r="M929" s="202" t="s">
        <v>21</v>
      </c>
      <c r="N929" s="203" t="s">
        <v>44</v>
      </c>
      <c r="O929" s="66"/>
      <c r="P929" s="204">
        <f>O929*H929</f>
        <v>0</v>
      </c>
      <c r="Q929" s="204">
        <v>0</v>
      </c>
      <c r="R929" s="204">
        <f>Q929*H929</f>
        <v>0</v>
      </c>
      <c r="S929" s="204">
        <v>0</v>
      </c>
      <c r="T929" s="205">
        <f>S929*H929</f>
        <v>0</v>
      </c>
      <c r="U929" s="36"/>
      <c r="V929" s="36"/>
      <c r="W929" s="36"/>
      <c r="X929" s="36"/>
      <c r="Y929" s="36"/>
      <c r="Z929" s="36"/>
      <c r="AA929" s="36"/>
      <c r="AB929" s="36"/>
      <c r="AC929" s="36"/>
      <c r="AD929" s="36"/>
      <c r="AE929" s="36"/>
      <c r="AR929" s="206" t="s">
        <v>93</v>
      </c>
      <c r="AT929" s="206" t="s">
        <v>214</v>
      </c>
      <c r="AU929" s="206" t="s">
        <v>81</v>
      </c>
      <c r="AY929" s="19" t="s">
        <v>212</v>
      </c>
      <c r="BE929" s="207">
        <f>IF(N929="základní",J929,0)</f>
        <v>0</v>
      </c>
      <c r="BF929" s="207">
        <f>IF(N929="snížená",J929,0)</f>
        <v>0</v>
      </c>
      <c r="BG929" s="207">
        <f>IF(N929="zákl. přenesená",J929,0)</f>
        <v>0</v>
      </c>
      <c r="BH929" s="207">
        <f>IF(N929="sníž. přenesená",J929,0)</f>
        <v>0</v>
      </c>
      <c r="BI929" s="207">
        <f>IF(N929="nulová",J929,0)</f>
        <v>0</v>
      </c>
      <c r="BJ929" s="19" t="s">
        <v>79</v>
      </c>
      <c r="BK929" s="207">
        <f>ROUND(I929*H929,2)</f>
        <v>0</v>
      </c>
      <c r="BL929" s="19" t="s">
        <v>93</v>
      </c>
      <c r="BM929" s="206" t="s">
        <v>1265</v>
      </c>
    </row>
    <row r="930" spans="1:65" s="2" customFormat="1" ht="58.5">
      <c r="A930" s="36"/>
      <c r="B930" s="37"/>
      <c r="C930" s="38"/>
      <c r="D930" s="208" t="s">
        <v>220</v>
      </c>
      <c r="E930" s="38"/>
      <c r="F930" s="209" t="s">
        <v>1266</v>
      </c>
      <c r="G930" s="38"/>
      <c r="H930" s="38"/>
      <c r="I930" s="119"/>
      <c r="J930" s="38"/>
      <c r="K930" s="38"/>
      <c r="L930" s="41"/>
      <c r="M930" s="210"/>
      <c r="N930" s="211"/>
      <c r="O930" s="66"/>
      <c r="P930" s="66"/>
      <c r="Q930" s="66"/>
      <c r="R930" s="66"/>
      <c r="S930" s="66"/>
      <c r="T930" s="67"/>
      <c r="U930" s="36"/>
      <c r="V930" s="36"/>
      <c r="W930" s="36"/>
      <c r="X930" s="36"/>
      <c r="Y930" s="36"/>
      <c r="Z930" s="36"/>
      <c r="AA930" s="36"/>
      <c r="AB930" s="36"/>
      <c r="AC930" s="36"/>
      <c r="AD930" s="36"/>
      <c r="AE930" s="36"/>
      <c r="AT930" s="19" t="s">
        <v>220</v>
      </c>
      <c r="AU930" s="19" t="s">
        <v>81</v>
      </c>
    </row>
    <row r="931" spans="1:65" s="14" customFormat="1" ht="11.25">
      <c r="B931" s="222"/>
      <c r="C931" s="223"/>
      <c r="D931" s="208" t="s">
        <v>222</v>
      </c>
      <c r="E931" s="224" t="s">
        <v>21</v>
      </c>
      <c r="F931" s="225" t="s">
        <v>1250</v>
      </c>
      <c r="G931" s="223"/>
      <c r="H931" s="226">
        <v>26.286000000000001</v>
      </c>
      <c r="I931" s="227"/>
      <c r="J931" s="223"/>
      <c r="K931" s="223"/>
      <c r="L931" s="228"/>
      <c r="M931" s="229"/>
      <c r="N931" s="230"/>
      <c r="O931" s="230"/>
      <c r="P931" s="230"/>
      <c r="Q931" s="230"/>
      <c r="R931" s="230"/>
      <c r="S931" s="230"/>
      <c r="T931" s="231"/>
      <c r="AT931" s="232" t="s">
        <v>222</v>
      </c>
      <c r="AU931" s="232" t="s">
        <v>81</v>
      </c>
      <c r="AV931" s="14" t="s">
        <v>81</v>
      </c>
      <c r="AW931" s="14" t="s">
        <v>34</v>
      </c>
      <c r="AX931" s="14" t="s">
        <v>73</v>
      </c>
      <c r="AY931" s="232" t="s">
        <v>212</v>
      </c>
    </row>
    <row r="932" spans="1:65" s="14" customFormat="1" ht="11.25">
      <c r="B932" s="222"/>
      <c r="C932" s="223"/>
      <c r="D932" s="208" t="s">
        <v>222</v>
      </c>
      <c r="E932" s="224" t="s">
        <v>21</v>
      </c>
      <c r="F932" s="225" t="s">
        <v>1251</v>
      </c>
      <c r="G932" s="223"/>
      <c r="H932" s="226">
        <v>51.284999999999997</v>
      </c>
      <c r="I932" s="227"/>
      <c r="J932" s="223"/>
      <c r="K932" s="223"/>
      <c r="L932" s="228"/>
      <c r="M932" s="229"/>
      <c r="N932" s="230"/>
      <c r="O932" s="230"/>
      <c r="P932" s="230"/>
      <c r="Q932" s="230"/>
      <c r="R932" s="230"/>
      <c r="S932" s="230"/>
      <c r="T932" s="231"/>
      <c r="AT932" s="232" t="s">
        <v>222</v>
      </c>
      <c r="AU932" s="232" t="s">
        <v>81</v>
      </c>
      <c r="AV932" s="14" t="s">
        <v>81</v>
      </c>
      <c r="AW932" s="14" t="s">
        <v>34</v>
      </c>
      <c r="AX932" s="14" t="s">
        <v>73</v>
      </c>
      <c r="AY932" s="232" t="s">
        <v>212</v>
      </c>
    </row>
    <row r="933" spans="1:65" s="15" customFormat="1" ht="11.25">
      <c r="B933" s="233"/>
      <c r="C933" s="234"/>
      <c r="D933" s="208" t="s">
        <v>222</v>
      </c>
      <c r="E933" s="235" t="s">
        <v>21</v>
      </c>
      <c r="F933" s="236" t="s">
        <v>226</v>
      </c>
      <c r="G933" s="234"/>
      <c r="H933" s="237">
        <v>77.570999999999998</v>
      </c>
      <c r="I933" s="238"/>
      <c r="J933" s="234"/>
      <c r="K933" s="234"/>
      <c r="L933" s="239"/>
      <c r="M933" s="240"/>
      <c r="N933" s="241"/>
      <c r="O933" s="241"/>
      <c r="P933" s="241"/>
      <c r="Q933" s="241"/>
      <c r="R933" s="241"/>
      <c r="S933" s="241"/>
      <c r="T933" s="242"/>
      <c r="AT933" s="243" t="s">
        <v>222</v>
      </c>
      <c r="AU933" s="243" t="s">
        <v>81</v>
      </c>
      <c r="AV933" s="15" t="s">
        <v>88</v>
      </c>
      <c r="AW933" s="15" t="s">
        <v>34</v>
      </c>
      <c r="AX933" s="15" t="s">
        <v>79</v>
      </c>
      <c r="AY933" s="243" t="s">
        <v>212</v>
      </c>
    </row>
    <row r="934" spans="1:65" s="12" customFormat="1" ht="22.9" customHeight="1">
      <c r="B934" s="179"/>
      <c r="C934" s="180"/>
      <c r="D934" s="181" t="s">
        <v>72</v>
      </c>
      <c r="E934" s="193" t="s">
        <v>1267</v>
      </c>
      <c r="F934" s="193" t="s">
        <v>1268</v>
      </c>
      <c r="G934" s="180"/>
      <c r="H934" s="180"/>
      <c r="I934" s="183"/>
      <c r="J934" s="194">
        <f>BK934</f>
        <v>0</v>
      </c>
      <c r="K934" s="180"/>
      <c r="L934" s="185"/>
      <c r="M934" s="186"/>
      <c r="N934" s="187"/>
      <c r="O934" s="187"/>
      <c r="P934" s="188">
        <f>SUM(P935:P936)</f>
        <v>0</v>
      </c>
      <c r="Q934" s="187"/>
      <c r="R934" s="188">
        <f>SUM(R935:R936)</f>
        <v>0</v>
      </c>
      <c r="S934" s="187"/>
      <c r="T934" s="189">
        <f>SUM(T935:T936)</f>
        <v>0</v>
      </c>
      <c r="AR934" s="190" t="s">
        <v>79</v>
      </c>
      <c r="AT934" s="191" t="s">
        <v>72</v>
      </c>
      <c r="AU934" s="191" t="s">
        <v>79</v>
      </c>
      <c r="AY934" s="190" t="s">
        <v>212</v>
      </c>
      <c r="BK934" s="192">
        <f>SUM(BK935:BK936)</f>
        <v>0</v>
      </c>
    </row>
    <row r="935" spans="1:65" s="2" customFormat="1" ht="21.75" customHeight="1">
      <c r="A935" s="36"/>
      <c r="B935" s="37"/>
      <c r="C935" s="195" t="s">
        <v>1269</v>
      </c>
      <c r="D935" s="195" t="s">
        <v>214</v>
      </c>
      <c r="E935" s="196" t="s">
        <v>1270</v>
      </c>
      <c r="F935" s="197" t="s">
        <v>1271</v>
      </c>
      <c r="G935" s="198" t="s">
        <v>306</v>
      </c>
      <c r="H935" s="199">
        <v>514.66399999999999</v>
      </c>
      <c r="I935" s="200"/>
      <c r="J935" s="201">
        <f>ROUND(I935*H935,2)</f>
        <v>0</v>
      </c>
      <c r="K935" s="197" t="s">
        <v>218</v>
      </c>
      <c r="L935" s="41"/>
      <c r="M935" s="202" t="s">
        <v>21</v>
      </c>
      <c r="N935" s="203" t="s">
        <v>44</v>
      </c>
      <c r="O935" s="66"/>
      <c r="P935" s="204">
        <f>O935*H935</f>
        <v>0</v>
      </c>
      <c r="Q935" s="204">
        <v>0</v>
      </c>
      <c r="R935" s="204">
        <f>Q935*H935</f>
        <v>0</v>
      </c>
      <c r="S935" s="204">
        <v>0</v>
      </c>
      <c r="T935" s="205">
        <f>S935*H935</f>
        <v>0</v>
      </c>
      <c r="U935" s="36"/>
      <c r="V935" s="36"/>
      <c r="W935" s="36"/>
      <c r="X935" s="36"/>
      <c r="Y935" s="36"/>
      <c r="Z935" s="36"/>
      <c r="AA935" s="36"/>
      <c r="AB935" s="36"/>
      <c r="AC935" s="36"/>
      <c r="AD935" s="36"/>
      <c r="AE935" s="36"/>
      <c r="AR935" s="206" t="s">
        <v>93</v>
      </c>
      <c r="AT935" s="206" t="s">
        <v>214</v>
      </c>
      <c r="AU935" s="206" t="s">
        <v>81</v>
      </c>
      <c r="AY935" s="19" t="s">
        <v>212</v>
      </c>
      <c r="BE935" s="207">
        <f>IF(N935="základní",J935,0)</f>
        <v>0</v>
      </c>
      <c r="BF935" s="207">
        <f>IF(N935="snížená",J935,0)</f>
        <v>0</v>
      </c>
      <c r="BG935" s="207">
        <f>IF(N935="zákl. přenesená",J935,0)</f>
        <v>0</v>
      </c>
      <c r="BH935" s="207">
        <f>IF(N935="sníž. přenesená",J935,0)</f>
        <v>0</v>
      </c>
      <c r="BI935" s="207">
        <f>IF(N935="nulová",J935,0)</f>
        <v>0</v>
      </c>
      <c r="BJ935" s="19" t="s">
        <v>79</v>
      </c>
      <c r="BK935" s="207">
        <f>ROUND(I935*H935,2)</f>
        <v>0</v>
      </c>
      <c r="BL935" s="19" t="s">
        <v>93</v>
      </c>
      <c r="BM935" s="206" t="s">
        <v>1272</v>
      </c>
    </row>
    <row r="936" spans="1:65" s="2" customFormat="1" ht="58.5">
      <c r="A936" s="36"/>
      <c r="B936" s="37"/>
      <c r="C936" s="38"/>
      <c r="D936" s="208" t="s">
        <v>220</v>
      </c>
      <c r="E936" s="38"/>
      <c r="F936" s="209" t="s">
        <v>1273</v>
      </c>
      <c r="G936" s="38"/>
      <c r="H936" s="38"/>
      <c r="I936" s="119"/>
      <c r="J936" s="38"/>
      <c r="K936" s="38"/>
      <c r="L936" s="41"/>
      <c r="M936" s="210"/>
      <c r="N936" s="211"/>
      <c r="O936" s="66"/>
      <c r="P936" s="66"/>
      <c r="Q936" s="66"/>
      <c r="R936" s="66"/>
      <c r="S936" s="66"/>
      <c r="T936" s="67"/>
      <c r="U936" s="36"/>
      <c r="V936" s="36"/>
      <c r="W936" s="36"/>
      <c r="X936" s="36"/>
      <c r="Y936" s="36"/>
      <c r="Z936" s="36"/>
      <c r="AA936" s="36"/>
      <c r="AB936" s="36"/>
      <c r="AC936" s="36"/>
      <c r="AD936" s="36"/>
      <c r="AE936" s="36"/>
      <c r="AT936" s="19" t="s">
        <v>220</v>
      </c>
      <c r="AU936" s="19" t="s">
        <v>81</v>
      </c>
    </row>
    <row r="937" spans="1:65" s="12" customFormat="1" ht="25.9" customHeight="1">
      <c r="B937" s="179"/>
      <c r="C937" s="180"/>
      <c r="D937" s="181" t="s">
        <v>72</v>
      </c>
      <c r="E937" s="182" t="s">
        <v>1274</v>
      </c>
      <c r="F937" s="182" t="s">
        <v>1275</v>
      </c>
      <c r="G937" s="180"/>
      <c r="H937" s="180"/>
      <c r="I937" s="183"/>
      <c r="J937" s="184">
        <f>BK937</f>
        <v>0</v>
      </c>
      <c r="K937" s="180"/>
      <c r="L937" s="185"/>
      <c r="M937" s="186"/>
      <c r="N937" s="187"/>
      <c r="O937" s="187"/>
      <c r="P937" s="188">
        <f>P938+P1018+P1174+P1257+P1267+P1271+P1289+P1343+P1355+P1358+P1437+P1506+P1551+P1571+P1620</f>
        <v>0</v>
      </c>
      <c r="Q937" s="187"/>
      <c r="R937" s="188">
        <f>R938+R1018+R1174+R1257+R1267+R1271+R1289+R1343+R1355+R1358+R1437+R1506+R1551+R1571+R1620</f>
        <v>16.039782460000001</v>
      </c>
      <c r="S937" s="187"/>
      <c r="T937" s="189">
        <f>T938+T1018+T1174+T1257+T1267+T1271+T1289+T1343+T1355+T1358+T1437+T1506+T1551+T1571+T1620</f>
        <v>1.9018E-2</v>
      </c>
      <c r="AR937" s="190" t="s">
        <v>81</v>
      </c>
      <c r="AT937" s="191" t="s">
        <v>72</v>
      </c>
      <c r="AU937" s="191" t="s">
        <v>73</v>
      </c>
      <c r="AY937" s="190" t="s">
        <v>212</v>
      </c>
      <c r="BK937" s="192">
        <f>BK938+BK1018+BK1174+BK1257+BK1267+BK1271+BK1289+BK1343+BK1355+BK1358+BK1437+BK1506+BK1551+BK1571+BK1620</f>
        <v>0</v>
      </c>
    </row>
    <row r="938" spans="1:65" s="12" customFormat="1" ht="22.9" customHeight="1">
      <c r="B938" s="179"/>
      <c r="C938" s="180"/>
      <c r="D938" s="181" t="s">
        <v>72</v>
      </c>
      <c r="E938" s="193" t="s">
        <v>1276</v>
      </c>
      <c r="F938" s="193" t="s">
        <v>1277</v>
      </c>
      <c r="G938" s="180"/>
      <c r="H938" s="180"/>
      <c r="I938" s="183"/>
      <c r="J938" s="194">
        <f>BK938</f>
        <v>0</v>
      </c>
      <c r="K938" s="180"/>
      <c r="L938" s="185"/>
      <c r="M938" s="186"/>
      <c r="N938" s="187"/>
      <c r="O938" s="187"/>
      <c r="P938" s="188">
        <f>SUM(P939:P1017)</f>
        <v>0</v>
      </c>
      <c r="Q938" s="187"/>
      <c r="R938" s="188">
        <f>SUM(R939:R1017)</f>
        <v>0.5071353799999998</v>
      </c>
      <c r="S938" s="187"/>
      <c r="T938" s="189">
        <f>SUM(T939:T1017)</f>
        <v>0</v>
      </c>
      <c r="AR938" s="190" t="s">
        <v>81</v>
      </c>
      <c r="AT938" s="191" t="s">
        <v>72</v>
      </c>
      <c r="AU938" s="191" t="s">
        <v>79</v>
      </c>
      <c r="AY938" s="190" t="s">
        <v>212</v>
      </c>
      <c r="BK938" s="192">
        <f>SUM(BK939:BK1017)</f>
        <v>0</v>
      </c>
    </row>
    <row r="939" spans="1:65" s="2" customFormat="1" ht="16.5" customHeight="1">
      <c r="A939" s="36"/>
      <c r="B939" s="37"/>
      <c r="C939" s="195" t="s">
        <v>1278</v>
      </c>
      <c r="D939" s="195" t="s">
        <v>214</v>
      </c>
      <c r="E939" s="196" t="s">
        <v>1279</v>
      </c>
      <c r="F939" s="197" t="s">
        <v>1280</v>
      </c>
      <c r="G939" s="198" t="s">
        <v>150</v>
      </c>
      <c r="H939" s="199">
        <v>84</v>
      </c>
      <c r="I939" s="200"/>
      <c r="J939" s="201">
        <f>ROUND(I939*H939,2)</f>
        <v>0</v>
      </c>
      <c r="K939" s="197" t="s">
        <v>218</v>
      </c>
      <c r="L939" s="41"/>
      <c r="M939" s="202" t="s">
        <v>21</v>
      </c>
      <c r="N939" s="203" t="s">
        <v>44</v>
      </c>
      <c r="O939" s="66"/>
      <c r="P939" s="204">
        <f>O939*H939</f>
        <v>0</v>
      </c>
      <c r="Q939" s="204">
        <v>0</v>
      </c>
      <c r="R939" s="204">
        <f>Q939*H939</f>
        <v>0</v>
      </c>
      <c r="S939" s="204">
        <v>0</v>
      </c>
      <c r="T939" s="205">
        <f>S939*H939</f>
        <v>0</v>
      </c>
      <c r="U939" s="36"/>
      <c r="V939" s="36"/>
      <c r="W939" s="36"/>
      <c r="X939" s="36"/>
      <c r="Y939" s="36"/>
      <c r="Z939" s="36"/>
      <c r="AA939" s="36"/>
      <c r="AB939" s="36"/>
      <c r="AC939" s="36"/>
      <c r="AD939" s="36"/>
      <c r="AE939" s="36"/>
      <c r="AR939" s="206" t="s">
        <v>327</v>
      </c>
      <c r="AT939" s="206" t="s">
        <v>214</v>
      </c>
      <c r="AU939" s="206" t="s">
        <v>81</v>
      </c>
      <c r="AY939" s="19" t="s">
        <v>212</v>
      </c>
      <c r="BE939" s="207">
        <f>IF(N939="základní",J939,0)</f>
        <v>0</v>
      </c>
      <c r="BF939" s="207">
        <f>IF(N939="snížená",J939,0)</f>
        <v>0</v>
      </c>
      <c r="BG939" s="207">
        <f>IF(N939="zákl. přenesená",J939,0)</f>
        <v>0</v>
      </c>
      <c r="BH939" s="207">
        <f>IF(N939="sníž. přenesená",J939,0)</f>
        <v>0</v>
      </c>
      <c r="BI939" s="207">
        <f>IF(N939="nulová",J939,0)</f>
        <v>0</v>
      </c>
      <c r="BJ939" s="19" t="s">
        <v>79</v>
      </c>
      <c r="BK939" s="207">
        <f>ROUND(I939*H939,2)</f>
        <v>0</v>
      </c>
      <c r="BL939" s="19" t="s">
        <v>327</v>
      </c>
      <c r="BM939" s="206" t="s">
        <v>1281</v>
      </c>
    </row>
    <row r="940" spans="1:65" s="2" customFormat="1" ht="29.25">
      <c r="A940" s="36"/>
      <c r="B940" s="37"/>
      <c r="C940" s="38"/>
      <c r="D940" s="208" t="s">
        <v>220</v>
      </c>
      <c r="E940" s="38"/>
      <c r="F940" s="209" t="s">
        <v>1282</v>
      </c>
      <c r="G940" s="38"/>
      <c r="H940" s="38"/>
      <c r="I940" s="119"/>
      <c r="J940" s="38"/>
      <c r="K940" s="38"/>
      <c r="L940" s="41"/>
      <c r="M940" s="210"/>
      <c r="N940" s="211"/>
      <c r="O940" s="66"/>
      <c r="P940" s="66"/>
      <c r="Q940" s="66"/>
      <c r="R940" s="66"/>
      <c r="S940" s="66"/>
      <c r="T940" s="67"/>
      <c r="U940" s="36"/>
      <c r="V940" s="36"/>
      <c r="W940" s="36"/>
      <c r="X940" s="36"/>
      <c r="Y940" s="36"/>
      <c r="Z940" s="36"/>
      <c r="AA940" s="36"/>
      <c r="AB940" s="36"/>
      <c r="AC940" s="36"/>
      <c r="AD940" s="36"/>
      <c r="AE940" s="36"/>
      <c r="AT940" s="19" t="s">
        <v>220</v>
      </c>
      <c r="AU940" s="19" t="s">
        <v>81</v>
      </c>
    </row>
    <row r="941" spans="1:65" s="14" customFormat="1" ht="11.25">
      <c r="B941" s="222"/>
      <c r="C941" s="223"/>
      <c r="D941" s="208" t="s">
        <v>222</v>
      </c>
      <c r="E941" s="224" t="s">
        <v>21</v>
      </c>
      <c r="F941" s="225" t="s">
        <v>1283</v>
      </c>
      <c r="G941" s="223"/>
      <c r="H941" s="226">
        <v>83</v>
      </c>
      <c r="I941" s="227"/>
      <c r="J941" s="223"/>
      <c r="K941" s="223"/>
      <c r="L941" s="228"/>
      <c r="M941" s="229"/>
      <c r="N941" s="230"/>
      <c r="O941" s="230"/>
      <c r="P941" s="230"/>
      <c r="Q941" s="230"/>
      <c r="R941" s="230"/>
      <c r="S941" s="230"/>
      <c r="T941" s="231"/>
      <c r="AT941" s="232" t="s">
        <v>222</v>
      </c>
      <c r="AU941" s="232" t="s">
        <v>81</v>
      </c>
      <c r="AV941" s="14" t="s">
        <v>81</v>
      </c>
      <c r="AW941" s="14" t="s">
        <v>34</v>
      </c>
      <c r="AX941" s="14" t="s">
        <v>73</v>
      </c>
      <c r="AY941" s="232" t="s">
        <v>212</v>
      </c>
    </row>
    <row r="942" spans="1:65" s="14" customFormat="1" ht="11.25">
      <c r="B942" s="222"/>
      <c r="C942" s="223"/>
      <c r="D942" s="208" t="s">
        <v>222</v>
      </c>
      <c r="E942" s="224" t="s">
        <v>21</v>
      </c>
      <c r="F942" s="225" t="s">
        <v>1284</v>
      </c>
      <c r="G942" s="223"/>
      <c r="H942" s="226">
        <v>1</v>
      </c>
      <c r="I942" s="227"/>
      <c r="J942" s="223"/>
      <c r="K942" s="223"/>
      <c r="L942" s="228"/>
      <c r="M942" s="229"/>
      <c r="N942" s="230"/>
      <c r="O942" s="230"/>
      <c r="P942" s="230"/>
      <c r="Q942" s="230"/>
      <c r="R942" s="230"/>
      <c r="S942" s="230"/>
      <c r="T942" s="231"/>
      <c r="AT942" s="232" t="s">
        <v>222</v>
      </c>
      <c r="AU942" s="232" t="s">
        <v>81</v>
      </c>
      <c r="AV942" s="14" t="s">
        <v>81</v>
      </c>
      <c r="AW942" s="14" t="s">
        <v>34</v>
      </c>
      <c r="AX942" s="14" t="s">
        <v>73</v>
      </c>
      <c r="AY942" s="232" t="s">
        <v>212</v>
      </c>
    </row>
    <row r="943" spans="1:65" s="15" customFormat="1" ht="11.25">
      <c r="B943" s="233"/>
      <c r="C943" s="234"/>
      <c r="D943" s="208" t="s">
        <v>222</v>
      </c>
      <c r="E943" s="235" t="s">
        <v>21</v>
      </c>
      <c r="F943" s="236" t="s">
        <v>226</v>
      </c>
      <c r="G943" s="234"/>
      <c r="H943" s="237">
        <v>84</v>
      </c>
      <c r="I943" s="238"/>
      <c r="J943" s="234"/>
      <c r="K943" s="234"/>
      <c r="L943" s="239"/>
      <c r="M943" s="240"/>
      <c r="N943" s="241"/>
      <c r="O943" s="241"/>
      <c r="P943" s="241"/>
      <c r="Q943" s="241"/>
      <c r="R943" s="241"/>
      <c r="S943" s="241"/>
      <c r="T943" s="242"/>
      <c r="AT943" s="243" t="s">
        <v>222</v>
      </c>
      <c r="AU943" s="243" t="s">
        <v>81</v>
      </c>
      <c r="AV943" s="15" t="s">
        <v>88</v>
      </c>
      <c r="AW943" s="15" t="s">
        <v>34</v>
      </c>
      <c r="AX943" s="15" t="s">
        <v>79</v>
      </c>
      <c r="AY943" s="243" t="s">
        <v>212</v>
      </c>
    </row>
    <row r="944" spans="1:65" s="2" customFormat="1" ht="16.5" customHeight="1">
      <c r="A944" s="36"/>
      <c r="B944" s="37"/>
      <c r="C944" s="255" t="s">
        <v>1285</v>
      </c>
      <c r="D944" s="255" t="s">
        <v>328</v>
      </c>
      <c r="E944" s="256" t="s">
        <v>1286</v>
      </c>
      <c r="F944" s="257" t="s">
        <v>1287</v>
      </c>
      <c r="G944" s="258" t="s">
        <v>306</v>
      </c>
      <c r="H944" s="259">
        <v>2.5000000000000001E-2</v>
      </c>
      <c r="I944" s="260"/>
      <c r="J944" s="261">
        <f>ROUND(I944*H944,2)</f>
        <v>0</v>
      </c>
      <c r="K944" s="257" t="s">
        <v>218</v>
      </c>
      <c r="L944" s="262"/>
      <c r="M944" s="263" t="s">
        <v>21</v>
      </c>
      <c r="N944" s="264" t="s">
        <v>44</v>
      </c>
      <c r="O944" s="66"/>
      <c r="P944" s="204">
        <f>O944*H944</f>
        <v>0</v>
      </c>
      <c r="Q944" s="204">
        <v>1</v>
      </c>
      <c r="R944" s="204">
        <f>Q944*H944</f>
        <v>2.5000000000000001E-2</v>
      </c>
      <c r="S944" s="204">
        <v>0</v>
      </c>
      <c r="T944" s="205">
        <f>S944*H944</f>
        <v>0</v>
      </c>
      <c r="U944" s="36"/>
      <c r="V944" s="36"/>
      <c r="W944" s="36"/>
      <c r="X944" s="36"/>
      <c r="Y944" s="36"/>
      <c r="Z944" s="36"/>
      <c r="AA944" s="36"/>
      <c r="AB944" s="36"/>
      <c r="AC944" s="36"/>
      <c r="AD944" s="36"/>
      <c r="AE944" s="36"/>
      <c r="AR944" s="206" t="s">
        <v>438</v>
      </c>
      <c r="AT944" s="206" t="s">
        <v>328</v>
      </c>
      <c r="AU944" s="206" t="s">
        <v>81</v>
      </c>
      <c r="AY944" s="19" t="s">
        <v>212</v>
      </c>
      <c r="BE944" s="207">
        <f>IF(N944="základní",J944,0)</f>
        <v>0</v>
      </c>
      <c r="BF944" s="207">
        <f>IF(N944="snížená",J944,0)</f>
        <v>0</v>
      </c>
      <c r="BG944" s="207">
        <f>IF(N944="zákl. přenesená",J944,0)</f>
        <v>0</v>
      </c>
      <c r="BH944" s="207">
        <f>IF(N944="sníž. přenesená",J944,0)</f>
        <v>0</v>
      </c>
      <c r="BI944" s="207">
        <f>IF(N944="nulová",J944,0)</f>
        <v>0</v>
      </c>
      <c r="BJ944" s="19" t="s">
        <v>79</v>
      </c>
      <c r="BK944" s="207">
        <f>ROUND(I944*H944,2)</f>
        <v>0</v>
      </c>
      <c r="BL944" s="19" t="s">
        <v>327</v>
      </c>
      <c r="BM944" s="206" t="s">
        <v>1288</v>
      </c>
    </row>
    <row r="945" spans="1:65" s="2" customFormat="1" ht="19.5">
      <c r="A945" s="36"/>
      <c r="B945" s="37"/>
      <c r="C945" s="38"/>
      <c r="D945" s="208" t="s">
        <v>292</v>
      </c>
      <c r="E945" s="38"/>
      <c r="F945" s="209" t="s">
        <v>1289</v>
      </c>
      <c r="G945" s="38"/>
      <c r="H945" s="38"/>
      <c r="I945" s="119"/>
      <c r="J945" s="38"/>
      <c r="K945" s="38"/>
      <c r="L945" s="41"/>
      <c r="M945" s="210"/>
      <c r="N945" s="211"/>
      <c r="O945" s="66"/>
      <c r="P945" s="66"/>
      <c r="Q945" s="66"/>
      <c r="R945" s="66"/>
      <c r="S945" s="66"/>
      <c r="T945" s="67"/>
      <c r="U945" s="36"/>
      <c r="V945" s="36"/>
      <c r="W945" s="36"/>
      <c r="X945" s="36"/>
      <c r="Y945" s="36"/>
      <c r="Z945" s="36"/>
      <c r="AA945" s="36"/>
      <c r="AB945" s="36"/>
      <c r="AC945" s="36"/>
      <c r="AD945" s="36"/>
      <c r="AE945" s="36"/>
      <c r="AT945" s="19" t="s">
        <v>292</v>
      </c>
      <c r="AU945" s="19" t="s">
        <v>81</v>
      </c>
    </row>
    <row r="946" spans="1:65" s="14" customFormat="1" ht="11.25">
      <c r="B946" s="222"/>
      <c r="C946" s="223"/>
      <c r="D946" s="208" t="s">
        <v>222</v>
      </c>
      <c r="E946" s="223"/>
      <c r="F946" s="225" t="s">
        <v>1290</v>
      </c>
      <c r="G946" s="223"/>
      <c r="H946" s="226">
        <v>2.5000000000000001E-2</v>
      </c>
      <c r="I946" s="227"/>
      <c r="J946" s="223"/>
      <c r="K946" s="223"/>
      <c r="L946" s="228"/>
      <c r="M946" s="229"/>
      <c r="N946" s="230"/>
      <c r="O946" s="230"/>
      <c r="P946" s="230"/>
      <c r="Q946" s="230"/>
      <c r="R946" s="230"/>
      <c r="S946" s="230"/>
      <c r="T946" s="231"/>
      <c r="AT946" s="232" t="s">
        <v>222</v>
      </c>
      <c r="AU946" s="232" t="s">
        <v>81</v>
      </c>
      <c r="AV946" s="14" t="s">
        <v>81</v>
      </c>
      <c r="AW946" s="14" t="s">
        <v>4</v>
      </c>
      <c r="AX946" s="14" t="s">
        <v>79</v>
      </c>
      <c r="AY946" s="232" t="s">
        <v>212</v>
      </c>
    </row>
    <row r="947" spans="1:65" s="2" customFormat="1" ht="16.5" customHeight="1">
      <c r="A947" s="36"/>
      <c r="B947" s="37"/>
      <c r="C947" s="195" t="s">
        <v>1291</v>
      </c>
      <c r="D947" s="195" t="s">
        <v>214</v>
      </c>
      <c r="E947" s="196" t="s">
        <v>1292</v>
      </c>
      <c r="F947" s="197" t="s">
        <v>1293</v>
      </c>
      <c r="G947" s="198" t="s">
        <v>150</v>
      </c>
      <c r="H947" s="199">
        <v>51.005000000000003</v>
      </c>
      <c r="I947" s="200"/>
      <c r="J947" s="201">
        <f>ROUND(I947*H947,2)</f>
        <v>0</v>
      </c>
      <c r="K947" s="197" t="s">
        <v>218</v>
      </c>
      <c r="L947" s="41"/>
      <c r="M947" s="202" t="s">
        <v>21</v>
      </c>
      <c r="N947" s="203" t="s">
        <v>44</v>
      </c>
      <c r="O947" s="66"/>
      <c r="P947" s="204">
        <f>O947*H947</f>
        <v>0</v>
      </c>
      <c r="Q947" s="204">
        <v>0</v>
      </c>
      <c r="R947" s="204">
        <f>Q947*H947</f>
        <v>0</v>
      </c>
      <c r="S947" s="204">
        <v>0</v>
      </c>
      <c r="T947" s="205">
        <f>S947*H947</f>
        <v>0</v>
      </c>
      <c r="U947" s="36"/>
      <c r="V947" s="36"/>
      <c r="W947" s="36"/>
      <c r="X947" s="36"/>
      <c r="Y947" s="36"/>
      <c r="Z947" s="36"/>
      <c r="AA947" s="36"/>
      <c r="AB947" s="36"/>
      <c r="AC947" s="36"/>
      <c r="AD947" s="36"/>
      <c r="AE947" s="36"/>
      <c r="AR947" s="206" t="s">
        <v>327</v>
      </c>
      <c r="AT947" s="206" t="s">
        <v>214</v>
      </c>
      <c r="AU947" s="206" t="s">
        <v>81</v>
      </c>
      <c r="AY947" s="19" t="s">
        <v>212</v>
      </c>
      <c r="BE947" s="207">
        <f>IF(N947="základní",J947,0)</f>
        <v>0</v>
      </c>
      <c r="BF947" s="207">
        <f>IF(N947="snížená",J947,0)</f>
        <v>0</v>
      </c>
      <c r="BG947" s="207">
        <f>IF(N947="zákl. přenesená",J947,0)</f>
        <v>0</v>
      </c>
      <c r="BH947" s="207">
        <f>IF(N947="sníž. přenesená",J947,0)</f>
        <v>0</v>
      </c>
      <c r="BI947" s="207">
        <f>IF(N947="nulová",J947,0)</f>
        <v>0</v>
      </c>
      <c r="BJ947" s="19" t="s">
        <v>79</v>
      </c>
      <c r="BK947" s="207">
        <f>ROUND(I947*H947,2)</f>
        <v>0</v>
      </c>
      <c r="BL947" s="19" t="s">
        <v>327</v>
      </c>
      <c r="BM947" s="206" t="s">
        <v>1294</v>
      </c>
    </row>
    <row r="948" spans="1:65" s="2" customFormat="1" ht="29.25">
      <c r="A948" s="36"/>
      <c r="B948" s="37"/>
      <c r="C948" s="38"/>
      <c r="D948" s="208" t="s">
        <v>220</v>
      </c>
      <c r="E948" s="38"/>
      <c r="F948" s="209" t="s">
        <v>1282</v>
      </c>
      <c r="G948" s="38"/>
      <c r="H948" s="38"/>
      <c r="I948" s="119"/>
      <c r="J948" s="38"/>
      <c r="K948" s="38"/>
      <c r="L948" s="41"/>
      <c r="M948" s="210"/>
      <c r="N948" s="211"/>
      <c r="O948" s="66"/>
      <c r="P948" s="66"/>
      <c r="Q948" s="66"/>
      <c r="R948" s="66"/>
      <c r="S948" s="66"/>
      <c r="T948" s="67"/>
      <c r="U948" s="36"/>
      <c r="V948" s="36"/>
      <c r="W948" s="36"/>
      <c r="X948" s="36"/>
      <c r="Y948" s="36"/>
      <c r="Z948" s="36"/>
      <c r="AA948" s="36"/>
      <c r="AB948" s="36"/>
      <c r="AC948" s="36"/>
      <c r="AD948" s="36"/>
      <c r="AE948" s="36"/>
      <c r="AT948" s="19" t="s">
        <v>220</v>
      </c>
      <c r="AU948" s="19" t="s">
        <v>81</v>
      </c>
    </row>
    <row r="949" spans="1:65" s="14" customFormat="1" ht="11.25">
      <c r="B949" s="222"/>
      <c r="C949" s="223"/>
      <c r="D949" s="208" t="s">
        <v>222</v>
      </c>
      <c r="E949" s="224" t="s">
        <v>21</v>
      </c>
      <c r="F949" s="225" t="s">
        <v>1295</v>
      </c>
      <c r="G949" s="223"/>
      <c r="H949" s="226">
        <v>51.005000000000003</v>
      </c>
      <c r="I949" s="227"/>
      <c r="J949" s="223"/>
      <c r="K949" s="223"/>
      <c r="L949" s="228"/>
      <c r="M949" s="229"/>
      <c r="N949" s="230"/>
      <c r="O949" s="230"/>
      <c r="P949" s="230"/>
      <c r="Q949" s="230"/>
      <c r="R949" s="230"/>
      <c r="S949" s="230"/>
      <c r="T949" s="231"/>
      <c r="AT949" s="232" t="s">
        <v>222</v>
      </c>
      <c r="AU949" s="232" t="s">
        <v>81</v>
      </c>
      <c r="AV949" s="14" t="s">
        <v>81</v>
      </c>
      <c r="AW949" s="14" t="s">
        <v>34</v>
      </c>
      <c r="AX949" s="14" t="s">
        <v>79</v>
      </c>
      <c r="AY949" s="232" t="s">
        <v>212</v>
      </c>
    </row>
    <row r="950" spans="1:65" s="2" customFormat="1" ht="16.5" customHeight="1">
      <c r="A950" s="36"/>
      <c r="B950" s="37"/>
      <c r="C950" s="255" t="s">
        <v>1296</v>
      </c>
      <c r="D950" s="255" t="s">
        <v>328</v>
      </c>
      <c r="E950" s="256" t="s">
        <v>1286</v>
      </c>
      <c r="F950" s="257" t="s">
        <v>1287</v>
      </c>
      <c r="G950" s="258" t="s">
        <v>306</v>
      </c>
      <c r="H950" s="259">
        <v>1.7999999999999999E-2</v>
      </c>
      <c r="I950" s="260"/>
      <c r="J950" s="261">
        <f>ROUND(I950*H950,2)</f>
        <v>0</v>
      </c>
      <c r="K950" s="257" t="s">
        <v>218</v>
      </c>
      <c r="L950" s="262"/>
      <c r="M950" s="263" t="s">
        <v>21</v>
      </c>
      <c r="N950" s="264" t="s">
        <v>44</v>
      </c>
      <c r="O950" s="66"/>
      <c r="P950" s="204">
        <f>O950*H950</f>
        <v>0</v>
      </c>
      <c r="Q950" s="204">
        <v>1</v>
      </c>
      <c r="R950" s="204">
        <f>Q950*H950</f>
        <v>1.7999999999999999E-2</v>
      </c>
      <c r="S950" s="204">
        <v>0</v>
      </c>
      <c r="T950" s="205">
        <f>S950*H950</f>
        <v>0</v>
      </c>
      <c r="U950" s="36"/>
      <c r="V950" s="36"/>
      <c r="W950" s="36"/>
      <c r="X950" s="36"/>
      <c r="Y950" s="36"/>
      <c r="Z950" s="36"/>
      <c r="AA950" s="36"/>
      <c r="AB950" s="36"/>
      <c r="AC950" s="36"/>
      <c r="AD950" s="36"/>
      <c r="AE950" s="36"/>
      <c r="AR950" s="206" t="s">
        <v>438</v>
      </c>
      <c r="AT950" s="206" t="s">
        <v>328</v>
      </c>
      <c r="AU950" s="206" t="s">
        <v>81</v>
      </c>
      <c r="AY950" s="19" t="s">
        <v>212</v>
      </c>
      <c r="BE950" s="207">
        <f>IF(N950="základní",J950,0)</f>
        <v>0</v>
      </c>
      <c r="BF950" s="207">
        <f>IF(N950="snížená",J950,0)</f>
        <v>0</v>
      </c>
      <c r="BG950" s="207">
        <f>IF(N950="zákl. přenesená",J950,0)</f>
        <v>0</v>
      </c>
      <c r="BH950" s="207">
        <f>IF(N950="sníž. přenesená",J950,0)</f>
        <v>0</v>
      </c>
      <c r="BI950" s="207">
        <f>IF(N950="nulová",J950,0)</f>
        <v>0</v>
      </c>
      <c r="BJ950" s="19" t="s">
        <v>79</v>
      </c>
      <c r="BK950" s="207">
        <f>ROUND(I950*H950,2)</f>
        <v>0</v>
      </c>
      <c r="BL950" s="19" t="s">
        <v>327</v>
      </c>
      <c r="BM950" s="206" t="s">
        <v>1297</v>
      </c>
    </row>
    <row r="951" spans="1:65" s="2" customFormat="1" ht="19.5">
      <c r="A951" s="36"/>
      <c r="B951" s="37"/>
      <c r="C951" s="38"/>
      <c r="D951" s="208" t="s">
        <v>292</v>
      </c>
      <c r="E951" s="38"/>
      <c r="F951" s="209" t="s">
        <v>1289</v>
      </c>
      <c r="G951" s="38"/>
      <c r="H951" s="38"/>
      <c r="I951" s="119"/>
      <c r="J951" s="38"/>
      <c r="K951" s="38"/>
      <c r="L951" s="41"/>
      <c r="M951" s="210"/>
      <c r="N951" s="211"/>
      <c r="O951" s="66"/>
      <c r="P951" s="66"/>
      <c r="Q951" s="66"/>
      <c r="R951" s="66"/>
      <c r="S951" s="66"/>
      <c r="T951" s="67"/>
      <c r="U951" s="36"/>
      <c r="V951" s="36"/>
      <c r="W951" s="36"/>
      <c r="X951" s="36"/>
      <c r="Y951" s="36"/>
      <c r="Z951" s="36"/>
      <c r="AA951" s="36"/>
      <c r="AB951" s="36"/>
      <c r="AC951" s="36"/>
      <c r="AD951" s="36"/>
      <c r="AE951" s="36"/>
      <c r="AT951" s="19" t="s">
        <v>292</v>
      </c>
      <c r="AU951" s="19" t="s">
        <v>81</v>
      </c>
    </row>
    <row r="952" spans="1:65" s="14" customFormat="1" ht="11.25">
      <c r="B952" s="222"/>
      <c r="C952" s="223"/>
      <c r="D952" s="208" t="s">
        <v>222</v>
      </c>
      <c r="E952" s="223"/>
      <c r="F952" s="225" t="s">
        <v>1298</v>
      </c>
      <c r="G952" s="223"/>
      <c r="H952" s="226">
        <v>1.7999999999999999E-2</v>
      </c>
      <c r="I952" s="227"/>
      <c r="J952" s="223"/>
      <c r="K952" s="223"/>
      <c r="L952" s="228"/>
      <c r="M952" s="229"/>
      <c r="N952" s="230"/>
      <c r="O952" s="230"/>
      <c r="P952" s="230"/>
      <c r="Q952" s="230"/>
      <c r="R952" s="230"/>
      <c r="S952" s="230"/>
      <c r="T952" s="231"/>
      <c r="AT952" s="232" t="s">
        <v>222</v>
      </c>
      <c r="AU952" s="232" t="s">
        <v>81</v>
      </c>
      <c r="AV952" s="14" t="s">
        <v>81</v>
      </c>
      <c r="AW952" s="14" t="s">
        <v>4</v>
      </c>
      <c r="AX952" s="14" t="s">
        <v>79</v>
      </c>
      <c r="AY952" s="232" t="s">
        <v>212</v>
      </c>
    </row>
    <row r="953" spans="1:65" s="2" customFormat="1" ht="16.5" customHeight="1">
      <c r="A953" s="36"/>
      <c r="B953" s="37"/>
      <c r="C953" s="195" t="s">
        <v>1299</v>
      </c>
      <c r="D953" s="195" t="s">
        <v>214</v>
      </c>
      <c r="E953" s="196" t="s">
        <v>1300</v>
      </c>
      <c r="F953" s="197" t="s">
        <v>1301</v>
      </c>
      <c r="G953" s="198" t="s">
        <v>150</v>
      </c>
      <c r="H953" s="199">
        <v>167</v>
      </c>
      <c r="I953" s="200"/>
      <c r="J953" s="201">
        <f>ROUND(I953*H953,2)</f>
        <v>0</v>
      </c>
      <c r="K953" s="197" t="s">
        <v>218</v>
      </c>
      <c r="L953" s="41"/>
      <c r="M953" s="202" t="s">
        <v>21</v>
      </c>
      <c r="N953" s="203" t="s">
        <v>44</v>
      </c>
      <c r="O953" s="66"/>
      <c r="P953" s="204">
        <f>O953*H953</f>
        <v>0</v>
      </c>
      <c r="Q953" s="204">
        <v>4.0000000000000002E-4</v>
      </c>
      <c r="R953" s="204">
        <f>Q953*H953</f>
        <v>6.6799999999999998E-2</v>
      </c>
      <c r="S953" s="204">
        <v>0</v>
      </c>
      <c r="T953" s="205">
        <f>S953*H953</f>
        <v>0</v>
      </c>
      <c r="U953" s="36"/>
      <c r="V953" s="36"/>
      <c r="W953" s="36"/>
      <c r="X953" s="36"/>
      <c r="Y953" s="36"/>
      <c r="Z953" s="36"/>
      <c r="AA953" s="36"/>
      <c r="AB953" s="36"/>
      <c r="AC953" s="36"/>
      <c r="AD953" s="36"/>
      <c r="AE953" s="36"/>
      <c r="AR953" s="206" t="s">
        <v>327</v>
      </c>
      <c r="AT953" s="206" t="s">
        <v>214</v>
      </c>
      <c r="AU953" s="206" t="s">
        <v>81</v>
      </c>
      <c r="AY953" s="19" t="s">
        <v>212</v>
      </c>
      <c r="BE953" s="207">
        <f>IF(N953="základní",J953,0)</f>
        <v>0</v>
      </c>
      <c r="BF953" s="207">
        <f>IF(N953="snížená",J953,0)</f>
        <v>0</v>
      </c>
      <c r="BG953" s="207">
        <f>IF(N953="zákl. přenesená",J953,0)</f>
        <v>0</v>
      </c>
      <c r="BH953" s="207">
        <f>IF(N953="sníž. přenesená",J953,0)</f>
        <v>0</v>
      </c>
      <c r="BI953" s="207">
        <f>IF(N953="nulová",J953,0)</f>
        <v>0</v>
      </c>
      <c r="BJ953" s="19" t="s">
        <v>79</v>
      </c>
      <c r="BK953" s="207">
        <f>ROUND(I953*H953,2)</f>
        <v>0</v>
      </c>
      <c r="BL953" s="19" t="s">
        <v>327</v>
      </c>
      <c r="BM953" s="206" t="s">
        <v>1302</v>
      </c>
    </row>
    <row r="954" spans="1:65" s="2" customFormat="1" ht="29.25">
      <c r="A954" s="36"/>
      <c r="B954" s="37"/>
      <c r="C954" s="38"/>
      <c r="D954" s="208" t="s">
        <v>220</v>
      </c>
      <c r="E954" s="38"/>
      <c r="F954" s="209" t="s">
        <v>1303</v>
      </c>
      <c r="G954" s="38"/>
      <c r="H954" s="38"/>
      <c r="I954" s="119"/>
      <c r="J954" s="38"/>
      <c r="K954" s="38"/>
      <c r="L954" s="41"/>
      <c r="M954" s="210"/>
      <c r="N954" s="211"/>
      <c r="O954" s="66"/>
      <c r="P954" s="66"/>
      <c r="Q954" s="66"/>
      <c r="R954" s="66"/>
      <c r="S954" s="66"/>
      <c r="T954" s="67"/>
      <c r="U954" s="36"/>
      <c r="V954" s="36"/>
      <c r="W954" s="36"/>
      <c r="X954" s="36"/>
      <c r="Y954" s="36"/>
      <c r="Z954" s="36"/>
      <c r="AA954" s="36"/>
      <c r="AB954" s="36"/>
      <c r="AC954" s="36"/>
      <c r="AD954" s="36"/>
      <c r="AE954" s="36"/>
      <c r="AT954" s="19" t="s">
        <v>220</v>
      </c>
      <c r="AU954" s="19" t="s">
        <v>81</v>
      </c>
    </row>
    <row r="955" spans="1:65" s="13" customFormat="1" ht="11.25">
      <c r="B955" s="212"/>
      <c r="C955" s="213"/>
      <c r="D955" s="208" t="s">
        <v>222</v>
      </c>
      <c r="E955" s="214" t="s">
        <v>21</v>
      </c>
      <c r="F955" s="215" t="s">
        <v>1304</v>
      </c>
      <c r="G955" s="213"/>
      <c r="H955" s="214" t="s">
        <v>21</v>
      </c>
      <c r="I955" s="216"/>
      <c r="J955" s="213"/>
      <c r="K955" s="213"/>
      <c r="L955" s="217"/>
      <c r="M955" s="218"/>
      <c r="N955" s="219"/>
      <c r="O955" s="219"/>
      <c r="P955" s="219"/>
      <c r="Q955" s="219"/>
      <c r="R955" s="219"/>
      <c r="S955" s="219"/>
      <c r="T955" s="220"/>
      <c r="AT955" s="221" t="s">
        <v>222</v>
      </c>
      <c r="AU955" s="221" t="s">
        <v>81</v>
      </c>
      <c r="AV955" s="13" t="s">
        <v>79</v>
      </c>
      <c r="AW955" s="13" t="s">
        <v>34</v>
      </c>
      <c r="AX955" s="13" t="s">
        <v>73</v>
      </c>
      <c r="AY955" s="221" t="s">
        <v>212</v>
      </c>
    </row>
    <row r="956" spans="1:65" s="14" customFormat="1" ht="11.25">
      <c r="B956" s="222"/>
      <c r="C956" s="223"/>
      <c r="D956" s="208" t="s">
        <v>222</v>
      </c>
      <c r="E956" s="224" t="s">
        <v>21</v>
      </c>
      <c r="F956" s="225" t="s">
        <v>1305</v>
      </c>
      <c r="G956" s="223"/>
      <c r="H956" s="226">
        <v>83</v>
      </c>
      <c r="I956" s="227"/>
      <c r="J956" s="223"/>
      <c r="K956" s="223"/>
      <c r="L956" s="228"/>
      <c r="M956" s="229"/>
      <c r="N956" s="230"/>
      <c r="O956" s="230"/>
      <c r="P956" s="230"/>
      <c r="Q956" s="230"/>
      <c r="R956" s="230"/>
      <c r="S956" s="230"/>
      <c r="T956" s="231"/>
      <c r="AT956" s="232" t="s">
        <v>222</v>
      </c>
      <c r="AU956" s="232" t="s">
        <v>81</v>
      </c>
      <c r="AV956" s="14" t="s">
        <v>81</v>
      </c>
      <c r="AW956" s="14" t="s">
        <v>34</v>
      </c>
      <c r="AX956" s="14" t="s">
        <v>73</v>
      </c>
      <c r="AY956" s="232" t="s">
        <v>212</v>
      </c>
    </row>
    <row r="957" spans="1:65" s="14" customFormat="1" ht="11.25">
      <c r="B957" s="222"/>
      <c r="C957" s="223"/>
      <c r="D957" s="208" t="s">
        <v>222</v>
      </c>
      <c r="E957" s="224" t="s">
        <v>21</v>
      </c>
      <c r="F957" s="225" t="s">
        <v>1306</v>
      </c>
      <c r="G957" s="223"/>
      <c r="H957" s="226">
        <v>83</v>
      </c>
      <c r="I957" s="227"/>
      <c r="J957" s="223"/>
      <c r="K957" s="223"/>
      <c r="L957" s="228"/>
      <c r="M957" s="229"/>
      <c r="N957" s="230"/>
      <c r="O957" s="230"/>
      <c r="P957" s="230"/>
      <c r="Q957" s="230"/>
      <c r="R957" s="230"/>
      <c r="S957" s="230"/>
      <c r="T957" s="231"/>
      <c r="AT957" s="232" t="s">
        <v>222</v>
      </c>
      <c r="AU957" s="232" t="s">
        <v>81</v>
      </c>
      <c r="AV957" s="14" t="s">
        <v>81</v>
      </c>
      <c r="AW957" s="14" t="s">
        <v>34</v>
      </c>
      <c r="AX957" s="14" t="s">
        <v>73</v>
      </c>
      <c r="AY957" s="232" t="s">
        <v>212</v>
      </c>
    </row>
    <row r="958" spans="1:65" s="15" customFormat="1" ht="11.25">
      <c r="B958" s="233"/>
      <c r="C958" s="234"/>
      <c r="D958" s="208" t="s">
        <v>222</v>
      </c>
      <c r="E958" s="235" t="s">
        <v>21</v>
      </c>
      <c r="F958" s="236" t="s">
        <v>226</v>
      </c>
      <c r="G958" s="234"/>
      <c r="H958" s="237">
        <v>166</v>
      </c>
      <c r="I958" s="238"/>
      <c r="J958" s="234"/>
      <c r="K958" s="234"/>
      <c r="L958" s="239"/>
      <c r="M958" s="240"/>
      <c r="N958" s="241"/>
      <c r="O958" s="241"/>
      <c r="P958" s="241"/>
      <c r="Q958" s="241"/>
      <c r="R958" s="241"/>
      <c r="S958" s="241"/>
      <c r="T958" s="242"/>
      <c r="AT958" s="243" t="s">
        <v>222</v>
      </c>
      <c r="AU958" s="243" t="s">
        <v>81</v>
      </c>
      <c r="AV958" s="15" t="s">
        <v>88</v>
      </c>
      <c r="AW958" s="15" t="s">
        <v>34</v>
      </c>
      <c r="AX958" s="15" t="s">
        <v>73</v>
      </c>
      <c r="AY958" s="243" t="s">
        <v>212</v>
      </c>
    </row>
    <row r="959" spans="1:65" s="14" customFormat="1" ht="11.25">
      <c r="B959" s="222"/>
      <c r="C959" s="223"/>
      <c r="D959" s="208" t="s">
        <v>222</v>
      </c>
      <c r="E959" s="224" t="s">
        <v>21</v>
      </c>
      <c r="F959" s="225" t="s">
        <v>1284</v>
      </c>
      <c r="G959" s="223"/>
      <c r="H959" s="226">
        <v>1</v>
      </c>
      <c r="I959" s="227"/>
      <c r="J959" s="223"/>
      <c r="K959" s="223"/>
      <c r="L959" s="228"/>
      <c r="M959" s="229"/>
      <c r="N959" s="230"/>
      <c r="O959" s="230"/>
      <c r="P959" s="230"/>
      <c r="Q959" s="230"/>
      <c r="R959" s="230"/>
      <c r="S959" s="230"/>
      <c r="T959" s="231"/>
      <c r="AT959" s="232" t="s">
        <v>222</v>
      </c>
      <c r="AU959" s="232" t="s">
        <v>81</v>
      </c>
      <c r="AV959" s="14" t="s">
        <v>81</v>
      </c>
      <c r="AW959" s="14" t="s">
        <v>34</v>
      </c>
      <c r="AX959" s="14" t="s">
        <v>73</v>
      </c>
      <c r="AY959" s="232" t="s">
        <v>212</v>
      </c>
    </row>
    <row r="960" spans="1:65" s="15" customFormat="1" ht="11.25">
      <c r="B960" s="233"/>
      <c r="C960" s="234"/>
      <c r="D960" s="208" t="s">
        <v>222</v>
      </c>
      <c r="E960" s="235" t="s">
        <v>21</v>
      </c>
      <c r="F960" s="236" t="s">
        <v>226</v>
      </c>
      <c r="G960" s="234"/>
      <c r="H960" s="237">
        <v>1</v>
      </c>
      <c r="I960" s="238"/>
      <c r="J960" s="234"/>
      <c r="K960" s="234"/>
      <c r="L960" s="239"/>
      <c r="M960" s="240"/>
      <c r="N960" s="241"/>
      <c r="O960" s="241"/>
      <c r="P960" s="241"/>
      <c r="Q960" s="241"/>
      <c r="R960" s="241"/>
      <c r="S960" s="241"/>
      <c r="T960" s="242"/>
      <c r="AT960" s="243" t="s">
        <v>222</v>
      </c>
      <c r="AU960" s="243" t="s">
        <v>81</v>
      </c>
      <c r="AV960" s="15" t="s">
        <v>88</v>
      </c>
      <c r="AW960" s="15" t="s">
        <v>34</v>
      </c>
      <c r="AX960" s="15" t="s">
        <v>73</v>
      </c>
      <c r="AY960" s="243" t="s">
        <v>212</v>
      </c>
    </row>
    <row r="961" spans="1:65" s="16" customFormat="1" ht="11.25">
      <c r="B961" s="244"/>
      <c r="C961" s="245"/>
      <c r="D961" s="208" t="s">
        <v>222</v>
      </c>
      <c r="E961" s="246" t="s">
        <v>21</v>
      </c>
      <c r="F961" s="247" t="s">
        <v>239</v>
      </c>
      <c r="G961" s="245"/>
      <c r="H961" s="248">
        <v>167</v>
      </c>
      <c r="I961" s="249"/>
      <c r="J961" s="245"/>
      <c r="K961" s="245"/>
      <c r="L961" s="250"/>
      <c r="M961" s="251"/>
      <c r="N961" s="252"/>
      <c r="O961" s="252"/>
      <c r="P961" s="252"/>
      <c r="Q961" s="252"/>
      <c r="R961" s="252"/>
      <c r="S961" s="252"/>
      <c r="T961" s="253"/>
      <c r="AT961" s="254" t="s">
        <v>222</v>
      </c>
      <c r="AU961" s="254" t="s">
        <v>81</v>
      </c>
      <c r="AV961" s="16" t="s">
        <v>93</v>
      </c>
      <c r="AW961" s="16" t="s">
        <v>34</v>
      </c>
      <c r="AX961" s="16" t="s">
        <v>79</v>
      </c>
      <c r="AY961" s="254" t="s">
        <v>212</v>
      </c>
    </row>
    <row r="962" spans="1:65" s="2" customFormat="1" ht="21.75" customHeight="1">
      <c r="A962" s="36"/>
      <c r="B962" s="37"/>
      <c r="C962" s="255" t="s">
        <v>1307</v>
      </c>
      <c r="D962" s="255" t="s">
        <v>328</v>
      </c>
      <c r="E962" s="256" t="s">
        <v>1308</v>
      </c>
      <c r="F962" s="257" t="s">
        <v>1309</v>
      </c>
      <c r="G962" s="258" t="s">
        <v>150</v>
      </c>
      <c r="H962" s="259">
        <v>96.6</v>
      </c>
      <c r="I962" s="260"/>
      <c r="J962" s="261">
        <f>ROUND(I962*H962,2)</f>
        <v>0</v>
      </c>
      <c r="K962" s="257" t="s">
        <v>218</v>
      </c>
      <c r="L962" s="262"/>
      <c r="M962" s="263" t="s">
        <v>21</v>
      </c>
      <c r="N962" s="264" t="s">
        <v>44</v>
      </c>
      <c r="O962" s="66"/>
      <c r="P962" s="204">
        <f>O962*H962</f>
        <v>0</v>
      </c>
      <c r="Q962" s="204">
        <v>1E-3</v>
      </c>
      <c r="R962" s="204">
        <f>Q962*H962</f>
        <v>9.6599999999999991E-2</v>
      </c>
      <c r="S962" s="204">
        <v>0</v>
      </c>
      <c r="T962" s="205">
        <f>S962*H962</f>
        <v>0</v>
      </c>
      <c r="U962" s="36"/>
      <c r="V962" s="36"/>
      <c r="W962" s="36"/>
      <c r="X962" s="36"/>
      <c r="Y962" s="36"/>
      <c r="Z962" s="36"/>
      <c r="AA962" s="36"/>
      <c r="AB962" s="36"/>
      <c r="AC962" s="36"/>
      <c r="AD962" s="36"/>
      <c r="AE962" s="36"/>
      <c r="AR962" s="206" t="s">
        <v>438</v>
      </c>
      <c r="AT962" s="206" t="s">
        <v>328</v>
      </c>
      <c r="AU962" s="206" t="s">
        <v>81</v>
      </c>
      <c r="AY962" s="19" t="s">
        <v>212</v>
      </c>
      <c r="BE962" s="207">
        <f>IF(N962="základní",J962,0)</f>
        <v>0</v>
      </c>
      <c r="BF962" s="207">
        <f>IF(N962="snížená",J962,0)</f>
        <v>0</v>
      </c>
      <c r="BG962" s="207">
        <f>IF(N962="zákl. přenesená",J962,0)</f>
        <v>0</v>
      </c>
      <c r="BH962" s="207">
        <f>IF(N962="sníž. přenesená",J962,0)</f>
        <v>0</v>
      </c>
      <c r="BI962" s="207">
        <f>IF(N962="nulová",J962,0)</f>
        <v>0</v>
      </c>
      <c r="BJ962" s="19" t="s">
        <v>79</v>
      </c>
      <c r="BK962" s="207">
        <f>ROUND(I962*H962,2)</f>
        <v>0</v>
      </c>
      <c r="BL962" s="19" t="s">
        <v>327</v>
      </c>
      <c r="BM962" s="206" t="s">
        <v>1310</v>
      </c>
    </row>
    <row r="963" spans="1:65" s="14" customFormat="1" ht="11.25">
      <c r="B963" s="222"/>
      <c r="C963" s="223"/>
      <c r="D963" s="208" t="s">
        <v>222</v>
      </c>
      <c r="E963" s="224" t="s">
        <v>21</v>
      </c>
      <c r="F963" s="225" t="s">
        <v>1305</v>
      </c>
      <c r="G963" s="223"/>
      <c r="H963" s="226">
        <v>83</v>
      </c>
      <c r="I963" s="227"/>
      <c r="J963" s="223"/>
      <c r="K963" s="223"/>
      <c r="L963" s="228"/>
      <c r="M963" s="229"/>
      <c r="N963" s="230"/>
      <c r="O963" s="230"/>
      <c r="P963" s="230"/>
      <c r="Q963" s="230"/>
      <c r="R963" s="230"/>
      <c r="S963" s="230"/>
      <c r="T963" s="231"/>
      <c r="AT963" s="232" t="s">
        <v>222</v>
      </c>
      <c r="AU963" s="232" t="s">
        <v>81</v>
      </c>
      <c r="AV963" s="14" t="s">
        <v>81</v>
      </c>
      <c r="AW963" s="14" t="s">
        <v>34</v>
      </c>
      <c r="AX963" s="14" t="s">
        <v>73</v>
      </c>
      <c r="AY963" s="232" t="s">
        <v>212</v>
      </c>
    </row>
    <row r="964" spans="1:65" s="14" customFormat="1" ht="11.25">
      <c r="B964" s="222"/>
      <c r="C964" s="223"/>
      <c r="D964" s="208" t="s">
        <v>222</v>
      </c>
      <c r="E964" s="224" t="s">
        <v>21</v>
      </c>
      <c r="F964" s="225" t="s">
        <v>1284</v>
      </c>
      <c r="G964" s="223"/>
      <c r="H964" s="226">
        <v>1</v>
      </c>
      <c r="I964" s="227"/>
      <c r="J964" s="223"/>
      <c r="K964" s="223"/>
      <c r="L964" s="228"/>
      <c r="M964" s="229"/>
      <c r="N964" s="230"/>
      <c r="O964" s="230"/>
      <c r="P964" s="230"/>
      <c r="Q964" s="230"/>
      <c r="R964" s="230"/>
      <c r="S964" s="230"/>
      <c r="T964" s="231"/>
      <c r="AT964" s="232" t="s">
        <v>222</v>
      </c>
      <c r="AU964" s="232" t="s">
        <v>81</v>
      </c>
      <c r="AV964" s="14" t="s">
        <v>81</v>
      </c>
      <c r="AW964" s="14" t="s">
        <v>34</v>
      </c>
      <c r="AX964" s="14" t="s">
        <v>73</v>
      </c>
      <c r="AY964" s="232" t="s">
        <v>212</v>
      </c>
    </row>
    <row r="965" spans="1:65" s="15" customFormat="1" ht="11.25">
      <c r="B965" s="233"/>
      <c r="C965" s="234"/>
      <c r="D965" s="208" t="s">
        <v>222</v>
      </c>
      <c r="E965" s="235" t="s">
        <v>21</v>
      </c>
      <c r="F965" s="236" t="s">
        <v>226</v>
      </c>
      <c r="G965" s="234"/>
      <c r="H965" s="237">
        <v>84</v>
      </c>
      <c r="I965" s="238"/>
      <c r="J965" s="234"/>
      <c r="K965" s="234"/>
      <c r="L965" s="239"/>
      <c r="M965" s="240"/>
      <c r="N965" s="241"/>
      <c r="O965" s="241"/>
      <c r="P965" s="241"/>
      <c r="Q965" s="241"/>
      <c r="R965" s="241"/>
      <c r="S965" s="241"/>
      <c r="T965" s="242"/>
      <c r="AT965" s="243" t="s">
        <v>222</v>
      </c>
      <c r="AU965" s="243" t="s">
        <v>81</v>
      </c>
      <c r="AV965" s="15" t="s">
        <v>88</v>
      </c>
      <c r="AW965" s="15" t="s">
        <v>34</v>
      </c>
      <c r="AX965" s="15" t="s">
        <v>79</v>
      </c>
      <c r="AY965" s="243" t="s">
        <v>212</v>
      </c>
    </row>
    <row r="966" spans="1:65" s="14" customFormat="1" ht="11.25">
      <c r="B966" s="222"/>
      <c r="C966" s="223"/>
      <c r="D966" s="208" t="s">
        <v>222</v>
      </c>
      <c r="E966" s="223"/>
      <c r="F966" s="225" t="s">
        <v>1311</v>
      </c>
      <c r="G966" s="223"/>
      <c r="H966" s="226">
        <v>96.6</v>
      </c>
      <c r="I966" s="227"/>
      <c r="J966" s="223"/>
      <c r="K966" s="223"/>
      <c r="L966" s="228"/>
      <c r="M966" s="229"/>
      <c r="N966" s="230"/>
      <c r="O966" s="230"/>
      <c r="P966" s="230"/>
      <c r="Q966" s="230"/>
      <c r="R966" s="230"/>
      <c r="S966" s="230"/>
      <c r="T966" s="231"/>
      <c r="AT966" s="232" t="s">
        <v>222</v>
      </c>
      <c r="AU966" s="232" t="s">
        <v>81</v>
      </c>
      <c r="AV966" s="14" t="s">
        <v>81</v>
      </c>
      <c r="AW966" s="14" t="s">
        <v>4</v>
      </c>
      <c r="AX966" s="14" t="s">
        <v>79</v>
      </c>
      <c r="AY966" s="232" t="s">
        <v>212</v>
      </c>
    </row>
    <row r="967" spans="1:65" s="2" customFormat="1" ht="21.75" customHeight="1">
      <c r="A967" s="36"/>
      <c r="B967" s="37"/>
      <c r="C967" s="255" t="s">
        <v>1312</v>
      </c>
      <c r="D967" s="255" t="s">
        <v>328</v>
      </c>
      <c r="E967" s="256" t="s">
        <v>1313</v>
      </c>
      <c r="F967" s="257" t="s">
        <v>1314</v>
      </c>
      <c r="G967" s="258" t="s">
        <v>150</v>
      </c>
      <c r="H967" s="259">
        <v>95.45</v>
      </c>
      <c r="I967" s="260"/>
      <c r="J967" s="261">
        <f>ROUND(I967*H967,2)</f>
        <v>0</v>
      </c>
      <c r="K967" s="257" t="s">
        <v>218</v>
      </c>
      <c r="L967" s="262"/>
      <c r="M967" s="263" t="s">
        <v>21</v>
      </c>
      <c r="N967" s="264" t="s">
        <v>44</v>
      </c>
      <c r="O967" s="66"/>
      <c r="P967" s="204">
        <f>O967*H967</f>
        <v>0</v>
      </c>
      <c r="Q967" s="204">
        <v>1E-3</v>
      </c>
      <c r="R967" s="204">
        <f>Q967*H967</f>
        <v>9.5450000000000007E-2</v>
      </c>
      <c r="S967" s="204">
        <v>0</v>
      </c>
      <c r="T967" s="205">
        <f>S967*H967</f>
        <v>0</v>
      </c>
      <c r="U967" s="36"/>
      <c r="V967" s="36"/>
      <c r="W967" s="36"/>
      <c r="X967" s="36"/>
      <c r="Y967" s="36"/>
      <c r="Z967" s="36"/>
      <c r="AA967" s="36"/>
      <c r="AB967" s="36"/>
      <c r="AC967" s="36"/>
      <c r="AD967" s="36"/>
      <c r="AE967" s="36"/>
      <c r="AR967" s="206" t="s">
        <v>438</v>
      </c>
      <c r="AT967" s="206" t="s">
        <v>328</v>
      </c>
      <c r="AU967" s="206" t="s">
        <v>81</v>
      </c>
      <c r="AY967" s="19" t="s">
        <v>212</v>
      </c>
      <c r="BE967" s="207">
        <f>IF(N967="základní",J967,0)</f>
        <v>0</v>
      </c>
      <c r="BF967" s="207">
        <f>IF(N967="snížená",J967,0)</f>
        <v>0</v>
      </c>
      <c r="BG967" s="207">
        <f>IF(N967="zákl. přenesená",J967,0)</f>
        <v>0</v>
      </c>
      <c r="BH967" s="207">
        <f>IF(N967="sníž. přenesená",J967,0)</f>
        <v>0</v>
      </c>
      <c r="BI967" s="207">
        <f>IF(N967="nulová",J967,0)</f>
        <v>0</v>
      </c>
      <c r="BJ967" s="19" t="s">
        <v>79</v>
      </c>
      <c r="BK967" s="207">
        <f>ROUND(I967*H967,2)</f>
        <v>0</v>
      </c>
      <c r="BL967" s="19" t="s">
        <v>327</v>
      </c>
      <c r="BM967" s="206" t="s">
        <v>1315</v>
      </c>
    </row>
    <row r="968" spans="1:65" s="14" customFormat="1" ht="11.25">
      <c r="B968" s="222"/>
      <c r="C968" s="223"/>
      <c r="D968" s="208" t="s">
        <v>222</v>
      </c>
      <c r="E968" s="224" t="s">
        <v>21</v>
      </c>
      <c r="F968" s="225" t="s">
        <v>1306</v>
      </c>
      <c r="G968" s="223"/>
      <c r="H968" s="226">
        <v>83</v>
      </c>
      <c r="I968" s="227"/>
      <c r="J968" s="223"/>
      <c r="K968" s="223"/>
      <c r="L968" s="228"/>
      <c r="M968" s="229"/>
      <c r="N968" s="230"/>
      <c r="O968" s="230"/>
      <c r="P968" s="230"/>
      <c r="Q968" s="230"/>
      <c r="R968" s="230"/>
      <c r="S968" s="230"/>
      <c r="T968" s="231"/>
      <c r="AT968" s="232" t="s">
        <v>222</v>
      </c>
      <c r="AU968" s="232" t="s">
        <v>81</v>
      </c>
      <c r="AV968" s="14" t="s">
        <v>81</v>
      </c>
      <c r="AW968" s="14" t="s">
        <v>34</v>
      </c>
      <c r="AX968" s="14" t="s">
        <v>79</v>
      </c>
      <c r="AY968" s="232" t="s">
        <v>212</v>
      </c>
    </row>
    <row r="969" spans="1:65" s="14" customFormat="1" ht="11.25">
      <c r="B969" s="222"/>
      <c r="C969" s="223"/>
      <c r="D969" s="208" t="s">
        <v>222</v>
      </c>
      <c r="E969" s="223"/>
      <c r="F969" s="225" t="s">
        <v>1316</v>
      </c>
      <c r="G969" s="223"/>
      <c r="H969" s="226">
        <v>95.45</v>
      </c>
      <c r="I969" s="227"/>
      <c r="J969" s="223"/>
      <c r="K969" s="223"/>
      <c r="L969" s="228"/>
      <c r="M969" s="229"/>
      <c r="N969" s="230"/>
      <c r="O969" s="230"/>
      <c r="P969" s="230"/>
      <c r="Q969" s="230"/>
      <c r="R969" s="230"/>
      <c r="S969" s="230"/>
      <c r="T969" s="231"/>
      <c r="AT969" s="232" t="s">
        <v>222</v>
      </c>
      <c r="AU969" s="232" t="s">
        <v>81</v>
      </c>
      <c r="AV969" s="14" t="s">
        <v>81</v>
      </c>
      <c r="AW969" s="14" t="s">
        <v>4</v>
      </c>
      <c r="AX969" s="14" t="s">
        <v>79</v>
      </c>
      <c r="AY969" s="232" t="s">
        <v>212</v>
      </c>
    </row>
    <row r="970" spans="1:65" s="2" customFormat="1" ht="16.5" customHeight="1">
      <c r="A970" s="36"/>
      <c r="B970" s="37"/>
      <c r="C970" s="195" t="s">
        <v>1317</v>
      </c>
      <c r="D970" s="195" t="s">
        <v>214</v>
      </c>
      <c r="E970" s="196" t="s">
        <v>1318</v>
      </c>
      <c r="F970" s="197" t="s">
        <v>1319</v>
      </c>
      <c r="G970" s="198" t="s">
        <v>150</v>
      </c>
      <c r="H970" s="199">
        <v>102.01</v>
      </c>
      <c r="I970" s="200"/>
      <c r="J970" s="201">
        <f>ROUND(I970*H970,2)</f>
        <v>0</v>
      </c>
      <c r="K970" s="197" t="s">
        <v>218</v>
      </c>
      <c r="L970" s="41"/>
      <c r="M970" s="202" t="s">
        <v>21</v>
      </c>
      <c r="N970" s="203" t="s">
        <v>44</v>
      </c>
      <c r="O970" s="66"/>
      <c r="P970" s="204">
        <f>O970*H970</f>
        <v>0</v>
      </c>
      <c r="Q970" s="204">
        <v>4.0000000000000002E-4</v>
      </c>
      <c r="R970" s="204">
        <f>Q970*H970</f>
        <v>4.0804000000000007E-2</v>
      </c>
      <c r="S970" s="204">
        <v>0</v>
      </c>
      <c r="T970" s="205">
        <f>S970*H970</f>
        <v>0</v>
      </c>
      <c r="U970" s="36"/>
      <c r="V970" s="36"/>
      <c r="W970" s="36"/>
      <c r="X970" s="36"/>
      <c r="Y970" s="36"/>
      <c r="Z970" s="36"/>
      <c r="AA970" s="36"/>
      <c r="AB970" s="36"/>
      <c r="AC970" s="36"/>
      <c r="AD970" s="36"/>
      <c r="AE970" s="36"/>
      <c r="AR970" s="206" t="s">
        <v>327</v>
      </c>
      <c r="AT970" s="206" t="s">
        <v>214</v>
      </c>
      <c r="AU970" s="206" t="s">
        <v>81</v>
      </c>
      <c r="AY970" s="19" t="s">
        <v>212</v>
      </c>
      <c r="BE970" s="207">
        <f>IF(N970="základní",J970,0)</f>
        <v>0</v>
      </c>
      <c r="BF970" s="207">
        <f>IF(N970="snížená",J970,0)</f>
        <v>0</v>
      </c>
      <c r="BG970" s="207">
        <f>IF(N970="zákl. přenesená",J970,0)</f>
        <v>0</v>
      </c>
      <c r="BH970" s="207">
        <f>IF(N970="sníž. přenesená",J970,0)</f>
        <v>0</v>
      </c>
      <c r="BI970" s="207">
        <f>IF(N970="nulová",J970,0)</f>
        <v>0</v>
      </c>
      <c r="BJ970" s="19" t="s">
        <v>79</v>
      </c>
      <c r="BK970" s="207">
        <f>ROUND(I970*H970,2)</f>
        <v>0</v>
      </c>
      <c r="BL970" s="19" t="s">
        <v>327</v>
      </c>
      <c r="BM970" s="206" t="s">
        <v>1320</v>
      </c>
    </row>
    <row r="971" spans="1:65" s="2" customFormat="1" ht="29.25">
      <c r="A971" s="36"/>
      <c r="B971" s="37"/>
      <c r="C971" s="38"/>
      <c r="D971" s="208" t="s">
        <v>220</v>
      </c>
      <c r="E971" s="38"/>
      <c r="F971" s="209" t="s">
        <v>1303</v>
      </c>
      <c r="G971" s="38"/>
      <c r="H971" s="38"/>
      <c r="I971" s="119"/>
      <c r="J971" s="38"/>
      <c r="K971" s="38"/>
      <c r="L971" s="41"/>
      <c r="M971" s="210"/>
      <c r="N971" s="211"/>
      <c r="O971" s="66"/>
      <c r="P971" s="66"/>
      <c r="Q971" s="66"/>
      <c r="R971" s="66"/>
      <c r="S971" s="66"/>
      <c r="T971" s="67"/>
      <c r="U971" s="36"/>
      <c r="V971" s="36"/>
      <c r="W971" s="36"/>
      <c r="X971" s="36"/>
      <c r="Y971" s="36"/>
      <c r="Z971" s="36"/>
      <c r="AA971" s="36"/>
      <c r="AB971" s="36"/>
      <c r="AC971" s="36"/>
      <c r="AD971" s="36"/>
      <c r="AE971" s="36"/>
      <c r="AT971" s="19" t="s">
        <v>220</v>
      </c>
      <c r="AU971" s="19" t="s">
        <v>81</v>
      </c>
    </row>
    <row r="972" spans="1:65" s="13" customFormat="1" ht="11.25">
      <c r="B972" s="212"/>
      <c r="C972" s="213"/>
      <c r="D972" s="208" t="s">
        <v>222</v>
      </c>
      <c r="E972" s="214" t="s">
        <v>21</v>
      </c>
      <c r="F972" s="215" t="s">
        <v>1321</v>
      </c>
      <c r="G972" s="213"/>
      <c r="H972" s="214" t="s">
        <v>21</v>
      </c>
      <c r="I972" s="216"/>
      <c r="J972" s="213"/>
      <c r="K972" s="213"/>
      <c r="L972" s="217"/>
      <c r="M972" s="218"/>
      <c r="N972" s="219"/>
      <c r="O972" s="219"/>
      <c r="P972" s="219"/>
      <c r="Q972" s="219"/>
      <c r="R972" s="219"/>
      <c r="S972" s="219"/>
      <c r="T972" s="220"/>
      <c r="AT972" s="221" t="s">
        <v>222</v>
      </c>
      <c r="AU972" s="221" t="s">
        <v>81</v>
      </c>
      <c r="AV972" s="13" t="s">
        <v>79</v>
      </c>
      <c r="AW972" s="13" t="s">
        <v>34</v>
      </c>
      <c r="AX972" s="13" t="s">
        <v>73</v>
      </c>
      <c r="AY972" s="221" t="s">
        <v>212</v>
      </c>
    </row>
    <row r="973" spans="1:65" s="13" customFormat="1" ht="11.25">
      <c r="B973" s="212"/>
      <c r="C973" s="213"/>
      <c r="D973" s="208" t="s">
        <v>222</v>
      </c>
      <c r="E973" s="214" t="s">
        <v>21</v>
      </c>
      <c r="F973" s="215" t="s">
        <v>1322</v>
      </c>
      <c r="G973" s="213"/>
      <c r="H973" s="214" t="s">
        <v>21</v>
      </c>
      <c r="I973" s="216"/>
      <c r="J973" s="213"/>
      <c r="K973" s="213"/>
      <c r="L973" s="217"/>
      <c r="M973" s="218"/>
      <c r="N973" s="219"/>
      <c r="O973" s="219"/>
      <c r="P973" s="219"/>
      <c r="Q973" s="219"/>
      <c r="R973" s="219"/>
      <c r="S973" s="219"/>
      <c r="T973" s="220"/>
      <c r="AT973" s="221" t="s">
        <v>222</v>
      </c>
      <c r="AU973" s="221" t="s">
        <v>81</v>
      </c>
      <c r="AV973" s="13" t="s">
        <v>79</v>
      </c>
      <c r="AW973" s="13" t="s">
        <v>34</v>
      </c>
      <c r="AX973" s="13" t="s">
        <v>73</v>
      </c>
      <c r="AY973" s="221" t="s">
        <v>212</v>
      </c>
    </row>
    <row r="974" spans="1:65" s="14" customFormat="1" ht="11.25">
      <c r="B974" s="222"/>
      <c r="C974" s="223"/>
      <c r="D974" s="208" t="s">
        <v>222</v>
      </c>
      <c r="E974" s="224" t="s">
        <v>21</v>
      </c>
      <c r="F974" s="225" t="s">
        <v>1323</v>
      </c>
      <c r="G974" s="223"/>
      <c r="H974" s="226">
        <v>39.505000000000003</v>
      </c>
      <c r="I974" s="227"/>
      <c r="J974" s="223"/>
      <c r="K974" s="223"/>
      <c r="L974" s="228"/>
      <c r="M974" s="229"/>
      <c r="N974" s="230"/>
      <c r="O974" s="230"/>
      <c r="P974" s="230"/>
      <c r="Q974" s="230"/>
      <c r="R974" s="230"/>
      <c r="S974" s="230"/>
      <c r="T974" s="231"/>
      <c r="AT974" s="232" t="s">
        <v>222</v>
      </c>
      <c r="AU974" s="232" t="s">
        <v>81</v>
      </c>
      <c r="AV974" s="14" t="s">
        <v>81</v>
      </c>
      <c r="AW974" s="14" t="s">
        <v>34</v>
      </c>
      <c r="AX974" s="14" t="s">
        <v>73</v>
      </c>
      <c r="AY974" s="232" t="s">
        <v>212</v>
      </c>
    </row>
    <row r="975" spans="1:65" s="14" customFormat="1" ht="11.25">
      <c r="B975" s="222"/>
      <c r="C975" s="223"/>
      <c r="D975" s="208" t="s">
        <v>222</v>
      </c>
      <c r="E975" s="224" t="s">
        <v>21</v>
      </c>
      <c r="F975" s="225" t="s">
        <v>1324</v>
      </c>
      <c r="G975" s="223"/>
      <c r="H975" s="226">
        <v>11.5</v>
      </c>
      <c r="I975" s="227"/>
      <c r="J975" s="223"/>
      <c r="K975" s="223"/>
      <c r="L975" s="228"/>
      <c r="M975" s="229"/>
      <c r="N975" s="230"/>
      <c r="O975" s="230"/>
      <c r="P975" s="230"/>
      <c r="Q975" s="230"/>
      <c r="R975" s="230"/>
      <c r="S975" s="230"/>
      <c r="T975" s="231"/>
      <c r="AT975" s="232" t="s">
        <v>222</v>
      </c>
      <c r="AU975" s="232" t="s">
        <v>81</v>
      </c>
      <c r="AV975" s="14" t="s">
        <v>81</v>
      </c>
      <c r="AW975" s="14" t="s">
        <v>34</v>
      </c>
      <c r="AX975" s="14" t="s">
        <v>73</v>
      </c>
      <c r="AY975" s="232" t="s">
        <v>212</v>
      </c>
    </row>
    <row r="976" spans="1:65" s="15" customFormat="1" ht="11.25">
      <c r="B976" s="233"/>
      <c r="C976" s="234"/>
      <c r="D976" s="208" t="s">
        <v>222</v>
      </c>
      <c r="E976" s="235" t="s">
        <v>21</v>
      </c>
      <c r="F976" s="236" t="s">
        <v>226</v>
      </c>
      <c r="G976" s="234"/>
      <c r="H976" s="237">
        <v>51.005000000000003</v>
      </c>
      <c r="I976" s="238"/>
      <c r="J976" s="234"/>
      <c r="K976" s="234"/>
      <c r="L976" s="239"/>
      <c r="M976" s="240"/>
      <c r="N976" s="241"/>
      <c r="O976" s="241"/>
      <c r="P976" s="241"/>
      <c r="Q976" s="241"/>
      <c r="R976" s="241"/>
      <c r="S976" s="241"/>
      <c r="T976" s="242"/>
      <c r="AT976" s="243" t="s">
        <v>222</v>
      </c>
      <c r="AU976" s="243" t="s">
        <v>81</v>
      </c>
      <c r="AV976" s="15" t="s">
        <v>88</v>
      </c>
      <c r="AW976" s="15" t="s">
        <v>34</v>
      </c>
      <c r="AX976" s="15" t="s">
        <v>73</v>
      </c>
      <c r="AY976" s="243" t="s">
        <v>212</v>
      </c>
    </row>
    <row r="977" spans="1:65" s="14" customFormat="1" ht="11.25">
      <c r="B977" s="222"/>
      <c r="C977" s="223"/>
      <c r="D977" s="208" t="s">
        <v>222</v>
      </c>
      <c r="E977" s="224" t="s">
        <v>21</v>
      </c>
      <c r="F977" s="225" t="s">
        <v>1325</v>
      </c>
      <c r="G977" s="223"/>
      <c r="H977" s="226">
        <v>51.005000000000003</v>
      </c>
      <c r="I977" s="227"/>
      <c r="J977" s="223"/>
      <c r="K977" s="223"/>
      <c r="L977" s="228"/>
      <c r="M977" s="229"/>
      <c r="N977" s="230"/>
      <c r="O977" s="230"/>
      <c r="P977" s="230"/>
      <c r="Q977" s="230"/>
      <c r="R977" s="230"/>
      <c r="S977" s="230"/>
      <c r="T977" s="231"/>
      <c r="AT977" s="232" t="s">
        <v>222</v>
      </c>
      <c r="AU977" s="232" t="s">
        <v>81</v>
      </c>
      <c r="AV977" s="14" t="s">
        <v>81</v>
      </c>
      <c r="AW977" s="14" t="s">
        <v>34</v>
      </c>
      <c r="AX977" s="14" t="s">
        <v>73</v>
      </c>
      <c r="AY977" s="232" t="s">
        <v>212</v>
      </c>
    </row>
    <row r="978" spans="1:65" s="15" customFormat="1" ht="11.25">
      <c r="B978" s="233"/>
      <c r="C978" s="234"/>
      <c r="D978" s="208" t="s">
        <v>222</v>
      </c>
      <c r="E978" s="235" t="s">
        <v>21</v>
      </c>
      <c r="F978" s="236" t="s">
        <v>226</v>
      </c>
      <c r="G978" s="234"/>
      <c r="H978" s="237">
        <v>51.005000000000003</v>
      </c>
      <c r="I978" s="238"/>
      <c r="J978" s="234"/>
      <c r="K978" s="234"/>
      <c r="L978" s="239"/>
      <c r="M978" s="240"/>
      <c r="N978" s="241"/>
      <c r="O978" s="241"/>
      <c r="P978" s="241"/>
      <c r="Q978" s="241"/>
      <c r="R978" s="241"/>
      <c r="S978" s="241"/>
      <c r="T978" s="242"/>
      <c r="AT978" s="243" t="s">
        <v>222</v>
      </c>
      <c r="AU978" s="243" t="s">
        <v>81</v>
      </c>
      <c r="AV978" s="15" t="s">
        <v>88</v>
      </c>
      <c r="AW978" s="15" t="s">
        <v>34</v>
      </c>
      <c r="AX978" s="15" t="s">
        <v>73</v>
      </c>
      <c r="AY978" s="243" t="s">
        <v>212</v>
      </c>
    </row>
    <row r="979" spans="1:65" s="16" customFormat="1" ht="11.25">
      <c r="B979" s="244"/>
      <c r="C979" s="245"/>
      <c r="D979" s="208" t="s">
        <v>222</v>
      </c>
      <c r="E979" s="246" t="s">
        <v>21</v>
      </c>
      <c r="F979" s="247" t="s">
        <v>239</v>
      </c>
      <c r="G979" s="245"/>
      <c r="H979" s="248">
        <v>102.01</v>
      </c>
      <c r="I979" s="249"/>
      <c r="J979" s="245"/>
      <c r="K979" s="245"/>
      <c r="L979" s="250"/>
      <c r="M979" s="251"/>
      <c r="N979" s="252"/>
      <c r="O979" s="252"/>
      <c r="P979" s="252"/>
      <c r="Q979" s="252"/>
      <c r="R979" s="252"/>
      <c r="S979" s="252"/>
      <c r="T979" s="253"/>
      <c r="AT979" s="254" t="s">
        <v>222</v>
      </c>
      <c r="AU979" s="254" t="s">
        <v>81</v>
      </c>
      <c r="AV979" s="16" t="s">
        <v>93</v>
      </c>
      <c r="AW979" s="16" t="s">
        <v>34</v>
      </c>
      <c r="AX979" s="16" t="s">
        <v>79</v>
      </c>
      <c r="AY979" s="254" t="s">
        <v>212</v>
      </c>
    </row>
    <row r="980" spans="1:65" s="2" customFormat="1" ht="21.75" customHeight="1">
      <c r="A980" s="36"/>
      <c r="B980" s="37"/>
      <c r="C980" s="255" t="s">
        <v>1326</v>
      </c>
      <c r="D980" s="255" t="s">
        <v>328</v>
      </c>
      <c r="E980" s="256" t="s">
        <v>1313</v>
      </c>
      <c r="F980" s="257" t="s">
        <v>1314</v>
      </c>
      <c r="G980" s="258" t="s">
        <v>150</v>
      </c>
      <c r="H980" s="259">
        <v>61.206000000000003</v>
      </c>
      <c r="I980" s="260"/>
      <c r="J980" s="261">
        <f>ROUND(I980*H980,2)</f>
        <v>0</v>
      </c>
      <c r="K980" s="257" t="s">
        <v>218</v>
      </c>
      <c r="L980" s="262"/>
      <c r="M980" s="263" t="s">
        <v>21</v>
      </c>
      <c r="N980" s="264" t="s">
        <v>44</v>
      </c>
      <c r="O980" s="66"/>
      <c r="P980" s="204">
        <f>O980*H980</f>
        <v>0</v>
      </c>
      <c r="Q980" s="204">
        <v>1E-3</v>
      </c>
      <c r="R980" s="204">
        <f>Q980*H980</f>
        <v>6.1206000000000003E-2</v>
      </c>
      <c r="S980" s="204">
        <v>0</v>
      </c>
      <c r="T980" s="205">
        <f>S980*H980</f>
        <v>0</v>
      </c>
      <c r="U980" s="36"/>
      <c r="V980" s="36"/>
      <c r="W980" s="36"/>
      <c r="X980" s="36"/>
      <c r="Y980" s="36"/>
      <c r="Z980" s="36"/>
      <c r="AA980" s="36"/>
      <c r="AB980" s="36"/>
      <c r="AC980" s="36"/>
      <c r="AD980" s="36"/>
      <c r="AE980" s="36"/>
      <c r="AR980" s="206" t="s">
        <v>438</v>
      </c>
      <c r="AT980" s="206" t="s">
        <v>328</v>
      </c>
      <c r="AU980" s="206" t="s">
        <v>81</v>
      </c>
      <c r="AY980" s="19" t="s">
        <v>212</v>
      </c>
      <c r="BE980" s="207">
        <f>IF(N980="základní",J980,0)</f>
        <v>0</v>
      </c>
      <c r="BF980" s="207">
        <f>IF(N980="snížená",J980,0)</f>
        <v>0</v>
      </c>
      <c r="BG980" s="207">
        <f>IF(N980="zákl. přenesená",J980,0)</f>
        <v>0</v>
      </c>
      <c r="BH980" s="207">
        <f>IF(N980="sníž. přenesená",J980,0)</f>
        <v>0</v>
      </c>
      <c r="BI980" s="207">
        <f>IF(N980="nulová",J980,0)</f>
        <v>0</v>
      </c>
      <c r="BJ980" s="19" t="s">
        <v>79</v>
      </c>
      <c r="BK980" s="207">
        <f>ROUND(I980*H980,2)</f>
        <v>0</v>
      </c>
      <c r="BL980" s="19" t="s">
        <v>327</v>
      </c>
      <c r="BM980" s="206" t="s">
        <v>1327</v>
      </c>
    </row>
    <row r="981" spans="1:65" s="14" customFormat="1" ht="11.25">
      <c r="B981" s="222"/>
      <c r="C981" s="223"/>
      <c r="D981" s="208" t="s">
        <v>222</v>
      </c>
      <c r="E981" s="224" t="s">
        <v>21</v>
      </c>
      <c r="F981" s="225" t="s">
        <v>1325</v>
      </c>
      <c r="G981" s="223"/>
      <c r="H981" s="226">
        <v>51.005000000000003</v>
      </c>
      <c r="I981" s="227"/>
      <c r="J981" s="223"/>
      <c r="K981" s="223"/>
      <c r="L981" s="228"/>
      <c r="M981" s="229"/>
      <c r="N981" s="230"/>
      <c r="O981" s="230"/>
      <c r="P981" s="230"/>
      <c r="Q981" s="230"/>
      <c r="R981" s="230"/>
      <c r="S981" s="230"/>
      <c r="T981" s="231"/>
      <c r="AT981" s="232" t="s">
        <v>222</v>
      </c>
      <c r="AU981" s="232" t="s">
        <v>81</v>
      </c>
      <c r="AV981" s="14" t="s">
        <v>81</v>
      </c>
      <c r="AW981" s="14" t="s">
        <v>34</v>
      </c>
      <c r="AX981" s="14" t="s">
        <v>79</v>
      </c>
      <c r="AY981" s="232" t="s">
        <v>212</v>
      </c>
    </row>
    <row r="982" spans="1:65" s="14" customFormat="1" ht="11.25">
      <c r="B982" s="222"/>
      <c r="C982" s="223"/>
      <c r="D982" s="208" t="s">
        <v>222</v>
      </c>
      <c r="E982" s="223"/>
      <c r="F982" s="225" t="s">
        <v>1328</v>
      </c>
      <c r="G982" s="223"/>
      <c r="H982" s="226">
        <v>61.206000000000003</v>
      </c>
      <c r="I982" s="227"/>
      <c r="J982" s="223"/>
      <c r="K982" s="223"/>
      <c r="L982" s="228"/>
      <c r="M982" s="229"/>
      <c r="N982" s="230"/>
      <c r="O982" s="230"/>
      <c r="P982" s="230"/>
      <c r="Q982" s="230"/>
      <c r="R982" s="230"/>
      <c r="S982" s="230"/>
      <c r="T982" s="231"/>
      <c r="AT982" s="232" t="s">
        <v>222</v>
      </c>
      <c r="AU982" s="232" t="s">
        <v>81</v>
      </c>
      <c r="AV982" s="14" t="s">
        <v>81</v>
      </c>
      <c r="AW982" s="14" t="s">
        <v>4</v>
      </c>
      <c r="AX982" s="14" t="s">
        <v>79</v>
      </c>
      <c r="AY982" s="232" t="s">
        <v>212</v>
      </c>
    </row>
    <row r="983" spans="1:65" s="2" customFormat="1" ht="21.75" customHeight="1">
      <c r="A983" s="36"/>
      <c r="B983" s="37"/>
      <c r="C983" s="255" t="s">
        <v>1329</v>
      </c>
      <c r="D983" s="255" t="s">
        <v>328</v>
      </c>
      <c r="E983" s="256" t="s">
        <v>1308</v>
      </c>
      <c r="F983" s="257" t="s">
        <v>1309</v>
      </c>
      <c r="G983" s="258" t="s">
        <v>150</v>
      </c>
      <c r="H983" s="259">
        <v>61.206000000000003</v>
      </c>
      <c r="I983" s="260"/>
      <c r="J983" s="261">
        <f>ROUND(I983*H983,2)</f>
        <v>0</v>
      </c>
      <c r="K983" s="257" t="s">
        <v>218</v>
      </c>
      <c r="L983" s="262"/>
      <c r="M983" s="263" t="s">
        <v>21</v>
      </c>
      <c r="N983" s="264" t="s">
        <v>44</v>
      </c>
      <c r="O983" s="66"/>
      <c r="P983" s="204">
        <f>O983*H983</f>
        <v>0</v>
      </c>
      <c r="Q983" s="204">
        <v>1E-3</v>
      </c>
      <c r="R983" s="204">
        <f>Q983*H983</f>
        <v>6.1206000000000003E-2</v>
      </c>
      <c r="S983" s="204">
        <v>0</v>
      </c>
      <c r="T983" s="205">
        <f>S983*H983</f>
        <v>0</v>
      </c>
      <c r="U983" s="36"/>
      <c r="V983" s="36"/>
      <c r="W983" s="36"/>
      <c r="X983" s="36"/>
      <c r="Y983" s="36"/>
      <c r="Z983" s="36"/>
      <c r="AA983" s="36"/>
      <c r="AB983" s="36"/>
      <c r="AC983" s="36"/>
      <c r="AD983" s="36"/>
      <c r="AE983" s="36"/>
      <c r="AR983" s="206" t="s">
        <v>438</v>
      </c>
      <c r="AT983" s="206" t="s">
        <v>328</v>
      </c>
      <c r="AU983" s="206" t="s">
        <v>81</v>
      </c>
      <c r="AY983" s="19" t="s">
        <v>212</v>
      </c>
      <c r="BE983" s="207">
        <f>IF(N983="základní",J983,0)</f>
        <v>0</v>
      </c>
      <c r="BF983" s="207">
        <f>IF(N983="snížená",J983,0)</f>
        <v>0</v>
      </c>
      <c r="BG983" s="207">
        <f>IF(N983="zákl. přenesená",J983,0)</f>
        <v>0</v>
      </c>
      <c r="BH983" s="207">
        <f>IF(N983="sníž. přenesená",J983,0)</f>
        <v>0</v>
      </c>
      <c r="BI983" s="207">
        <f>IF(N983="nulová",J983,0)</f>
        <v>0</v>
      </c>
      <c r="BJ983" s="19" t="s">
        <v>79</v>
      </c>
      <c r="BK983" s="207">
        <f>ROUND(I983*H983,2)</f>
        <v>0</v>
      </c>
      <c r="BL983" s="19" t="s">
        <v>327</v>
      </c>
      <c r="BM983" s="206" t="s">
        <v>1330</v>
      </c>
    </row>
    <row r="984" spans="1:65" s="14" customFormat="1" ht="11.25">
      <c r="B984" s="222"/>
      <c r="C984" s="223"/>
      <c r="D984" s="208" t="s">
        <v>222</v>
      </c>
      <c r="E984" s="224" t="s">
        <v>21</v>
      </c>
      <c r="F984" s="225" t="s">
        <v>1331</v>
      </c>
      <c r="G984" s="223"/>
      <c r="H984" s="226">
        <v>51.005000000000003</v>
      </c>
      <c r="I984" s="227"/>
      <c r="J984" s="223"/>
      <c r="K984" s="223"/>
      <c r="L984" s="228"/>
      <c r="M984" s="229"/>
      <c r="N984" s="230"/>
      <c r="O984" s="230"/>
      <c r="P984" s="230"/>
      <c r="Q984" s="230"/>
      <c r="R984" s="230"/>
      <c r="S984" s="230"/>
      <c r="T984" s="231"/>
      <c r="AT984" s="232" t="s">
        <v>222</v>
      </c>
      <c r="AU984" s="232" t="s">
        <v>81</v>
      </c>
      <c r="AV984" s="14" t="s">
        <v>81</v>
      </c>
      <c r="AW984" s="14" t="s">
        <v>34</v>
      </c>
      <c r="AX984" s="14" t="s">
        <v>79</v>
      </c>
      <c r="AY984" s="232" t="s">
        <v>212</v>
      </c>
    </row>
    <row r="985" spans="1:65" s="14" customFormat="1" ht="11.25">
      <c r="B985" s="222"/>
      <c r="C985" s="223"/>
      <c r="D985" s="208" t="s">
        <v>222</v>
      </c>
      <c r="E985" s="223"/>
      <c r="F985" s="225" t="s">
        <v>1328</v>
      </c>
      <c r="G985" s="223"/>
      <c r="H985" s="226">
        <v>61.206000000000003</v>
      </c>
      <c r="I985" s="227"/>
      <c r="J985" s="223"/>
      <c r="K985" s="223"/>
      <c r="L985" s="228"/>
      <c r="M985" s="229"/>
      <c r="N985" s="230"/>
      <c r="O985" s="230"/>
      <c r="P985" s="230"/>
      <c r="Q985" s="230"/>
      <c r="R985" s="230"/>
      <c r="S985" s="230"/>
      <c r="T985" s="231"/>
      <c r="AT985" s="232" t="s">
        <v>222</v>
      </c>
      <c r="AU985" s="232" t="s">
        <v>81</v>
      </c>
      <c r="AV985" s="14" t="s">
        <v>81</v>
      </c>
      <c r="AW985" s="14" t="s">
        <v>4</v>
      </c>
      <c r="AX985" s="14" t="s">
        <v>79</v>
      </c>
      <c r="AY985" s="232" t="s">
        <v>212</v>
      </c>
    </row>
    <row r="986" spans="1:65" s="2" customFormat="1" ht="16.5" customHeight="1">
      <c r="A986" s="36"/>
      <c r="B986" s="37"/>
      <c r="C986" s="195" t="s">
        <v>1332</v>
      </c>
      <c r="D986" s="195" t="s">
        <v>214</v>
      </c>
      <c r="E986" s="196" t="s">
        <v>1333</v>
      </c>
      <c r="F986" s="197" t="s">
        <v>1334</v>
      </c>
      <c r="G986" s="198" t="s">
        <v>146</v>
      </c>
      <c r="H986" s="199">
        <v>34</v>
      </c>
      <c r="I986" s="200"/>
      <c r="J986" s="201">
        <f>ROUND(I986*H986,2)</f>
        <v>0</v>
      </c>
      <c r="K986" s="197" t="s">
        <v>218</v>
      </c>
      <c r="L986" s="41"/>
      <c r="M986" s="202" t="s">
        <v>21</v>
      </c>
      <c r="N986" s="203" t="s">
        <v>44</v>
      </c>
      <c r="O986" s="66"/>
      <c r="P986" s="204">
        <f>O986*H986</f>
        <v>0</v>
      </c>
      <c r="Q986" s="204">
        <v>2.5999999999999998E-4</v>
      </c>
      <c r="R986" s="204">
        <f>Q986*H986</f>
        <v>8.8399999999999989E-3</v>
      </c>
      <c r="S986" s="204">
        <v>0</v>
      </c>
      <c r="T986" s="205">
        <f>S986*H986</f>
        <v>0</v>
      </c>
      <c r="U986" s="36"/>
      <c r="V986" s="36"/>
      <c r="W986" s="36"/>
      <c r="X986" s="36"/>
      <c r="Y986" s="36"/>
      <c r="Z986" s="36"/>
      <c r="AA986" s="36"/>
      <c r="AB986" s="36"/>
      <c r="AC986" s="36"/>
      <c r="AD986" s="36"/>
      <c r="AE986" s="36"/>
      <c r="AR986" s="206" t="s">
        <v>327</v>
      </c>
      <c r="AT986" s="206" t="s">
        <v>214</v>
      </c>
      <c r="AU986" s="206" t="s">
        <v>81</v>
      </c>
      <c r="AY986" s="19" t="s">
        <v>212</v>
      </c>
      <c r="BE986" s="207">
        <f>IF(N986="základní",J986,0)</f>
        <v>0</v>
      </c>
      <c r="BF986" s="207">
        <f>IF(N986="snížená",J986,0)</f>
        <v>0</v>
      </c>
      <c r="BG986" s="207">
        <f>IF(N986="zákl. přenesená",J986,0)</f>
        <v>0</v>
      </c>
      <c r="BH986" s="207">
        <f>IF(N986="sníž. přenesená",J986,0)</f>
        <v>0</v>
      </c>
      <c r="BI986" s="207">
        <f>IF(N986="nulová",J986,0)</f>
        <v>0</v>
      </c>
      <c r="BJ986" s="19" t="s">
        <v>79</v>
      </c>
      <c r="BK986" s="207">
        <f>ROUND(I986*H986,2)</f>
        <v>0</v>
      </c>
      <c r="BL986" s="19" t="s">
        <v>327</v>
      </c>
      <c r="BM986" s="206" t="s">
        <v>1335</v>
      </c>
    </row>
    <row r="987" spans="1:65" s="14" customFormat="1" ht="11.25">
      <c r="B987" s="222"/>
      <c r="C987" s="223"/>
      <c r="D987" s="208" t="s">
        <v>222</v>
      </c>
      <c r="E987" s="224" t="s">
        <v>21</v>
      </c>
      <c r="F987" s="225" t="s">
        <v>1336</v>
      </c>
      <c r="G987" s="223"/>
      <c r="H987" s="226">
        <v>34</v>
      </c>
      <c r="I987" s="227"/>
      <c r="J987" s="223"/>
      <c r="K987" s="223"/>
      <c r="L987" s="228"/>
      <c r="M987" s="229"/>
      <c r="N987" s="230"/>
      <c r="O987" s="230"/>
      <c r="P987" s="230"/>
      <c r="Q987" s="230"/>
      <c r="R987" s="230"/>
      <c r="S987" s="230"/>
      <c r="T987" s="231"/>
      <c r="AT987" s="232" t="s">
        <v>222</v>
      </c>
      <c r="AU987" s="232" t="s">
        <v>81</v>
      </c>
      <c r="AV987" s="14" t="s">
        <v>81</v>
      </c>
      <c r="AW987" s="14" t="s">
        <v>34</v>
      </c>
      <c r="AX987" s="14" t="s">
        <v>73</v>
      </c>
      <c r="AY987" s="232" t="s">
        <v>212</v>
      </c>
    </row>
    <row r="988" spans="1:65" s="15" customFormat="1" ht="11.25">
      <c r="B988" s="233"/>
      <c r="C988" s="234"/>
      <c r="D988" s="208" t="s">
        <v>222</v>
      </c>
      <c r="E988" s="235" t="s">
        <v>21</v>
      </c>
      <c r="F988" s="236" t="s">
        <v>226</v>
      </c>
      <c r="G988" s="234"/>
      <c r="H988" s="237">
        <v>34</v>
      </c>
      <c r="I988" s="238"/>
      <c r="J988" s="234"/>
      <c r="K988" s="234"/>
      <c r="L988" s="239"/>
      <c r="M988" s="240"/>
      <c r="N988" s="241"/>
      <c r="O988" s="241"/>
      <c r="P988" s="241"/>
      <c r="Q988" s="241"/>
      <c r="R988" s="241"/>
      <c r="S988" s="241"/>
      <c r="T988" s="242"/>
      <c r="AT988" s="243" t="s">
        <v>222</v>
      </c>
      <c r="AU988" s="243" t="s">
        <v>81</v>
      </c>
      <c r="AV988" s="15" t="s">
        <v>88</v>
      </c>
      <c r="AW988" s="15" t="s">
        <v>34</v>
      </c>
      <c r="AX988" s="15" t="s">
        <v>79</v>
      </c>
      <c r="AY988" s="243" t="s">
        <v>212</v>
      </c>
    </row>
    <row r="989" spans="1:65" s="2" customFormat="1" ht="21.75" customHeight="1">
      <c r="A989" s="36"/>
      <c r="B989" s="37"/>
      <c r="C989" s="195" t="s">
        <v>1337</v>
      </c>
      <c r="D989" s="195" t="s">
        <v>214</v>
      </c>
      <c r="E989" s="196" t="s">
        <v>1338</v>
      </c>
      <c r="F989" s="197" t="s">
        <v>1339</v>
      </c>
      <c r="G989" s="198" t="s">
        <v>150</v>
      </c>
      <c r="H989" s="199">
        <v>1</v>
      </c>
      <c r="I989" s="200"/>
      <c r="J989" s="201">
        <f>ROUND(I989*H989,2)</f>
        <v>0</v>
      </c>
      <c r="K989" s="197" t="s">
        <v>218</v>
      </c>
      <c r="L989" s="41"/>
      <c r="M989" s="202" t="s">
        <v>21</v>
      </c>
      <c r="N989" s="203" t="s">
        <v>44</v>
      </c>
      <c r="O989" s="66"/>
      <c r="P989" s="204">
        <f>O989*H989</f>
        <v>0</v>
      </c>
      <c r="Q989" s="204">
        <v>0</v>
      </c>
      <c r="R989" s="204">
        <f>Q989*H989</f>
        <v>0</v>
      </c>
      <c r="S989" s="204">
        <v>0</v>
      </c>
      <c r="T989" s="205">
        <f>S989*H989</f>
        <v>0</v>
      </c>
      <c r="U989" s="36"/>
      <c r="V989" s="36"/>
      <c r="W989" s="36"/>
      <c r="X989" s="36"/>
      <c r="Y989" s="36"/>
      <c r="Z989" s="36"/>
      <c r="AA989" s="36"/>
      <c r="AB989" s="36"/>
      <c r="AC989" s="36"/>
      <c r="AD989" s="36"/>
      <c r="AE989" s="36"/>
      <c r="AR989" s="206" t="s">
        <v>327</v>
      </c>
      <c r="AT989" s="206" t="s">
        <v>214</v>
      </c>
      <c r="AU989" s="206" t="s">
        <v>81</v>
      </c>
      <c r="AY989" s="19" t="s">
        <v>212</v>
      </c>
      <c r="BE989" s="207">
        <f>IF(N989="základní",J989,0)</f>
        <v>0</v>
      </c>
      <c r="BF989" s="207">
        <f>IF(N989="snížená",J989,0)</f>
        <v>0</v>
      </c>
      <c r="BG989" s="207">
        <f>IF(N989="zákl. přenesená",J989,0)</f>
        <v>0</v>
      </c>
      <c r="BH989" s="207">
        <f>IF(N989="sníž. přenesená",J989,0)</f>
        <v>0</v>
      </c>
      <c r="BI989" s="207">
        <f>IF(N989="nulová",J989,0)</f>
        <v>0</v>
      </c>
      <c r="BJ989" s="19" t="s">
        <v>79</v>
      </c>
      <c r="BK989" s="207">
        <f>ROUND(I989*H989,2)</f>
        <v>0</v>
      </c>
      <c r="BL989" s="19" t="s">
        <v>327</v>
      </c>
      <c r="BM989" s="206" t="s">
        <v>1340</v>
      </c>
    </row>
    <row r="990" spans="1:65" s="2" customFormat="1" ht="29.25">
      <c r="A990" s="36"/>
      <c r="B990" s="37"/>
      <c r="C990" s="38"/>
      <c r="D990" s="208" t="s">
        <v>220</v>
      </c>
      <c r="E990" s="38"/>
      <c r="F990" s="209" t="s">
        <v>1341</v>
      </c>
      <c r="G990" s="38"/>
      <c r="H990" s="38"/>
      <c r="I990" s="119"/>
      <c r="J990" s="38"/>
      <c r="K990" s="38"/>
      <c r="L990" s="41"/>
      <c r="M990" s="210"/>
      <c r="N990" s="211"/>
      <c r="O990" s="66"/>
      <c r="P990" s="66"/>
      <c r="Q990" s="66"/>
      <c r="R990" s="66"/>
      <c r="S990" s="66"/>
      <c r="T990" s="67"/>
      <c r="U990" s="36"/>
      <c r="V990" s="36"/>
      <c r="W990" s="36"/>
      <c r="X990" s="36"/>
      <c r="Y990" s="36"/>
      <c r="Z990" s="36"/>
      <c r="AA990" s="36"/>
      <c r="AB990" s="36"/>
      <c r="AC990" s="36"/>
      <c r="AD990" s="36"/>
      <c r="AE990" s="36"/>
      <c r="AT990" s="19" t="s">
        <v>220</v>
      </c>
      <c r="AU990" s="19" t="s">
        <v>81</v>
      </c>
    </row>
    <row r="991" spans="1:65" s="14" customFormat="1" ht="11.25">
      <c r="B991" s="222"/>
      <c r="C991" s="223"/>
      <c r="D991" s="208" t="s">
        <v>222</v>
      </c>
      <c r="E991" s="224" t="s">
        <v>21</v>
      </c>
      <c r="F991" s="225" t="s">
        <v>1284</v>
      </c>
      <c r="G991" s="223"/>
      <c r="H991" s="226">
        <v>1</v>
      </c>
      <c r="I991" s="227"/>
      <c r="J991" s="223"/>
      <c r="K991" s="223"/>
      <c r="L991" s="228"/>
      <c r="M991" s="229"/>
      <c r="N991" s="230"/>
      <c r="O991" s="230"/>
      <c r="P991" s="230"/>
      <c r="Q991" s="230"/>
      <c r="R991" s="230"/>
      <c r="S991" s="230"/>
      <c r="T991" s="231"/>
      <c r="AT991" s="232" t="s">
        <v>222</v>
      </c>
      <c r="AU991" s="232" t="s">
        <v>81</v>
      </c>
      <c r="AV991" s="14" t="s">
        <v>81</v>
      </c>
      <c r="AW991" s="14" t="s">
        <v>34</v>
      </c>
      <c r="AX991" s="14" t="s">
        <v>79</v>
      </c>
      <c r="AY991" s="232" t="s">
        <v>212</v>
      </c>
    </row>
    <row r="992" spans="1:65" s="2" customFormat="1" ht="21.75" customHeight="1">
      <c r="A992" s="36"/>
      <c r="B992" s="37"/>
      <c r="C992" s="195" t="s">
        <v>1342</v>
      </c>
      <c r="D992" s="195" t="s">
        <v>214</v>
      </c>
      <c r="E992" s="196" t="s">
        <v>1343</v>
      </c>
      <c r="F992" s="197" t="s">
        <v>1344</v>
      </c>
      <c r="G992" s="198" t="s">
        <v>150</v>
      </c>
      <c r="H992" s="199">
        <v>1</v>
      </c>
      <c r="I992" s="200"/>
      <c r="J992" s="201">
        <f>ROUND(I992*H992,2)</f>
        <v>0</v>
      </c>
      <c r="K992" s="197" t="s">
        <v>218</v>
      </c>
      <c r="L992" s="41"/>
      <c r="M992" s="202" t="s">
        <v>21</v>
      </c>
      <c r="N992" s="203" t="s">
        <v>44</v>
      </c>
      <c r="O992" s="66"/>
      <c r="P992" s="204">
        <f>O992*H992</f>
        <v>0</v>
      </c>
      <c r="Q992" s="204">
        <v>0</v>
      </c>
      <c r="R992" s="204">
        <f>Q992*H992</f>
        <v>0</v>
      </c>
      <c r="S992" s="204">
        <v>0</v>
      </c>
      <c r="T992" s="205">
        <f>S992*H992</f>
        <v>0</v>
      </c>
      <c r="U992" s="36"/>
      <c r="V992" s="36"/>
      <c r="W992" s="36"/>
      <c r="X992" s="36"/>
      <c r="Y992" s="36"/>
      <c r="Z992" s="36"/>
      <c r="AA992" s="36"/>
      <c r="AB992" s="36"/>
      <c r="AC992" s="36"/>
      <c r="AD992" s="36"/>
      <c r="AE992" s="36"/>
      <c r="AR992" s="206" t="s">
        <v>327</v>
      </c>
      <c r="AT992" s="206" t="s">
        <v>214</v>
      </c>
      <c r="AU992" s="206" t="s">
        <v>81</v>
      </c>
      <c r="AY992" s="19" t="s">
        <v>212</v>
      </c>
      <c r="BE992" s="207">
        <f>IF(N992="základní",J992,0)</f>
        <v>0</v>
      </c>
      <c r="BF992" s="207">
        <f>IF(N992="snížená",J992,0)</f>
        <v>0</v>
      </c>
      <c r="BG992" s="207">
        <f>IF(N992="zákl. přenesená",J992,0)</f>
        <v>0</v>
      </c>
      <c r="BH992" s="207">
        <f>IF(N992="sníž. přenesená",J992,0)</f>
        <v>0</v>
      </c>
      <c r="BI992" s="207">
        <f>IF(N992="nulová",J992,0)</f>
        <v>0</v>
      </c>
      <c r="BJ992" s="19" t="s">
        <v>79</v>
      </c>
      <c r="BK992" s="207">
        <f>ROUND(I992*H992,2)</f>
        <v>0</v>
      </c>
      <c r="BL992" s="19" t="s">
        <v>327</v>
      </c>
      <c r="BM992" s="206" t="s">
        <v>1345</v>
      </c>
    </row>
    <row r="993" spans="1:65" s="2" customFormat="1" ht="29.25">
      <c r="A993" s="36"/>
      <c r="B993" s="37"/>
      <c r="C993" s="38"/>
      <c r="D993" s="208" t="s">
        <v>220</v>
      </c>
      <c r="E993" s="38"/>
      <c r="F993" s="209" t="s">
        <v>1341</v>
      </c>
      <c r="G993" s="38"/>
      <c r="H993" s="38"/>
      <c r="I993" s="119"/>
      <c r="J993" s="38"/>
      <c r="K993" s="38"/>
      <c r="L993" s="41"/>
      <c r="M993" s="210"/>
      <c r="N993" s="211"/>
      <c r="O993" s="66"/>
      <c r="P993" s="66"/>
      <c r="Q993" s="66"/>
      <c r="R993" s="66"/>
      <c r="S993" s="66"/>
      <c r="T993" s="67"/>
      <c r="U993" s="36"/>
      <c r="V993" s="36"/>
      <c r="W993" s="36"/>
      <c r="X993" s="36"/>
      <c r="Y993" s="36"/>
      <c r="Z993" s="36"/>
      <c r="AA993" s="36"/>
      <c r="AB993" s="36"/>
      <c r="AC993" s="36"/>
      <c r="AD993" s="36"/>
      <c r="AE993" s="36"/>
      <c r="AT993" s="19" t="s">
        <v>220</v>
      </c>
      <c r="AU993" s="19" t="s">
        <v>81</v>
      </c>
    </row>
    <row r="994" spans="1:65" s="14" customFormat="1" ht="11.25">
      <c r="B994" s="222"/>
      <c r="C994" s="223"/>
      <c r="D994" s="208" t="s">
        <v>222</v>
      </c>
      <c r="E994" s="224" t="s">
        <v>21</v>
      </c>
      <c r="F994" s="225" t="s">
        <v>1284</v>
      </c>
      <c r="G994" s="223"/>
      <c r="H994" s="226">
        <v>1</v>
      </c>
      <c r="I994" s="227"/>
      <c r="J994" s="223"/>
      <c r="K994" s="223"/>
      <c r="L994" s="228"/>
      <c r="M994" s="229"/>
      <c r="N994" s="230"/>
      <c r="O994" s="230"/>
      <c r="P994" s="230"/>
      <c r="Q994" s="230"/>
      <c r="R994" s="230"/>
      <c r="S994" s="230"/>
      <c r="T994" s="231"/>
      <c r="AT994" s="232" t="s">
        <v>222</v>
      </c>
      <c r="AU994" s="232" t="s">
        <v>81</v>
      </c>
      <c r="AV994" s="14" t="s">
        <v>81</v>
      </c>
      <c r="AW994" s="14" t="s">
        <v>34</v>
      </c>
      <c r="AX994" s="14" t="s">
        <v>79</v>
      </c>
      <c r="AY994" s="232" t="s">
        <v>212</v>
      </c>
    </row>
    <row r="995" spans="1:65" s="2" customFormat="1" ht="16.5" customHeight="1">
      <c r="A995" s="36"/>
      <c r="B995" s="37"/>
      <c r="C995" s="195" t="s">
        <v>1346</v>
      </c>
      <c r="D995" s="195" t="s">
        <v>214</v>
      </c>
      <c r="E995" s="196" t="s">
        <v>1347</v>
      </c>
      <c r="F995" s="197" t="s">
        <v>1348</v>
      </c>
      <c r="G995" s="198" t="s">
        <v>150</v>
      </c>
      <c r="H995" s="199">
        <v>34.161000000000001</v>
      </c>
      <c r="I995" s="200"/>
      <c r="J995" s="201">
        <f>ROUND(I995*H995,2)</f>
        <v>0</v>
      </c>
      <c r="K995" s="197" t="s">
        <v>218</v>
      </c>
      <c r="L995" s="41"/>
      <c r="M995" s="202" t="s">
        <v>21</v>
      </c>
      <c r="N995" s="203" t="s">
        <v>44</v>
      </c>
      <c r="O995" s="66"/>
      <c r="P995" s="204">
        <f>O995*H995</f>
        <v>0</v>
      </c>
      <c r="Q995" s="204">
        <v>8.0000000000000007E-5</v>
      </c>
      <c r="R995" s="204">
        <f>Q995*H995</f>
        <v>2.7328800000000005E-3</v>
      </c>
      <c r="S995" s="204">
        <v>0</v>
      </c>
      <c r="T995" s="205">
        <f>S995*H995</f>
        <v>0</v>
      </c>
      <c r="U995" s="36"/>
      <c r="V995" s="36"/>
      <c r="W995" s="36"/>
      <c r="X995" s="36"/>
      <c r="Y995" s="36"/>
      <c r="Z995" s="36"/>
      <c r="AA995" s="36"/>
      <c r="AB995" s="36"/>
      <c r="AC995" s="36"/>
      <c r="AD995" s="36"/>
      <c r="AE995" s="36"/>
      <c r="AR995" s="206" t="s">
        <v>327</v>
      </c>
      <c r="AT995" s="206" t="s">
        <v>214</v>
      </c>
      <c r="AU995" s="206" t="s">
        <v>81</v>
      </c>
      <c r="AY995" s="19" t="s">
        <v>212</v>
      </c>
      <c r="BE995" s="207">
        <f>IF(N995="základní",J995,0)</f>
        <v>0</v>
      </c>
      <c r="BF995" s="207">
        <f>IF(N995="snížená",J995,0)</f>
        <v>0</v>
      </c>
      <c r="BG995" s="207">
        <f>IF(N995="zákl. přenesená",J995,0)</f>
        <v>0</v>
      </c>
      <c r="BH995" s="207">
        <f>IF(N995="sníž. přenesená",J995,0)</f>
        <v>0</v>
      </c>
      <c r="BI995" s="207">
        <f>IF(N995="nulová",J995,0)</f>
        <v>0</v>
      </c>
      <c r="BJ995" s="19" t="s">
        <v>79</v>
      </c>
      <c r="BK995" s="207">
        <f>ROUND(I995*H995,2)</f>
        <v>0</v>
      </c>
      <c r="BL995" s="19" t="s">
        <v>327</v>
      </c>
      <c r="BM995" s="206" t="s">
        <v>1349</v>
      </c>
    </row>
    <row r="996" spans="1:65" s="2" customFormat="1" ht="58.5">
      <c r="A996" s="36"/>
      <c r="B996" s="37"/>
      <c r="C996" s="38"/>
      <c r="D996" s="208" t="s">
        <v>220</v>
      </c>
      <c r="E996" s="38"/>
      <c r="F996" s="209" t="s">
        <v>1350</v>
      </c>
      <c r="G996" s="38"/>
      <c r="H996" s="38"/>
      <c r="I996" s="119"/>
      <c r="J996" s="38"/>
      <c r="K996" s="38"/>
      <c r="L996" s="41"/>
      <c r="M996" s="210"/>
      <c r="N996" s="211"/>
      <c r="O996" s="66"/>
      <c r="P996" s="66"/>
      <c r="Q996" s="66"/>
      <c r="R996" s="66"/>
      <c r="S996" s="66"/>
      <c r="T996" s="67"/>
      <c r="U996" s="36"/>
      <c r="V996" s="36"/>
      <c r="W996" s="36"/>
      <c r="X996" s="36"/>
      <c r="Y996" s="36"/>
      <c r="Z996" s="36"/>
      <c r="AA996" s="36"/>
      <c r="AB996" s="36"/>
      <c r="AC996" s="36"/>
      <c r="AD996" s="36"/>
      <c r="AE996" s="36"/>
      <c r="AT996" s="19" t="s">
        <v>220</v>
      </c>
      <c r="AU996" s="19" t="s">
        <v>81</v>
      </c>
    </row>
    <row r="997" spans="1:65" s="14" customFormat="1" ht="11.25">
      <c r="B997" s="222"/>
      <c r="C997" s="223"/>
      <c r="D997" s="208" t="s">
        <v>222</v>
      </c>
      <c r="E997" s="224" t="s">
        <v>21</v>
      </c>
      <c r="F997" s="225" t="s">
        <v>1351</v>
      </c>
      <c r="G997" s="223"/>
      <c r="H997" s="226">
        <v>34.161000000000001</v>
      </c>
      <c r="I997" s="227"/>
      <c r="J997" s="223"/>
      <c r="K997" s="223"/>
      <c r="L997" s="228"/>
      <c r="M997" s="229"/>
      <c r="N997" s="230"/>
      <c r="O997" s="230"/>
      <c r="P997" s="230"/>
      <c r="Q997" s="230"/>
      <c r="R997" s="230"/>
      <c r="S997" s="230"/>
      <c r="T997" s="231"/>
      <c r="AT997" s="232" t="s">
        <v>222</v>
      </c>
      <c r="AU997" s="232" t="s">
        <v>81</v>
      </c>
      <c r="AV997" s="14" t="s">
        <v>81</v>
      </c>
      <c r="AW997" s="14" t="s">
        <v>34</v>
      </c>
      <c r="AX997" s="14" t="s">
        <v>79</v>
      </c>
      <c r="AY997" s="232" t="s">
        <v>212</v>
      </c>
    </row>
    <row r="998" spans="1:65" s="2" customFormat="1" ht="16.5" customHeight="1">
      <c r="A998" s="36"/>
      <c r="B998" s="37"/>
      <c r="C998" s="255" t="s">
        <v>1352</v>
      </c>
      <c r="D998" s="255" t="s">
        <v>328</v>
      </c>
      <c r="E998" s="256" t="s">
        <v>1353</v>
      </c>
      <c r="F998" s="257" t="s">
        <v>1354</v>
      </c>
      <c r="G998" s="258" t="s">
        <v>150</v>
      </c>
      <c r="H998" s="259">
        <v>40.993000000000002</v>
      </c>
      <c r="I998" s="260"/>
      <c r="J998" s="261">
        <f>ROUND(I998*H998,2)</f>
        <v>0</v>
      </c>
      <c r="K998" s="257" t="s">
        <v>218</v>
      </c>
      <c r="L998" s="262"/>
      <c r="M998" s="263" t="s">
        <v>21</v>
      </c>
      <c r="N998" s="264" t="s">
        <v>44</v>
      </c>
      <c r="O998" s="66"/>
      <c r="P998" s="204">
        <f>O998*H998</f>
        <v>0</v>
      </c>
      <c r="Q998" s="204">
        <v>5.0000000000000001E-4</v>
      </c>
      <c r="R998" s="204">
        <f>Q998*H998</f>
        <v>2.0496500000000001E-2</v>
      </c>
      <c r="S998" s="204">
        <v>0</v>
      </c>
      <c r="T998" s="205">
        <f>S998*H998</f>
        <v>0</v>
      </c>
      <c r="U998" s="36"/>
      <c r="V998" s="36"/>
      <c r="W998" s="36"/>
      <c r="X998" s="36"/>
      <c r="Y998" s="36"/>
      <c r="Z998" s="36"/>
      <c r="AA998" s="36"/>
      <c r="AB998" s="36"/>
      <c r="AC998" s="36"/>
      <c r="AD998" s="36"/>
      <c r="AE998" s="36"/>
      <c r="AR998" s="206" t="s">
        <v>438</v>
      </c>
      <c r="AT998" s="206" t="s">
        <v>328</v>
      </c>
      <c r="AU998" s="206" t="s">
        <v>81</v>
      </c>
      <c r="AY998" s="19" t="s">
        <v>212</v>
      </c>
      <c r="BE998" s="207">
        <f>IF(N998="základní",J998,0)</f>
        <v>0</v>
      </c>
      <c r="BF998" s="207">
        <f>IF(N998="snížená",J998,0)</f>
        <v>0</v>
      </c>
      <c r="BG998" s="207">
        <f>IF(N998="zákl. přenesená",J998,0)</f>
        <v>0</v>
      </c>
      <c r="BH998" s="207">
        <f>IF(N998="sníž. přenesená",J998,0)</f>
        <v>0</v>
      </c>
      <c r="BI998" s="207">
        <f>IF(N998="nulová",J998,0)</f>
        <v>0</v>
      </c>
      <c r="BJ998" s="19" t="s">
        <v>79</v>
      </c>
      <c r="BK998" s="207">
        <f>ROUND(I998*H998,2)</f>
        <v>0</v>
      </c>
      <c r="BL998" s="19" t="s">
        <v>327</v>
      </c>
      <c r="BM998" s="206" t="s">
        <v>1355</v>
      </c>
    </row>
    <row r="999" spans="1:65" s="14" customFormat="1" ht="11.25">
      <c r="B999" s="222"/>
      <c r="C999" s="223"/>
      <c r="D999" s="208" t="s">
        <v>222</v>
      </c>
      <c r="E999" s="223"/>
      <c r="F999" s="225" t="s">
        <v>1356</v>
      </c>
      <c r="G999" s="223"/>
      <c r="H999" s="226">
        <v>40.993000000000002</v>
      </c>
      <c r="I999" s="227"/>
      <c r="J999" s="223"/>
      <c r="K999" s="223"/>
      <c r="L999" s="228"/>
      <c r="M999" s="229"/>
      <c r="N999" s="230"/>
      <c r="O999" s="230"/>
      <c r="P999" s="230"/>
      <c r="Q999" s="230"/>
      <c r="R999" s="230"/>
      <c r="S999" s="230"/>
      <c r="T999" s="231"/>
      <c r="AT999" s="232" t="s">
        <v>222</v>
      </c>
      <c r="AU999" s="232" t="s">
        <v>81</v>
      </c>
      <c r="AV999" s="14" t="s">
        <v>81</v>
      </c>
      <c r="AW999" s="14" t="s">
        <v>4</v>
      </c>
      <c r="AX999" s="14" t="s">
        <v>79</v>
      </c>
      <c r="AY999" s="232" t="s">
        <v>212</v>
      </c>
    </row>
    <row r="1000" spans="1:65" s="2" customFormat="1" ht="21.75" customHeight="1">
      <c r="A1000" s="36"/>
      <c r="B1000" s="37"/>
      <c r="C1000" s="195" t="s">
        <v>1357</v>
      </c>
      <c r="D1000" s="195" t="s">
        <v>214</v>
      </c>
      <c r="E1000" s="196" t="s">
        <v>1358</v>
      </c>
      <c r="F1000" s="197" t="s">
        <v>1359</v>
      </c>
      <c r="G1000" s="198" t="s">
        <v>521</v>
      </c>
      <c r="H1000" s="199">
        <v>10</v>
      </c>
      <c r="I1000" s="200"/>
      <c r="J1000" s="201">
        <f>ROUND(I1000*H1000,2)</f>
        <v>0</v>
      </c>
      <c r="K1000" s="197" t="s">
        <v>218</v>
      </c>
      <c r="L1000" s="41"/>
      <c r="M1000" s="202" t="s">
        <v>21</v>
      </c>
      <c r="N1000" s="203" t="s">
        <v>44</v>
      </c>
      <c r="O1000" s="66"/>
      <c r="P1000" s="204">
        <f>O1000*H1000</f>
        <v>0</v>
      </c>
      <c r="Q1000" s="204">
        <v>2.9999999999999997E-4</v>
      </c>
      <c r="R1000" s="204">
        <f>Q1000*H1000</f>
        <v>2.9999999999999996E-3</v>
      </c>
      <c r="S1000" s="204">
        <v>0</v>
      </c>
      <c r="T1000" s="205">
        <f>S1000*H1000</f>
        <v>0</v>
      </c>
      <c r="U1000" s="36"/>
      <c r="V1000" s="36"/>
      <c r="W1000" s="36"/>
      <c r="X1000" s="36"/>
      <c r="Y1000" s="36"/>
      <c r="Z1000" s="36"/>
      <c r="AA1000" s="36"/>
      <c r="AB1000" s="36"/>
      <c r="AC1000" s="36"/>
      <c r="AD1000" s="36"/>
      <c r="AE1000" s="36"/>
      <c r="AR1000" s="206" t="s">
        <v>327</v>
      </c>
      <c r="AT1000" s="206" t="s">
        <v>214</v>
      </c>
      <c r="AU1000" s="206" t="s">
        <v>81</v>
      </c>
      <c r="AY1000" s="19" t="s">
        <v>212</v>
      </c>
      <c r="BE1000" s="207">
        <f>IF(N1000="základní",J1000,0)</f>
        <v>0</v>
      </c>
      <c r="BF1000" s="207">
        <f>IF(N1000="snížená",J1000,0)</f>
        <v>0</v>
      </c>
      <c r="BG1000" s="207">
        <f>IF(N1000="zákl. přenesená",J1000,0)</f>
        <v>0</v>
      </c>
      <c r="BH1000" s="207">
        <f>IF(N1000="sníž. přenesená",J1000,0)</f>
        <v>0</v>
      </c>
      <c r="BI1000" s="207">
        <f>IF(N1000="nulová",J1000,0)</f>
        <v>0</v>
      </c>
      <c r="BJ1000" s="19" t="s">
        <v>79</v>
      </c>
      <c r="BK1000" s="207">
        <f>ROUND(I1000*H1000,2)</f>
        <v>0</v>
      </c>
      <c r="BL1000" s="19" t="s">
        <v>327</v>
      </c>
      <c r="BM1000" s="206" t="s">
        <v>1360</v>
      </c>
    </row>
    <row r="1001" spans="1:65" s="14" customFormat="1" ht="11.25">
      <c r="B1001" s="222"/>
      <c r="C1001" s="223"/>
      <c r="D1001" s="208" t="s">
        <v>222</v>
      </c>
      <c r="E1001" s="224" t="s">
        <v>21</v>
      </c>
      <c r="F1001" s="225" t="s">
        <v>1361</v>
      </c>
      <c r="G1001" s="223"/>
      <c r="H1001" s="226">
        <v>6</v>
      </c>
      <c r="I1001" s="227"/>
      <c r="J1001" s="223"/>
      <c r="K1001" s="223"/>
      <c r="L1001" s="228"/>
      <c r="M1001" s="229"/>
      <c r="N1001" s="230"/>
      <c r="O1001" s="230"/>
      <c r="P1001" s="230"/>
      <c r="Q1001" s="230"/>
      <c r="R1001" s="230"/>
      <c r="S1001" s="230"/>
      <c r="T1001" s="231"/>
      <c r="AT1001" s="232" t="s">
        <v>222</v>
      </c>
      <c r="AU1001" s="232" t="s">
        <v>81</v>
      </c>
      <c r="AV1001" s="14" t="s">
        <v>81</v>
      </c>
      <c r="AW1001" s="14" t="s">
        <v>34</v>
      </c>
      <c r="AX1001" s="14" t="s">
        <v>73</v>
      </c>
      <c r="AY1001" s="232" t="s">
        <v>212</v>
      </c>
    </row>
    <row r="1002" spans="1:65" s="14" customFormat="1" ht="11.25">
      <c r="B1002" s="222"/>
      <c r="C1002" s="223"/>
      <c r="D1002" s="208" t="s">
        <v>222</v>
      </c>
      <c r="E1002" s="224" t="s">
        <v>21</v>
      </c>
      <c r="F1002" s="225" t="s">
        <v>1362</v>
      </c>
      <c r="G1002" s="223"/>
      <c r="H1002" s="226">
        <v>4</v>
      </c>
      <c r="I1002" s="227"/>
      <c r="J1002" s="223"/>
      <c r="K1002" s="223"/>
      <c r="L1002" s="228"/>
      <c r="M1002" s="229"/>
      <c r="N1002" s="230"/>
      <c r="O1002" s="230"/>
      <c r="P1002" s="230"/>
      <c r="Q1002" s="230"/>
      <c r="R1002" s="230"/>
      <c r="S1002" s="230"/>
      <c r="T1002" s="231"/>
      <c r="AT1002" s="232" t="s">
        <v>222</v>
      </c>
      <c r="AU1002" s="232" t="s">
        <v>81</v>
      </c>
      <c r="AV1002" s="14" t="s">
        <v>81</v>
      </c>
      <c r="AW1002" s="14" t="s">
        <v>34</v>
      </c>
      <c r="AX1002" s="14" t="s">
        <v>73</v>
      </c>
      <c r="AY1002" s="232" t="s">
        <v>212</v>
      </c>
    </row>
    <row r="1003" spans="1:65" s="15" customFormat="1" ht="11.25">
      <c r="B1003" s="233"/>
      <c r="C1003" s="234"/>
      <c r="D1003" s="208" t="s">
        <v>222</v>
      </c>
      <c r="E1003" s="235" t="s">
        <v>21</v>
      </c>
      <c r="F1003" s="236" t="s">
        <v>226</v>
      </c>
      <c r="G1003" s="234"/>
      <c r="H1003" s="237">
        <v>10</v>
      </c>
      <c r="I1003" s="238"/>
      <c r="J1003" s="234"/>
      <c r="K1003" s="234"/>
      <c r="L1003" s="239"/>
      <c r="M1003" s="240"/>
      <c r="N1003" s="241"/>
      <c r="O1003" s="241"/>
      <c r="P1003" s="241"/>
      <c r="Q1003" s="241"/>
      <c r="R1003" s="241"/>
      <c r="S1003" s="241"/>
      <c r="T1003" s="242"/>
      <c r="AT1003" s="243" t="s">
        <v>222</v>
      </c>
      <c r="AU1003" s="243" t="s">
        <v>81</v>
      </c>
      <c r="AV1003" s="15" t="s">
        <v>88</v>
      </c>
      <c r="AW1003" s="15" t="s">
        <v>34</v>
      </c>
      <c r="AX1003" s="15" t="s">
        <v>79</v>
      </c>
      <c r="AY1003" s="243" t="s">
        <v>212</v>
      </c>
    </row>
    <row r="1004" spans="1:65" s="2" customFormat="1" ht="21.75" customHeight="1">
      <c r="A1004" s="36"/>
      <c r="B1004" s="37"/>
      <c r="C1004" s="255" t="s">
        <v>1363</v>
      </c>
      <c r="D1004" s="255" t="s">
        <v>328</v>
      </c>
      <c r="E1004" s="256" t="s">
        <v>1313</v>
      </c>
      <c r="F1004" s="257" t="s">
        <v>1314</v>
      </c>
      <c r="G1004" s="258" t="s">
        <v>150</v>
      </c>
      <c r="H1004" s="259">
        <v>3.5</v>
      </c>
      <c r="I1004" s="260"/>
      <c r="J1004" s="261">
        <f>ROUND(I1004*H1004,2)</f>
        <v>0</v>
      </c>
      <c r="K1004" s="257" t="s">
        <v>218</v>
      </c>
      <c r="L1004" s="262"/>
      <c r="M1004" s="263" t="s">
        <v>21</v>
      </c>
      <c r="N1004" s="264" t="s">
        <v>44</v>
      </c>
      <c r="O1004" s="66"/>
      <c r="P1004" s="204">
        <f>O1004*H1004</f>
        <v>0</v>
      </c>
      <c r="Q1004" s="204">
        <v>1E-3</v>
      </c>
      <c r="R1004" s="204">
        <f>Q1004*H1004</f>
        <v>3.5000000000000001E-3</v>
      </c>
      <c r="S1004" s="204">
        <v>0</v>
      </c>
      <c r="T1004" s="205">
        <f>S1004*H1004</f>
        <v>0</v>
      </c>
      <c r="U1004" s="36"/>
      <c r="V1004" s="36"/>
      <c r="W1004" s="36"/>
      <c r="X1004" s="36"/>
      <c r="Y1004" s="36"/>
      <c r="Z1004" s="36"/>
      <c r="AA1004" s="36"/>
      <c r="AB1004" s="36"/>
      <c r="AC1004" s="36"/>
      <c r="AD1004" s="36"/>
      <c r="AE1004" s="36"/>
      <c r="AR1004" s="206" t="s">
        <v>438</v>
      </c>
      <c r="AT1004" s="206" t="s">
        <v>328</v>
      </c>
      <c r="AU1004" s="206" t="s">
        <v>81</v>
      </c>
      <c r="AY1004" s="19" t="s">
        <v>212</v>
      </c>
      <c r="BE1004" s="207">
        <f>IF(N1004="základní",J1004,0)</f>
        <v>0</v>
      </c>
      <c r="BF1004" s="207">
        <f>IF(N1004="snížená",J1004,0)</f>
        <v>0</v>
      </c>
      <c r="BG1004" s="207">
        <f>IF(N1004="zákl. přenesená",J1004,0)</f>
        <v>0</v>
      </c>
      <c r="BH1004" s="207">
        <f>IF(N1004="sníž. přenesená",J1004,0)</f>
        <v>0</v>
      </c>
      <c r="BI1004" s="207">
        <f>IF(N1004="nulová",J1004,0)</f>
        <v>0</v>
      </c>
      <c r="BJ1004" s="19" t="s">
        <v>79</v>
      </c>
      <c r="BK1004" s="207">
        <f>ROUND(I1004*H1004,2)</f>
        <v>0</v>
      </c>
      <c r="BL1004" s="19" t="s">
        <v>327</v>
      </c>
      <c r="BM1004" s="206" t="s">
        <v>1364</v>
      </c>
    </row>
    <row r="1005" spans="1:65" s="14" customFormat="1" ht="11.25">
      <c r="B1005" s="222"/>
      <c r="C1005" s="223"/>
      <c r="D1005" s="208" t="s">
        <v>222</v>
      </c>
      <c r="E1005" s="224" t="s">
        <v>21</v>
      </c>
      <c r="F1005" s="225" t="s">
        <v>1365</v>
      </c>
      <c r="G1005" s="223"/>
      <c r="H1005" s="226">
        <v>3</v>
      </c>
      <c r="I1005" s="227"/>
      <c r="J1005" s="223"/>
      <c r="K1005" s="223"/>
      <c r="L1005" s="228"/>
      <c r="M1005" s="229"/>
      <c r="N1005" s="230"/>
      <c r="O1005" s="230"/>
      <c r="P1005" s="230"/>
      <c r="Q1005" s="230"/>
      <c r="R1005" s="230"/>
      <c r="S1005" s="230"/>
      <c r="T1005" s="231"/>
      <c r="AT1005" s="232" t="s">
        <v>222</v>
      </c>
      <c r="AU1005" s="232" t="s">
        <v>81</v>
      </c>
      <c r="AV1005" s="14" t="s">
        <v>81</v>
      </c>
      <c r="AW1005" s="14" t="s">
        <v>34</v>
      </c>
      <c r="AX1005" s="14" t="s">
        <v>73</v>
      </c>
      <c r="AY1005" s="232" t="s">
        <v>212</v>
      </c>
    </row>
    <row r="1006" spans="1:65" s="14" customFormat="1" ht="11.25">
      <c r="B1006" s="222"/>
      <c r="C1006" s="223"/>
      <c r="D1006" s="208" t="s">
        <v>222</v>
      </c>
      <c r="E1006" s="224" t="s">
        <v>21</v>
      </c>
      <c r="F1006" s="225" t="s">
        <v>1366</v>
      </c>
      <c r="G1006" s="223"/>
      <c r="H1006" s="226">
        <v>2</v>
      </c>
      <c r="I1006" s="227"/>
      <c r="J1006" s="223"/>
      <c r="K1006" s="223"/>
      <c r="L1006" s="228"/>
      <c r="M1006" s="229"/>
      <c r="N1006" s="230"/>
      <c r="O1006" s="230"/>
      <c r="P1006" s="230"/>
      <c r="Q1006" s="230"/>
      <c r="R1006" s="230"/>
      <c r="S1006" s="230"/>
      <c r="T1006" s="231"/>
      <c r="AT1006" s="232" t="s">
        <v>222</v>
      </c>
      <c r="AU1006" s="232" t="s">
        <v>81</v>
      </c>
      <c r="AV1006" s="14" t="s">
        <v>81</v>
      </c>
      <c r="AW1006" s="14" t="s">
        <v>34</v>
      </c>
      <c r="AX1006" s="14" t="s">
        <v>73</v>
      </c>
      <c r="AY1006" s="232" t="s">
        <v>212</v>
      </c>
    </row>
    <row r="1007" spans="1:65" s="15" customFormat="1" ht="11.25">
      <c r="B1007" s="233"/>
      <c r="C1007" s="234"/>
      <c r="D1007" s="208" t="s">
        <v>222</v>
      </c>
      <c r="E1007" s="235" t="s">
        <v>21</v>
      </c>
      <c r="F1007" s="236" t="s">
        <v>226</v>
      </c>
      <c r="G1007" s="234"/>
      <c r="H1007" s="237">
        <v>5</v>
      </c>
      <c r="I1007" s="238"/>
      <c r="J1007" s="234"/>
      <c r="K1007" s="234"/>
      <c r="L1007" s="239"/>
      <c r="M1007" s="240"/>
      <c r="N1007" s="241"/>
      <c r="O1007" s="241"/>
      <c r="P1007" s="241"/>
      <c r="Q1007" s="241"/>
      <c r="R1007" s="241"/>
      <c r="S1007" s="241"/>
      <c r="T1007" s="242"/>
      <c r="AT1007" s="243" t="s">
        <v>222</v>
      </c>
      <c r="AU1007" s="243" t="s">
        <v>81</v>
      </c>
      <c r="AV1007" s="15" t="s">
        <v>88</v>
      </c>
      <c r="AW1007" s="15" t="s">
        <v>34</v>
      </c>
      <c r="AX1007" s="15" t="s">
        <v>79</v>
      </c>
      <c r="AY1007" s="243" t="s">
        <v>212</v>
      </c>
    </row>
    <row r="1008" spans="1:65" s="14" customFormat="1" ht="11.25">
      <c r="B1008" s="222"/>
      <c r="C1008" s="223"/>
      <c r="D1008" s="208" t="s">
        <v>222</v>
      </c>
      <c r="E1008" s="223"/>
      <c r="F1008" s="225" t="s">
        <v>1367</v>
      </c>
      <c r="G1008" s="223"/>
      <c r="H1008" s="226">
        <v>3.5</v>
      </c>
      <c r="I1008" s="227"/>
      <c r="J1008" s="223"/>
      <c r="K1008" s="223"/>
      <c r="L1008" s="228"/>
      <c r="M1008" s="229"/>
      <c r="N1008" s="230"/>
      <c r="O1008" s="230"/>
      <c r="P1008" s="230"/>
      <c r="Q1008" s="230"/>
      <c r="R1008" s="230"/>
      <c r="S1008" s="230"/>
      <c r="T1008" s="231"/>
      <c r="AT1008" s="232" t="s">
        <v>222</v>
      </c>
      <c r="AU1008" s="232" t="s">
        <v>81</v>
      </c>
      <c r="AV1008" s="14" t="s">
        <v>81</v>
      </c>
      <c r="AW1008" s="14" t="s">
        <v>4</v>
      </c>
      <c r="AX1008" s="14" t="s">
        <v>79</v>
      </c>
      <c r="AY1008" s="232" t="s">
        <v>212</v>
      </c>
    </row>
    <row r="1009" spans="1:65" s="2" customFormat="1" ht="21.75" customHeight="1">
      <c r="A1009" s="36"/>
      <c r="B1009" s="37"/>
      <c r="C1009" s="255" t="s">
        <v>1368</v>
      </c>
      <c r="D1009" s="255" t="s">
        <v>328</v>
      </c>
      <c r="E1009" s="256" t="s">
        <v>1308</v>
      </c>
      <c r="F1009" s="257" t="s">
        <v>1309</v>
      </c>
      <c r="G1009" s="258" t="s">
        <v>150</v>
      </c>
      <c r="H1009" s="259">
        <v>3.5</v>
      </c>
      <c r="I1009" s="260"/>
      <c r="J1009" s="261">
        <f>ROUND(I1009*H1009,2)</f>
        <v>0</v>
      </c>
      <c r="K1009" s="257" t="s">
        <v>218</v>
      </c>
      <c r="L1009" s="262"/>
      <c r="M1009" s="263" t="s">
        <v>21</v>
      </c>
      <c r="N1009" s="264" t="s">
        <v>44</v>
      </c>
      <c r="O1009" s="66"/>
      <c r="P1009" s="204">
        <f>O1009*H1009</f>
        <v>0</v>
      </c>
      <c r="Q1009" s="204">
        <v>1E-3</v>
      </c>
      <c r="R1009" s="204">
        <f>Q1009*H1009</f>
        <v>3.5000000000000001E-3</v>
      </c>
      <c r="S1009" s="204">
        <v>0</v>
      </c>
      <c r="T1009" s="205">
        <f>S1009*H1009</f>
        <v>0</v>
      </c>
      <c r="U1009" s="36"/>
      <c r="V1009" s="36"/>
      <c r="W1009" s="36"/>
      <c r="X1009" s="36"/>
      <c r="Y1009" s="36"/>
      <c r="Z1009" s="36"/>
      <c r="AA1009" s="36"/>
      <c r="AB1009" s="36"/>
      <c r="AC1009" s="36"/>
      <c r="AD1009" s="36"/>
      <c r="AE1009" s="36"/>
      <c r="AR1009" s="206" t="s">
        <v>438</v>
      </c>
      <c r="AT1009" s="206" t="s">
        <v>328</v>
      </c>
      <c r="AU1009" s="206" t="s">
        <v>81</v>
      </c>
      <c r="AY1009" s="19" t="s">
        <v>212</v>
      </c>
      <c r="BE1009" s="207">
        <f>IF(N1009="základní",J1009,0)</f>
        <v>0</v>
      </c>
      <c r="BF1009" s="207">
        <f>IF(N1009="snížená",J1009,0)</f>
        <v>0</v>
      </c>
      <c r="BG1009" s="207">
        <f>IF(N1009="zákl. přenesená",J1009,0)</f>
        <v>0</v>
      </c>
      <c r="BH1009" s="207">
        <f>IF(N1009="sníž. přenesená",J1009,0)</f>
        <v>0</v>
      </c>
      <c r="BI1009" s="207">
        <f>IF(N1009="nulová",J1009,0)</f>
        <v>0</v>
      </c>
      <c r="BJ1009" s="19" t="s">
        <v>79</v>
      </c>
      <c r="BK1009" s="207">
        <f>ROUND(I1009*H1009,2)</f>
        <v>0</v>
      </c>
      <c r="BL1009" s="19" t="s">
        <v>327</v>
      </c>
      <c r="BM1009" s="206" t="s">
        <v>1369</v>
      </c>
    </row>
    <row r="1010" spans="1:65" s="14" customFormat="1" ht="11.25">
      <c r="B1010" s="222"/>
      <c r="C1010" s="223"/>
      <c r="D1010" s="208" t="s">
        <v>222</v>
      </c>
      <c r="E1010" s="224" t="s">
        <v>21</v>
      </c>
      <c r="F1010" s="225" t="s">
        <v>1365</v>
      </c>
      <c r="G1010" s="223"/>
      <c r="H1010" s="226">
        <v>3</v>
      </c>
      <c r="I1010" s="227"/>
      <c r="J1010" s="223"/>
      <c r="K1010" s="223"/>
      <c r="L1010" s="228"/>
      <c r="M1010" s="229"/>
      <c r="N1010" s="230"/>
      <c r="O1010" s="230"/>
      <c r="P1010" s="230"/>
      <c r="Q1010" s="230"/>
      <c r="R1010" s="230"/>
      <c r="S1010" s="230"/>
      <c r="T1010" s="231"/>
      <c r="AT1010" s="232" t="s">
        <v>222</v>
      </c>
      <c r="AU1010" s="232" t="s">
        <v>81</v>
      </c>
      <c r="AV1010" s="14" t="s">
        <v>81</v>
      </c>
      <c r="AW1010" s="14" t="s">
        <v>34</v>
      </c>
      <c r="AX1010" s="14" t="s">
        <v>73</v>
      </c>
      <c r="AY1010" s="232" t="s">
        <v>212</v>
      </c>
    </row>
    <row r="1011" spans="1:65" s="14" customFormat="1" ht="11.25">
      <c r="B1011" s="222"/>
      <c r="C1011" s="223"/>
      <c r="D1011" s="208" t="s">
        <v>222</v>
      </c>
      <c r="E1011" s="224" t="s">
        <v>21</v>
      </c>
      <c r="F1011" s="225" t="s">
        <v>1366</v>
      </c>
      <c r="G1011" s="223"/>
      <c r="H1011" s="226">
        <v>2</v>
      </c>
      <c r="I1011" s="227"/>
      <c r="J1011" s="223"/>
      <c r="K1011" s="223"/>
      <c r="L1011" s="228"/>
      <c r="M1011" s="229"/>
      <c r="N1011" s="230"/>
      <c r="O1011" s="230"/>
      <c r="P1011" s="230"/>
      <c r="Q1011" s="230"/>
      <c r="R1011" s="230"/>
      <c r="S1011" s="230"/>
      <c r="T1011" s="231"/>
      <c r="AT1011" s="232" t="s">
        <v>222</v>
      </c>
      <c r="AU1011" s="232" t="s">
        <v>81</v>
      </c>
      <c r="AV1011" s="14" t="s">
        <v>81</v>
      </c>
      <c r="AW1011" s="14" t="s">
        <v>34</v>
      </c>
      <c r="AX1011" s="14" t="s">
        <v>73</v>
      </c>
      <c r="AY1011" s="232" t="s">
        <v>212</v>
      </c>
    </row>
    <row r="1012" spans="1:65" s="15" customFormat="1" ht="11.25">
      <c r="B1012" s="233"/>
      <c r="C1012" s="234"/>
      <c r="D1012" s="208" t="s">
        <v>222</v>
      </c>
      <c r="E1012" s="235" t="s">
        <v>21</v>
      </c>
      <c r="F1012" s="236" t="s">
        <v>226</v>
      </c>
      <c r="G1012" s="234"/>
      <c r="H1012" s="237">
        <v>5</v>
      </c>
      <c r="I1012" s="238"/>
      <c r="J1012" s="234"/>
      <c r="K1012" s="234"/>
      <c r="L1012" s="239"/>
      <c r="M1012" s="240"/>
      <c r="N1012" s="241"/>
      <c r="O1012" s="241"/>
      <c r="P1012" s="241"/>
      <c r="Q1012" s="241"/>
      <c r="R1012" s="241"/>
      <c r="S1012" s="241"/>
      <c r="T1012" s="242"/>
      <c r="AT1012" s="243" t="s">
        <v>222</v>
      </c>
      <c r="AU1012" s="243" t="s">
        <v>81</v>
      </c>
      <c r="AV1012" s="15" t="s">
        <v>88</v>
      </c>
      <c r="AW1012" s="15" t="s">
        <v>34</v>
      </c>
      <c r="AX1012" s="15" t="s">
        <v>79</v>
      </c>
      <c r="AY1012" s="243" t="s">
        <v>212</v>
      </c>
    </row>
    <row r="1013" spans="1:65" s="14" customFormat="1" ht="11.25">
      <c r="B1013" s="222"/>
      <c r="C1013" s="223"/>
      <c r="D1013" s="208" t="s">
        <v>222</v>
      </c>
      <c r="E1013" s="223"/>
      <c r="F1013" s="225" t="s">
        <v>1367</v>
      </c>
      <c r="G1013" s="223"/>
      <c r="H1013" s="226">
        <v>3.5</v>
      </c>
      <c r="I1013" s="227"/>
      <c r="J1013" s="223"/>
      <c r="K1013" s="223"/>
      <c r="L1013" s="228"/>
      <c r="M1013" s="229"/>
      <c r="N1013" s="230"/>
      <c r="O1013" s="230"/>
      <c r="P1013" s="230"/>
      <c r="Q1013" s="230"/>
      <c r="R1013" s="230"/>
      <c r="S1013" s="230"/>
      <c r="T1013" s="231"/>
      <c r="AT1013" s="232" t="s">
        <v>222</v>
      </c>
      <c r="AU1013" s="232" t="s">
        <v>81</v>
      </c>
      <c r="AV1013" s="14" t="s">
        <v>81</v>
      </c>
      <c r="AW1013" s="14" t="s">
        <v>4</v>
      </c>
      <c r="AX1013" s="14" t="s">
        <v>79</v>
      </c>
      <c r="AY1013" s="232" t="s">
        <v>212</v>
      </c>
    </row>
    <row r="1014" spans="1:65" s="2" customFormat="1" ht="21.75" customHeight="1">
      <c r="A1014" s="36"/>
      <c r="B1014" s="37"/>
      <c r="C1014" s="195" t="s">
        <v>1370</v>
      </c>
      <c r="D1014" s="195" t="s">
        <v>214</v>
      </c>
      <c r="E1014" s="196" t="s">
        <v>1371</v>
      </c>
      <c r="F1014" s="197" t="s">
        <v>1372</v>
      </c>
      <c r="G1014" s="198" t="s">
        <v>306</v>
      </c>
      <c r="H1014" s="199">
        <v>0.50700000000000001</v>
      </c>
      <c r="I1014" s="200"/>
      <c r="J1014" s="201">
        <f>ROUND(I1014*H1014,2)</f>
        <v>0</v>
      </c>
      <c r="K1014" s="197" t="s">
        <v>218</v>
      </c>
      <c r="L1014" s="41"/>
      <c r="M1014" s="202" t="s">
        <v>21</v>
      </c>
      <c r="N1014" s="203" t="s">
        <v>44</v>
      </c>
      <c r="O1014" s="66"/>
      <c r="P1014" s="204">
        <f>O1014*H1014</f>
        <v>0</v>
      </c>
      <c r="Q1014" s="204">
        <v>0</v>
      </c>
      <c r="R1014" s="204">
        <f>Q1014*H1014</f>
        <v>0</v>
      </c>
      <c r="S1014" s="204">
        <v>0</v>
      </c>
      <c r="T1014" s="205">
        <f>S1014*H1014</f>
        <v>0</v>
      </c>
      <c r="U1014" s="36"/>
      <c r="V1014" s="36"/>
      <c r="W1014" s="36"/>
      <c r="X1014" s="36"/>
      <c r="Y1014" s="36"/>
      <c r="Z1014" s="36"/>
      <c r="AA1014" s="36"/>
      <c r="AB1014" s="36"/>
      <c r="AC1014" s="36"/>
      <c r="AD1014" s="36"/>
      <c r="AE1014" s="36"/>
      <c r="AR1014" s="206" t="s">
        <v>327</v>
      </c>
      <c r="AT1014" s="206" t="s">
        <v>214</v>
      </c>
      <c r="AU1014" s="206" t="s">
        <v>81</v>
      </c>
      <c r="AY1014" s="19" t="s">
        <v>212</v>
      </c>
      <c r="BE1014" s="207">
        <f>IF(N1014="základní",J1014,0)</f>
        <v>0</v>
      </c>
      <c r="BF1014" s="207">
        <f>IF(N1014="snížená",J1014,0)</f>
        <v>0</v>
      </c>
      <c r="BG1014" s="207">
        <f>IF(N1014="zákl. přenesená",J1014,0)</f>
        <v>0</v>
      </c>
      <c r="BH1014" s="207">
        <f>IF(N1014="sníž. přenesená",J1014,0)</f>
        <v>0</v>
      </c>
      <c r="BI1014" s="207">
        <f>IF(N1014="nulová",J1014,0)</f>
        <v>0</v>
      </c>
      <c r="BJ1014" s="19" t="s">
        <v>79</v>
      </c>
      <c r="BK1014" s="207">
        <f>ROUND(I1014*H1014,2)</f>
        <v>0</v>
      </c>
      <c r="BL1014" s="19" t="s">
        <v>327</v>
      </c>
      <c r="BM1014" s="206" t="s">
        <v>1373</v>
      </c>
    </row>
    <row r="1015" spans="1:65" s="2" customFormat="1" ht="78">
      <c r="A1015" s="36"/>
      <c r="B1015" s="37"/>
      <c r="C1015" s="38"/>
      <c r="D1015" s="208" t="s">
        <v>220</v>
      </c>
      <c r="E1015" s="38"/>
      <c r="F1015" s="209" t="s">
        <v>1374</v>
      </c>
      <c r="G1015" s="38"/>
      <c r="H1015" s="38"/>
      <c r="I1015" s="119"/>
      <c r="J1015" s="38"/>
      <c r="K1015" s="38"/>
      <c r="L1015" s="41"/>
      <c r="M1015" s="210"/>
      <c r="N1015" s="211"/>
      <c r="O1015" s="66"/>
      <c r="P1015" s="66"/>
      <c r="Q1015" s="66"/>
      <c r="R1015" s="66"/>
      <c r="S1015" s="66"/>
      <c r="T1015" s="67"/>
      <c r="U1015" s="36"/>
      <c r="V1015" s="36"/>
      <c r="W1015" s="36"/>
      <c r="X1015" s="36"/>
      <c r="Y1015" s="36"/>
      <c r="Z1015" s="36"/>
      <c r="AA1015" s="36"/>
      <c r="AB1015" s="36"/>
      <c r="AC1015" s="36"/>
      <c r="AD1015" s="36"/>
      <c r="AE1015" s="36"/>
      <c r="AT1015" s="19" t="s">
        <v>220</v>
      </c>
      <c r="AU1015" s="19" t="s">
        <v>81</v>
      </c>
    </row>
    <row r="1016" spans="1:65" s="2" customFormat="1" ht="21.75" customHeight="1">
      <c r="A1016" s="36"/>
      <c r="B1016" s="37"/>
      <c r="C1016" s="195" t="s">
        <v>1375</v>
      </c>
      <c r="D1016" s="195" t="s">
        <v>214</v>
      </c>
      <c r="E1016" s="196" t="s">
        <v>1376</v>
      </c>
      <c r="F1016" s="197" t="s">
        <v>1377</v>
      </c>
      <c r="G1016" s="198" t="s">
        <v>306</v>
      </c>
      <c r="H1016" s="199">
        <v>0.50700000000000001</v>
      </c>
      <c r="I1016" s="200"/>
      <c r="J1016" s="201">
        <f>ROUND(I1016*H1016,2)</f>
        <v>0</v>
      </c>
      <c r="K1016" s="197" t="s">
        <v>218</v>
      </c>
      <c r="L1016" s="41"/>
      <c r="M1016" s="202" t="s">
        <v>21</v>
      </c>
      <c r="N1016" s="203" t="s">
        <v>44</v>
      </c>
      <c r="O1016" s="66"/>
      <c r="P1016" s="204">
        <f>O1016*H1016</f>
        <v>0</v>
      </c>
      <c r="Q1016" s="204">
        <v>0</v>
      </c>
      <c r="R1016" s="204">
        <f>Q1016*H1016</f>
        <v>0</v>
      </c>
      <c r="S1016" s="204">
        <v>0</v>
      </c>
      <c r="T1016" s="205">
        <f>S1016*H1016</f>
        <v>0</v>
      </c>
      <c r="U1016" s="36"/>
      <c r="V1016" s="36"/>
      <c r="W1016" s="36"/>
      <c r="X1016" s="36"/>
      <c r="Y1016" s="36"/>
      <c r="Z1016" s="36"/>
      <c r="AA1016" s="36"/>
      <c r="AB1016" s="36"/>
      <c r="AC1016" s="36"/>
      <c r="AD1016" s="36"/>
      <c r="AE1016" s="36"/>
      <c r="AR1016" s="206" t="s">
        <v>327</v>
      </c>
      <c r="AT1016" s="206" t="s">
        <v>214</v>
      </c>
      <c r="AU1016" s="206" t="s">
        <v>81</v>
      </c>
      <c r="AY1016" s="19" t="s">
        <v>212</v>
      </c>
      <c r="BE1016" s="207">
        <f>IF(N1016="základní",J1016,0)</f>
        <v>0</v>
      </c>
      <c r="BF1016" s="207">
        <f>IF(N1016="snížená",J1016,0)</f>
        <v>0</v>
      </c>
      <c r="BG1016" s="207">
        <f>IF(N1016="zákl. přenesená",J1016,0)</f>
        <v>0</v>
      </c>
      <c r="BH1016" s="207">
        <f>IF(N1016="sníž. přenesená",J1016,0)</f>
        <v>0</v>
      </c>
      <c r="BI1016" s="207">
        <f>IF(N1016="nulová",J1016,0)</f>
        <v>0</v>
      </c>
      <c r="BJ1016" s="19" t="s">
        <v>79</v>
      </c>
      <c r="BK1016" s="207">
        <f>ROUND(I1016*H1016,2)</f>
        <v>0</v>
      </c>
      <c r="BL1016" s="19" t="s">
        <v>327</v>
      </c>
      <c r="BM1016" s="206" t="s">
        <v>1378</v>
      </c>
    </row>
    <row r="1017" spans="1:65" s="2" customFormat="1" ht="78">
      <c r="A1017" s="36"/>
      <c r="B1017" s="37"/>
      <c r="C1017" s="38"/>
      <c r="D1017" s="208" t="s">
        <v>220</v>
      </c>
      <c r="E1017" s="38"/>
      <c r="F1017" s="209" t="s">
        <v>1374</v>
      </c>
      <c r="G1017" s="38"/>
      <c r="H1017" s="38"/>
      <c r="I1017" s="119"/>
      <c r="J1017" s="38"/>
      <c r="K1017" s="38"/>
      <c r="L1017" s="41"/>
      <c r="M1017" s="210"/>
      <c r="N1017" s="211"/>
      <c r="O1017" s="66"/>
      <c r="P1017" s="66"/>
      <c r="Q1017" s="66"/>
      <c r="R1017" s="66"/>
      <c r="S1017" s="66"/>
      <c r="T1017" s="67"/>
      <c r="U1017" s="36"/>
      <c r="V1017" s="36"/>
      <c r="W1017" s="36"/>
      <c r="X1017" s="36"/>
      <c r="Y1017" s="36"/>
      <c r="Z1017" s="36"/>
      <c r="AA1017" s="36"/>
      <c r="AB1017" s="36"/>
      <c r="AC1017" s="36"/>
      <c r="AD1017" s="36"/>
      <c r="AE1017" s="36"/>
      <c r="AT1017" s="19" t="s">
        <v>220</v>
      </c>
      <c r="AU1017" s="19" t="s">
        <v>81</v>
      </c>
    </row>
    <row r="1018" spans="1:65" s="12" customFormat="1" ht="22.9" customHeight="1">
      <c r="B1018" s="179"/>
      <c r="C1018" s="180"/>
      <c r="D1018" s="181" t="s">
        <v>72</v>
      </c>
      <c r="E1018" s="193" t="s">
        <v>1379</v>
      </c>
      <c r="F1018" s="193" t="s">
        <v>1380</v>
      </c>
      <c r="G1018" s="180"/>
      <c r="H1018" s="180"/>
      <c r="I1018" s="183"/>
      <c r="J1018" s="194">
        <f>BK1018</f>
        <v>0</v>
      </c>
      <c r="K1018" s="180"/>
      <c r="L1018" s="185"/>
      <c r="M1018" s="186"/>
      <c r="N1018" s="187"/>
      <c r="O1018" s="187"/>
      <c r="P1018" s="188">
        <f>SUM(P1019:P1173)</f>
        <v>0</v>
      </c>
      <c r="Q1018" s="187"/>
      <c r="R1018" s="188">
        <f>SUM(R1019:R1173)</f>
        <v>8.7478955799999998</v>
      </c>
      <c r="S1018" s="187"/>
      <c r="T1018" s="189">
        <f>SUM(T1019:T1173)</f>
        <v>0</v>
      </c>
      <c r="AR1018" s="190" t="s">
        <v>81</v>
      </c>
      <c r="AT1018" s="191" t="s">
        <v>72</v>
      </c>
      <c r="AU1018" s="191" t="s">
        <v>79</v>
      </c>
      <c r="AY1018" s="190" t="s">
        <v>212</v>
      </c>
      <c r="BK1018" s="192">
        <f>SUM(BK1019:BK1173)</f>
        <v>0</v>
      </c>
    </row>
    <row r="1019" spans="1:65" s="2" customFormat="1" ht="16.5" customHeight="1">
      <c r="A1019" s="36"/>
      <c r="B1019" s="37"/>
      <c r="C1019" s="195" t="s">
        <v>1381</v>
      </c>
      <c r="D1019" s="195" t="s">
        <v>214</v>
      </c>
      <c r="E1019" s="196" t="s">
        <v>1382</v>
      </c>
      <c r="F1019" s="197" t="s">
        <v>1383</v>
      </c>
      <c r="G1019" s="198" t="s">
        <v>150</v>
      </c>
      <c r="H1019" s="199">
        <v>93.805000000000007</v>
      </c>
      <c r="I1019" s="200"/>
      <c r="J1019" s="201">
        <f>ROUND(I1019*H1019,2)</f>
        <v>0</v>
      </c>
      <c r="K1019" s="197" t="s">
        <v>21</v>
      </c>
      <c r="L1019" s="41"/>
      <c r="M1019" s="202" t="s">
        <v>21</v>
      </c>
      <c r="N1019" s="203" t="s">
        <v>44</v>
      </c>
      <c r="O1019" s="66"/>
      <c r="P1019" s="204">
        <f>O1019*H1019</f>
        <v>0</v>
      </c>
      <c r="Q1019" s="204">
        <v>0</v>
      </c>
      <c r="R1019" s="204">
        <f>Q1019*H1019</f>
        <v>0</v>
      </c>
      <c r="S1019" s="204">
        <v>0</v>
      </c>
      <c r="T1019" s="205">
        <f>S1019*H1019</f>
        <v>0</v>
      </c>
      <c r="U1019" s="36"/>
      <c r="V1019" s="36"/>
      <c r="W1019" s="36"/>
      <c r="X1019" s="36"/>
      <c r="Y1019" s="36"/>
      <c r="Z1019" s="36"/>
      <c r="AA1019" s="36"/>
      <c r="AB1019" s="36"/>
      <c r="AC1019" s="36"/>
      <c r="AD1019" s="36"/>
      <c r="AE1019" s="36"/>
      <c r="AR1019" s="206" t="s">
        <v>327</v>
      </c>
      <c r="AT1019" s="206" t="s">
        <v>214</v>
      </c>
      <c r="AU1019" s="206" t="s">
        <v>81</v>
      </c>
      <c r="AY1019" s="19" t="s">
        <v>212</v>
      </c>
      <c r="BE1019" s="207">
        <f>IF(N1019="základní",J1019,0)</f>
        <v>0</v>
      </c>
      <c r="BF1019" s="207">
        <f>IF(N1019="snížená",J1019,0)</f>
        <v>0</v>
      </c>
      <c r="BG1019" s="207">
        <f>IF(N1019="zákl. přenesená",J1019,0)</f>
        <v>0</v>
      </c>
      <c r="BH1019" s="207">
        <f>IF(N1019="sníž. přenesená",J1019,0)</f>
        <v>0</v>
      </c>
      <c r="BI1019" s="207">
        <f>IF(N1019="nulová",J1019,0)</f>
        <v>0</v>
      </c>
      <c r="BJ1019" s="19" t="s">
        <v>79</v>
      </c>
      <c r="BK1019" s="207">
        <f>ROUND(I1019*H1019,2)</f>
        <v>0</v>
      </c>
      <c r="BL1019" s="19" t="s">
        <v>327</v>
      </c>
      <c r="BM1019" s="206" t="s">
        <v>1384</v>
      </c>
    </row>
    <row r="1020" spans="1:65" s="2" customFormat="1" ht="39">
      <c r="A1020" s="36"/>
      <c r="B1020" s="37"/>
      <c r="C1020" s="38"/>
      <c r="D1020" s="208" t="s">
        <v>292</v>
      </c>
      <c r="E1020" s="38"/>
      <c r="F1020" s="209" t="s">
        <v>1385</v>
      </c>
      <c r="G1020" s="38"/>
      <c r="H1020" s="38"/>
      <c r="I1020" s="119"/>
      <c r="J1020" s="38"/>
      <c r="K1020" s="38"/>
      <c r="L1020" s="41"/>
      <c r="M1020" s="210"/>
      <c r="N1020" s="211"/>
      <c r="O1020" s="66"/>
      <c r="P1020" s="66"/>
      <c r="Q1020" s="66"/>
      <c r="R1020" s="66"/>
      <c r="S1020" s="66"/>
      <c r="T1020" s="67"/>
      <c r="U1020" s="36"/>
      <c r="V1020" s="36"/>
      <c r="W1020" s="36"/>
      <c r="X1020" s="36"/>
      <c r="Y1020" s="36"/>
      <c r="Z1020" s="36"/>
      <c r="AA1020" s="36"/>
      <c r="AB1020" s="36"/>
      <c r="AC1020" s="36"/>
      <c r="AD1020" s="36"/>
      <c r="AE1020" s="36"/>
      <c r="AT1020" s="19" t="s">
        <v>292</v>
      </c>
      <c r="AU1020" s="19" t="s">
        <v>81</v>
      </c>
    </row>
    <row r="1021" spans="1:65" s="13" customFormat="1" ht="11.25">
      <c r="B1021" s="212"/>
      <c r="C1021" s="213"/>
      <c r="D1021" s="208" t="s">
        <v>222</v>
      </c>
      <c r="E1021" s="214" t="s">
        <v>21</v>
      </c>
      <c r="F1021" s="215" t="s">
        <v>1386</v>
      </c>
      <c r="G1021" s="213"/>
      <c r="H1021" s="214" t="s">
        <v>21</v>
      </c>
      <c r="I1021" s="216"/>
      <c r="J1021" s="213"/>
      <c r="K1021" s="213"/>
      <c r="L1021" s="217"/>
      <c r="M1021" s="218"/>
      <c r="N1021" s="219"/>
      <c r="O1021" s="219"/>
      <c r="P1021" s="219"/>
      <c r="Q1021" s="219"/>
      <c r="R1021" s="219"/>
      <c r="S1021" s="219"/>
      <c r="T1021" s="220"/>
      <c r="AT1021" s="221" t="s">
        <v>222</v>
      </c>
      <c r="AU1021" s="221" t="s">
        <v>81</v>
      </c>
      <c r="AV1021" s="13" t="s">
        <v>79</v>
      </c>
      <c r="AW1021" s="13" t="s">
        <v>34</v>
      </c>
      <c r="AX1021" s="13" t="s">
        <v>73</v>
      </c>
      <c r="AY1021" s="221" t="s">
        <v>212</v>
      </c>
    </row>
    <row r="1022" spans="1:65" s="14" customFormat="1" ht="11.25">
      <c r="B1022" s="222"/>
      <c r="C1022" s="223"/>
      <c r="D1022" s="208" t="s">
        <v>222</v>
      </c>
      <c r="E1022" s="224" t="s">
        <v>21</v>
      </c>
      <c r="F1022" s="225" t="s">
        <v>1387</v>
      </c>
      <c r="G1022" s="223"/>
      <c r="H1022" s="226">
        <v>66</v>
      </c>
      <c r="I1022" s="227"/>
      <c r="J1022" s="223"/>
      <c r="K1022" s="223"/>
      <c r="L1022" s="228"/>
      <c r="M1022" s="229"/>
      <c r="N1022" s="230"/>
      <c r="O1022" s="230"/>
      <c r="P1022" s="230"/>
      <c r="Q1022" s="230"/>
      <c r="R1022" s="230"/>
      <c r="S1022" s="230"/>
      <c r="T1022" s="231"/>
      <c r="AT1022" s="232" t="s">
        <v>222</v>
      </c>
      <c r="AU1022" s="232" t="s">
        <v>81</v>
      </c>
      <c r="AV1022" s="14" t="s">
        <v>81</v>
      </c>
      <c r="AW1022" s="14" t="s">
        <v>34</v>
      </c>
      <c r="AX1022" s="14" t="s">
        <v>73</v>
      </c>
      <c r="AY1022" s="232" t="s">
        <v>212</v>
      </c>
    </row>
    <row r="1023" spans="1:65" s="14" customFormat="1" ht="11.25">
      <c r="B1023" s="222"/>
      <c r="C1023" s="223"/>
      <c r="D1023" s="208" t="s">
        <v>222</v>
      </c>
      <c r="E1023" s="224" t="s">
        <v>21</v>
      </c>
      <c r="F1023" s="225" t="s">
        <v>1388</v>
      </c>
      <c r="G1023" s="223"/>
      <c r="H1023" s="226">
        <v>27.805</v>
      </c>
      <c r="I1023" s="227"/>
      <c r="J1023" s="223"/>
      <c r="K1023" s="223"/>
      <c r="L1023" s="228"/>
      <c r="M1023" s="229"/>
      <c r="N1023" s="230"/>
      <c r="O1023" s="230"/>
      <c r="P1023" s="230"/>
      <c r="Q1023" s="230"/>
      <c r="R1023" s="230"/>
      <c r="S1023" s="230"/>
      <c r="T1023" s="231"/>
      <c r="AT1023" s="232" t="s">
        <v>222</v>
      </c>
      <c r="AU1023" s="232" t="s">
        <v>81</v>
      </c>
      <c r="AV1023" s="14" t="s">
        <v>81</v>
      </c>
      <c r="AW1023" s="14" t="s">
        <v>34</v>
      </c>
      <c r="AX1023" s="14" t="s">
        <v>73</v>
      </c>
      <c r="AY1023" s="232" t="s">
        <v>212</v>
      </c>
    </row>
    <row r="1024" spans="1:65" s="15" customFormat="1" ht="11.25">
      <c r="B1024" s="233"/>
      <c r="C1024" s="234"/>
      <c r="D1024" s="208" t="s">
        <v>222</v>
      </c>
      <c r="E1024" s="235" t="s">
        <v>21</v>
      </c>
      <c r="F1024" s="236" t="s">
        <v>226</v>
      </c>
      <c r="G1024" s="234"/>
      <c r="H1024" s="237">
        <v>93.805000000000007</v>
      </c>
      <c r="I1024" s="238"/>
      <c r="J1024" s="234"/>
      <c r="K1024" s="234"/>
      <c r="L1024" s="239"/>
      <c r="M1024" s="240"/>
      <c r="N1024" s="241"/>
      <c r="O1024" s="241"/>
      <c r="P1024" s="241"/>
      <c r="Q1024" s="241"/>
      <c r="R1024" s="241"/>
      <c r="S1024" s="241"/>
      <c r="T1024" s="242"/>
      <c r="AT1024" s="243" t="s">
        <v>222</v>
      </c>
      <c r="AU1024" s="243" t="s">
        <v>81</v>
      </c>
      <c r="AV1024" s="15" t="s">
        <v>88</v>
      </c>
      <c r="AW1024" s="15" t="s">
        <v>34</v>
      </c>
      <c r="AX1024" s="15" t="s">
        <v>79</v>
      </c>
      <c r="AY1024" s="243" t="s">
        <v>212</v>
      </c>
    </row>
    <row r="1025" spans="1:65" s="2" customFormat="1" ht="21.75" customHeight="1">
      <c r="A1025" s="36"/>
      <c r="B1025" s="37"/>
      <c r="C1025" s="195" t="s">
        <v>1389</v>
      </c>
      <c r="D1025" s="195" t="s">
        <v>214</v>
      </c>
      <c r="E1025" s="196" t="s">
        <v>1390</v>
      </c>
      <c r="F1025" s="197" t="s">
        <v>1391</v>
      </c>
      <c r="G1025" s="198" t="s">
        <v>150</v>
      </c>
      <c r="H1025" s="199">
        <v>66</v>
      </c>
      <c r="I1025" s="200"/>
      <c r="J1025" s="201">
        <f>ROUND(I1025*H1025,2)</f>
        <v>0</v>
      </c>
      <c r="K1025" s="197" t="s">
        <v>218</v>
      </c>
      <c r="L1025" s="41"/>
      <c r="M1025" s="202" t="s">
        <v>21</v>
      </c>
      <c r="N1025" s="203" t="s">
        <v>44</v>
      </c>
      <c r="O1025" s="66"/>
      <c r="P1025" s="204">
        <f>O1025*H1025</f>
        <v>0</v>
      </c>
      <c r="Q1025" s="204">
        <v>0</v>
      </c>
      <c r="R1025" s="204">
        <f>Q1025*H1025</f>
        <v>0</v>
      </c>
      <c r="S1025" s="204">
        <v>0</v>
      </c>
      <c r="T1025" s="205">
        <f>S1025*H1025</f>
        <v>0</v>
      </c>
      <c r="U1025" s="36"/>
      <c r="V1025" s="36"/>
      <c r="W1025" s="36"/>
      <c r="X1025" s="36"/>
      <c r="Y1025" s="36"/>
      <c r="Z1025" s="36"/>
      <c r="AA1025" s="36"/>
      <c r="AB1025" s="36"/>
      <c r="AC1025" s="36"/>
      <c r="AD1025" s="36"/>
      <c r="AE1025" s="36"/>
      <c r="AR1025" s="206" t="s">
        <v>327</v>
      </c>
      <c r="AT1025" s="206" t="s">
        <v>214</v>
      </c>
      <c r="AU1025" s="206" t="s">
        <v>81</v>
      </c>
      <c r="AY1025" s="19" t="s">
        <v>212</v>
      </c>
      <c r="BE1025" s="207">
        <f>IF(N1025="základní",J1025,0)</f>
        <v>0</v>
      </c>
      <c r="BF1025" s="207">
        <f>IF(N1025="snížená",J1025,0)</f>
        <v>0</v>
      </c>
      <c r="BG1025" s="207">
        <f>IF(N1025="zákl. přenesená",J1025,0)</f>
        <v>0</v>
      </c>
      <c r="BH1025" s="207">
        <f>IF(N1025="sníž. přenesená",J1025,0)</f>
        <v>0</v>
      </c>
      <c r="BI1025" s="207">
        <f>IF(N1025="nulová",J1025,0)</f>
        <v>0</v>
      </c>
      <c r="BJ1025" s="19" t="s">
        <v>79</v>
      </c>
      <c r="BK1025" s="207">
        <f>ROUND(I1025*H1025,2)</f>
        <v>0</v>
      </c>
      <c r="BL1025" s="19" t="s">
        <v>327</v>
      </c>
      <c r="BM1025" s="206" t="s">
        <v>1392</v>
      </c>
    </row>
    <row r="1026" spans="1:65" s="2" customFormat="1" ht="39">
      <c r="A1026" s="36"/>
      <c r="B1026" s="37"/>
      <c r="C1026" s="38"/>
      <c r="D1026" s="208" t="s">
        <v>220</v>
      </c>
      <c r="E1026" s="38"/>
      <c r="F1026" s="209" t="s">
        <v>1393</v>
      </c>
      <c r="G1026" s="38"/>
      <c r="H1026" s="38"/>
      <c r="I1026" s="119"/>
      <c r="J1026" s="38"/>
      <c r="K1026" s="38"/>
      <c r="L1026" s="41"/>
      <c r="M1026" s="210"/>
      <c r="N1026" s="211"/>
      <c r="O1026" s="66"/>
      <c r="P1026" s="66"/>
      <c r="Q1026" s="66"/>
      <c r="R1026" s="66"/>
      <c r="S1026" s="66"/>
      <c r="T1026" s="67"/>
      <c r="U1026" s="36"/>
      <c r="V1026" s="36"/>
      <c r="W1026" s="36"/>
      <c r="X1026" s="36"/>
      <c r="Y1026" s="36"/>
      <c r="Z1026" s="36"/>
      <c r="AA1026" s="36"/>
      <c r="AB1026" s="36"/>
      <c r="AC1026" s="36"/>
      <c r="AD1026" s="36"/>
      <c r="AE1026" s="36"/>
      <c r="AT1026" s="19" t="s">
        <v>220</v>
      </c>
      <c r="AU1026" s="19" t="s">
        <v>81</v>
      </c>
    </row>
    <row r="1027" spans="1:65" s="13" customFormat="1" ht="11.25">
      <c r="B1027" s="212"/>
      <c r="C1027" s="213"/>
      <c r="D1027" s="208" t="s">
        <v>222</v>
      </c>
      <c r="E1027" s="214" t="s">
        <v>21</v>
      </c>
      <c r="F1027" s="215" t="s">
        <v>1394</v>
      </c>
      <c r="G1027" s="213"/>
      <c r="H1027" s="214" t="s">
        <v>21</v>
      </c>
      <c r="I1027" s="216"/>
      <c r="J1027" s="213"/>
      <c r="K1027" s="213"/>
      <c r="L1027" s="217"/>
      <c r="M1027" s="218"/>
      <c r="N1027" s="219"/>
      <c r="O1027" s="219"/>
      <c r="P1027" s="219"/>
      <c r="Q1027" s="219"/>
      <c r="R1027" s="219"/>
      <c r="S1027" s="219"/>
      <c r="T1027" s="220"/>
      <c r="AT1027" s="221" t="s">
        <v>222</v>
      </c>
      <c r="AU1027" s="221" t="s">
        <v>81</v>
      </c>
      <c r="AV1027" s="13" t="s">
        <v>79</v>
      </c>
      <c r="AW1027" s="13" t="s">
        <v>34</v>
      </c>
      <c r="AX1027" s="13" t="s">
        <v>73</v>
      </c>
      <c r="AY1027" s="221" t="s">
        <v>212</v>
      </c>
    </row>
    <row r="1028" spans="1:65" s="14" customFormat="1" ht="11.25">
      <c r="B1028" s="222"/>
      <c r="C1028" s="223"/>
      <c r="D1028" s="208" t="s">
        <v>222</v>
      </c>
      <c r="E1028" s="224" t="s">
        <v>21</v>
      </c>
      <c r="F1028" s="225" t="s">
        <v>1395</v>
      </c>
      <c r="G1028" s="223"/>
      <c r="H1028" s="226">
        <v>47</v>
      </c>
      <c r="I1028" s="227"/>
      <c r="J1028" s="223"/>
      <c r="K1028" s="223"/>
      <c r="L1028" s="228"/>
      <c r="M1028" s="229"/>
      <c r="N1028" s="230"/>
      <c r="O1028" s="230"/>
      <c r="P1028" s="230"/>
      <c r="Q1028" s="230"/>
      <c r="R1028" s="230"/>
      <c r="S1028" s="230"/>
      <c r="T1028" s="231"/>
      <c r="AT1028" s="232" t="s">
        <v>222</v>
      </c>
      <c r="AU1028" s="232" t="s">
        <v>81</v>
      </c>
      <c r="AV1028" s="14" t="s">
        <v>81</v>
      </c>
      <c r="AW1028" s="14" t="s">
        <v>34</v>
      </c>
      <c r="AX1028" s="14" t="s">
        <v>73</v>
      </c>
      <c r="AY1028" s="232" t="s">
        <v>212</v>
      </c>
    </row>
    <row r="1029" spans="1:65" s="13" customFormat="1" ht="11.25">
      <c r="B1029" s="212"/>
      <c r="C1029" s="213"/>
      <c r="D1029" s="208" t="s">
        <v>222</v>
      </c>
      <c r="E1029" s="214" t="s">
        <v>21</v>
      </c>
      <c r="F1029" s="215" t="s">
        <v>1396</v>
      </c>
      <c r="G1029" s="213"/>
      <c r="H1029" s="214" t="s">
        <v>21</v>
      </c>
      <c r="I1029" s="216"/>
      <c r="J1029" s="213"/>
      <c r="K1029" s="213"/>
      <c r="L1029" s="217"/>
      <c r="M1029" s="218"/>
      <c r="N1029" s="219"/>
      <c r="O1029" s="219"/>
      <c r="P1029" s="219"/>
      <c r="Q1029" s="219"/>
      <c r="R1029" s="219"/>
      <c r="S1029" s="219"/>
      <c r="T1029" s="220"/>
      <c r="AT1029" s="221" t="s">
        <v>222</v>
      </c>
      <c r="AU1029" s="221" t="s">
        <v>81</v>
      </c>
      <c r="AV1029" s="13" t="s">
        <v>79</v>
      </c>
      <c r="AW1029" s="13" t="s">
        <v>34</v>
      </c>
      <c r="AX1029" s="13" t="s">
        <v>73</v>
      </c>
      <c r="AY1029" s="221" t="s">
        <v>212</v>
      </c>
    </row>
    <row r="1030" spans="1:65" s="14" customFormat="1" ht="11.25">
      <c r="B1030" s="222"/>
      <c r="C1030" s="223"/>
      <c r="D1030" s="208" t="s">
        <v>222</v>
      </c>
      <c r="E1030" s="224" t="s">
        <v>21</v>
      </c>
      <c r="F1030" s="225" t="s">
        <v>1397</v>
      </c>
      <c r="G1030" s="223"/>
      <c r="H1030" s="226">
        <v>19</v>
      </c>
      <c r="I1030" s="227"/>
      <c r="J1030" s="223"/>
      <c r="K1030" s="223"/>
      <c r="L1030" s="228"/>
      <c r="M1030" s="229"/>
      <c r="N1030" s="230"/>
      <c r="O1030" s="230"/>
      <c r="P1030" s="230"/>
      <c r="Q1030" s="230"/>
      <c r="R1030" s="230"/>
      <c r="S1030" s="230"/>
      <c r="T1030" s="231"/>
      <c r="AT1030" s="232" t="s">
        <v>222</v>
      </c>
      <c r="AU1030" s="232" t="s">
        <v>81</v>
      </c>
      <c r="AV1030" s="14" t="s">
        <v>81</v>
      </c>
      <c r="AW1030" s="14" t="s">
        <v>34</v>
      </c>
      <c r="AX1030" s="14" t="s">
        <v>73</v>
      </c>
      <c r="AY1030" s="232" t="s">
        <v>212</v>
      </c>
    </row>
    <row r="1031" spans="1:65" s="15" customFormat="1" ht="11.25">
      <c r="B1031" s="233"/>
      <c r="C1031" s="234"/>
      <c r="D1031" s="208" t="s">
        <v>222</v>
      </c>
      <c r="E1031" s="235" t="s">
        <v>21</v>
      </c>
      <c r="F1031" s="236" t="s">
        <v>226</v>
      </c>
      <c r="G1031" s="234"/>
      <c r="H1031" s="237">
        <v>66</v>
      </c>
      <c r="I1031" s="238"/>
      <c r="J1031" s="234"/>
      <c r="K1031" s="234"/>
      <c r="L1031" s="239"/>
      <c r="M1031" s="240"/>
      <c r="N1031" s="241"/>
      <c r="O1031" s="241"/>
      <c r="P1031" s="241"/>
      <c r="Q1031" s="241"/>
      <c r="R1031" s="241"/>
      <c r="S1031" s="241"/>
      <c r="T1031" s="242"/>
      <c r="AT1031" s="243" t="s">
        <v>222</v>
      </c>
      <c r="AU1031" s="243" t="s">
        <v>81</v>
      </c>
      <c r="AV1031" s="15" t="s">
        <v>88</v>
      </c>
      <c r="AW1031" s="15" t="s">
        <v>34</v>
      </c>
      <c r="AX1031" s="15" t="s">
        <v>79</v>
      </c>
      <c r="AY1031" s="243" t="s">
        <v>212</v>
      </c>
    </row>
    <row r="1032" spans="1:65" s="2" customFormat="1" ht="16.5" customHeight="1">
      <c r="A1032" s="36"/>
      <c r="B1032" s="37"/>
      <c r="C1032" s="255" t="s">
        <v>1398</v>
      </c>
      <c r="D1032" s="255" t="s">
        <v>328</v>
      </c>
      <c r="E1032" s="256" t="s">
        <v>1399</v>
      </c>
      <c r="F1032" s="257" t="s">
        <v>1400</v>
      </c>
      <c r="G1032" s="258" t="s">
        <v>150</v>
      </c>
      <c r="H1032" s="259">
        <v>75.900000000000006</v>
      </c>
      <c r="I1032" s="260"/>
      <c r="J1032" s="261">
        <f>ROUND(I1032*H1032,2)</f>
        <v>0</v>
      </c>
      <c r="K1032" s="257" t="s">
        <v>218</v>
      </c>
      <c r="L1032" s="262"/>
      <c r="M1032" s="263" t="s">
        <v>21</v>
      </c>
      <c r="N1032" s="264" t="s">
        <v>44</v>
      </c>
      <c r="O1032" s="66"/>
      <c r="P1032" s="204">
        <f>O1032*H1032</f>
        <v>0</v>
      </c>
      <c r="Q1032" s="204">
        <v>1.9E-3</v>
      </c>
      <c r="R1032" s="204">
        <f>Q1032*H1032</f>
        <v>0.14421</v>
      </c>
      <c r="S1032" s="204">
        <v>0</v>
      </c>
      <c r="T1032" s="205">
        <f>S1032*H1032</f>
        <v>0</v>
      </c>
      <c r="U1032" s="36"/>
      <c r="V1032" s="36"/>
      <c r="W1032" s="36"/>
      <c r="X1032" s="36"/>
      <c r="Y1032" s="36"/>
      <c r="Z1032" s="36"/>
      <c r="AA1032" s="36"/>
      <c r="AB1032" s="36"/>
      <c r="AC1032" s="36"/>
      <c r="AD1032" s="36"/>
      <c r="AE1032" s="36"/>
      <c r="AR1032" s="206" t="s">
        <v>438</v>
      </c>
      <c r="AT1032" s="206" t="s">
        <v>328</v>
      </c>
      <c r="AU1032" s="206" t="s">
        <v>81</v>
      </c>
      <c r="AY1032" s="19" t="s">
        <v>212</v>
      </c>
      <c r="BE1032" s="207">
        <f>IF(N1032="základní",J1032,0)</f>
        <v>0</v>
      </c>
      <c r="BF1032" s="207">
        <f>IF(N1032="snížená",J1032,0)</f>
        <v>0</v>
      </c>
      <c r="BG1032" s="207">
        <f>IF(N1032="zákl. přenesená",J1032,0)</f>
        <v>0</v>
      </c>
      <c r="BH1032" s="207">
        <f>IF(N1032="sníž. přenesená",J1032,0)</f>
        <v>0</v>
      </c>
      <c r="BI1032" s="207">
        <f>IF(N1032="nulová",J1032,0)</f>
        <v>0</v>
      </c>
      <c r="BJ1032" s="19" t="s">
        <v>79</v>
      </c>
      <c r="BK1032" s="207">
        <f>ROUND(I1032*H1032,2)</f>
        <v>0</v>
      </c>
      <c r="BL1032" s="19" t="s">
        <v>327</v>
      </c>
      <c r="BM1032" s="206" t="s">
        <v>1401</v>
      </c>
    </row>
    <row r="1033" spans="1:65" s="14" customFormat="1" ht="11.25">
      <c r="B1033" s="222"/>
      <c r="C1033" s="223"/>
      <c r="D1033" s="208" t="s">
        <v>222</v>
      </c>
      <c r="E1033" s="223"/>
      <c r="F1033" s="225" t="s">
        <v>1402</v>
      </c>
      <c r="G1033" s="223"/>
      <c r="H1033" s="226">
        <v>75.900000000000006</v>
      </c>
      <c r="I1033" s="227"/>
      <c r="J1033" s="223"/>
      <c r="K1033" s="223"/>
      <c r="L1033" s="228"/>
      <c r="M1033" s="229"/>
      <c r="N1033" s="230"/>
      <c r="O1033" s="230"/>
      <c r="P1033" s="230"/>
      <c r="Q1033" s="230"/>
      <c r="R1033" s="230"/>
      <c r="S1033" s="230"/>
      <c r="T1033" s="231"/>
      <c r="AT1033" s="232" t="s">
        <v>222</v>
      </c>
      <c r="AU1033" s="232" t="s">
        <v>81</v>
      </c>
      <c r="AV1033" s="14" t="s">
        <v>81</v>
      </c>
      <c r="AW1033" s="14" t="s">
        <v>4</v>
      </c>
      <c r="AX1033" s="14" t="s">
        <v>79</v>
      </c>
      <c r="AY1033" s="232" t="s">
        <v>212</v>
      </c>
    </row>
    <row r="1034" spans="1:65" s="2" customFormat="1" ht="16.5" customHeight="1">
      <c r="A1034" s="36"/>
      <c r="B1034" s="37"/>
      <c r="C1034" s="195" t="s">
        <v>1403</v>
      </c>
      <c r="D1034" s="195" t="s">
        <v>214</v>
      </c>
      <c r="E1034" s="196" t="s">
        <v>1404</v>
      </c>
      <c r="F1034" s="197" t="s">
        <v>1405</v>
      </c>
      <c r="G1034" s="198" t="s">
        <v>150</v>
      </c>
      <c r="H1034" s="199">
        <v>23.795000000000002</v>
      </c>
      <c r="I1034" s="200"/>
      <c r="J1034" s="201">
        <f>ROUND(I1034*H1034,2)</f>
        <v>0</v>
      </c>
      <c r="K1034" s="197" t="s">
        <v>218</v>
      </c>
      <c r="L1034" s="41"/>
      <c r="M1034" s="202" t="s">
        <v>21</v>
      </c>
      <c r="N1034" s="203" t="s">
        <v>44</v>
      </c>
      <c r="O1034" s="66"/>
      <c r="P1034" s="204">
        <f>O1034*H1034</f>
        <v>0</v>
      </c>
      <c r="Q1034" s="204">
        <v>7.2000000000000005E-4</v>
      </c>
      <c r="R1034" s="204">
        <f>Q1034*H1034</f>
        <v>1.7132400000000002E-2</v>
      </c>
      <c r="S1034" s="204">
        <v>0</v>
      </c>
      <c r="T1034" s="205">
        <f>S1034*H1034</f>
        <v>0</v>
      </c>
      <c r="U1034" s="36"/>
      <c r="V1034" s="36"/>
      <c r="W1034" s="36"/>
      <c r="X1034" s="36"/>
      <c r="Y1034" s="36"/>
      <c r="Z1034" s="36"/>
      <c r="AA1034" s="36"/>
      <c r="AB1034" s="36"/>
      <c r="AC1034" s="36"/>
      <c r="AD1034" s="36"/>
      <c r="AE1034" s="36"/>
      <c r="AR1034" s="206" t="s">
        <v>327</v>
      </c>
      <c r="AT1034" s="206" t="s">
        <v>214</v>
      </c>
      <c r="AU1034" s="206" t="s">
        <v>81</v>
      </c>
      <c r="AY1034" s="19" t="s">
        <v>212</v>
      </c>
      <c r="BE1034" s="207">
        <f>IF(N1034="základní",J1034,0)</f>
        <v>0</v>
      </c>
      <c r="BF1034" s="207">
        <f>IF(N1034="snížená",J1034,0)</f>
        <v>0</v>
      </c>
      <c r="BG1034" s="207">
        <f>IF(N1034="zákl. přenesená",J1034,0)</f>
        <v>0</v>
      </c>
      <c r="BH1034" s="207">
        <f>IF(N1034="sníž. přenesená",J1034,0)</f>
        <v>0</v>
      </c>
      <c r="BI1034" s="207">
        <f>IF(N1034="nulová",J1034,0)</f>
        <v>0</v>
      </c>
      <c r="BJ1034" s="19" t="s">
        <v>79</v>
      </c>
      <c r="BK1034" s="207">
        <f>ROUND(I1034*H1034,2)</f>
        <v>0</v>
      </c>
      <c r="BL1034" s="19" t="s">
        <v>327</v>
      </c>
      <c r="BM1034" s="206" t="s">
        <v>1406</v>
      </c>
    </row>
    <row r="1035" spans="1:65" s="2" customFormat="1" ht="39">
      <c r="A1035" s="36"/>
      <c r="B1035" s="37"/>
      <c r="C1035" s="38"/>
      <c r="D1035" s="208" t="s">
        <v>220</v>
      </c>
      <c r="E1035" s="38"/>
      <c r="F1035" s="209" t="s">
        <v>1393</v>
      </c>
      <c r="G1035" s="38"/>
      <c r="H1035" s="38"/>
      <c r="I1035" s="119"/>
      <c r="J1035" s="38"/>
      <c r="K1035" s="38"/>
      <c r="L1035" s="41"/>
      <c r="M1035" s="210"/>
      <c r="N1035" s="211"/>
      <c r="O1035" s="66"/>
      <c r="P1035" s="66"/>
      <c r="Q1035" s="66"/>
      <c r="R1035" s="66"/>
      <c r="S1035" s="66"/>
      <c r="T1035" s="67"/>
      <c r="U1035" s="36"/>
      <c r="V1035" s="36"/>
      <c r="W1035" s="36"/>
      <c r="X1035" s="36"/>
      <c r="Y1035" s="36"/>
      <c r="Z1035" s="36"/>
      <c r="AA1035" s="36"/>
      <c r="AB1035" s="36"/>
      <c r="AC1035" s="36"/>
      <c r="AD1035" s="36"/>
      <c r="AE1035" s="36"/>
      <c r="AT1035" s="19" t="s">
        <v>220</v>
      </c>
      <c r="AU1035" s="19" t="s">
        <v>81</v>
      </c>
    </row>
    <row r="1036" spans="1:65" s="13" customFormat="1" ht="11.25">
      <c r="B1036" s="212"/>
      <c r="C1036" s="213"/>
      <c r="D1036" s="208" t="s">
        <v>222</v>
      </c>
      <c r="E1036" s="214" t="s">
        <v>21</v>
      </c>
      <c r="F1036" s="215" t="s">
        <v>1407</v>
      </c>
      <c r="G1036" s="213"/>
      <c r="H1036" s="214" t="s">
        <v>21</v>
      </c>
      <c r="I1036" s="216"/>
      <c r="J1036" s="213"/>
      <c r="K1036" s="213"/>
      <c r="L1036" s="217"/>
      <c r="M1036" s="218"/>
      <c r="N1036" s="219"/>
      <c r="O1036" s="219"/>
      <c r="P1036" s="219"/>
      <c r="Q1036" s="219"/>
      <c r="R1036" s="219"/>
      <c r="S1036" s="219"/>
      <c r="T1036" s="220"/>
      <c r="AT1036" s="221" t="s">
        <v>222</v>
      </c>
      <c r="AU1036" s="221" t="s">
        <v>81</v>
      </c>
      <c r="AV1036" s="13" t="s">
        <v>79</v>
      </c>
      <c r="AW1036" s="13" t="s">
        <v>34</v>
      </c>
      <c r="AX1036" s="13" t="s">
        <v>73</v>
      </c>
      <c r="AY1036" s="221" t="s">
        <v>212</v>
      </c>
    </row>
    <row r="1037" spans="1:65" s="13" customFormat="1" ht="11.25">
      <c r="B1037" s="212"/>
      <c r="C1037" s="213"/>
      <c r="D1037" s="208" t="s">
        <v>222</v>
      </c>
      <c r="E1037" s="214" t="s">
        <v>21</v>
      </c>
      <c r="F1037" s="215" t="s">
        <v>1408</v>
      </c>
      <c r="G1037" s="213"/>
      <c r="H1037" s="214" t="s">
        <v>21</v>
      </c>
      <c r="I1037" s="216"/>
      <c r="J1037" s="213"/>
      <c r="K1037" s="213"/>
      <c r="L1037" s="217"/>
      <c r="M1037" s="218"/>
      <c r="N1037" s="219"/>
      <c r="O1037" s="219"/>
      <c r="P1037" s="219"/>
      <c r="Q1037" s="219"/>
      <c r="R1037" s="219"/>
      <c r="S1037" s="219"/>
      <c r="T1037" s="220"/>
      <c r="AT1037" s="221" t="s">
        <v>222</v>
      </c>
      <c r="AU1037" s="221" t="s">
        <v>81</v>
      </c>
      <c r="AV1037" s="13" t="s">
        <v>79</v>
      </c>
      <c r="AW1037" s="13" t="s">
        <v>34</v>
      </c>
      <c r="AX1037" s="13" t="s">
        <v>73</v>
      </c>
      <c r="AY1037" s="221" t="s">
        <v>212</v>
      </c>
    </row>
    <row r="1038" spans="1:65" s="14" customFormat="1" ht="11.25">
      <c r="B1038" s="222"/>
      <c r="C1038" s="223"/>
      <c r="D1038" s="208" t="s">
        <v>222</v>
      </c>
      <c r="E1038" s="224" t="s">
        <v>21</v>
      </c>
      <c r="F1038" s="225" t="s">
        <v>1409</v>
      </c>
      <c r="G1038" s="223"/>
      <c r="H1038" s="226">
        <v>14.96</v>
      </c>
      <c r="I1038" s="227"/>
      <c r="J1038" s="223"/>
      <c r="K1038" s="223"/>
      <c r="L1038" s="228"/>
      <c r="M1038" s="229"/>
      <c r="N1038" s="230"/>
      <c r="O1038" s="230"/>
      <c r="P1038" s="230"/>
      <c r="Q1038" s="230"/>
      <c r="R1038" s="230"/>
      <c r="S1038" s="230"/>
      <c r="T1038" s="231"/>
      <c r="AT1038" s="232" t="s">
        <v>222</v>
      </c>
      <c r="AU1038" s="232" t="s">
        <v>81</v>
      </c>
      <c r="AV1038" s="14" t="s">
        <v>81</v>
      </c>
      <c r="AW1038" s="14" t="s">
        <v>34</v>
      </c>
      <c r="AX1038" s="14" t="s">
        <v>73</v>
      </c>
      <c r="AY1038" s="232" t="s">
        <v>212</v>
      </c>
    </row>
    <row r="1039" spans="1:65" s="13" customFormat="1" ht="11.25">
      <c r="B1039" s="212"/>
      <c r="C1039" s="213"/>
      <c r="D1039" s="208" t="s">
        <v>222</v>
      </c>
      <c r="E1039" s="214" t="s">
        <v>21</v>
      </c>
      <c r="F1039" s="215" t="s">
        <v>1410</v>
      </c>
      <c r="G1039" s="213"/>
      <c r="H1039" s="214" t="s">
        <v>21</v>
      </c>
      <c r="I1039" s="216"/>
      <c r="J1039" s="213"/>
      <c r="K1039" s="213"/>
      <c r="L1039" s="217"/>
      <c r="M1039" s="218"/>
      <c r="N1039" s="219"/>
      <c r="O1039" s="219"/>
      <c r="P1039" s="219"/>
      <c r="Q1039" s="219"/>
      <c r="R1039" s="219"/>
      <c r="S1039" s="219"/>
      <c r="T1039" s="220"/>
      <c r="AT1039" s="221" t="s">
        <v>222</v>
      </c>
      <c r="AU1039" s="221" t="s">
        <v>81</v>
      </c>
      <c r="AV1039" s="13" t="s">
        <v>79</v>
      </c>
      <c r="AW1039" s="13" t="s">
        <v>34</v>
      </c>
      <c r="AX1039" s="13" t="s">
        <v>73</v>
      </c>
      <c r="AY1039" s="221" t="s">
        <v>212</v>
      </c>
    </row>
    <row r="1040" spans="1:65" s="14" customFormat="1" ht="11.25">
      <c r="B1040" s="222"/>
      <c r="C1040" s="223"/>
      <c r="D1040" s="208" t="s">
        <v>222</v>
      </c>
      <c r="E1040" s="224" t="s">
        <v>21</v>
      </c>
      <c r="F1040" s="225" t="s">
        <v>1411</v>
      </c>
      <c r="G1040" s="223"/>
      <c r="H1040" s="226">
        <v>8.8350000000000009</v>
      </c>
      <c r="I1040" s="227"/>
      <c r="J1040" s="223"/>
      <c r="K1040" s="223"/>
      <c r="L1040" s="228"/>
      <c r="M1040" s="229"/>
      <c r="N1040" s="230"/>
      <c r="O1040" s="230"/>
      <c r="P1040" s="230"/>
      <c r="Q1040" s="230"/>
      <c r="R1040" s="230"/>
      <c r="S1040" s="230"/>
      <c r="T1040" s="231"/>
      <c r="AT1040" s="232" t="s">
        <v>222</v>
      </c>
      <c r="AU1040" s="232" t="s">
        <v>81</v>
      </c>
      <c r="AV1040" s="14" t="s">
        <v>81</v>
      </c>
      <c r="AW1040" s="14" t="s">
        <v>34</v>
      </c>
      <c r="AX1040" s="14" t="s">
        <v>73</v>
      </c>
      <c r="AY1040" s="232" t="s">
        <v>212</v>
      </c>
    </row>
    <row r="1041" spans="1:65" s="15" customFormat="1" ht="11.25">
      <c r="B1041" s="233"/>
      <c r="C1041" s="234"/>
      <c r="D1041" s="208" t="s">
        <v>222</v>
      </c>
      <c r="E1041" s="235" t="s">
        <v>21</v>
      </c>
      <c r="F1041" s="236" t="s">
        <v>226</v>
      </c>
      <c r="G1041" s="234"/>
      <c r="H1041" s="237">
        <v>23.795000000000002</v>
      </c>
      <c r="I1041" s="238"/>
      <c r="J1041" s="234"/>
      <c r="K1041" s="234"/>
      <c r="L1041" s="239"/>
      <c r="M1041" s="240"/>
      <c r="N1041" s="241"/>
      <c r="O1041" s="241"/>
      <c r="P1041" s="241"/>
      <c r="Q1041" s="241"/>
      <c r="R1041" s="241"/>
      <c r="S1041" s="241"/>
      <c r="T1041" s="242"/>
      <c r="AT1041" s="243" t="s">
        <v>222</v>
      </c>
      <c r="AU1041" s="243" t="s">
        <v>81</v>
      </c>
      <c r="AV1041" s="15" t="s">
        <v>88</v>
      </c>
      <c r="AW1041" s="15" t="s">
        <v>34</v>
      </c>
      <c r="AX1041" s="15" t="s">
        <v>79</v>
      </c>
      <c r="AY1041" s="243" t="s">
        <v>212</v>
      </c>
    </row>
    <row r="1042" spans="1:65" s="2" customFormat="1" ht="16.5" customHeight="1">
      <c r="A1042" s="36"/>
      <c r="B1042" s="37"/>
      <c r="C1042" s="255" t="s">
        <v>1412</v>
      </c>
      <c r="D1042" s="255" t="s">
        <v>328</v>
      </c>
      <c r="E1042" s="256" t="s">
        <v>1399</v>
      </c>
      <c r="F1042" s="257" t="s">
        <v>1400</v>
      </c>
      <c r="G1042" s="258" t="s">
        <v>150</v>
      </c>
      <c r="H1042" s="259">
        <v>27.364000000000001</v>
      </c>
      <c r="I1042" s="260"/>
      <c r="J1042" s="261">
        <f>ROUND(I1042*H1042,2)</f>
        <v>0</v>
      </c>
      <c r="K1042" s="257" t="s">
        <v>218</v>
      </c>
      <c r="L1042" s="262"/>
      <c r="M1042" s="263" t="s">
        <v>21</v>
      </c>
      <c r="N1042" s="264" t="s">
        <v>44</v>
      </c>
      <c r="O1042" s="66"/>
      <c r="P1042" s="204">
        <f>O1042*H1042</f>
        <v>0</v>
      </c>
      <c r="Q1042" s="204">
        <v>1.9E-3</v>
      </c>
      <c r="R1042" s="204">
        <f>Q1042*H1042</f>
        <v>5.1991599999999999E-2</v>
      </c>
      <c r="S1042" s="204">
        <v>0</v>
      </c>
      <c r="T1042" s="205">
        <f>S1042*H1042</f>
        <v>0</v>
      </c>
      <c r="U1042" s="36"/>
      <c r="V1042" s="36"/>
      <c r="W1042" s="36"/>
      <c r="X1042" s="36"/>
      <c r="Y1042" s="36"/>
      <c r="Z1042" s="36"/>
      <c r="AA1042" s="36"/>
      <c r="AB1042" s="36"/>
      <c r="AC1042" s="36"/>
      <c r="AD1042" s="36"/>
      <c r="AE1042" s="36"/>
      <c r="AR1042" s="206" t="s">
        <v>438</v>
      </c>
      <c r="AT1042" s="206" t="s">
        <v>328</v>
      </c>
      <c r="AU1042" s="206" t="s">
        <v>81</v>
      </c>
      <c r="AY1042" s="19" t="s">
        <v>212</v>
      </c>
      <c r="BE1042" s="207">
        <f>IF(N1042="základní",J1042,0)</f>
        <v>0</v>
      </c>
      <c r="BF1042" s="207">
        <f>IF(N1042="snížená",J1042,0)</f>
        <v>0</v>
      </c>
      <c r="BG1042" s="207">
        <f>IF(N1042="zákl. přenesená",J1042,0)</f>
        <v>0</v>
      </c>
      <c r="BH1042" s="207">
        <f>IF(N1042="sníž. přenesená",J1042,0)</f>
        <v>0</v>
      </c>
      <c r="BI1042" s="207">
        <f>IF(N1042="nulová",J1042,0)</f>
        <v>0</v>
      </c>
      <c r="BJ1042" s="19" t="s">
        <v>79</v>
      </c>
      <c r="BK1042" s="207">
        <f>ROUND(I1042*H1042,2)</f>
        <v>0</v>
      </c>
      <c r="BL1042" s="19" t="s">
        <v>327</v>
      </c>
      <c r="BM1042" s="206" t="s">
        <v>1413</v>
      </c>
    </row>
    <row r="1043" spans="1:65" s="14" customFormat="1" ht="11.25">
      <c r="B1043" s="222"/>
      <c r="C1043" s="223"/>
      <c r="D1043" s="208" t="s">
        <v>222</v>
      </c>
      <c r="E1043" s="223"/>
      <c r="F1043" s="225" t="s">
        <v>1414</v>
      </c>
      <c r="G1043" s="223"/>
      <c r="H1043" s="226">
        <v>27.364000000000001</v>
      </c>
      <c r="I1043" s="227"/>
      <c r="J1043" s="223"/>
      <c r="K1043" s="223"/>
      <c r="L1043" s="228"/>
      <c r="M1043" s="229"/>
      <c r="N1043" s="230"/>
      <c r="O1043" s="230"/>
      <c r="P1043" s="230"/>
      <c r="Q1043" s="230"/>
      <c r="R1043" s="230"/>
      <c r="S1043" s="230"/>
      <c r="T1043" s="231"/>
      <c r="AT1043" s="232" t="s">
        <v>222</v>
      </c>
      <c r="AU1043" s="232" t="s">
        <v>81</v>
      </c>
      <c r="AV1043" s="14" t="s">
        <v>81</v>
      </c>
      <c r="AW1043" s="14" t="s">
        <v>4</v>
      </c>
      <c r="AX1043" s="14" t="s">
        <v>79</v>
      </c>
      <c r="AY1043" s="232" t="s">
        <v>212</v>
      </c>
    </row>
    <row r="1044" spans="1:65" s="2" customFormat="1" ht="16.5" customHeight="1">
      <c r="A1044" s="36"/>
      <c r="B1044" s="37"/>
      <c r="C1044" s="195" t="s">
        <v>1415</v>
      </c>
      <c r="D1044" s="195" t="s">
        <v>214</v>
      </c>
      <c r="E1044" s="196" t="s">
        <v>1416</v>
      </c>
      <c r="F1044" s="197" t="s">
        <v>1417</v>
      </c>
      <c r="G1044" s="198" t="s">
        <v>146</v>
      </c>
      <c r="H1044" s="199">
        <v>42.5</v>
      </c>
      <c r="I1044" s="200"/>
      <c r="J1044" s="201">
        <f>ROUND(I1044*H1044,2)</f>
        <v>0</v>
      </c>
      <c r="K1044" s="197" t="s">
        <v>218</v>
      </c>
      <c r="L1044" s="41"/>
      <c r="M1044" s="202" t="s">
        <v>21</v>
      </c>
      <c r="N1044" s="203" t="s">
        <v>44</v>
      </c>
      <c r="O1044" s="66"/>
      <c r="P1044" s="204">
        <f>O1044*H1044</f>
        <v>0</v>
      </c>
      <c r="Q1044" s="204">
        <v>8.9999999999999998E-4</v>
      </c>
      <c r="R1044" s="204">
        <f>Q1044*H1044</f>
        <v>3.8249999999999999E-2</v>
      </c>
      <c r="S1044" s="204">
        <v>0</v>
      </c>
      <c r="T1044" s="205">
        <f>S1044*H1044</f>
        <v>0</v>
      </c>
      <c r="U1044" s="36"/>
      <c r="V1044" s="36"/>
      <c r="W1044" s="36"/>
      <c r="X1044" s="36"/>
      <c r="Y1044" s="36"/>
      <c r="Z1044" s="36"/>
      <c r="AA1044" s="36"/>
      <c r="AB1044" s="36"/>
      <c r="AC1044" s="36"/>
      <c r="AD1044" s="36"/>
      <c r="AE1044" s="36"/>
      <c r="AR1044" s="206" t="s">
        <v>327</v>
      </c>
      <c r="AT1044" s="206" t="s">
        <v>214</v>
      </c>
      <c r="AU1044" s="206" t="s">
        <v>81</v>
      </c>
      <c r="AY1044" s="19" t="s">
        <v>212</v>
      </c>
      <c r="BE1044" s="207">
        <f>IF(N1044="základní",J1044,0)</f>
        <v>0</v>
      </c>
      <c r="BF1044" s="207">
        <f>IF(N1044="snížená",J1044,0)</f>
        <v>0</v>
      </c>
      <c r="BG1044" s="207">
        <f>IF(N1044="zákl. přenesená",J1044,0)</f>
        <v>0</v>
      </c>
      <c r="BH1044" s="207">
        <f>IF(N1044="sníž. přenesená",J1044,0)</f>
        <v>0</v>
      </c>
      <c r="BI1044" s="207">
        <f>IF(N1044="nulová",J1044,0)</f>
        <v>0</v>
      </c>
      <c r="BJ1044" s="19" t="s">
        <v>79</v>
      </c>
      <c r="BK1044" s="207">
        <f>ROUND(I1044*H1044,2)</f>
        <v>0</v>
      </c>
      <c r="BL1044" s="19" t="s">
        <v>327</v>
      </c>
      <c r="BM1044" s="206" t="s">
        <v>1418</v>
      </c>
    </row>
    <row r="1045" spans="1:65" s="2" customFormat="1" ht="39">
      <c r="A1045" s="36"/>
      <c r="B1045" s="37"/>
      <c r="C1045" s="38"/>
      <c r="D1045" s="208" t="s">
        <v>220</v>
      </c>
      <c r="E1045" s="38"/>
      <c r="F1045" s="209" t="s">
        <v>1419</v>
      </c>
      <c r="G1045" s="38"/>
      <c r="H1045" s="38"/>
      <c r="I1045" s="119"/>
      <c r="J1045" s="38"/>
      <c r="K1045" s="38"/>
      <c r="L1045" s="41"/>
      <c r="M1045" s="210"/>
      <c r="N1045" s="211"/>
      <c r="O1045" s="66"/>
      <c r="P1045" s="66"/>
      <c r="Q1045" s="66"/>
      <c r="R1045" s="66"/>
      <c r="S1045" s="66"/>
      <c r="T1045" s="67"/>
      <c r="U1045" s="36"/>
      <c r="V1045" s="36"/>
      <c r="W1045" s="36"/>
      <c r="X1045" s="36"/>
      <c r="Y1045" s="36"/>
      <c r="Z1045" s="36"/>
      <c r="AA1045" s="36"/>
      <c r="AB1045" s="36"/>
      <c r="AC1045" s="36"/>
      <c r="AD1045" s="36"/>
      <c r="AE1045" s="36"/>
      <c r="AT1045" s="19" t="s">
        <v>220</v>
      </c>
      <c r="AU1045" s="19" t="s">
        <v>81</v>
      </c>
    </row>
    <row r="1046" spans="1:65" s="14" customFormat="1" ht="11.25">
      <c r="B1046" s="222"/>
      <c r="C1046" s="223"/>
      <c r="D1046" s="208" t="s">
        <v>222</v>
      </c>
      <c r="E1046" s="224" t="s">
        <v>21</v>
      </c>
      <c r="F1046" s="225" t="s">
        <v>1420</v>
      </c>
      <c r="G1046" s="223"/>
      <c r="H1046" s="226">
        <v>42.5</v>
      </c>
      <c r="I1046" s="227"/>
      <c r="J1046" s="223"/>
      <c r="K1046" s="223"/>
      <c r="L1046" s="228"/>
      <c r="M1046" s="229"/>
      <c r="N1046" s="230"/>
      <c r="O1046" s="230"/>
      <c r="P1046" s="230"/>
      <c r="Q1046" s="230"/>
      <c r="R1046" s="230"/>
      <c r="S1046" s="230"/>
      <c r="T1046" s="231"/>
      <c r="AT1046" s="232" t="s">
        <v>222</v>
      </c>
      <c r="AU1046" s="232" t="s">
        <v>81</v>
      </c>
      <c r="AV1046" s="14" t="s">
        <v>81</v>
      </c>
      <c r="AW1046" s="14" t="s">
        <v>34</v>
      </c>
      <c r="AX1046" s="14" t="s">
        <v>79</v>
      </c>
      <c r="AY1046" s="232" t="s">
        <v>212</v>
      </c>
    </row>
    <row r="1047" spans="1:65" s="2" customFormat="1" ht="21.75" customHeight="1">
      <c r="A1047" s="36"/>
      <c r="B1047" s="37"/>
      <c r="C1047" s="195" t="s">
        <v>1421</v>
      </c>
      <c r="D1047" s="195" t="s">
        <v>214</v>
      </c>
      <c r="E1047" s="196" t="s">
        <v>1422</v>
      </c>
      <c r="F1047" s="197" t="s">
        <v>1423</v>
      </c>
      <c r="G1047" s="198" t="s">
        <v>146</v>
      </c>
      <c r="H1047" s="199">
        <v>42.5</v>
      </c>
      <c r="I1047" s="200"/>
      <c r="J1047" s="201">
        <f>ROUND(I1047*H1047,2)</f>
        <v>0</v>
      </c>
      <c r="K1047" s="197" t="s">
        <v>218</v>
      </c>
      <c r="L1047" s="41"/>
      <c r="M1047" s="202" t="s">
        <v>21</v>
      </c>
      <c r="N1047" s="203" t="s">
        <v>44</v>
      </c>
      <c r="O1047" s="66"/>
      <c r="P1047" s="204">
        <f>O1047*H1047</f>
        <v>0</v>
      </c>
      <c r="Q1047" s="204">
        <v>1.3500000000000001E-3</v>
      </c>
      <c r="R1047" s="204">
        <f>Q1047*H1047</f>
        <v>5.7375000000000002E-2</v>
      </c>
      <c r="S1047" s="204">
        <v>0</v>
      </c>
      <c r="T1047" s="205">
        <f>S1047*H1047</f>
        <v>0</v>
      </c>
      <c r="U1047" s="36"/>
      <c r="V1047" s="36"/>
      <c r="W1047" s="36"/>
      <c r="X1047" s="36"/>
      <c r="Y1047" s="36"/>
      <c r="Z1047" s="36"/>
      <c r="AA1047" s="36"/>
      <c r="AB1047" s="36"/>
      <c r="AC1047" s="36"/>
      <c r="AD1047" s="36"/>
      <c r="AE1047" s="36"/>
      <c r="AR1047" s="206" t="s">
        <v>327</v>
      </c>
      <c r="AT1047" s="206" t="s">
        <v>214</v>
      </c>
      <c r="AU1047" s="206" t="s">
        <v>81</v>
      </c>
      <c r="AY1047" s="19" t="s">
        <v>212</v>
      </c>
      <c r="BE1047" s="207">
        <f>IF(N1047="základní",J1047,0)</f>
        <v>0</v>
      </c>
      <c r="BF1047" s="207">
        <f>IF(N1047="snížená",J1047,0)</f>
        <v>0</v>
      </c>
      <c r="BG1047" s="207">
        <f>IF(N1047="zákl. přenesená",J1047,0)</f>
        <v>0</v>
      </c>
      <c r="BH1047" s="207">
        <f>IF(N1047="sníž. přenesená",J1047,0)</f>
        <v>0</v>
      </c>
      <c r="BI1047" s="207">
        <f>IF(N1047="nulová",J1047,0)</f>
        <v>0</v>
      </c>
      <c r="BJ1047" s="19" t="s">
        <v>79</v>
      </c>
      <c r="BK1047" s="207">
        <f>ROUND(I1047*H1047,2)</f>
        <v>0</v>
      </c>
      <c r="BL1047" s="19" t="s">
        <v>327</v>
      </c>
      <c r="BM1047" s="206" t="s">
        <v>1424</v>
      </c>
    </row>
    <row r="1048" spans="1:65" s="2" customFormat="1" ht="39">
      <c r="A1048" s="36"/>
      <c r="B1048" s="37"/>
      <c r="C1048" s="38"/>
      <c r="D1048" s="208" t="s">
        <v>220</v>
      </c>
      <c r="E1048" s="38"/>
      <c r="F1048" s="209" t="s">
        <v>1419</v>
      </c>
      <c r="G1048" s="38"/>
      <c r="H1048" s="38"/>
      <c r="I1048" s="119"/>
      <c r="J1048" s="38"/>
      <c r="K1048" s="38"/>
      <c r="L1048" s="41"/>
      <c r="M1048" s="210"/>
      <c r="N1048" s="211"/>
      <c r="O1048" s="66"/>
      <c r="P1048" s="66"/>
      <c r="Q1048" s="66"/>
      <c r="R1048" s="66"/>
      <c r="S1048" s="66"/>
      <c r="T1048" s="67"/>
      <c r="U1048" s="36"/>
      <c r="V1048" s="36"/>
      <c r="W1048" s="36"/>
      <c r="X1048" s="36"/>
      <c r="Y1048" s="36"/>
      <c r="Z1048" s="36"/>
      <c r="AA1048" s="36"/>
      <c r="AB1048" s="36"/>
      <c r="AC1048" s="36"/>
      <c r="AD1048" s="36"/>
      <c r="AE1048" s="36"/>
      <c r="AT1048" s="19" t="s">
        <v>220</v>
      </c>
      <c r="AU1048" s="19" t="s">
        <v>81</v>
      </c>
    </row>
    <row r="1049" spans="1:65" s="14" customFormat="1" ht="11.25">
      <c r="B1049" s="222"/>
      <c r="C1049" s="223"/>
      <c r="D1049" s="208" t="s">
        <v>222</v>
      </c>
      <c r="E1049" s="224" t="s">
        <v>21</v>
      </c>
      <c r="F1049" s="225" t="s">
        <v>1425</v>
      </c>
      <c r="G1049" s="223"/>
      <c r="H1049" s="226">
        <v>42.5</v>
      </c>
      <c r="I1049" s="227"/>
      <c r="J1049" s="223"/>
      <c r="K1049" s="223"/>
      <c r="L1049" s="228"/>
      <c r="M1049" s="229"/>
      <c r="N1049" s="230"/>
      <c r="O1049" s="230"/>
      <c r="P1049" s="230"/>
      <c r="Q1049" s="230"/>
      <c r="R1049" s="230"/>
      <c r="S1049" s="230"/>
      <c r="T1049" s="231"/>
      <c r="AT1049" s="232" t="s">
        <v>222</v>
      </c>
      <c r="AU1049" s="232" t="s">
        <v>81</v>
      </c>
      <c r="AV1049" s="14" t="s">
        <v>81</v>
      </c>
      <c r="AW1049" s="14" t="s">
        <v>34</v>
      </c>
      <c r="AX1049" s="14" t="s">
        <v>79</v>
      </c>
      <c r="AY1049" s="232" t="s">
        <v>212</v>
      </c>
    </row>
    <row r="1050" spans="1:65" s="2" customFormat="1" ht="16.5" customHeight="1">
      <c r="A1050" s="36"/>
      <c r="B1050" s="37"/>
      <c r="C1050" s="195" t="s">
        <v>1426</v>
      </c>
      <c r="D1050" s="195" t="s">
        <v>214</v>
      </c>
      <c r="E1050" s="196" t="s">
        <v>1427</v>
      </c>
      <c r="F1050" s="197" t="s">
        <v>1428</v>
      </c>
      <c r="G1050" s="198" t="s">
        <v>146</v>
      </c>
      <c r="H1050" s="199">
        <v>5.33</v>
      </c>
      <c r="I1050" s="200"/>
      <c r="J1050" s="201">
        <f>ROUND(I1050*H1050,2)</f>
        <v>0</v>
      </c>
      <c r="K1050" s="197" t="s">
        <v>21</v>
      </c>
      <c r="L1050" s="41"/>
      <c r="M1050" s="202" t="s">
        <v>21</v>
      </c>
      <c r="N1050" s="203" t="s">
        <v>44</v>
      </c>
      <c r="O1050" s="66"/>
      <c r="P1050" s="204">
        <f>O1050*H1050</f>
        <v>0</v>
      </c>
      <c r="Q1050" s="204">
        <v>4.0800000000000003E-3</v>
      </c>
      <c r="R1050" s="204">
        <f>Q1050*H1050</f>
        <v>2.1746400000000003E-2</v>
      </c>
      <c r="S1050" s="204">
        <v>0</v>
      </c>
      <c r="T1050" s="205">
        <f>S1050*H1050</f>
        <v>0</v>
      </c>
      <c r="U1050" s="36"/>
      <c r="V1050" s="36"/>
      <c r="W1050" s="36"/>
      <c r="X1050" s="36"/>
      <c r="Y1050" s="36"/>
      <c r="Z1050" s="36"/>
      <c r="AA1050" s="36"/>
      <c r="AB1050" s="36"/>
      <c r="AC1050" s="36"/>
      <c r="AD1050" s="36"/>
      <c r="AE1050" s="36"/>
      <c r="AR1050" s="206" t="s">
        <v>327</v>
      </c>
      <c r="AT1050" s="206" t="s">
        <v>214</v>
      </c>
      <c r="AU1050" s="206" t="s">
        <v>81</v>
      </c>
      <c r="AY1050" s="19" t="s">
        <v>212</v>
      </c>
      <c r="BE1050" s="207">
        <f>IF(N1050="základní",J1050,0)</f>
        <v>0</v>
      </c>
      <c r="BF1050" s="207">
        <f>IF(N1050="snížená",J1050,0)</f>
        <v>0</v>
      </c>
      <c r="BG1050" s="207">
        <f>IF(N1050="zákl. přenesená",J1050,0)</f>
        <v>0</v>
      </c>
      <c r="BH1050" s="207">
        <f>IF(N1050="sníž. přenesená",J1050,0)</f>
        <v>0</v>
      </c>
      <c r="BI1050" s="207">
        <f>IF(N1050="nulová",J1050,0)</f>
        <v>0</v>
      </c>
      <c r="BJ1050" s="19" t="s">
        <v>79</v>
      </c>
      <c r="BK1050" s="207">
        <f>ROUND(I1050*H1050,2)</f>
        <v>0</v>
      </c>
      <c r="BL1050" s="19" t="s">
        <v>327</v>
      </c>
      <c r="BM1050" s="206" t="s">
        <v>1429</v>
      </c>
    </row>
    <row r="1051" spans="1:65" s="2" customFormat="1" ht="39">
      <c r="A1051" s="36"/>
      <c r="B1051" s="37"/>
      <c r="C1051" s="38"/>
      <c r="D1051" s="208" t="s">
        <v>220</v>
      </c>
      <c r="E1051" s="38"/>
      <c r="F1051" s="209" t="s">
        <v>1419</v>
      </c>
      <c r="G1051" s="38"/>
      <c r="H1051" s="38"/>
      <c r="I1051" s="119"/>
      <c r="J1051" s="38"/>
      <c r="K1051" s="38"/>
      <c r="L1051" s="41"/>
      <c r="M1051" s="210"/>
      <c r="N1051" s="211"/>
      <c r="O1051" s="66"/>
      <c r="P1051" s="66"/>
      <c r="Q1051" s="66"/>
      <c r="R1051" s="66"/>
      <c r="S1051" s="66"/>
      <c r="T1051" s="67"/>
      <c r="U1051" s="36"/>
      <c r="V1051" s="36"/>
      <c r="W1051" s="36"/>
      <c r="X1051" s="36"/>
      <c r="Y1051" s="36"/>
      <c r="Z1051" s="36"/>
      <c r="AA1051" s="36"/>
      <c r="AB1051" s="36"/>
      <c r="AC1051" s="36"/>
      <c r="AD1051" s="36"/>
      <c r="AE1051" s="36"/>
      <c r="AT1051" s="19" t="s">
        <v>220</v>
      </c>
      <c r="AU1051" s="19" t="s">
        <v>81</v>
      </c>
    </row>
    <row r="1052" spans="1:65" s="14" customFormat="1" ht="11.25">
      <c r="B1052" s="222"/>
      <c r="C1052" s="223"/>
      <c r="D1052" s="208" t="s">
        <v>222</v>
      </c>
      <c r="E1052" s="224" t="s">
        <v>21</v>
      </c>
      <c r="F1052" s="225" t="s">
        <v>1430</v>
      </c>
      <c r="G1052" s="223"/>
      <c r="H1052" s="226">
        <v>5.33</v>
      </c>
      <c r="I1052" s="227"/>
      <c r="J1052" s="223"/>
      <c r="K1052" s="223"/>
      <c r="L1052" s="228"/>
      <c r="M1052" s="229"/>
      <c r="N1052" s="230"/>
      <c r="O1052" s="230"/>
      <c r="P1052" s="230"/>
      <c r="Q1052" s="230"/>
      <c r="R1052" s="230"/>
      <c r="S1052" s="230"/>
      <c r="T1052" s="231"/>
      <c r="AT1052" s="232" t="s">
        <v>222</v>
      </c>
      <c r="AU1052" s="232" t="s">
        <v>81</v>
      </c>
      <c r="AV1052" s="14" t="s">
        <v>81</v>
      </c>
      <c r="AW1052" s="14" t="s">
        <v>34</v>
      </c>
      <c r="AX1052" s="14" t="s">
        <v>79</v>
      </c>
      <c r="AY1052" s="232" t="s">
        <v>212</v>
      </c>
    </row>
    <row r="1053" spans="1:65" s="2" customFormat="1" ht="21.75" customHeight="1">
      <c r="A1053" s="36"/>
      <c r="B1053" s="37"/>
      <c r="C1053" s="195" t="s">
        <v>1431</v>
      </c>
      <c r="D1053" s="195" t="s">
        <v>214</v>
      </c>
      <c r="E1053" s="196" t="s">
        <v>1432</v>
      </c>
      <c r="F1053" s="197" t="s">
        <v>1433</v>
      </c>
      <c r="G1053" s="198" t="s">
        <v>150</v>
      </c>
      <c r="H1053" s="199">
        <v>132</v>
      </c>
      <c r="I1053" s="200"/>
      <c r="J1053" s="201">
        <f>ROUND(I1053*H1053,2)</f>
        <v>0</v>
      </c>
      <c r="K1053" s="197" t="s">
        <v>218</v>
      </c>
      <c r="L1053" s="41"/>
      <c r="M1053" s="202" t="s">
        <v>21</v>
      </c>
      <c r="N1053" s="203" t="s">
        <v>44</v>
      </c>
      <c r="O1053" s="66"/>
      <c r="P1053" s="204">
        <f>O1053*H1053</f>
        <v>0</v>
      </c>
      <c r="Q1053" s="204">
        <v>0</v>
      </c>
      <c r="R1053" s="204">
        <f>Q1053*H1053</f>
        <v>0</v>
      </c>
      <c r="S1053" s="204">
        <v>0</v>
      </c>
      <c r="T1053" s="205">
        <f>S1053*H1053</f>
        <v>0</v>
      </c>
      <c r="U1053" s="36"/>
      <c r="V1053" s="36"/>
      <c r="W1053" s="36"/>
      <c r="X1053" s="36"/>
      <c r="Y1053" s="36"/>
      <c r="Z1053" s="36"/>
      <c r="AA1053" s="36"/>
      <c r="AB1053" s="36"/>
      <c r="AC1053" s="36"/>
      <c r="AD1053" s="36"/>
      <c r="AE1053" s="36"/>
      <c r="AR1053" s="206" t="s">
        <v>327</v>
      </c>
      <c r="AT1053" s="206" t="s">
        <v>214</v>
      </c>
      <c r="AU1053" s="206" t="s">
        <v>81</v>
      </c>
      <c r="AY1053" s="19" t="s">
        <v>212</v>
      </c>
      <c r="BE1053" s="207">
        <f>IF(N1053="základní",J1053,0)</f>
        <v>0</v>
      </c>
      <c r="BF1053" s="207">
        <f>IF(N1053="snížená",J1053,0)</f>
        <v>0</v>
      </c>
      <c r="BG1053" s="207">
        <f>IF(N1053="zákl. přenesená",J1053,0)</f>
        <v>0</v>
      </c>
      <c r="BH1053" s="207">
        <f>IF(N1053="sníž. přenesená",J1053,0)</f>
        <v>0</v>
      </c>
      <c r="BI1053" s="207">
        <f>IF(N1053="nulová",J1053,0)</f>
        <v>0</v>
      </c>
      <c r="BJ1053" s="19" t="s">
        <v>79</v>
      </c>
      <c r="BK1053" s="207">
        <f>ROUND(I1053*H1053,2)</f>
        <v>0</v>
      </c>
      <c r="BL1053" s="19" t="s">
        <v>327</v>
      </c>
      <c r="BM1053" s="206" t="s">
        <v>1434</v>
      </c>
    </row>
    <row r="1054" spans="1:65" s="13" customFormat="1" ht="11.25">
      <c r="B1054" s="212"/>
      <c r="C1054" s="213"/>
      <c r="D1054" s="208" t="s">
        <v>222</v>
      </c>
      <c r="E1054" s="214" t="s">
        <v>21</v>
      </c>
      <c r="F1054" s="215" t="s">
        <v>1435</v>
      </c>
      <c r="G1054" s="213"/>
      <c r="H1054" s="214" t="s">
        <v>21</v>
      </c>
      <c r="I1054" s="216"/>
      <c r="J1054" s="213"/>
      <c r="K1054" s="213"/>
      <c r="L1054" s="217"/>
      <c r="M1054" s="218"/>
      <c r="N1054" s="219"/>
      <c r="O1054" s="219"/>
      <c r="P1054" s="219"/>
      <c r="Q1054" s="219"/>
      <c r="R1054" s="219"/>
      <c r="S1054" s="219"/>
      <c r="T1054" s="220"/>
      <c r="AT1054" s="221" t="s">
        <v>222</v>
      </c>
      <c r="AU1054" s="221" t="s">
        <v>81</v>
      </c>
      <c r="AV1054" s="13" t="s">
        <v>79</v>
      </c>
      <c r="AW1054" s="13" t="s">
        <v>34</v>
      </c>
      <c r="AX1054" s="13" t="s">
        <v>73</v>
      </c>
      <c r="AY1054" s="221" t="s">
        <v>212</v>
      </c>
    </row>
    <row r="1055" spans="1:65" s="13" customFormat="1" ht="11.25">
      <c r="B1055" s="212"/>
      <c r="C1055" s="213"/>
      <c r="D1055" s="208" t="s">
        <v>222</v>
      </c>
      <c r="E1055" s="214" t="s">
        <v>21</v>
      </c>
      <c r="F1055" s="215" t="s">
        <v>1394</v>
      </c>
      <c r="G1055" s="213"/>
      <c r="H1055" s="214" t="s">
        <v>21</v>
      </c>
      <c r="I1055" s="216"/>
      <c r="J1055" s="213"/>
      <c r="K1055" s="213"/>
      <c r="L1055" s="217"/>
      <c r="M1055" s="218"/>
      <c r="N1055" s="219"/>
      <c r="O1055" s="219"/>
      <c r="P1055" s="219"/>
      <c r="Q1055" s="219"/>
      <c r="R1055" s="219"/>
      <c r="S1055" s="219"/>
      <c r="T1055" s="220"/>
      <c r="AT1055" s="221" t="s">
        <v>222</v>
      </c>
      <c r="AU1055" s="221" t="s">
        <v>81</v>
      </c>
      <c r="AV1055" s="13" t="s">
        <v>79</v>
      </c>
      <c r="AW1055" s="13" t="s">
        <v>34</v>
      </c>
      <c r="AX1055" s="13" t="s">
        <v>73</v>
      </c>
      <c r="AY1055" s="221" t="s">
        <v>212</v>
      </c>
    </row>
    <row r="1056" spans="1:65" s="14" customFormat="1" ht="11.25">
      <c r="B1056" s="222"/>
      <c r="C1056" s="223"/>
      <c r="D1056" s="208" t="s">
        <v>222</v>
      </c>
      <c r="E1056" s="224" t="s">
        <v>21</v>
      </c>
      <c r="F1056" s="225" t="s">
        <v>1436</v>
      </c>
      <c r="G1056" s="223"/>
      <c r="H1056" s="226">
        <v>94</v>
      </c>
      <c r="I1056" s="227"/>
      <c r="J1056" s="223"/>
      <c r="K1056" s="223"/>
      <c r="L1056" s="228"/>
      <c r="M1056" s="229"/>
      <c r="N1056" s="230"/>
      <c r="O1056" s="230"/>
      <c r="P1056" s="230"/>
      <c r="Q1056" s="230"/>
      <c r="R1056" s="230"/>
      <c r="S1056" s="230"/>
      <c r="T1056" s="231"/>
      <c r="AT1056" s="232" t="s">
        <v>222</v>
      </c>
      <c r="AU1056" s="232" t="s">
        <v>81</v>
      </c>
      <c r="AV1056" s="14" t="s">
        <v>81</v>
      </c>
      <c r="AW1056" s="14" t="s">
        <v>34</v>
      </c>
      <c r="AX1056" s="14" t="s">
        <v>73</v>
      </c>
      <c r="AY1056" s="232" t="s">
        <v>212</v>
      </c>
    </row>
    <row r="1057" spans="1:65" s="13" customFormat="1" ht="11.25">
      <c r="B1057" s="212"/>
      <c r="C1057" s="213"/>
      <c r="D1057" s="208" t="s">
        <v>222</v>
      </c>
      <c r="E1057" s="214" t="s">
        <v>21</v>
      </c>
      <c r="F1057" s="215" t="s">
        <v>1396</v>
      </c>
      <c r="G1057" s="213"/>
      <c r="H1057" s="214" t="s">
        <v>21</v>
      </c>
      <c r="I1057" s="216"/>
      <c r="J1057" s="213"/>
      <c r="K1057" s="213"/>
      <c r="L1057" s="217"/>
      <c r="M1057" s="218"/>
      <c r="N1057" s="219"/>
      <c r="O1057" s="219"/>
      <c r="P1057" s="219"/>
      <c r="Q1057" s="219"/>
      <c r="R1057" s="219"/>
      <c r="S1057" s="219"/>
      <c r="T1057" s="220"/>
      <c r="AT1057" s="221" t="s">
        <v>222</v>
      </c>
      <c r="AU1057" s="221" t="s">
        <v>81</v>
      </c>
      <c r="AV1057" s="13" t="s">
        <v>79</v>
      </c>
      <c r="AW1057" s="13" t="s">
        <v>34</v>
      </c>
      <c r="AX1057" s="13" t="s">
        <v>73</v>
      </c>
      <c r="AY1057" s="221" t="s">
        <v>212</v>
      </c>
    </row>
    <row r="1058" spans="1:65" s="14" customFormat="1" ht="11.25">
      <c r="B1058" s="222"/>
      <c r="C1058" s="223"/>
      <c r="D1058" s="208" t="s">
        <v>222</v>
      </c>
      <c r="E1058" s="224" t="s">
        <v>21</v>
      </c>
      <c r="F1058" s="225" t="s">
        <v>1437</v>
      </c>
      <c r="G1058" s="223"/>
      <c r="H1058" s="226">
        <v>38</v>
      </c>
      <c r="I1058" s="227"/>
      <c r="J1058" s="223"/>
      <c r="K1058" s="223"/>
      <c r="L1058" s="228"/>
      <c r="M1058" s="229"/>
      <c r="N1058" s="230"/>
      <c r="O1058" s="230"/>
      <c r="P1058" s="230"/>
      <c r="Q1058" s="230"/>
      <c r="R1058" s="230"/>
      <c r="S1058" s="230"/>
      <c r="T1058" s="231"/>
      <c r="AT1058" s="232" t="s">
        <v>222</v>
      </c>
      <c r="AU1058" s="232" t="s">
        <v>81</v>
      </c>
      <c r="AV1058" s="14" t="s">
        <v>81</v>
      </c>
      <c r="AW1058" s="14" t="s">
        <v>34</v>
      </c>
      <c r="AX1058" s="14" t="s">
        <v>73</v>
      </c>
      <c r="AY1058" s="232" t="s">
        <v>212</v>
      </c>
    </row>
    <row r="1059" spans="1:65" s="15" customFormat="1" ht="11.25">
      <c r="B1059" s="233"/>
      <c r="C1059" s="234"/>
      <c r="D1059" s="208" t="s">
        <v>222</v>
      </c>
      <c r="E1059" s="235" t="s">
        <v>21</v>
      </c>
      <c r="F1059" s="236" t="s">
        <v>226</v>
      </c>
      <c r="G1059" s="234"/>
      <c r="H1059" s="237">
        <v>132</v>
      </c>
      <c r="I1059" s="238"/>
      <c r="J1059" s="234"/>
      <c r="K1059" s="234"/>
      <c r="L1059" s="239"/>
      <c r="M1059" s="240"/>
      <c r="N1059" s="241"/>
      <c r="O1059" s="241"/>
      <c r="P1059" s="241"/>
      <c r="Q1059" s="241"/>
      <c r="R1059" s="241"/>
      <c r="S1059" s="241"/>
      <c r="T1059" s="242"/>
      <c r="AT1059" s="243" t="s">
        <v>222</v>
      </c>
      <c r="AU1059" s="243" t="s">
        <v>81</v>
      </c>
      <c r="AV1059" s="15" t="s">
        <v>88</v>
      </c>
      <c r="AW1059" s="15" t="s">
        <v>34</v>
      </c>
      <c r="AX1059" s="15" t="s">
        <v>79</v>
      </c>
      <c r="AY1059" s="243" t="s">
        <v>212</v>
      </c>
    </row>
    <row r="1060" spans="1:65" s="2" customFormat="1" ht="16.5" customHeight="1">
      <c r="A1060" s="36"/>
      <c r="B1060" s="37"/>
      <c r="C1060" s="255" t="s">
        <v>1438</v>
      </c>
      <c r="D1060" s="255" t="s">
        <v>328</v>
      </c>
      <c r="E1060" s="256" t="s">
        <v>1439</v>
      </c>
      <c r="F1060" s="257" t="s">
        <v>1440</v>
      </c>
      <c r="G1060" s="258" t="s">
        <v>150</v>
      </c>
      <c r="H1060" s="259">
        <v>151.80000000000001</v>
      </c>
      <c r="I1060" s="260"/>
      <c r="J1060" s="261">
        <f>ROUND(I1060*H1060,2)</f>
        <v>0</v>
      </c>
      <c r="K1060" s="257" t="s">
        <v>218</v>
      </c>
      <c r="L1060" s="262"/>
      <c r="M1060" s="263" t="s">
        <v>21</v>
      </c>
      <c r="N1060" s="264" t="s">
        <v>44</v>
      </c>
      <c r="O1060" s="66"/>
      <c r="P1060" s="204">
        <f>O1060*H1060</f>
        <v>0</v>
      </c>
      <c r="Q1060" s="204">
        <v>2.9999999999999997E-4</v>
      </c>
      <c r="R1060" s="204">
        <f>Q1060*H1060</f>
        <v>4.5539999999999997E-2</v>
      </c>
      <c r="S1060" s="204">
        <v>0</v>
      </c>
      <c r="T1060" s="205">
        <f>S1060*H1060</f>
        <v>0</v>
      </c>
      <c r="U1060" s="36"/>
      <c r="V1060" s="36"/>
      <c r="W1060" s="36"/>
      <c r="X1060" s="36"/>
      <c r="Y1060" s="36"/>
      <c r="Z1060" s="36"/>
      <c r="AA1060" s="36"/>
      <c r="AB1060" s="36"/>
      <c r="AC1060" s="36"/>
      <c r="AD1060" s="36"/>
      <c r="AE1060" s="36"/>
      <c r="AR1060" s="206" t="s">
        <v>438</v>
      </c>
      <c r="AT1060" s="206" t="s">
        <v>328</v>
      </c>
      <c r="AU1060" s="206" t="s">
        <v>81</v>
      </c>
      <c r="AY1060" s="19" t="s">
        <v>212</v>
      </c>
      <c r="BE1060" s="207">
        <f>IF(N1060="základní",J1060,0)</f>
        <v>0</v>
      </c>
      <c r="BF1060" s="207">
        <f>IF(N1060="snížená",J1060,0)</f>
        <v>0</v>
      </c>
      <c r="BG1060" s="207">
        <f>IF(N1060="zákl. přenesená",J1060,0)</f>
        <v>0</v>
      </c>
      <c r="BH1060" s="207">
        <f>IF(N1060="sníž. přenesená",J1060,0)</f>
        <v>0</v>
      </c>
      <c r="BI1060" s="207">
        <f>IF(N1060="nulová",J1060,0)</f>
        <v>0</v>
      </c>
      <c r="BJ1060" s="19" t="s">
        <v>79</v>
      </c>
      <c r="BK1060" s="207">
        <f>ROUND(I1060*H1060,2)</f>
        <v>0</v>
      </c>
      <c r="BL1060" s="19" t="s">
        <v>327</v>
      </c>
      <c r="BM1060" s="206" t="s">
        <v>1441</v>
      </c>
    </row>
    <row r="1061" spans="1:65" s="14" customFormat="1" ht="11.25">
      <c r="B1061" s="222"/>
      <c r="C1061" s="223"/>
      <c r="D1061" s="208" t="s">
        <v>222</v>
      </c>
      <c r="E1061" s="223"/>
      <c r="F1061" s="225" t="s">
        <v>1442</v>
      </c>
      <c r="G1061" s="223"/>
      <c r="H1061" s="226">
        <v>151.80000000000001</v>
      </c>
      <c r="I1061" s="227"/>
      <c r="J1061" s="223"/>
      <c r="K1061" s="223"/>
      <c r="L1061" s="228"/>
      <c r="M1061" s="229"/>
      <c r="N1061" s="230"/>
      <c r="O1061" s="230"/>
      <c r="P1061" s="230"/>
      <c r="Q1061" s="230"/>
      <c r="R1061" s="230"/>
      <c r="S1061" s="230"/>
      <c r="T1061" s="231"/>
      <c r="AT1061" s="232" t="s">
        <v>222</v>
      </c>
      <c r="AU1061" s="232" t="s">
        <v>81</v>
      </c>
      <c r="AV1061" s="14" t="s">
        <v>81</v>
      </c>
      <c r="AW1061" s="14" t="s">
        <v>4</v>
      </c>
      <c r="AX1061" s="14" t="s">
        <v>79</v>
      </c>
      <c r="AY1061" s="232" t="s">
        <v>212</v>
      </c>
    </row>
    <row r="1062" spans="1:65" s="2" customFormat="1" ht="21.75" customHeight="1">
      <c r="A1062" s="36"/>
      <c r="B1062" s="37"/>
      <c r="C1062" s="195" t="s">
        <v>1443</v>
      </c>
      <c r="D1062" s="195" t="s">
        <v>214</v>
      </c>
      <c r="E1062" s="196" t="s">
        <v>1444</v>
      </c>
      <c r="F1062" s="197" t="s">
        <v>1445</v>
      </c>
      <c r="G1062" s="198" t="s">
        <v>150</v>
      </c>
      <c r="H1062" s="199">
        <v>66</v>
      </c>
      <c r="I1062" s="200"/>
      <c r="J1062" s="201">
        <f>ROUND(I1062*H1062,2)</f>
        <v>0</v>
      </c>
      <c r="K1062" s="197" t="s">
        <v>218</v>
      </c>
      <c r="L1062" s="41"/>
      <c r="M1062" s="202" t="s">
        <v>21</v>
      </c>
      <c r="N1062" s="203" t="s">
        <v>44</v>
      </c>
      <c r="O1062" s="66"/>
      <c r="P1062" s="204">
        <f>O1062*H1062</f>
        <v>0</v>
      </c>
      <c r="Q1062" s="204">
        <v>0</v>
      </c>
      <c r="R1062" s="204">
        <f>Q1062*H1062</f>
        <v>0</v>
      </c>
      <c r="S1062" s="204">
        <v>0</v>
      </c>
      <c r="T1062" s="205">
        <f>S1062*H1062</f>
        <v>0</v>
      </c>
      <c r="U1062" s="36"/>
      <c r="V1062" s="36"/>
      <c r="W1062" s="36"/>
      <c r="X1062" s="36"/>
      <c r="Y1062" s="36"/>
      <c r="Z1062" s="36"/>
      <c r="AA1062" s="36"/>
      <c r="AB1062" s="36"/>
      <c r="AC1062" s="36"/>
      <c r="AD1062" s="36"/>
      <c r="AE1062" s="36"/>
      <c r="AR1062" s="206" t="s">
        <v>327</v>
      </c>
      <c r="AT1062" s="206" t="s">
        <v>214</v>
      </c>
      <c r="AU1062" s="206" t="s">
        <v>81</v>
      </c>
      <c r="AY1062" s="19" t="s">
        <v>212</v>
      </c>
      <c r="BE1062" s="207">
        <f>IF(N1062="základní",J1062,0)</f>
        <v>0</v>
      </c>
      <c r="BF1062" s="207">
        <f>IF(N1062="snížená",J1062,0)</f>
        <v>0</v>
      </c>
      <c r="BG1062" s="207">
        <f>IF(N1062="zákl. přenesená",J1062,0)</f>
        <v>0</v>
      </c>
      <c r="BH1062" s="207">
        <f>IF(N1062="sníž. přenesená",J1062,0)</f>
        <v>0</v>
      </c>
      <c r="BI1062" s="207">
        <f>IF(N1062="nulová",J1062,0)</f>
        <v>0</v>
      </c>
      <c r="BJ1062" s="19" t="s">
        <v>79</v>
      </c>
      <c r="BK1062" s="207">
        <f>ROUND(I1062*H1062,2)</f>
        <v>0</v>
      </c>
      <c r="BL1062" s="19" t="s">
        <v>327</v>
      </c>
      <c r="BM1062" s="206" t="s">
        <v>1446</v>
      </c>
    </row>
    <row r="1063" spans="1:65" s="13" customFormat="1" ht="11.25">
      <c r="B1063" s="212"/>
      <c r="C1063" s="213"/>
      <c r="D1063" s="208" t="s">
        <v>222</v>
      </c>
      <c r="E1063" s="214" t="s">
        <v>21</v>
      </c>
      <c r="F1063" s="215" t="s">
        <v>1447</v>
      </c>
      <c r="G1063" s="213"/>
      <c r="H1063" s="214" t="s">
        <v>21</v>
      </c>
      <c r="I1063" s="216"/>
      <c r="J1063" s="213"/>
      <c r="K1063" s="213"/>
      <c r="L1063" s="217"/>
      <c r="M1063" s="218"/>
      <c r="N1063" s="219"/>
      <c r="O1063" s="219"/>
      <c r="P1063" s="219"/>
      <c r="Q1063" s="219"/>
      <c r="R1063" s="219"/>
      <c r="S1063" s="219"/>
      <c r="T1063" s="220"/>
      <c r="AT1063" s="221" t="s">
        <v>222</v>
      </c>
      <c r="AU1063" s="221" t="s">
        <v>81</v>
      </c>
      <c r="AV1063" s="13" t="s">
        <v>79</v>
      </c>
      <c r="AW1063" s="13" t="s">
        <v>34</v>
      </c>
      <c r="AX1063" s="13" t="s">
        <v>73</v>
      </c>
      <c r="AY1063" s="221" t="s">
        <v>212</v>
      </c>
    </row>
    <row r="1064" spans="1:65" s="13" customFormat="1" ht="11.25">
      <c r="B1064" s="212"/>
      <c r="C1064" s="213"/>
      <c r="D1064" s="208" t="s">
        <v>222</v>
      </c>
      <c r="E1064" s="214" t="s">
        <v>21</v>
      </c>
      <c r="F1064" s="215" t="s">
        <v>1448</v>
      </c>
      <c r="G1064" s="213"/>
      <c r="H1064" s="214" t="s">
        <v>21</v>
      </c>
      <c r="I1064" s="216"/>
      <c r="J1064" s="213"/>
      <c r="K1064" s="213"/>
      <c r="L1064" s="217"/>
      <c r="M1064" s="218"/>
      <c r="N1064" s="219"/>
      <c r="O1064" s="219"/>
      <c r="P1064" s="219"/>
      <c r="Q1064" s="219"/>
      <c r="R1064" s="219"/>
      <c r="S1064" s="219"/>
      <c r="T1064" s="220"/>
      <c r="AT1064" s="221" t="s">
        <v>222</v>
      </c>
      <c r="AU1064" s="221" t="s">
        <v>81</v>
      </c>
      <c r="AV1064" s="13" t="s">
        <v>79</v>
      </c>
      <c r="AW1064" s="13" t="s">
        <v>34</v>
      </c>
      <c r="AX1064" s="13" t="s">
        <v>73</v>
      </c>
      <c r="AY1064" s="221" t="s">
        <v>212</v>
      </c>
    </row>
    <row r="1065" spans="1:65" s="13" customFormat="1" ht="11.25">
      <c r="B1065" s="212"/>
      <c r="C1065" s="213"/>
      <c r="D1065" s="208" t="s">
        <v>222</v>
      </c>
      <c r="E1065" s="214" t="s">
        <v>21</v>
      </c>
      <c r="F1065" s="215" t="s">
        <v>1394</v>
      </c>
      <c r="G1065" s="213"/>
      <c r="H1065" s="214" t="s">
        <v>21</v>
      </c>
      <c r="I1065" s="216"/>
      <c r="J1065" s="213"/>
      <c r="K1065" s="213"/>
      <c r="L1065" s="217"/>
      <c r="M1065" s="218"/>
      <c r="N1065" s="219"/>
      <c r="O1065" s="219"/>
      <c r="P1065" s="219"/>
      <c r="Q1065" s="219"/>
      <c r="R1065" s="219"/>
      <c r="S1065" s="219"/>
      <c r="T1065" s="220"/>
      <c r="AT1065" s="221" t="s">
        <v>222</v>
      </c>
      <c r="AU1065" s="221" t="s">
        <v>81</v>
      </c>
      <c r="AV1065" s="13" t="s">
        <v>79</v>
      </c>
      <c r="AW1065" s="13" t="s">
        <v>34</v>
      </c>
      <c r="AX1065" s="13" t="s">
        <v>73</v>
      </c>
      <c r="AY1065" s="221" t="s">
        <v>212</v>
      </c>
    </row>
    <row r="1066" spans="1:65" s="14" customFormat="1" ht="11.25">
      <c r="B1066" s="222"/>
      <c r="C1066" s="223"/>
      <c r="D1066" s="208" t="s">
        <v>222</v>
      </c>
      <c r="E1066" s="224" t="s">
        <v>21</v>
      </c>
      <c r="F1066" s="225" t="s">
        <v>1395</v>
      </c>
      <c r="G1066" s="223"/>
      <c r="H1066" s="226">
        <v>47</v>
      </c>
      <c r="I1066" s="227"/>
      <c r="J1066" s="223"/>
      <c r="K1066" s="223"/>
      <c r="L1066" s="228"/>
      <c r="M1066" s="229"/>
      <c r="N1066" s="230"/>
      <c r="O1066" s="230"/>
      <c r="P1066" s="230"/>
      <c r="Q1066" s="230"/>
      <c r="R1066" s="230"/>
      <c r="S1066" s="230"/>
      <c r="T1066" s="231"/>
      <c r="AT1066" s="232" t="s">
        <v>222</v>
      </c>
      <c r="AU1066" s="232" t="s">
        <v>81</v>
      </c>
      <c r="AV1066" s="14" t="s">
        <v>81</v>
      </c>
      <c r="AW1066" s="14" t="s">
        <v>34</v>
      </c>
      <c r="AX1066" s="14" t="s">
        <v>73</v>
      </c>
      <c r="AY1066" s="232" t="s">
        <v>212</v>
      </c>
    </row>
    <row r="1067" spans="1:65" s="13" customFormat="1" ht="11.25">
      <c r="B1067" s="212"/>
      <c r="C1067" s="213"/>
      <c r="D1067" s="208" t="s">
        <v>222</v>
      </c>
      <c r="E1067" s="214" t="s">
        <v>21</v>
      </c>
      <c r="F1067" s="215" t="s">
        <v>1396</v>
      </c>
      <c r="G1067" s="213"/>
      <c r="H1067" s="214" t="s">
        <v>21</v>
      </c>
      <c r="I1067" s="216"/>
      <c r="J1067" s="213"/>
      <c r="K1067" s="213"/>
      <c r="L1067" s="217"/>
      <c r="M1067" s="218"/>
      <c r="N1067" s="219"/>
      <c r="O1067" s="219"/>
      <c r="P1067" s="219"/>
      <c r="Q1067" s="219"/>
      <c r="R1067" s="219"/>
      <c r="S1067" s="219"/>
      <c r="T1067" s="220"/>
      <c r="AT1067" s="221" t="s">
        <v>222</v>
      </c>
      <c r="AU1067" s="221" t="s">
        <v>81</v>
      </c>
      <c r="AV1067" s="13" t="s">
        <v>79</v>
      </c>
      <c r="AW1067" s="13" t="s">
        <v>34</v>
      </c>
      <c r="AX1067" s="13" t="s">
        <v>73</v>
      </c>
      <c r="AY1067" s="221" t="s">
        <v>212</v>
      </c>
    </row>
    <row r="1068" spans="1:65" s="14" customFormat="1" ht="11.25">
      <c r="B1068" s="222"/>
      <c r="C1068" s="223"/>
      <c r="D1068" s="208" t="s">
        <v>222</v>
      </c>
      <c r="E1068" s="224" t="s">
        <v>21</v>
      </c>
      <c r="F1068" s="225" t="s">
        <v>1397</v>
      </c>
      <c r="G1068" s="223"/>
      <c r="H1068" s="226">
        <v>19</v>
      </c>
      <c r="I1068" s="227"/>
      <c r="J1068" s="223"/>
      <c r="K1068" s="223"/>
      <c r="L1068" s="228"/>
      <c r="M1068" s="229"/>
      <c r="N1068" s="230"/>
      <c r="O1068" s="230"/>
      <c r="P1068" s="230"/>
      <c r="Q1068" s="230"/>
      <c r="R1068" s="230"/>
      <c r="S1068" s="230"/>
      <c r="T1068" s="231"/>
      <c r="AT1068" s="232" t="s">
        <v>222</v>
      </c>
      <c r="AU1068" s="232" t="s">
        <v>81</v>
      </c>
      <c r="AV1068" s="14" t="s">
        <v>81</v>
      </c>
      <c r="AW1068" s="14" t="s">
        <v>34</v>
      </c>
      <c r="AX1068" s="14" t="s">
        <v>73</v>
      </c>
      <c r="AY1068" s="232" t="s">
        <v>212</v>
      </c>
    </row>
    <row r="1069" spans="1:65" s="15" customFormat="1" ht="11.25">
      <c r="B1069" s="233"/>
      <c r="C1069" s="234"/>
      <c r="D1069" s="208" t="s">
        <v>222</v>
      </c>
      <c r="E1069" s="235" t="s">
        <v>21</v>
      </c>
      <c r="F1069" s="236" t="s">
        <v>226</v>
      </c>
      <c r="G1069" s="234"/>
      <c r="H1069" s="237">
        <v>66</v>
      </c>
      <c r="I1069" s="238"/>
      <c r="J1069" s="234"/>
      <c r="K1069" s="234"/>
      <c r="L1069" s="239"/>
      <c r="M1069" s="240"/>
      <c r="N1069" s="241"/>
      <c r="O1069" s="241"/>
      <c r="P1069" s="241"/>
      <c r="Q1069" s="241"/>
      <c r="R1069" s="241"/>
      <c r="S1069" s="241"/>
      <c r="T1069" s="242"/>
      <c r="AT1069" s="243" t="s">
        <v>222</v>
      </c>
      <c r="AU1069" s="243" t="s">
        <v>81</v>
      </c>
      <c r="AV1069" s="15" t="s">
        <v>88</v>
      </c>
      <c r="AW1069" s="15" t="s">
        <v>34</v>
      </c>
      <c r="AX1069" s="15" t="s">
        <v>79</v>
      </c>
      <c r="AY1069" s="243" t="s">
        <v>212</v>
      </c>
    </row>
    <row r="1070" spans="1:65" s="2" customFormat="1" ht="21.75" customHeight="1">
      <c r="A1070" s="36"/>
      <c r="B1070" s="37"/>
      <c r="C1070" s="255" t="s">
        <v>1449</v>
      </c>
      <c r="D1070" s="255" t="s">
        <v>328</v>
      </c>
      <c r="E1070" s="256" t="s">
        <v>1450</v>
      </c>
      <c r="F1070" s="257" t="s">
        <v>1451</v>
      </c>
      <c r="G1070" s="258" t="s">
        <v>150</v>
      </c>
      <c r="H1070" s="259">
        <v>75.900000000000006</v>
      </c>
      <c r="I1070" s="260"/>
      <c r="J1070" s="261">
        <f>ROUND(I1070*H1070,2)</f>
        <v>0</v>
      </c>
      <c r="K1070" s="257" t="s">
        <v>218</v>
      </c>
      <c r="L1070" s="262"/>
      <c r="M1070" s="263" t="s">
        <v>21</v>
      </c>
      <c r="N1070" s="264" t="s">
        <v>44</v>
      </c>
      <c r="O1070" s="66"/>
      <c r="P1070" s="204">
        <f>O1070*H1070</f>
        <v>0</v>
      </c>
      <c r="Q1070" s="204">
        <v>1.3500000000000001E-3</v>
      </c>
      <c r="R1070" s="204">
        <f>Q1070*H1070</f>
        <v>0.10246500000000001</v>
      </c>
      <c r="S1070" s="204">
        <v>0</v>
      </c>
      <c r="T1070" s="205">
        <f>S1070*H1070</f>
        <v>0</v>
      </c>
      <c r="U1070" s="36"/>
      <c r="V1070" s="36"/>
      <c r="W1070" s="36"/>
      <c r="X1070" s="36"/>
      <c r="Y1070" s="36"/>
      <c r="Z1070" s="36"/>
      <c r="AA1070" s="36"/>
      <c r="AB1070" s="36"/>
      <c r="AC1070" s="36"/>
      <c r="AD1070" s="36"/>
      <c r="AE1070" s="36"/>
      <c r="AR1070" s="206" t="s">
        <v>438</v>
      </c>
      <c r="AT1070" s="206" t="s">
        <v>328</v>
      </c>
      <c r="AU1070" s="206" t="s">
        <v>81</v>
      </c>
      <c r="AY1070" s="19" t="s">
        <v>212</v>
      </c>
      <c r="BE1070" s="207">
        <f>IF(N1070="základní",J1070,0)</f>
        <v>0</v>
      </c>
      <c r="BF1070" s="207">
        <f>IF(N1070="snížená",J1070,0)</f>
        <v>0</v>
      </c>
      <c r="BG1070" s="207">
        <f>IF(N1070="zákl. přenesená",J1070,0)</f>
        <v>0</v>
      </c>
      <c r="BH1070" s="207">
        <f>IF(N1070="sníž. přenesená",J1070,0)</f>
        <v>0</v>
      </c>
      <c r="BI1070" s="207">
        <f>IF(N1070="nulová",J1070,0)</f>
        <v>0</v>
      </c>
      <c r="BJ1070" s="19" t="s">
        <v>79</v>
      </c>
      <c r="BK1070" s="207">
        <f>ROUND(I1070*H1070,2)</f>
        <v>0</v>
      </c>
      <c r="BL1070" s="19" t="s">
        <v>327</v>
      </c>
      <c r="BM1070" s="206" t="s">
        <v>1452</v>
      </c>
    </row>
    <row r="1071" spans="1:65" s="14" customFormat="1" ht="11.25">
      <c r="B1071" s="222"/>
      <c r="C1071" s="223"/>
      <c r="D1071" s="208" t="s">
        <v>222</v>
      </c>
      <c r="E1071" s="223"/>
      <c r="F1071" s="225" t="s">
        <v>1402</v>
      </c>
      <c r="G1071" s="223"/>
      <c r="H1071" s="226">
        <v>75.900000000000006</v>
      </c>
      <c r="I1071" s="227"/>
      <c r="J1071" s="223"/>
      <c r="K1071" s="223"/>
      <c r="L1071" s="228"/>
      <c r="M1071" s="229"/>
      <c r="N1071" s="230"/>
      <c r="O1071" s="230"/>
      <c r="P1071" s="230"/>
      <c r="Q1071" s="230"/>
      <c r="R1071" s="230"/>
      <c r="S1071" s="230"/>
      <c r="T1071" s="231"/>
      <c r="AT1071" s="232" t="s">
        <v>222</v>
      </c>
      <c r="AU1071" s="232" t="s">
        <v>81</v>
      </c>
      <c r="AV1071" s="14" t="s">
        <v>81</v>
      </c>
      <c r="AW1071" s="14" t="s">
        <v>4</v>
      </c>
      <c r="AX1071" s="14" t="s">
        <v>79</v>
      </c>
      <c r="AY1071" s="232" t="s">
        <v>212</v>
      </c>
    </row>
    <row r="1072" spans="1:65" s="2" customFormat="1" ht="16.5" customHeight="1">
      <c r="A1072" s="36"/>
      <c r="B1072" s="37"/>
      <c r="C1072" s="195" t="s">
        <v>1453</v>
      </c>
      <c r="D1072" s="195" t="s">
        <v>214</v>
      </c>
      <c r="E1072" s="196" t="s">
        <v>1454</v>
      </c>
      <c r="F1072" s="197" t="s">
        <v>1455</v>
      </c>
      <c r="G1072" s="198" t="s">
        <v>521</v>
      </c>
      <c r="H1072" s="199">
        <v>4</v>
      </c>
      <c r="I1072" s="200"/>
      <c r="J1072" s="201">
        <f>ROUND(I1072*H1072,2)</f>
        <v>0</v>
      </c>
      <c r="K1072" s="197" t="s">
        <v>218</v>
      </c>
      <c r="L1072" s="41"/>
      <c r="M1072" s="202" t="s">
        <v>21</v>
      </c>
      <c r="N1072" s="203" t="s">
        <v>44</v>
      </c>
      <c r="O1072" s="66"/>
      <c r="P1072" s="204">
        <f>O1072*H1072</f>
        <v>0</v>
      </c>
      <c r="Q1072" s="204">
        <v>0</v>
      </c>
      <c r="R1072" s="204">
        <f>Q1072*H1072</f>
        <v>0</v>
      </c>
      <c r="S1072" s="204">
        <v>0</v>
      </c>
      <c r="T1072" s="205">
        <f>S1072*H1072</f>
        <v>0</v>
      </c>
      <c r="U1072" s="36"/>
      <c r="V1072" s="36"/>
      <c r="W1072" s="36"/>
      <c r="X1072" s="36"/>
      <c r="Y1072" s="36"/>
      <c r="Z1072" s="36"/>
      <c r="AA1072" s="36"/>
      <c r="AB1072" s="36"/>
      <c r="AC1072" s="36"/>
      <c r="AD1072" s="36"/>
      <c r="AE1072" s="36"/>
      <c r="AR1072" s="206" t="s">
        <v>327</v>
      </c>
      <c r="AT1072" s="206" t="s">
        <v>214</v>
      </c>
      <c r="AU1072" s="206" t="s">
        <v>81</v>
      </c>
      <c r="AY1072" s="19" t="s">
        <v>212</v>
      </c>
      <c r="BE1072" s="207">
        <f>IF(N1072="základní",J1072,0)</f>
        <v>0</v>
      </c>
      <c r="BF1072" s="207">
        <f>IF(N1072="snížená",J1072,0)</f>
        <v>0</v>
      </c>
      <c r="BG1072" s="207">
        <f>IF(N1072="zákl. přenesená",J1072,0)</f>
        <v>0</v>
      </c>
      <c r="BH1072" s="207">
        <f>IF(N1072="sníž. přenesená",J1072,0)</f>
        <v>0</v>
      </c>
      <c r="BI1072" s="207">
        <f>IF(N1072="nulová",J1072,0)</f>
        <v>0</v>
      </c>
      <c r="BJ1072" s="19" t="s">
        <v>79</v>
      </c>
      <c r="BK1072" s="207">
        <f>ROUND(I1072*H1072,2)</f>
        <v>0</v>
      </c>
      <c r="BL1072" s="19" t="s">
        <v>327</v>
      </c>
      <c r="BM1072" s="206" t="s">
        <v>1456</v>
      </c>
    </row>
    <row r="1073" spans="1:65" s="14" customFormat="1" ht="11.25">
      <c r="B1073" s="222"/>
      <c r="C1073" s="223"/>
      <c r="D1073" s="208" t="s">
        <v>222</v>
      </c>
      <c r="E1073" s="224" t="s">
        <v>21</v>
      </c>
      <c r="F1073" s="225" t="s">
        <v>1457</v>
      </c>
      <c r="G1073" s="223"/>
      <c r="H1073" s="226">
        <v>4</v>
      </c>
      <c r="I1073" s="227"/>
      <c r="J1073" s="223"/>
      <c r="K1073" s="223"/>
      <c r="L1073" s="228"/>
      <c r="M1073" s="229"/>
      <c r="N1073" s="230"/>
      <c r="O1073" s="230"/>
      <c r="P1073" s="230"/>
      <c r="Q1073" s="230"/>
      <c r="R1073" s="230"/>
      <c r="S1073" s="230"/>
      <c r="T1073" s="231"/>
      <c r="AT1073" s="232" t="s">
        <v>222</v>
      </c>
      <c r="AU1073" s="232" t="s">
        <v>81</v>
      </c>
      <c r="AV1073" s="14" t="s">
        <v>81</v>
      </c>
      <c r="AW1073" s="14" t="s">
        <v>34</v>
      </c>
      <c r="AX1073" s="14" t="s">
        <v>79</v>
      </c>
      <c r="AY1073" s="232" t="s">
        <v>212</v>
      </c>
    </row>
    <row r="1074" spans="1:65" s="2" customFormat="1" ht="16.5" customHeight="1">
      <c r="A1074" s="36"/>
      <c r="B1074" s="37"/>
      <c r="C1074" s="255" t="s">
        <v>1458</v>
      </c>
      <c r="D1074" s="255" t="s">
        <v>328</v>
      </c>
      <c r="E1074" s="256" t="s">
        <v>1459</v>
      </c>
      <c r="F1074" s="257" t="s">
        <v>1460</v>
      </c>
      <c r="G1074" s="258" t="s">
        <v>521</v>
      </c>
      <c r="H1074" s="259">
        <v>4</v>
      </c>
      <c r="I1074" s="260"/>
      <c r="J1074" s="261">
        <f>ROUND(I1074*H1074,2)</f>
        <v>0</v>
      </c>
      <c r="K1074" s="257" t="s">
        <v>218</v>
      </c>
      <c r="L1074" s="262"/>
      <c r="M1074" s="263" t="s">
        <v>21</v>
      </c>
      <c r="N1074" s="264" t="s">
        <v>44</v>
      </c>
      <c r="O1074" s="66"/>
      <c r="P1074" s="204">
        <f>O1074*H1074</f>
        <v>0</v>
      </c>
      <c r="Q1074" s="204">
        <v>4.4999999999999999E-4</v>
      </c>
      <c r="R1074" s="204">
        <f>Q1074*H1074</f>
        <v>1.8E-3</v>
      </c>
      <c r="S1074" s="204">
        <v>0</v>
      </c>
      <c r="T1074" s="205">
        <f>S1074*H1074</f>
        <v>0</v>
      </c>
      <c r="U1074" s="36"/>
      <c r="V1074" s="36"/>
      <c r="W1074" s="36"/>
      <c r="X1074" s="36"/>
      <c r="Y1074" s="36"/>
      <c r="Z1074" s="36"/>
      <c r="AA1074" s="36"/>
      <c r="AB1074" s="36"/>
      <c r="AC1074" s="36"/>
      <c r="AD1074" s="36"/>
      <c r="AE1074" s="36"/>
      <c r="AR1074" s="206" t="s">
        <v>438</v>
      </c>
      <c r="AT1074" s="206" t="s">
        <v>328</v>
      </c>
      <c r="AU1074" s="206" t="s">
        <v>81</v>
      </c>
      <c r="AY1074" s="19" t="s">
        <v>212</v>
      </c>
      <c r="BE1074" s="207">
        <f>IF(N1074="základní",J1074,0)</f>
        <v>0</v>
      </c>
      <c r="BF1074" s="207">
        <f>IF(N1074="snížená",J1074,0)</f>
        <v>0</v>
      </c>
      <c r="BG1074" s="207">
        <f>IF(N1074="zákl. přenesená",J1074,0)</f>
        <v>0</v>
      </c>
      <c r="BH1074" s="207">
        <f>IF(N1074="sníž. přenesená",J1074,0)</f>
        <v>0</v>
      </c>
      <c r="BI1074" s="207">
        <f>IF(N1074="nulová",J1074,0)</f>
        <v>0</v>
      </c>
      <c r="BJ1074" s="19" t="s">
        <v>79</v>
      </c>
      <c r="BK1074" s="207">
        <f>ROUND(I1074*H1074,2)</f>
        <v>0</v>
      </c>
      <c r="BL1074" s="19" t="s">
        <v>327</v>
      </c>
      <c r="BM1074" s="206" t="s">
        <v>1461</v>
      </c>
    </row>
    <row r="1075" spans="1:65" s="2" customFormat="1" ht="16.5" customHeight="1">
      <c r="A1075" s="36"/>
      <c r="B1075" s="37"/>
      <c r="C1075" s="195" t="s">
        <v>1462</v>
      </c>
      <c r="D1075" s="195" t="s">
        <v>214</v>
      </c>
      <c r="E1075" s="196" t="s">
        <v>1463</v>
      </c>
      <c r="F1075" s="197" t="s">
        <v>1464</v>
      </c>
      <c r="G1075" s="198" t="s">
        <v>150</v>
      </c>
      <c r="H1075" s="199">
        <v>66</v>
      </c>
      <c r="I1075" s="200"/>
      <c r="J1075" s="201">
        <f>ROUND(I1075*H1075,2)</f>
        <v>0</v>
      </c>
      <c r="K1075" s="197" t="s">
        <v>218</v>
      </c>
      <c r="L1075" s="41"/>
      <c r="M1075" s="202" t="s">
        <v>21</v>
      </c>
      <c r="N1075" s="203" t="s">
        <v>44</v>
      </c>
      <c r="O1075" s="66"/>
      <c r="P1075" s="204">
        <f>O1075*H1075</f>
        <v>0</v>
      </c>
      <c r="Q1075" s="204">
        <v>0</v>
      </c>
      <c r="R1075" s="204">
        <f>Q1075*H1075</f>
        <v>0</v>
      </c>
      <c r="S1075" s="204">
        <v>0</v>
      </c>
      <c r="T1075" s="205">
        <f>S1075*H1075</f>
        <v>0</v>
      </c>
      <c r="U1075" s="36"/>
      <c r="V1075" s="36"/>
      <c r="W1075" s="36"/>
      <c r="X1075" s="36"/>
      <c r="Y1075" s="36"/>
      <c r="Z1075" s="36"/>
      <c r="AA1075" s="36"/>
      <c r="AB1075" s="36"/>
      <c r="AC1075" s="36"/>
      <c r="AD1075" s="36"/>
      <c r="AE1075" s="36"/>
      <c r="AR1075" s="206" t="s">
        <v>327</v>
      </c>
      <c r="AT1075" s="206" t="s">
        <v>214</v>
      </c>
      <c r="AU1075" s="206" t="s">
        <v>81</v>
      </c>
      <c r="AY1075" s="19" t="s">
        <v>212</v>
      </c>
      <c r="BE1075" s="207">
        <f>IF(N1075="základní",J1075,0)</f>
        <v>0</v>
      </c>
      <c r="BF1075" s="207">
        <f>IF(N1075="snížená",J1075,0)</f>
        <v>0</v>
      </c>
      <c r="BG1075" s="207">
        <f>IF(N1075="zákl. přenesená",J1075,0)</f>
        <v>0</v>
      </c>
      <c r="BH1075" s="207">
        <f>IF(N1075="sníž. přenesená",J1075,0)</f>
        <v>0</v>
      </c>
      <c r="BI1075" s="207">
        <f>IF(N1075="nulová",J1075,0)</f>
        <v>0</v>
      </c>
      <c r="BJ1075" s="19" t="s">
        <v>79</v>
      </c>
      <c r="BK1075" s="207">
        <f>ROUND(I1075*H1075,2)</f>
        <v>0</v>
      </c>
      <c r="BL1075" s="19" t="s">
        <v>327</v>
      </c>
      <c r="BM1075" s="206" t="s">
        <v>1465</v>
      </c>
    </row>
    <row r="1076" spans="1:65" s="2" customFormat="1" ht="39">
      <c r="A1076" s="36"/>
      <c r="B1076" s="37"/>
      <c r="C1076" s="38"/>
      <c r="D1076" s="208" t="s">
        <v>220</v>
      </c>
      <c r="E1076" s="38"/>
      <c r="F1076" s="209" t="s">
        <v>1466</v>
      </c>
      <c r="G1076" s="38"/>
      <c r="H1076" s="38"/>
      <c r="I1076" s="119"/>
      <c r="J1076" s="38"/>
      <c r="K1076" s="38"/>
      <c r="L1076" s="41"/>
      <c r="M1076" s="210"/>
      <c r="N1076" s="211"/>
      <c r="O1076" s="66"/>
      <c r="P1076" s="66"/>
      <c r="Q1076" s="66"/>
      <c r="R1076" s="66"/>
      <c r="S1076" s="66"/>
      <c r="T1076" s="67"/>
      <c r="U1076" s="36"/>
      <c r="V1076" s="36"/>
      <c r="W1076" s="36"/>
      <c r="X1076" s="36"/>
      <c r="Y1076" s="36"/>
      <c r="Z1076" s="36"/>
      <c r="AA1076" s="36"/>
      <c r="AB1076" s="36"/>
      <c r="AC1076" s="36"/>
      <c r="AD1076" s="36"/>
      <c r="AE1076" s="36"/>
      <c r="AT1076" s="19" t="s">
        <v>220</v>
      </c>
      <c r="AU1076" s="19" t="s">
        <v>81</v>
      </c>
    </row>
    <row r="1077" spans="1:65" s="13" customFormat="1" ht="11.25">
      <c r="B1077" s="212"/>
      <c r="C1077" s="213"/>
      <c r="D1077" s="208" t="s">
        <v>222</v>
      </c>
      <c r="E1077" s="214" t="s">
        <v>21</v>
      </c>
      <c r="F1077" s="215" t="s">
        <v>1448</v>
      </c>
      <c r="G1077" s="213"/>
      <c r="H1077" s="214" t="s">
        <v>21</v>
      </c>
      <c r="I1077" s="216"/>
      <c r="J1077" s="213"/>
      <c r="K1077" s="213"/>
      <c r="L1077" s="217"/>
      <c r="M1077" s="218"/>
      <c r="N1077" s="219"/>
      <c r="O1077" s="219"/>
      <c r="P1077" s="219"/>
      <c r="Q1077" s="219"/>
      <c r="R1077" s="219"/>
      <c r="S1077" s="219"/>
      <c r="T1077" s="220"/>
      <c r="AT1077" s="221" t="s">
        <v>222</v>
      </c>
      <c r="AU1077" s="221" t="s">
        <v>81</v>
      </c>
      <c r="AV1077" s="13" t="s">
        <v>79</v>
      </c>
      <c r="AW1077" s="13" t="s">
        <v>34</v>
      </c>
      <c r="AX1077" s="13" t="s">
        <v>73</v>
      </c>
      <c r="AY1077" s="221" t="s">
        <v>212</v>
      </c>
    </row>
    <row r="1078" spans="1:65" s="13" customFormat="1" ht="11.25">
      <c r="B1078" s="212"/>
      <c r="C1078" s="213"/>
      <c r="D1078" s="208" t="s">
        <v>222</v>
      </c>
      <c r="E1078" s="214" t="s">
        <v>21</v>
      </c>
      <c r="F1078" s="215" t="s">
        <v>1394</v>
      </c>
      <c r="G1078" s="213"/>
      <c r="H1078" s="214" t="s">
        <v>21</v>
      </c>
      <c r="I1078" s="216"/>
      <c r="J1078" s="213"/>
      <c r="K1078" s="213"/>
      <c r="L1078" s="217"/>
      <c r="M1078" s="218"/>
      <c r="N1078" s="219"/>
      <c r="O1078" s="219"/>
      <c r="P1078" s="219"/>
      <c r="Q1078" s="219"/>
      <c r="R1078" s="219"/>
      <c r="S1078" s="219"/>
      <c r="T1078" s="220"/>
      <c r="AT1078" s="221" t="s">
        <v>222</v>
      </c>
      <c r="AU1078" s="221" t="s">
        <v>81</v>
      </c>
      <c r="AV1078" s="13" t="s">
        <v>79</v>
      </c>
      <c r="AW1078" s="13" t="s">
        <v>34</v>
      </c>
      <c r="AX1078" s="13" t="s">
        <v>73</v>
      </c>
      <c r="AY1078" s="221" t="s">
        <v>212</v>
      </c>
    </row>
    <row r="1079" spans="1:65" s="14" customFormat="1" ht="11.25">
      <c r="B1079" s="222"/>
      <c r="C1079" s="223"/>
      <c r="D1079" s="208" t="s">
        <v>222</v>
      </c>
      <c r="E1079" s="224" t="s">
        <v>21</v>
      </c>
      <c r="F1079" s="225" t="s">
        <v>1395</v>
      </c>
      <c r="G1079" s="223"/>
      <c r="H1079" s="226">
        <v>47</v>
      </c>
      <c r="I1079" s="227"/>
      <c r="J1079" s="223"/>
      <c r="K1079" s="223"/>
      <c r="L1079" s="228"/>
      <c r="M1079" s="229"/>
      <c r="N1079" s="230"/>
      <c r="O1079" s="230"/>
      <c r="P1079" s="230"/>
      <c r="Q1079" s="230"/>
      <c r="R1079" s="230"/>
      <c r="S1079" s="230"/>
      <c r="T1079" s="231"/>
      <c r="AT1079" s="232" t="s">
        <v>222</v>
      </c>
      <c r="AU1079" s="232" t="s">
        <v>81</v>
      </c>
      <c r="AV1079" s="14" t="s">
        <v>81</v>
      </c>
      <c r="AW1079" s="14" t="s">
        <v>34</v>
      </c>
      <c r="AX1079" s="14" t="s">
        <v>73</v>
      </c>
      <c r="AY1079" s="232" t="s">
        <v>212</v>
      </c>
    </row>
    <row r="1080" spans="1:65" s="13" customFormat="1" ht="11.25">
      <c r="B1080" s="212"/>
      <c r="C1080" s="213"/>
      <c r="D1080" s="208" t="s">
        <v>222</v>
      </c>
      <c r="E1080" s="214" t="s">
        <v>21</v>
      </c>
      <c r="F1080" s="215" t="s">
        <v>1396</v>
      </c>
      <c r="G1080" s="213"/>
      <c r="H1080" s="214" t="s">
        <v>21</v>
      </c>
      <c r="I1080" s="216"/>
      <c r="J1080" s="213"/>
      <c r="K1080" s="213"/>
      <c r="L1080" s="217"/>
      <c r="M1080" s="218"/>
      <c r="N1080" s="219"/>
      <c r="O1080" s="219"/>
      <c r="P1080" s="219"/>
      <c r="Q1080" s="219"/>
      <c r="R1080" s="219"/>
      <c r="S1080" s="219"/>
      <c r="T1080" s="220"/>
      <c r="AT1080" s="221" t="s">
        <v>222</v>
      </c>
      <c r="AU1080" s="221" t="s">
        <v>81</v>
      </c>
      <c r="AV1080" s="13" t="s">
        <v>79</v>
      </c>
      <c r="AW1080" s="13" t="s">
        <v>34</v>
      </c>
      <c r="AX1080" s="13" t="s">
        <v>73</v>
      </c>
      <c r="AY1080" s="221" t="s">
        <v>212</v>
      </c>
    </row>
    <row r="1081" spans="1:65" s="14" customFormat="1" ht="11.25">
      <c r="B1081" s="222"/>
      <c r="C1081" s="223"/>
      <c r="D1081" s="208" t="s">
        <v>222</v>
      </c>
      <c r="E1081" s="224" t="s">
        <v>21</v>
      </c>
      <c r="F1081" s="225" t="s">
        <v>1397</v>
      </c>
      <c r="G1081" s="223"/>
      <c r="H1081" s="226">
        <v>19</v>
      </c>
      <c r="I1081" s="227"/>
      <c r="J1081" s="223"/>
      <c r="K1081" s="223"/>
      <c r="L1081" s="228"/>
      <c r="M1081" s="229"/>
      <c r="N1081" s="230"/>
      <c r="O1081" s="230"/>
      <c r="P1081" s="230"/>
      <c r="Q1081" s="230"/>
      <c r="R1081" s="230"/>
      <c r="S1081" s="230"/>
      <c r="T1081" s="231"/>
      <c r="AT1081" s="232" t="s">
        <v>222</v>
      </c>
      <c r="AU1081" s="232" t="s">
        <v>81</v>
      </c>
      <c r="AV1081" s="14" t="s">
        <v>81</v>
      </c>
      <c r="AW1081" s="14" t="s">
        <v>34</v>
      </c>
      <c r="AX1081" s="14" t="s">
        <v>73</v>
      </c>
      <c r="AY1081" s="232" t="s">
        <v>212</v>
      </c>
    </row>
    <row r="1082" spans="1:65" s="15" customFormat="1" ht="11.25">
      <c r="B1082" s="233"/>
      <c r="C1082" s="234"/>
      <c r="D1082" s="208" t="s">
        <v>222</v>
      </c>
      <c r="E1082" s="235" t="s">
        <v>21</v>
      </c>
      <c r="F1082" s="236" t="s">
        <v>226</v>
      </c>
      <c r="G1082" s="234"/>
      <c r="H1082" s="237">
        <v>66</v>
      </c>
      <c r="I1082" s="238"/>
      <c r="J1082" s="234"/>
      <c r="K1082" s="234"/>
      <c r="L1082" s="239"/>
      <c r="M1082" s="240"/>
      <c r="N1082" s="241"/>
      <c r="O1082" s="241"/>
      <c r="P1082" s="241"/>
      <c r="Q1082" s="241"/>
      <c r="R1082" s="241"/>
      <c r="S1082" s="241"/>
      <c r="T1082" s="242"/>
      <c r="AT1082" s="243" t="s">
        <v>222</v>
      </c>
      <c r="AU1082" s="243" t="s">
        <v>81</v>
      </c>
      <c r="AV1082" s="15" t="s">
        <v>88</v>
      </c>
      <c r="AW1082" s="15" t="s">
        <v>34</v>
      </c>
      <c r="AX1082" s="15" t="s">
        <v>79</v>
      </c>
      <c r="AY1082" s="243" t="s">
        <v>212</v>
      </c>
    </row>
    <row r="1083" spans="1:65" s="2" customFormat="1" ht="16.5" customHeight="1">
      <c r="A1083" s="36"/>
      <c r="B1083" s="37"/>
      <c r="C1083" s="255" t="s">
        <v>1467</v>
      </c>
      <c r="D1083" s="255" t="s">
        <v>328</v>
      </c>
      <c r="E1083" s="256" t="s">
        <v>1468</v>
      </c>
      <c r="F1083" s="257" t="s">
        <v>1469</v>
      </c>
      <c r="G1083" s="258" t="s">
        <v>150</v>
      </c>
      <c r="H1083" s="259">
        <v>75.900000000000006</v>
      </c>
      <c r="I1083" s="260"/>
      <c r="J1083" s="261">
        <f>ROUND(I1083*H1083,2)</f>
        <v>0</v>
      </c>
      <c r="K1083" s="257" t="s">
        <v>218</v>
      </c>
      <c r="L1083" s="262"/>
      <c r="M1083" s="263" t="s">
        <v>21</v>
      </c>
      <c r="N1083" s="264" t="s">
        <v>44</v>
      </c>
      <c r="O1083" s="66"/>
      <c r="P1083" s="204">
        <f>O1083*H1083</f>
        <v>0</v>
      </c>
      <c r="Q1083" s="204">
        <v>2.0000000000000001E-4</v>
      </c>
      <c r="R1083" s="204">
        <f>Q1083*H1083</f>
        <v>1.5180000000000003E-2</v>
      </c>
      <c r="S1083" s="204">
        <v>0</v>
      </c>
      <c r="T1083" s="205">
        <f>S1083*H1083</f>
        <v>0</v>
      </c>
      <c r="U1083" s="36"/>
      <c r="V1083" s="36"/>
      <c r="W1083" s="36"/>
      <c r="X1083" s="36"/>
      <c r="Y1083" s="36"/>
      <c r="Z1083" s="36"/>
      <c r="AA1083" s="36"/>
      <c r="AB1083" s="36"/>
      <c r="AC1083" s="36"/>
      <c r="AD1083" s="36"/>
      <c r="AE1083" s="36"/>
      <c r="AR1083" s="206" t="s">
        <v>438</v>
      </c>
      <c r="AT1083" s="206" t="s">
        <v>328</v>
      </c>
      <c r="AU1083" s="206" t="s">
        <v>81</v>
      </c>
      <c r="AY1083" s="19" t="s">
        <v>212</v>
      </c>
      <c r="BE1083" s="207">
        <f>IF(N1083="základní",J1083,0)</f>
        <v>0</v>
      </c>
      <c r="BF1083" s="207">
        <f>IF(N1083="snížená",J1083,0)</f>
        <v>0</v>
      </c>
      <c r="BG1083" s="207">
        <f>IF(N1083="zákl. přenesená",J1083,0)</f>
        <v>0</v>
      </c>
      <c r="BH1083" s="207">
        <f>IF(N1083="sníž. přenesená",J1083,0)</f>
        <v>0</v>
      </c>
      <c r="BI1083" s="207">
        <f>IF(N1083="nulová",J1083,0)</f>
        <v>0</v>
      </c>
      <c r="BJ1083" s="19" t="s">
        <v>79</v>
      </c>
      <c r="BK1083" s="207">
        <f>ROUND(I1083*H1083,2)</f>
        <v>0</v>
      </c>
      <c r="BL1083" s="19" t="s">
        <v>327</v>
      </c>
      <c r="BM1083" s="206" t="s">
        <v>1470</v>
      </c>
    </row>
    <row r="1084" spans="1:65" s="14" customFormat="1" ht="11.25">
      <c r="B1084" s="222"/>
      <c r="C1084" s="223"/>
      <c r="D1084" s="208" t="s">
        <v>222</v>
      </c>
      <c r="E1084" s="223"/>
      <c r="F1084" s="225" t="s">
        <v>1402</v>
      </c>
      <c r="G1084" s="223"/>
      <c r="H1084" s="226">
        <v>75.900000000000006</v>
      </c>
      <c r="I1084" s="227"/>
      <c r="J1084" s="223"/>
      <c r="K1084" s="223"/>
      <c r="L1084" s="228"/>
      <c r="M1084" s="229"/>
      <c r="N1084" s="230"/>
      <c r="O1084" s="230"/>
      <c r="P1084" s="230"/>
      <c r="Q1084" s="230"/>
      <c r="R1084" s="230"/>
      <c r="S1084" s="230"/>
      <c r="T1084" s="231"/>
      <c r="AT1084" s="232" t="s">
        <v>222</v>
      </c>
      <c r="AU1084" s="232" t="s">
        <v>81</v>
      </c>
      <c r="AV1084" s="14" t="s">
        <v>81</v>
      </c>
      <c r="AW1084" s="14" t="s">
        <v>4</v>
      </c>
      <c r="AX1084" s="14" t="s">
        <v>79</v>
      </c>
      <c r="AY1084" s="232" t="s">
        <v>212</v>
      </c>
    </row>
    <row r="1085" spans="1:65" s="2" customFormat="1" ht="16.5" customHeight="1">
      <c r="A1085" s="36"/>
      <c r="B1085" s="37"/>
      <c r="C1085" s="195" t="s">
        <v>1471</v>
      </c>
      <c r="D1085" s="195" t="s">
        <v>214</v>
      </c>
      <c r="E1085" s="196" t="s">
        <v>1472</v>
      </c>
      <c r="F1085" s="197" t="s">
        <v>1473</v>
      </c>
      <c r="G1085" s="198" t="s">
        <v>150</v>
      </c>
      <c r="H1085" s="199">
        <v>66</v>
      </c>
      <c r="I1085" s="200"/>
      <c r="J1085" s="201">
        <f>ROUND(I1085*H1085,2)</f>
        <v>0</v>
      </c>
      <c r="K1085" s="197" t="s">
        <v>218</v>
      </c>
      <c r="L1085" s="41"/>
      <c r="M1085" s="202" t="s">
        <v>21</v>
      </c>
      <c r="N1085" s="203" t="s">
        <v>44</v>
      </c>
      <c r="O1085" s="66"/>
      <c r="P1085" s="204">
        <f>O1085*H1085</f>
        <v>0</v>
      </c>
      <c r="Q1085" s="204">
        <v>0</v>
      </c>
      <c r="R1085" s="204">
        <f>Q1085*H1085</f>
        <v>0</v>
      </c>
      <c r="S1085" s="204">
        <v>0</v>
      </c>
      <c r="T1085" s="205">
        <f>S1085*H1085</f>
        <v>0</v>
      </c>
      <c r="U1085" s="36"/>
      <c r="V1085" s="36"/>
      <c r="W1085" s="36"/>
      <c r="X1085" s="36"/>
      <c r="Y1085" s="36"/>
      <c r="Z1085" s="36"/>
      <c r="AA1085" s="36"/>
      <c r="AB1085" s="36"/>
      <c r="AC1085" s="36"/>
      <c r="AD1085" s="36"/>
      <c r="AE1085" s="36"/>
      <c r="AR1085" s="206" t="s">
        <v>327</v>
      </c>
      <c r="AT1085" s="206" t="s">
        <v>214</v>
      </c>
      <c r="AU1085" s="206" t="s">
        <v>81</v>
      </c>
      <c r="AY1085" s="19" t="s">
        <v>212</v>
      </c>
      <c r="BE1085" s="207">
        <f>IF(N1085="základní",J1085,0)</f>
        <v>0</v>
      </c>
      <c r="BF1085" s="207">
        <f>IF(N1085="snížená",J1085,0)</f>
        <v>0</v>
      </c>
      <c r="BG1085" s="207">
        <f>IF(N1085="zákl. přenesená",J1085,0)</f>
        <v>0</v>
      </c>
      <c r="BH1085" s="207">
        <f>IF(N1085="sníž. přenesená",J1085,0)</f>
        <v>0</v>
      </c>
      <c r="BI1085" s="207">
        <f>IF(N1085="nulová",J1085,0)</f>
        <v>0</v>
      </c>
      <c r="BJ1085" s="19" t="s">
        <v>79</v>
      </c>
      <c r="BK1085" s="207">
        <f>ROUND(I1085*H1085,2)</f>
        <v>0</v>
      </c>
      <c r="BL1085" s="19" t="s">
        <v>327</v>
      </c>
      <c r="BM1085" s="206" t="s">
        <v>1474</v>
      </c>
    </row>
    <row r="1086" spans="1:65" s="13" customFormat="1" ht="11.25">
      <c r="B1086" s="212"/>
      <c r="C1086" s="213"/>
      <c r="D1086" s="208" t="s">
        <v>222</v>
      </c>
      <c r="E1086" s="214" t="s">
        <v>21</v>
      </c>
      <c r="F1086" s="215" t="s">
        <v>1475</v>
      </c>
      <c r="G1086" s="213"/>
      <c r="H1086" s="214" t="s">
        <v>21</v>
      </c>
      <c r="I1086" s="216"/>
      <c r="J1086" s="213"/>
      <c r="K1086" s="213"/>
      <c r="L1086" s="217"/>
      <c r="M1086" s="218"/>
      <c r="N1086" s="219"/>
      <c r="O1086" s="219"/>
      <c r="P1086" s="219"/>
      <c r="Q1086" s="219"/>
      <c r="R1086" s="219"/>
      <c r="S1086" s="219"/>
      <c r="T1086" s="220"/>
      <c r="AT1086" s="221" t="s">
        <v>222</v>
      </c>
      <c r="AU1086" s="221" t="s">
        <v>81</v>
      </c>
      <c r="AV1086" s="13" t="s">
        <v>79</v>
      </c>
      <c r="AW1086" s="13" t="s">
        <v>34</v>
      </c>
      <c r="AX1086" s="13" t="s">
        <v>73</v>
      </c>
      <c r="AY1086" s="221" t="s">
        <v>212</v>
      </c>
    </row>
    <row r="1087" spans="1:65" s="13" customFormat="1" ht="11.25">
      <c r="B1087" s="212"/>
      <c r="C1087" s="213"/>
      <c r="D1087" s="208" t="s">
        <v>222</v>
      </c>
      <c r="E1087" s="214" t="s">
        <v>21</v>
      </c>
      <c r="F1087" s="215" t="s">
        <v>1448</v>
      </c>
      <c r="G1087" s="213"/>
      <c r="H1087" s="214" t="s">
        <v>21</v>
      </c>
      <c r="I1087" s="216"/>
      <c r="J1087" s="213"/>
      <c r="K1087" s="213"/>
      <c r="L1087" s="217"/>
      <c r="M1087" s="218"/>
      <c r="N1087" s="219"/>
      <c r="O1087" s="219"/>
      <c r="P1087" s="219"/>
      <c r="Q1087" s="219"/>
      <c r="R1087" s="219"/>
      <c r="S1087" s="219"/>
      <c r="T1087" s="220"/>
      <c r="AT1087" s="221" t="s">
        <v>222</v>
      </c>
      <c r="AU1087" s="221" t="s">
        <v>81</v>
      </c>
      <c r="AV1087" s="13" t="s">
        <v>79</v>
      </c>
      <c r="AW1087" s="13" t="s">
        <v>34</v>
      </c>
      <c r="AX1087" s="13" t="s">
        <v>73</v>
      </c>
      <c r="AY1087" s="221" t="s">
        <v>212</v>
      </c>
    </row>
    <row r="1088" spans="1:65" s="13" customFormat="1" ht="11.25">
      <c r="B1088" s="212"/>
      <c r="C1088" s="213"/>
      <c r="D1088" s="208" t="s">
        <v>222</v>
      </c>
      <c r="E1088" s="214" t="s">
        <v>21</v>
      </c>
      <c r="F1088" s="215" t="s">
        <v>1394</v>
      </c>
      <c r="G1088" s="213"/>
      <c r="H1088" s="214" t="s">
        <v>21</v>
      </c>
      <c r="I1088" s="216"/>
      <c r="J1088" s="213"/>
      <c r="K1088" s="213"/>
      <c r="L1088" s="217"/>
      <c r="M1088" s="218"/>
      <c r="N1088" s="219"/>
      <c r="O1088" s="219"/>
      <c r="P1088" s="219"/>
      <c r="Q1088" s="219"/>
      <c r="R1088" s="219"/>
      <c r="S1088" s="219"/>
      <c r="T1088" s="220"/>
      <c r="AT1088" s="221" t="s">
        <v>222</v>
      </c>
      <c r="AU1088" s="221" t="s">
        <v>81</v>
      </c>
      <c r="AV1088" s="13" t="s">
        <v>79</v>
      </c>
      <c r="AW1088" s="13" t="s">
        <v>34</v>
      </c>
      <c r="AX1088" s="13" t="s">
        <v>73</v>
      </c>
      <c r="AY1088" s="221" t="s">
        <v>212</v>
      </c>
    </row>
    <row r="1089" spans="1:65" s="14" customFormat="1" ht="11.25">
      <c r="B1089" s="222"/>
      <c r="C1089" s="223"/>
      <c r="D1089" s="208" t="s">
        <v>222</v>
      </c>
      <c r="E1089" s="224" t="s">
        <v>21</v>
      </c>
      <c r="F1089" s="225" t="s">
        <v>1395</v>
      </c>
      <c r="G1089" s="223"/>
      <c r="H1089" s="226">
        <v>47</v>
      </c>
      <c r="I1089" s="227"/>
      <c r="J1089" s="223"/>
      <c r="K1089" s="223"/>
      <c r="L1089" s="228"/>
      <c r="M1089" s="229"/>
      <c r="N1089" s="230"/>
      <c r="O1089" s="230"/>
      <c r="P1089" s="230"/>
      <c r="Q1089" s="230"/>
      <c r="R1089" s="230"/>
      <c r="S1089" s="230"/>
      <c r="T1089" s="231"/>
      <c r="AT1089" s="232" t="s">
        <v>222</v>
      </c>
      <c r="AU1089" s="232" t="s">
        <v>81</v>
      </c>
      <c r="AV1089" s="14" t="s">
        <v>81</v>
      </c>
      <c r="AW1089" s="14" t="s">
        <v>34</v>
      </c>
      <c r="AX1089" s="14" t="s">
        <v>73</v>
      </c>
      <c r="AY1089" s="232" t="s">
        <v>212</v>
      </c>
    </row>
    <row r="1090" spans="1:65" s="13" customFormat="1" ht="11.25">
      <c r="B1090" s="212"/>
      <c r="C1090" s="213"/>
      <c r="D1090" s="208" t="s">
        <v>222</v>
      </c>
      <c r="E1090" s="214" t="s">
        <v>21</v>
      </c>
      <c r="F1090" s="215" t="s">
        <v>1396</v>
      </c>
      <c r="G1090" s="213"/>
      <c r="H1090" s="214" t="s">
        <v>21</v>
      </c>
      <c r="I1090" s="216"/>
      <c r="J1090" s="213"/>
      <c r="K1090" s="213"/>
      <c r="L1090" s="217"/>
      <c r="M1090" s="218"/>
      <c r="N1090" s="219"/>
      <c r="O1090" s="219"/>
      <c r="P1090" s="219"/>
      <c r="Q1090" s="219"/>
      <c r="R1090" s="219"/>
      <c r="S1090" s="219"/>
      <c r="T1090" s="220"/>
      <c r="AT1090" s="221" t="s">
        <v>222</v>
      </c>
      <c r="AU1090" s="221" t="s">
        <v>81</v>
      </c>
      <c r="AV1090" s="13" t="s">
        <v>79</v>
      </c>
      <c r="AW1090" s="13" t="s">
        <v>34</v>
      </c>
      <c r="AX1090" s="13" t="s">
        <v>73</v>
      </c>
      <c r="AY1090" s="221" t="s">
        <v>212</v>
      </c>
    </row>
    <row r="1091" spans="1:65" s="14" customFormat="1" ht="11.25">
      <c r="B1091" s="222"/>
      <c r="C1091" s="223"/>
      <c r="D1091" s="208" t="s">
        <v>222</v>
      </c>
      <c r="E1091" s="224" t="s">
        <v>21</v>
      </c>
      <c r="F1091" s="225" t="s">
        <v>1397</v>
      </c>
      <c r="G1091" s="223"/>
      <c r="H1091" s="226">
        <v>19</v>
      </c>
      <c r="I1091" s="227"/>
      <c r="J1091" s="223"/>
      <c r="K1091" s="223"/>
      <c r="L1091" s="228"/>
      <c r="M1091" s="229"/>
      <c r="N1091" s="230"/>
      <c r="O1091" s="230"/>
      <c r="P1091" s="230"/>
      <c r="Q1091" s="230"/>
      <c r="R1091" s="230"/>
      <c r="S1091" s="230"/>
      <c r="T1091" s="231"/>
      <c r="AT1091" s="232" t="s">
        <v>222</v>
      </c>
      <c r="AU1091" s="232" t="s">
        <v>81</v>
      </c>
      <c r="AV1091" s="14" t="s">
        <v>81</v>
      </c>
      <c r="AW1091" s="14" t="s">
        <v>34</v>
      </c>
      <c r="AX1091" s="14" t="s">
        <v>73</v>
      </c>
      <c r="AY1091" s="232" t="s">
        <v>212</v>
      </c>
    </row>
    <row r="1092" spans="1:65" s="15" customFormat="1" ht="11.25">
      <c r="B1092" s="233"/>
      <c r="C1092" s="234"/>
      <c r="D1092" s="208" t="s">
        <v>222</v>
      </c>
      <c r="E1092" s="235" t="s">
        <v>21</v>
      </c>
      <c r="F1092" s="236" t="s">
        <v>226</v>
      </c>
      <c r="G1092" s="234"/>
      <c r="H1092" s="237">
        <v>66</v>
      </c>
      <c r="I1092" s="238"/>
      <c r="J1092" s="234"/>
      <c r="K1092" s="234"/>
      <c r="L1092" s="239"/>
      <c r="M1092" s="240"/>
      <c r="N1092" s="241"/>
      <c r="O1092" s="241"/>
      <c r="P1092" s="241"/>
      <c r="Q1092" s="241"/>
      <c r="R1092" s="241"/>
      <c r="S1092" s="241"/>
      <c r="T1092" s="242"/>
      <c r="AT1092" s="243" t="s">
        <v>222</v>
      </c>
      <c r="AU1092" s="243" t="s">
        <v>81</v>
      </c>
      <c r="AV1092" s="15" t="s">
        <v>88</v>
      </c>
      <c r="AW1092" s="15" t="s">
        <v>34</v>
      </c>
      <c r="AX1092" s="15" t="s">
        <v>79</v>
      </c>
      <c r="AY1092" s="243" t="s">
        <v>212</v>
      </c>
    </row>
    <row r="1093" spans="1:65" s="2" customFormat="1" ht="16.5" customHeight="1">
      <c r="A1093" s="36"/>
      <c r="B1093" s="37"/>
      <c r="C1093" s="255" t="s">
        <v>1476</v>
      </c>
      <c r="D1093" s="255" t="s">
        <v>328</v>
      </c>
      <c r="E1093" s="256" t="s">
        <v>1477</v>
      </c>
      <c r="F1093" s="257" t="s">
        <v>1478</v>
      </c>
      <c r="G1093" s="258" t="s">
        <v>217</v>
      </c>
      <c r="H1093" s="259">
        <v>10.89</v>
      </c>
      <c r="I1093" s="260"/>
      <c r="J1093" s="261">
        <f>ROUND(I1093*H1093,2)</f>
        <v>0</v>
      </c>
      <c r="K1093" s="257" t="s">
        <v>218</v>
      </c>
      <c r="L1093" s="262"/>
      <c r="M1093" s="263" t="s">
        <v>21</v>
      </c>
      <c r="N1093" s="264" t="s">
        <v>44</v>
      </c>
      <c r="O1093" s="66"/>
      <c r="P1093" s="204">
        <f>O1093*H1093</f>
        <v>0</v>
      </c>
      <c r="Q1093" s="204">
        <v>0.35</v>
      </c>
      <c r="R1093" s="204">
        <f>Q1093*H1093</f>
        <v>3.8115000000000001</v>
      </c>
      <c r="S1093" s="204">
        <v>0</v>
      </c>
      <c r="T1093" s="205">
        <f>S1093*H1093</f>
        <v>0</v>
      </c>
      <c r="U1093" s="36"/>
      <c r="V1093" s="36"/>
      <c r="W1093" s="36"/>
      <c r="X1093" s="36"/>
      <c r="Y1093" s="36"/>
      <c r="Z1093" s="36"/>
      <c r="AA1093" s="36"/>
      <c r="AB1093" s="36"/>
      <c r="AC1093" s="36"/>
      <c r="AD1093" s="36"/>
      <c r="AE1093" s="36"/>
      <c r="AR1093" s="206" t="s">
        <v>438</v>
      </c>
      <c r="AT1093" s="206" t="s">
        <v>328</v>
      </c>
      <c r="AU1093" s="206" t="s">
        <v>81</v>
      </c>
      <c r="AY1093" s="19" t="s">
        <v>212</v>
      </c>
      <c r="BE1093" s="207">
        <f>IF(N1093="základní",J1093,0)</f>
        <v>0</v>
      </c>
      <c r="BF1093" s="207">
        <f>IF(N1093="snížená",J1093,0)</f>
        <v>0</v>
      </c>
      <c r="BG1093" s="207">
        <f>IF(N1093="zákl. přenesená",J1093,0)</f>
        <v>0</v>
      </c>
      <c r="BH1093" s="207">
        <f>IF(N1093="sníž. přenesená",J1093,0)</f>
        <v>0</v>
      </c>
      <c r="BI1093" s="207">
        <f>IF(N1093="nulová",J1093,0)</f>
        <v>0</v>
      </c>
      <c r="BJ1093" s="19" t="s">
        <v>79</v>
      </c>
      <c r="BK1093" s="207">
        <f>ROUND(I1093*H1093,2)</f>
        <v>0</v>
      </c>
      <c r="BL1093" s="19" t="s">
        <v>327</v>
      </c>
      <c r="BM1093" s="206" t="s">
        <v>1479</v>
      </c>
    </row>
    <row r="1094" spans="1:65" s="14" customFormat="1" ht="11.25">
      <c r="B1094" s="222"/>
      <c r="C1094" s="223"/>
      <c r="D1094" s="208" t="s">
        <v>222</v>
      </c>
      <c r="E1094" s="224" t="s">
        <v>21</v>
      </c>
      <c r="F1094" s="225" t="s">
        <v>1480</v>
      </c>
      <c r="G1094" s="223"/>
      <c r="H1094" s="226">
        <v>9.9</v>
      </c>
      <c r="I1094" s="227"/>
      <c r="J1094" s="223"/>
      <c r="K1094" s="223"/>
      <c r="L1094" s="228"/>
      <c r="M1094" s="229"/>
      <c r="N1094" s="230"/>
      <c r="O1094" s="230"/>
      <c r="P1094" s="230"/>
      <c r="Q1094" s="230"/>
      <c r="R1094" s="230"/>
      <c r="S1094" s="230"/>
      <c r="T1094" s="231"/>
      <c r="AT1094" s="232" t="s">
        <v>222</v>
      </c>
      <c r="AU1094" s="232" t="s">
        <v>81</v>
      </c>
      <c r="AV1094" s="14" t="s">
        <v>81</v>
      </c>
      <c r="AW1094" s="14" t="s">
        <v>34</v>
      </c>
      <c r="AX1094" s="14" t="s">
        <v>79</v>
      </c>
      <c r="AY1094" s="232" t="s">
        <v>212</v>
      </c>
    </row>
    <row r="1095" spans="1:65" s="14" customFormat="1" ht="11.25">
      <c r="B1095" s="222"/>
      <c r="C1095" s="223"/>
      <c r="D1095" s="208" t="s">
        <v>222</v>
      </c>
      <c r="E1095" s="223"/>
      <c r="F1095" s="225" t="s">
        <v>1481</v>
      </c>
      <c r="G1095" s="223"/>
      <c r="H1095" s="226">
        <v>10.89</v>
      </c>
      <c r="I1095" s="227"/>
      <c r="J1095" s="223"/>
      <c r="K1095" s="223"/>
      <c r="L1095" s="228"/>
      <c r="M1095" s="229"/>
      <c r="N1095" s="230"/>
      <c r="O1095" s="230"/>
      <c r="P1095" s="230"/>
      <c r="Q1095" s="230"/>
      <c r="R1095" s="230"/>
      <c r="S1095" s="230"/>
      <c r="T1095" s="231"/>
      <c r="AT1095" s="232" t="s">
        <v>222</v>
      </c>
      <c r="AU1095" s="232" t="s">
        <v>81</v>
      </c>
      <c r="AV1095" s="14" t="s">
        <v>81</v>
      </c>
      <c r="AW1095" s="14" t="s">
        <v>4</v>
      </c>
      <c r="AX1095" s="14" t="s">
        <v>79</v>
      </c>
      <c r="AY1095" s="232" t="s">
        <v>212</v>
      </c>
    </row>
    <row r="1096" spans="1:65" s="2" customFormat="1" ht="16.5" customHeight="1">
      <c r="A1096" s="36"/>
      <c r="B1096" s="37"/>
      <c r="C1096" s="195" t="s">
        <v>1482</v>
      </c>
      <c r="D1096" s="195" t="s">
        <v>214</v>
      </c>
      <c r="E1096" s="196" t="s">
        <v>1483</v>
      </c>
      <c r="F1096" s="197" t="s">
        <v>1484</v>
      </c>
      <c r="G1096" s="198" t="s">
        <v>150</v>
      </c>
      <c r="H1096" s="199">
        <v>10.074999999999999</v>
      </c>
      <c r="I1096" s="200"/>
      <c r="J1096" s="201">
        <f>ROUND(I1096*H1096,2)</f>
        <v>0</v>
      </c>
      <c r="K1096" s="197" t="s">
        <v>218</v>
      </c>
      <c r="L1096" s="41"/>
      <c r="M1096" s="202" t="s">
        <v>21</v>
      </c>
      <c r="N1096" s="203" t="s">
        <v>44</v>
      </c>
      <c r="O1096" s="66"/>
      <c r="P1096" s="204">
        <f>O1096*H1096</f>
        <v>0</v>
      </c>
      <c r="Q1096" s="204">
        <v>0</v>
      </c>
      <c r="R1096" s="204">
        <f>Q1096*H1096</f>
        <v>0</v>
      </c>
      <c r="S1096" s="204">
        <v>0</v>
      </c>
      <c r="T1096" s="205">
        <f>S1096*H1096</f>
        <v>0</v>
      </c>
      <c r="U1096" s="36"/>
      <c r="V1096" s="36"/>
      <c r="W1096" s="36"/>
      <c r="X1096" s="36"/>
      <c r="Y1096" s="36"/>
      <c r="Z1096" s="36"/>
      <c r="AA1096" s="36"/>
      <c r="AB1096" s="36"/>
      <c r="AC1096" s="36"/>
      <c r="AD1096" s="36"/>
      <c r="AE1096" s="36"/>
      <c r="AR1096" s="206" t="s">
        <v>327</v>
      </c>
      <c r="AT1096" s="206" t="s">
        <v>214</v>
      </c>
      <c r="AU1096" s="206" t="s">
        <v>81</v>
      </c>
      <c r="AY1096" s="19" t="s">
        <v>212</v>
      </c>
      <c r="BE1096" s="207">
        <f>IF(N1096="základní",J1096,0)</f>
        <v>0</v>
      </c>
      <c r="BF1096" s="207">
        <f>IF(N1096="snížená",J1096,0)</f>
        <v>0</v>
      </c>
      <c r="BG1096" s="207">
        <f>IF(N1096="zákl. přenesená",J1096,0)</f>
        <v>0</v>
      </c>
      <c r="BH1096" s="207">
        <f>IF(N1096="sníž. přenesená",J1096,0)</f>
        <v>0</v>
      </c>
      <c r="BI1096" s="207">
        <f>IF(N1096="nulová",J1096,0)</f>
        <v>0</v>
      </c>
      <c r="BJ1096" s="19" t="s">
        <v>79</v>
      </c>
      <c r="BK1096" s="207">
        <f>ROUND(I1096*H1096,2)</f>
        <v>0</v>
      </c>
      <c r="BL1096" s="19" t="s">
        <v>327</v>
      </c>
      <c r="BM1096" s="206" t="s">
        <v>1485</v>
      </c>
    </row>
    <row r="1097" spans="1:65" s="13" customFormat="1" ht="11.25">
      <c r="B1097" s="212"/>
      <c r="C1097" s="213"/>
      <c r="D1097" s="208" t="s">
        <v>222</v>
      </c>
      <c r="E1097" s="214" t="s">
        <v>21</v>
      </c>
      <c r="F1097" s="215" t="s">
        <v>1396</v>
      </c>
      <c r="G1097" s="213"/>
      <c r="H1097" s="214" t="s">
        <v>21</v>
      </c>
      <c r="I1097" s="216"/>
      <c r="J1097" s="213"/>
      <c r="K1097" s="213"/>
      <c r="L1097" s="217"/>
      <c r="M1097" s="218"/>
      <c r="N1097" s="219"/>
      <c r="O1097" s="219"/>
      <c r="P1097" s="219"/>
      <c r="Q1097" s="219"/>
      <c r="R1097" s="219"/>
      <c r="S1097" s="219"/>
      <c r="T1097" s="220"/>
      <c r="AT1097" s="221" t="s">
        <v>222</v>
      </c>
      <c r="AU1097" s="221" t="s">
        <v>81</v>
      </c>
      <c r="AV1097" s="13" t="s">
        <v>79</v>
      </c>
      <c r="AW1097" s="13" t="s">
        <v>34</v>
      </c>
      <c r="AX1097" s="13" t="s">
        <v>73</v>
      </c>
      <c r="AY1097" s="221" t="s">
        <v>212</v>
      </c>
    </row>
    <row r="1098" spans="1:65" s="14" customFormat="1" ht="11.25">
      <c r="B1098" s="222"/>
      <c r="C1098" s="223"/>
      <c r="D1098" s="208" t="s">
        <v>222</v>
      </c>
      <c r="E1098" s="224" t="s">
        <v>21</v>
      </c>
      <c r="F1098" s="225" t="s">
        <v>1397</v>
      </c>
      <c r="G1098" s="223"/>
      <c r="H1098" s="226">
        <v>19</v>
      </c>
      <c r="I1098" s="227"/>
      <c r="J1098" s="223"/>
      <c r="K1098" s="223"/>
      <c r="L1098" s="228"/>
      <c r="M1098" s="229"/>
      <c r="N1098" s="230"/>
      <c r="O1098" s="230"/>
      <c r="P1098" s="230"/>
      <c r="Q1098" s="230"/>
      <c r="R1098" s="230"/>
      <c r="S1098" s="230"/>
      <c r="T1098" s="231"/>
      <c r="AT1098" s="232" t="s">
        <v>222</v>
      </c>
      <c r="AU1098" s="232" t="s">
        <v>81</v>
      </c>
      <c r="AV1098" s="14" t="s">
        <v>81</v>
      </c>
      <c r="AW1098" s="14" t="s">
        <v>34</v>
      </c>
      <c r="AX1098" s="14" t="s">
        <v>73</v>
      </c>
      <c r="AY1098" s="232" t="s">
        <v>212</v>
      </c>
    </row>
    <row r="1099" spans="1:65" s="13" customFormat="1" ht="11.25">
      <c r="B1099" s="212"/>
      <c r="C1099" s="213"/>
      <c r="D1099" s="208" t="s">
        <v>222</v>
      </c>
      <c r="E1099" s="214" t="s">
        <v>21</v>
      </c>
      <c r="F1099" s="215" t="s">
        <v>1486</v>
      </c>
      <c r="G1099" s="213"/>
      <c r="H1099" s="214" t="s">
        <v>21</v>
      </c>
      <c r="I1099" s="216"/>
      <c r="J1099" s="213"/>
      <c r="K1099" s="213"/>
      <c r="L1099" s="217"/>
      <c r="M1099" s="218"/>
      <c r="N1099" s="219"/>
      <c r="O1099" s="219"/>
      <c r="P1099" s="219"/>
      <c r="Q1099" s="219"/>
      <c r="R1099" s="219"/>
      <c r="S1099" s="219"/>
      <c r="T1099" s="220"/>
      <c r="AT1099" s="221" t="s">
        <v>222</v>
      </c>
      <c r="AU1099" s="221" t="s">
        <v>81</v>
      </c>
      <c r="AV1099" s="13" t="s">
        <v>79</v>
      </c>
      <c r="AW1099" s="13" t="s">
        <v>34</v>
      </c>
      <c r="AX1099" s="13" t="s">
        <v>73</v>
      </c>
      <c r="AY1099" s="221" t="s">
        <v>212</v>
      </c>
    </row>
    <row r="1100" spans="1:65" s="14" customFormat="1" ht="11.25">
      <c r="B1100" s="222"/>
      <c r="C1100" s="223"/>
      <c r="D1100" s="208" t="s">
        <v>222</v>
      </c>
      <c r="E1100" s="224" t="s">
        <v>21</v>
      </c>
      <c r="F1100" s="225" t="s">
        <v>1487</v>
      </c>
      <c r="G1100" s="223"/>
      <c r="H1100" s="226">
        <v>-8.9250000000000007</v>
      </c>
      <c r="I1100" s="227"/>
      <c r="J1100" s="223"/>
      <c r="K1100" s="223"/>
      <c r="L1100" s="228"/>
      <c r="M1100" s="229"/>
      <c r="N1100" s="230"/>
      <c r="O1100" s="230"/>
      <c r="P1100" s="230"/>
      <c r="Q1100" s="230"/>
      <c r="R1100" s="230"/>
      <c r="S1100" s="230"/>
      <c r="T1100" s="231"/>
      <c r="AT1100" s="232" t="s">
        <v>222</v>
      </c>
      <c r="AU1100" s="232" t="s">
        <v>81</v>
      </c>
      <c r="AV1100" s="14" t="s">
        <v>81</v>
      </c>
      <c r="AW1100" s="14" t="s">
        <v>34</v>
      </c>
      <c r="AX1100" s="14" t="s">
        <v>73</v>
      </c>
      <c r="AY1100" s="232" t="s">
        <v>212</v>
      </c>
    </row>
    <row r="1101" spans="1:65" s="15" customFormat="1" ht="11.25">
      <c r="B1101" s="233"/>
      <c r="C1101" s="234"/>
      <c r="D1101" s="208" t="s">
        <v>222</v>
      </c>
      <c r="E1101" s="235" t="s">
        <v>21</v>
      </c>
      <c r="F1101" s="236" t="s">
        <v>226</v>
      </c>
      <c r="G1101" s="234"/>
      <c r="H1101" s="237">
        <v>10.074999999999999</v>
      </c>
      <c r="I1101" s="238"/>
      <c r="J1101" s="234"/>
      <c r="K1101" s="234"/>
      <c r="L1101" s="239"/>
      <c r="M1101" s="240"/>
      <c r="N1101" s="241"/>
      <c r="O1101" s="241"/>
      <c r="P1101" s="241"/>
      <c r="Q1101" s="241"/>
      <c r="R1101" s="241"/>
      <c r="S1101" s="241"/>
      <c r="T1101" s="242"/>
      <c r="AT1101" s="243" t="s">
        <v>222</v>
      </c>
      <c r="AU1101" s="243" t="s">
        <v>81</v>
      </c>
      <c r="AV1101" s="15" t="s">
        <v>88</v>
      </c>
      <c r="AW1101" s="15" t="s">
        <v>34</v>
      </c>
      <c r="AX1101" s="15" t="s">
        <v>79</v>
      </c>
      <c r="AY1101" s="243" t="s">
        <v>212</v>
      </c>
    </row>
    <row r="1102" spans="1:65" s="2" customFormat="1" ht="16.5" customHeight="1">
      <c r="A1102" s="36"/>
      <c r="B1102" s="37"/>
      <c r="C1102" s="255" t="s">
        <v>1488</v>
      </c>
      <c r="D1102" s="255" t="s">
        <v>328</v>
      </c>
      <c r="E1102" s="256" t="s">
        <v>1489</v>
      </c>
      <c r="F1102" s="257" t="s">
        <v>1490</v>
      </c>
      <c r="G1102" s="258" t="s">
        <v>150</v>
      </c>
      <c r="H1102" s="259">
        <v>10.074999999999999</v>
      </c>
      <c r="I1102" s="260"/>
      <c r="J1102" s="261">
        <f>ROUND(I1102*H1102,2)</f>
        <v>0</v>
      </c>
      <c r="K1102" s="257" t="s">
        <v>218</v>
      </c>
      <c r="L1102" s="262"/>
      <c r="M1102" s="263" t="s">
        <v>21</v>
      </c>
      <c r="N1102" s="264" t="s">
        <v>44</v>
      </c>
      <c r="O1102" s="66"/>
      <c r="P1102" s="204">
        <f>O1102*H1102</f>
        <v>0</v>
      </c>
      <c r="Q1102" s="204">
        <v>1.4999999999999999E-2</v>
      </c>
      <c r="R1102" s="204">
        <f>Q1102*H1102</f>
        <v>0.15112499999999998</v>
      </c>
      <c r="S1102" s="204">
        <v>0</v>
      </c>
      <c r="T1102" s="205">
        <f>S1102*H1102</f>
        <v>0</v>
      </c>
      <c r="U1102" s="36"/>
      <c r="V1102" s="36"/>
      <c r="W1102" s="36"/>
      <c r="X1102" s="36"/>
      <c r="Y1102" s="36"/>
      <c r="Z1102" s="36"/>
      <c r="AA1102" s="36"/>
      <c r="AB1102" s="36"/>
      <c r="AC1102" s="36"/>
      <c r="AD1102" s="36"/>
      <c r="AE1102" s="36"/>
      <c r="AR1102" s="206" t="s">
        <v>438</v>
      </c>
      <c r="AT1102" s="206" t="s">
        <v>328</v>
      </c>
      <c r="AU1102" s="206" t="s">
        <v>81</v>
      </c>
      <c r="AY1102" s="19" t="s">
        <v>212</v>
      </c>
      <c r="BE1102" s="207">
        <f>IF(N1102="základní",J1102,0)</f>
        <v>0</v>
      </c>
      <c r="BF1102" s="207">
        <f>IF(N1102="snížená",J1102,0)</f>
        <v>0</v>
      </c>
      <c r="BG1102" s="207">
        <f>IF(N1102="zákl. přenesená",J1102,0)</f>
        <v>0</v>
      </c>
      <c r="BH1102" s="207">
        <f>IF(N1102="sníž. přenesená",J1102,0)</f>
        <v>0</v>
      </c>
      <c r="BI1102" s="207">
        <f>IF(N1102="nulová",J1102,0)</f>
        <v>0</v>
      </c>
      <c r="BJ1102" s="19" t="s">
        <v>79</v>
      </c>
      <c r="BK1102" s="207">
        <f>ROUND(I1102*H1102,2)</f>
        <v>0</v>
      </c>
      <c r="BL1102" s="19" t="s">
        <v>327</v>
      </c>
      <c r="BM1102" s="206" t="s">
        <v>1491</v>
      </c>
    </row>
    <row r="1103" spans="1:65" s="2" customFormat="1" ht="16.5" customHeight="1">
      <c r="A1103" s="36"/>
      <c r="B1103" s="37"/>
      <c r="C1103" s="195" t="s">
        <v>1492</v>
      </c>
      <c r="D1103" s="195" t="s">
        <v>214</v>
      </c>
      <c r="E1103" s="196" t="s">
        <v>1493</v>
      </c>
      <c r="F1103" s="197" t="s">
        <v>1494</v>
      </c>
      <c r="G1103" s="198" t="s">
        <v>150</v>
      </c>
      <c r="H1103" s="199">
        <v>31.89</v>
      </c>
      <c r="I1103" s="200"/>
      <c r="J1103" s="201">
        <f>ROUND(I1103*H1103,2)</f>
        <v>0</v>
      </c>
      <c r="K1103" s="197" t="s">
        <v>218</v>
      </c>
      <c r="L1103" s="41"/>
      <c r="M1103" s="202" t="s">
        <v>21</v>
      </c>
      <c r="N1103" s="203" t="s">
        <v>44</v>
      </c>
      <c r="O1103" s="66"/>
      <c r="P1103" s="204">
        <f>O1103*H1103</f>
        <v>0</v>
      </c>
      <c r="Q1103" s="204">
        <v>0</v>
      </c>
      <c r="R1103" s="204">
        <f>Q1103*H1103</f>
        <v>0</v>
      </c>
      <c r="S1103" s="204">
        <v>0</v>
      </c>
      <c r="T1103" s="205">
        <f>S1103*H1103</f>
        <v>0</v>
      </c>
      <c r="U1103" s="36"/>
      <c r="V1103" s="36"/>
      <c r="W1103" s="36"/>
      <c r="X1103" s="36"/>
      <c r="Y1103" s="36"/>
      <c r="Z1103" s="36"/>
      <c r="AA1103" s="36"/>
      <c r="AB1103" s="36"/>
      <c r="AC1103" s="36"/>
      <c r="AD1103" s="36"/>
      <c r="AE1103" s="36"/>
      <c r="AR1103" s="206" t="s">
        <v>327</v>
      </c>
      <c r="AT1103" s="206" t="s">
        <v>214</v>
      </c>
      <c r="AU1103" s="206" t="s">
        <v>81</v>
      </c>
      <c r="AY1103" s="19" t="s">
        <v>212</v>
      </c>
      <c r="BE1103" s="207">
        <f>IF(N1103="základní",J1103,0)</f>
        <v>0</v>
      </c>
      <c r="BF1103" s="207">
        <f>IF(N1103="snížená",J1103,0)</f>
        <v>0</v>
      </c>
      <c r="BG1103" s="207">
        <f>IF(N1103="zákl. přenesená",J1103,0)</f>
        <v>0</v>
      </c>
      <c r="BH1103" s="207">
        <f>IF(N1103="sníž. přenesená",J1103,0)</f>
        <v>0</v>
      </c>
      <c r="BI1103" s="207">
        <f>IF(N1103="nulová",J1103,0)</f>
        <v>0</v>
      </c>
      <c r="BJ1103" s="19" t="s">
        <v>79</v>
      </c>
      <c r="BK1103" s="207">
        <f>ROUND(I1103*H1103,2)</f>
        <v>0</v>
      </c>
      <c r="BL1103" s="19" t="s">
        <v>327</v>
      </c>
      <c r="BM1103" s="206" t="s">
        <v>1495</v>
      </c>
    </row>
    <row r="1104" spans="1:65" s="13" customFormat="1" ht="11.25">
      <c r="B1104" s="212"/>
      <c r="C1104" s="213"/>
      <c r="D1104" s="208" t="s">
        <v>222</v>
      </c>
      <c r="E1104" s="214" t="s">
        <v>21</v>
      </c>
      <c r="F1104" s="215" t="s">
        <v>1394</v>
      </c>
      <c r="G1104" s="213"/>
      <c r="H1104" s="214" t="s">
        <v>21</v>
      </c>
      <c r="I1104" s="216"/>
      <c r="J1104" s="213"/>
      <c r="K1104" s="213"/>
      <c r="L1104" s="217"/>
      <c r="M1104" s="218"/>
      <c r="N1104" s="219"/>
      <c r="O1104" s="219"/>
      <c r="P1104" s="219"/>
      <c r="Q1104" s="219"/>
      <c r="R1104" s="219"/>
      <c r="S1104" s="219"/>
      <c r="T1104" s="220"/>
      <c r="AT1104" s="221" t="s">
        <v>222</v>
      </c>
      <c r="AU1104" s="221" t="s">
        <v>81</v>
      </c>
      <c r="AV1104" s="13" t="s">
        <v>79</v>
      </c>
      <c r="AW1104" s="13" t="s">
        <v>34</v>
      </c>
      <c r="AX1104" s="13" t="s">
        <v>73</v>
      </c>
      <c r="AY1104" s="221" t="s">
        <v>212</v>
      </c>
    </row>
    <row r="1105" spans="1:65" s="14" customFormat="1" ht="11.25">
      <c r="B1105" s="222"/>
      <c r="C1105" s="223"/>
      <c r="D1105" s="208" t="s">
        <v>222</v>
      </c>
      <c r="E1105" s="224" t="s">
        <v>21</v>
      </c>
      <c r="F1105" s="225" t="s">
        <v>1395</v>
      </c>
      <c r="G1105" s="223"/>
      <c r="H1105" s="226">
        <v>47</v>
      </c>
      <c r="I1105" s="227"/>
      <c r="J1105" s="223"/>
      <c r="K1105" s="223"/>
      <c r="L1105" s="228"/>
      <c r="M1105" s="229"/>
      <c r="N1105" s="230"/>
      <c r="O1105" s="230"/>
      <c r="P1105" s="230"/>
      <c r="Q1105" s="230"/>
      <c r="R1105" s="230"/>
      <c r="S1105" s="230"/>
      <c r="T1105" s="231"/>
      <c r="AT1105" s="232" t="s">
        <v>222</v>
      </c>
      <c r="AU1105" s="232" t="s">
        <v>81</v>
      </c>
      <c r="AV1105" s="14" t="s">
        <v>81</v>
      </c>
      <c r="AW1105" s="14" t="s">
        <v>34</v>
      </c>
      <c r="AX1105" s="14" t="s">
        <v>73</v>
      </c>
      <c r="AY1105" s="232" t="s">
        <v>212</v>
      </c>
    </row>
    <row r="1106" spans="1:65" s="13" customFormat="1" ht="11.25">
      <c r="B1106" s="212"/>
      <c r="C1106" s="213"/>
      <c r="D1106" s="208" t="s">
        <v>222</v>
      </c>
      <c r="E1106" s="214" t="s">
        <v>21</v>
      </c>
      <c r="F1106" s="215" t="s">
        <v>1486</v>
      </c>
      <c r="G1106" s="213"/>
      <c r="H1106" s="214" t="s">
        <v>21</v>
      </c>
      <c r="I1106" s="216"/>
      <c r="J1106" s="213"/>
      <c r="K1106" s="213"/>
      <c r="L1106" s="217"/>
      <c r="M1106" s="218"/>
      <c r="N1106" s="219"/>
      <c r="O1106" s="219"/>
      <c r="P1106" s="219"/>
      <c r="Q1106" s="219"/>
      <c r="R1106" s="219"/>
      <c r="S1106" s="219"/>
      <c r="T1106" s="220"/>
      <c r="AT1106" s="221" t="s">
        <v>222</v>
      </c>
      <c r="AU1106" s="221" t="s">
        <v>81</v>
      </c>
      <c r="AV1106" s="13" t="s">
        <v>79</v>
      </c>
      <c r="AW1106" s="13" t="s">
        <v>34</v>
      </c>
      <c r="AX1106" s="13" t="s">
        <v>73</v>
      </c>
      <c r="AY1106" s="221" t="s">
        <v>212</v>
      </c>
    </row>
    <row r="1107" spans="1:65" s="14" customFormat="1" ht="11.25">
      <c r="B1107" s="222"/>
      <c r="C1107" s="223"/>
      <c r="D1107" s="208" t="s">
        <v>222</v>
      </c>
      <c r="E1107" s="224" t="s">
        <v>21</v>
      </c>
      <c r="F1107" s="225" t="s">
        <v>1496</v>
      </c>
      <c r="G1107" s="223"/>
      <c r="H1107" s="226">
        <v>-15.11</v>
      </c>
      <c r="I1107" s="227"/>
      <c r="J1107" s="223"/>
      <c r="K1107" s="223"/>
      <c r="L1107" s="228"/>
      <c r="M1107" s="229"/>
      <c r="N1107" s="230"/>
      <c r="O1107" s="230"/>
      <c r="P1107" s="230"/>
      <c r="Q1107" s="230"/>
      <c r="R1107" s="230"/>
      <c r="S1107" s="230"/>
      <c r="T1107" s="231"/>
      <c r="AT1107" s="232" t="s">
        <v>222</v>
      </c>
      <c r="AU1107" s="232" t="s">
        <v>81</v>
      </c>
      <c r="AV1107" s="14" t="s">
        <v>81</v>
      </c>
      <c r="AW1107" s="14" t="s">
        <v>34</v>
      </c>
      <c r="AX1107" s="14" t="s">
        <v>73</v>
      </c>
      <c r="AY1107" s="232" t="s">
        <v>212</v>
      </c>
    </row>
    <row r="1108" spans="1:65" s="15" customFormat="1" ht="11.25">
      <c r="B1108" s="233"/>
      <c r="C1108" s="234"/>
      <c r="D1108" s="208" t="s">
        <v>222</v>
      </c>
      <c r="E1108" s="235" t="s">
        <v>21</v>
      </c>
      <c r="F1108" s="236" t="s">
        <v>226</v>
      </c>
      <c r="G1108" s="234"/>
      <c r="H1108" s="237">
        <v>31.89</v>
      </c>
      <c r="I1108" s="238"/>
      <c r="J1108" s="234"/>
      <c r="K1108" s="234"/>
      <c r="L1108" s="239"/>
      <c r="M1108" s="240"/>
      <c r="N1108" s="241"/>
      <c r="O1108" s="241"/>
      <c r="P1108" s="241"/>
      <c r="Q1108" s="241"/>
      <c r="R1108" s="241"/>
      <c r="S1108" s="241"/>
      <c r="T1108" s="242"/>
      <c r="AT1108" s="243" t="s">
        <v>222</v>
      </c>
      <c r="AU1108" s="243" t="s">
        <v>81</v>
      </c>
      <c r="AV1108" s="15" t="s">
        <v>88</v>
      </c>
      <c r="AW1108" s="15" t="s">
        <v>34</v>
      </c>
      <c r="AX1108" s="15" t="s">
        <v>79</v>
      </c>
      <c r="AY1108" s="243" t="s">
        <v>212</v>
      </c>
    </row>
    <row r="1109" spans="1:65" s="2" customFormat="1" ht="16.5" customHeight="1">
      <c r="A1109" s="36"/>
      <c r="B1109" s="37"/>
      <c r="C1109" s="255" t="s">
        <v>1497</v>
      </c>
      <c r="D1109" s="255" t="s">
        <v>328</v>
      </c>
      <c r="E1109" s="256" t="s">
        <v>1498</v>
      </c>
      <c r="F1109" s="257" t="s">
        <v>1499</v>
      </c>
      <c r="G1109" s="258" t="s">
        <v>521</v>
      </c>
      <c r="H1109" s="259">
        <v>478.35</v>
      </c>
      <c r="I1109" s="260"/>
      <c r="J1109" s="261">
        <f>ROUND(I1109*H1109,2)</f>
        <v>0</v>
      </c>
      <c r="K1109" s="257" t="s">
        <v>218</v>
      </c>
      <c r="L1109" s="262"/>
      <c r="M1109" s="263" t="s">
        <v>21</v>
      </c>
      <c r="N1109" s="264" t="s">
        <v>44</v>
      </c>
      <c r="O1109" s="66"/>
      <c r="P1109" s="204">
        <f>O1109*H1109</f>
        <v>0</v>
      </c>
      <c r="Q1109" s="204">
        <v>8.0000000000000007E-5</v>
      </c>
      <c r="R1109" s="204">
        <f>Q1109*H1109</f>
        <v>3.8268000000000003E-2</v>
      </c>
      <c r="S1109" s="204">
        <v>0</v>
      </c>
      <c r="T1109" s="205">
        <f>S1109*H1109</f>
        <v>0</v>
      </c>
      <c r="U1109" s="36"/>
      <c r="V1109" s="36"/>
      <c r="W1109" s="36"/>
      <c r="X1109" s="36"/>
      <c r="Y1109" s="36"/>
      <c r="Z1109" s="36"/>
      <c r="AA1109" s="36"/>
      <c r="AB1109" s="36"/>
      <c r="AC1109" s="36"/>
      <c r="AD1109" s="36"/>
      <c r="AE1109" s="36"/>
      <c r="AR1109" s="206" t="s">
        <v>438</v>
      </c>
      <c r="AT1109" s="206" t="s">
        <v>328</v>
      </c>
      <c r="AU1109" s="206" t="s">
        <v>81</v>
      </c>
      <c r="AY1109" s="19" t="s">
        <v>212</v>
      </c>
      <c r="BE1109" s="207">
        <f>IF(N1109="základní",J1109,0)</f>
        <v>0</v>
      </c>
      <c r="BF1109" s="207">
        <f>IF(N1109="snížená",J1109,0)</f>
        <v>0</v>
      </c>
      <c r="BG1109" s="207">
        <f>IF(N1109="zákl. přenesená",J1109,0)</f>
        <v>0</v>
      </c>
      <c r="BH1109" s="207">
        <f>IF(N1109="sníž. přenesená",J1109,0)</f>
        <v>0</v>
      </c>
      <c r="BI1109" s="207">
        <f>IF(N1109="nulová",J1109,0)</f>
        <v>0</v>
      </c>
      <c r="BJ1109" s="19" t="s">
        <v>79</v>
      </c>
      <c r="BK1109" s="207">
        <f>ROUND(I1109*H1109,2)</f>
        <v>0</v>
      </c>
      <c r="BL1109" s="19" t="s">
        <v>327</v>
      </c>
      <c r="BM1109" s="206" t="s">
        <v>1500</v>
      </c>
    </row>
    <row r="1110" spans="1:65" s="14" customFormat="1" ht="11.25">
      <c r="B1110" s="222"/>
      <c r="C1110" s="223"/>
      <c r="D1110" s="208" t="s">
        <v>222</v>
      </c>
      <c r="E1110" s="223"/>
      <c r="F1110" s="225" t="s">
        <v>1501</v>
      </c>
      <c r="G1110" s="223"/>
      <c r="H1110" s="226">
        <v>478.35</v>
      </c>
      <c r="I1110" s="227"/>
      <c r="J1110" s="223"/>
      <c r="K1110" s="223"/>
      <c r="L1110" s="228"/>
      <c r="M1110" s="229"/>
      <c r="N1110" s="230"/>
      <c r="O1110" s="230"/>
      <c r="P1110" s="230"/>
      <c r="Q1110" s="230"/>
      <c r="R1110" s="230"/>
      <c r="S1110" s="230"/>
      <c r="T1110" s="231"/>
      <c r="AT1110" s="232" t="s">
        <v>222</v>
      </c>
      <c r="AU1110" s="232" t="s">
        <v>81</v>
      </c>
      <c r="AV1110" s="14" t="s">
        <v>81</v>
      </c>
      <c r="AW1110" s="14" t="s">
        <v>4</v>
      </c>
      <c r="AX1110" s="14" t="s">
        <v>79</v>
      </c>
      <c r="AY1110" s="232" t="s">
        <v>212</v>
      </c>
    </row>
    <row r="1111" spans="1:65" s="2" customFormat="1" ht="21.75" customHeight="1">
      <c r="A1111" s="36"/>
      <c r="B1111" s="37"/>
      <c r="C1111" s="195" t="s">
        <v>1502</v>
      </c>
      <c r="D1111" s="195" t="s">
        <v>214</v>
      </c>
      <c r="E1111" s="196" t="s">
        <v>1503</v>
      </c>
      <c r="F1111" s="197" t="s">
        <v>1504</v>
      </c>
      <c r="G1111" s="198" t="s">
        <v>217</v>
      </c>
      <c r="H1111" s="199">
        <v>2.4039999999999999</v>
      </c>
      <c r="I1111" s="200"/>
      <c r="J1111" s="201">
        <f>ROUND(I1111*H1111,2)</f>
        <v>0</v>
      </c>
      <c r="K1111" s="197" t="s">
        <v>218</v>
      </c>
      <c r="L1111" s="41"/>
      <c r="M1111" s="202" t="s">
        <v>21</v>
      </c>
      <c r="N1111" s="203" t="s">
        <v>44</v>
      </c>
      <c r="O1111" s="66"/>
      <c r="P1111" s="204">
        <f>O1111*H1111</f>
        <v>0</v>
      </c>
      <c r="Q1111" s="204">
        <v>0</v>
      </c>
      <c r="R1111" s="204">
        <f>Q1111*H1111</f>
        <v>0</v>
      </c>
      <c r="S1111" s="204">
        <v>0</v>
      </c>
      <c r="T1111" s="205">
        <f>S1111*H1111</f>
        <v>0</v>
      </c>
      <c r="U1111" s="36"/>
      <c r="V1111" s="36"/>
      <c r="W1111" s="36"/>
      <c r="X1111" s="36"/>
      <c r="Y1111" s="36"/>
      <c r="Z1111" s="36"/>
      <c r="AA1111" s="36"/>
      <c r="AB1111" s="36"/>
      <c r="AC1111" s="36"/>
      <c r="AD1111" s="36"/>
      <c r="AE1111" s="36"/>
      <c r="AR1111" s="206" t="s">
        <v>327</v>
      </c>
      <c r="AT1111" s="206" t="s">
        <v>214</v>
      </c>
      <c r="AU1111" s="206" t="s">
        <v>81</v>
      </c>
      <c r="AY1111" s="19" t="s">
        <v>212</v>
      </c>
      <c r="BE1111" s="207">
        <f>IF(N1111="základní",J1111,0)</f>
        <v>0</v>
      </c>
      <c r="BF1111" s="207">
        <f>IF(N1111="snížená",J1111,0)</f>
        <v>0</v>
      </c>
      <c r="BG1111" s="207">
        <f>IF(N1111="zákl. přenesená",J1111,0)</f>
        <v>0</v>
      </c>
      <c r="BH1111" s="207">
        <f>IF(N1111="sníž. přenesená",J1111,0)</f>
        <v>0</v>
      </c>
      <c r="BI1111" s="207">
        <f>IF(N1111="nulová",J1111,0)</f>
        <v>0</v>
      </c>
      <c r="BJ1111" s="19" t="s">
        <v>79</v>
      </c>
      <c r="BK1111" s="207">
        <f>ROUND(I1111*H1111,2)</f>
        <v>0</v>
      </c>
      <c r="BL1111" s="19" t="s">
        <v>327</v>
      </c>
      <c r="BM1111" s="206" t="s">
        <v>1505</v>
      </c>
    </row>
    <row r="1112" spans="1:65" s="13" customFormat="1" ht="11.25">
      <c r="B1112" s="212"/>
      <c r="C1112" s="213"/>
      <c r="D1112" s="208" t="s">
        <v>222</v>
      </c>
      <c r="E1112" s="214" t="s">
        <v>21</v>
      </c>
      <c r="F1112" s="215" t="s">
        <v>1506</v>
      </c>
      <c r="G1112" s="213"/>
      <c r="H1112" s="214" t="s">
        <v>21</v>
      </c>
      <c r="I1112" s="216"/>
      <c r="J1112" s="213"/>
      <c r="K1112" s="213"/>
      <c r="L1112" s="217"/>
      <c r="M1112" s="218"/>
      <c r="N1112" s="219"/>
      <c r="O1112" s="219"/>
      <c r="P1112" s="219"/>
      <c r="Q1112" s="219"/>
      <c r="R1112" s="219"/>
      <c r="S1112" s="219"/>
      <c r="T1112" s="220"/>
      <c r="AT1112" s="221" t="s">
        <v>222</v>
      </c>
      <c r="AU1112" s="221" t="s">
        <v>81</v>
      </c>
      <c r="AV1112" s="13" t="s">
        <v>79</v>
      </c>
      <c r="AW1112" s="13" t="s">
        <v>34</v>
      </c>
      <c r="AX1112" s="13" t="s">
        <v>73</v>
      </c>
      <c r="AY1112" s="221" t="s">
        <v>212</v>
      </c>
    </row>
    <row r="1113" spans="1:65" s="14" customFormat="1" ht="11.25">
      <c r="B1113" s="222"/>
      <c r="C1113" s="223"/>
      <c r="D1113" s="208" t="s">
        <v>222</v>
      </c>
      <c r="E1113" s="224" t="s">
        <v>21</v>
      </c>
      <c r="F1113" s="225" t="s">
        <v>1507</v>
      </c>
      <c r="G1113" s="223"/>
      <c r="H1113" s="226">
        <v>1.5109999999999999</v>
      </c>
      <c r="I1113" s="227"/>
      <c r="J1113" s="223"/>
      <c r="K1113" s="223"/>
      <c r="L1113" s="228"/>
      <c r="M1113" s="229"/>
      <c r="N1113" s="230"/>
      <c r="O1113" s="230"/>
      <c r="P1113" s="230"/>
      <c r="Q1113" s="230"/>
      <c r="R1113" s="230"/>
      <c r="S1113" s="230"/>
      <c r="T1113" s="231"/>
      <c r="AT1113" s="232" t="s">
        <v>222</v>
      </c>
      <c r="AU1113" s="232" t="s">
        <v>81</v>
      </c>
      <c r="AV1113" s="14" t="s">
        <v>81</v>
      </c>
      <c r="AW1113" s="14" t="s">
        <v>34</v>
      </c>
      <c r="AX1113" s="14" t="s">
        <v>73</v>
      </c>
      <c r="AY1113" s="232" t="s">
        <v>212</v>
      </c>
    </row>
    <row r="1114" spans="1:65" s="14" customFormat="1" ht="11.25">
      <c r="B1114" s="222"/>
      <c r="C1114" s="223"/>
      <c r="D1114" s="208" t="s">
        <v>222</v>
      </c>
      <c r="E1114" s="224" t="s">
        <v>21</v>
      </c>
      <c r="F1114" s="225" t="s">
        <v>1508</v>
      </c>
      <c r="G1114" s="223"/>
      <c r="H1114" s="226">
        <v>0.89300000000000002</v>
      </c>
      <c r="I1114" s="227"/>
      <c r="J1114" s="223"/>
      <c r="K1114" s="223"/>
      <c r="L1114" s="228"/>
      <c r="M1114" s="229"/>
      <c r="N1114" s="230"/>
      <c r="O1114" s="230"/>
      <c r="P1114" s="230"/>
      <c r="Q1114" s="230"/>
      <c r="R1114" s="230"/>
      <c r="S1114" s="230"/>
      <c r="T1114" s="231"/>
      <c r="AT1114" s="232" t="s">
        <v>222</v>
      </c>
      <c r="AU1114" s="232" t="s">
        <v>81</v>
      </c>
      <c r="AV1114" s="14" t="s">
        <v>81</v>
      </c>
      <c r="AW1114" s="14" t="s">
        <v>34</v>
      </c>
      <c r="AX1114" s="14" t="s">
        <v>73</v>
      </c>
      <c r="AY1114" s="232" t="s">
        <v>212</v>
      </c>
    </row>
    <row r="1115" spans="1:65" s="15" customFormat="1" ht="11.25">
      <c r="B1115" s="233"/>
      <c r="C1115" s="234"/>
      <c r="D1115" s="208" t="s">
        <v>222</v>
      </c>
      <c r="E1115" s="235" t="s">
        <v>21</v>
      </c>
      <c r="F1115" s="236" t="s">
        <v>226</v>
      </c>
      <c r="G1115" s="234"/>
      <c r="H1115" s="237">
        <v>2.4039999999999999</v>
      </c>
      <c r="I1115" s="238"/>
      <c r="J1115" s="234"/>
      <c r="K1115" s="234"/>
      <c r="L1115" s="239"/>
      <c r="M1115" s="240"/>
      <c r="N1115" s="241"/>
      <c r="O1115" s="241"/>
      <c r="P1115" s="241"/>
      <c r="Q1115" s="241"/>
      <c r="R1115" s="241"/>
      <c r="S1115" s="241"/>
      <c r="T1115" s="242"/>
      <c r="AT1115" s="243" t="s">
        <v>222</v>
      </c>
      <c r="AU1115" s="243" t="s">
        <v>81</v>
      </c>
      <c r="AV1115" s="15" t="s">
        <v>88</v>
      </c>
      <c r="AW1115" s="15" t="s">
        <v>34</v>
      </c>
      <c r="AX1115" s="15" t="s">
        <v>79</v>
      </c>
      <c r="AY1115" s="243" t="s">
        <v>212</v>
      </c>
    </row>
    <row r="1116" spans="1:65" s="2" customFormat="1" ht="16.5" customHeight="1">
      <c r="A1116" s="36"/>
      <c r="B1116" s="37"/>
      <c r="C1116" s="255" t="s">
        <v>1509</v>
      </c>
      <c r="D1116" s="255" t="s">
        <v>328</v>
      </c>
      <c r="E1116" s="256" t="s">
        <v>1510</v>
      </c>
      <c r="F1116" s="257" t="s">
        <v>1511</v>
      </c>
      <c r="G1116" s="258" t="s">
        <v>306</v>
      </c>
      <c r="H1116" s="259">
        <v>4.0869999999999997</v>
      </c>
      <c r="I1116" s="260"/>
      <c r="J1116" s="261">
        <f>ROUND(I1116*H1116,2)</f>
        <v>0</v>
      </c>
      <c r="K1116" s="257" t="s">
        <v>218</v>
      </c>
      <c r="L1116" s="262"/>
      <c r="M1116" s="263" t="s">
        <v>21</v>
      </c>
      <c r="N1116" s="264" t="s">
        <v>44</v>
      </c>
      <c r="O1116" s="66"/>
      <c r="P1116" s="204">
        <f>O1116*H1116</f>
        <v>0</v>
      </c>
      <c r="Q1116" s="204">
        <v>1</v>
      </c>
      <c r="R1116" s="204">
        <f>Q1116*H1116</f>
        <v>4.0869999999999997</v>
      </c>
      <c r="S1116" s="204">
        <v>0</v>
      </c>
      <c r="T1116" s="205">
        <f>S1116*H1116</f>
        <v>0</v>
      </c>
      <c r="U1116" s="36"/>
      <c r="V1116" s="36"/>
      <c r="W1116" s="36"/>
      <c r="X1116" s="36"/>
      <c r="Y1116" s="36"/>
      <c r="Z1116" s="36"/>
      <c r="AA1116" s="36"/>
      <c r="AB1116" s="36"/>
      <c r="AC1116" s="36"/>
      <c r="AD1116" s="36"/>
      <c r="AE1116" s="36"/>
      <c r="AR1116" s="206" t="s">
        <v>438</v>
      </c>
      <c r="AT1116" s="206" t="s">
        <v>328</v>
      </c>
      <c r="AU1116" s="206" t="s">
        <v>81</v>
      </c>
      <c r="AY1116" s="19" t="s">
        <v>212</v>
      </c>
      <c r="BE1116" s="207">
        <f>IF(N1116="základní",J1116,0)</f>
        <v>0</v>
      </c>
      <c r="BF1116" s="207">
        <f>IF(N1116="snížená",J1116,0)</f>
        <v>0</v>
      </c>
      <c r="BG1116" s="207">
        <f>IF(N1116="zákl. přenesená",J1116,0)</f>
        <v>0</v>
      </c>
      <c r="BH1116" s="207">
        <f>IF(N1116="sníž. přenesená",J1116,0)</f>
        <v>0</v>
      </c>
      <c r="BI1116" s="207">
        <f>IF(N1116="nulová",J1116,0)</f>
        <v>0</v>
      </c>
      <c r="BJ1116" s="19" t="s">
        <v>79</v>
      </c>
      <c r="BK1116" s="207">
        <f>ROUND(I1116*H1116,2)</f>
        <v>0</v>
      </c>
      <c r="BL1116" s="19" t="s">
        <v>327</v>
      </c>
      <c r="BM1116" s="206" t="s">
        <v>1512</v>
      </c>
    </row>
    <row r="1117" spans="1:65" s="14" customFormat="1" ht="11.25">
      <c r="B1117" s="222"/>
      <c r="C1117" s="223"/>
      <c r="D1117" s="208" t="s">
        <v>222</v>
      </c>
      <c r="E1117" s="223"/>
      <c r="F1117" s="225" t="s">
        <v>1513</v>
      </c>
      <c r="G1117" s="223"/>
      <c r="H1117" s="226">
        <v>4.0869999999999997</v>
      </c>
      <c r="I1117" s="227"/>
      <c r="J1117" s="223"/>
      <c r="K1117" s="223"/>
      <c r="L1117" s="228"/>
      <c r="M1117" s="229"/>
      <c r="N1117" s="230"/>
      <c r="O1117" s="230"/>
      <c r="P1117" s="230"/>
      <c r="Q1117" s="230"/>
      <c r="R1117" s="230"/>
      <c r="S1117" s="230"/>
      <c r="T1117" s="231"/>
      <c r="AT1117" s="232" t="s">
        <v>222</v>
      </c>
      <c r="AU1117" s="232" t="s">
        <v>81</v>
      </c>
      <c r="AV1117" s="14" t="s">
        <v>81</v>
      </c>
      <c r="AW1117" s="14" t="s">
        <v>4</v>
      </c>
      <c r="AX1117" s="14" t="s">
        <v>79</v>
      </c>
      <c r="AY1117" s="232" t="s">
        <v>212</v>
      </c>
    </row>
    <row r="1118" spans="1:65" s="2" customFormat="1" ht="16.5" customHeight="1">
      <c r="A1118" s="36"/>
      <c r="B1118" s="37"/>
      <c r="C1118" s="195" t="s">
        <v>1514</v>
      </c>
      <c r="D1118" s="195" t="s">
        <v>214</v>
      </c>
      <c r="E1118" s="196" t="s">
        <v>1515</v>
      </c>
      <c r="F1118" s="197" t="s">
        <v>1516</v>
      </c>
      <c r="G1118" s="198" t="s">
        <v>146</v>
      </c>
      <c r="H1118" s="199">
        <v>51.21</v>
      </c>
      <c r="I1118" s="200"/>
      <c r="J1118" s="201">
        <f>ROUND(I1118*H1118,2)</f>
        <v>0</v>
      </c>
      <c r="K1118" s="197" t="s">
        <v>218</v>
      </c>
      <c r="L1118" s="41"/>
      <c r="M1118" s="202" t="s">
        <v>21</v>
      </c>
      <c r="N1118" s="203" t="s">
        <v>44</v>
      </c>
      <c r="O1118" s="66"/>
      <c r="P1118" s="204">
        <f>O1118*H1118</f>
        <v>0</v>
      </c>
      <c r="Q1118" s="204">
        <v>2.0000000000000002E-5</v>
      </c>
      <c r="R1118" s="204">
        <f>Q1118*H1118</f>
        <v>1.0242000000000001E-3</v>
      </c>
      <c r="S1118" s="204">
        <v>0</v>
      </c>
      <c r="T1118" s="205">
        <f>S1118*H1118</f>
        <v>0</v>
      </c>
      <c r="U1118" s="36"/>
      <c r="V1118" s="36"/>
      <c r="W1118" s="36"/>
      <c r="X1118" s="36"/>
      <c r="Y1118" s="36"/>
      <c r="Z1118" s="36"/>
      <c r="AA1118" s="36"/>
      <c r="AB1118" s="36"/>
      <c r="AC1118" s="36"/>
      <c r="AD1118" s="36"/>
      <c r="AE1118" s="36"/>
      <c r="AR1118" s="206" t="s">
        <v>327</v>
      </c>
      <c r="AT1118" s="206" t="s">
        <v>214</v>
      </c>
      <c r="AU1118" s="206" t="s">
        <v>81</v>
      </c>
      <c r="AY1118" s="19" t="s">
        <v>212</v>
      </c>
      <c r="BE1118" s="207">
        <f>IF(N1118="základní",J1118,0)</f>
        <v>0</v>
      </c>
      <c r="BF1118" s="207">
        <f>IF(N1118="snížená",J1118,0)</f>
        <v>0</v>
      </c>
      <c r="BG1118" s="207">
        <f>IF(N1118="zákl. přenesená",J1118,0)</f>
        <v>0</v>
      </c>
      <c r="BH1118" s="207">
        <f>IF(N1118="sníž. přenesená",J1118,0)</f>
        <v>0</v>
      </c>
      <c r="BI1118" s="207">
        <f>IF(N1118="nulová",J1118,0)</f>
        <v>0</v>
      </c>
      <c r="BJ1118" s="19" t="s">
        <v>79</v>
      </c>
      <c r="BK1118" s="207">
        <f>ROUND(I1118*H1118,2)</f>
        <v>0</v>
      </c>
      <c r="BL1118" s="19" t="s">
        <v>327</v>
      </c>
      <c r="BM1118" s="206" t="s">
        <v>1517</v>
      </c>
    </row>
    <row r="1119" spans="1:65" s="13" customFormat="1" ht="11.25">
      <c r="B1119" s="212"/>
      <c r="C1119" s="213"/>
      <c r="D1119" s="208" t="s">
        <v>222</v>
      </c>
      <c r="E1119" s="214" t="s">
        <v>21</v>
      </c>
      <c r="F1119" s="215" t="s">
        <v>1518</v>
      </c>
      <c r="G1119" s="213"/>
      <c r="H1119" s="214" t="s">
        <v>21</v>
      </c>
      <c r="I1119" s="216"/>
      <c r="J1119" s="213"/>
      <c r="K1119" s="213"/>
      <c r="L1119" s="217"/>
      <c r="M1119" s="218"/>
      <c r="N1119" s="219"/>
      <c r="O1119" s="219"/>
      <c r="P1119" s="219"/>
      <c r="Q1119" s="219"/>
      <c r="R1119" s="219"/>
      <c r="S1119" s="219"/>
      <c r="T1119" s="220"/>
      <c r="AT1119" s="221" t="s">
        <v>222</v>
      </c>
      <c r="AU1119" s="221" t="s">
        <v>81</v>
      </c>
      <c r="AV1119" s="13" t="s">
        <v>79</v>
      </c>
      <c r="AW1119" s="13" t="s">
        <v>34</v>
      </c>
      <c r="AX1119" s="13" t="s">
        <v>73</v>
      </c>
      <c r="AY1119" s="221" t="s">
        <v>212</v>
      </c>
    </row>
    <row r="1120" spans="1:65" s="14" customFormat="1" ht="11.25">
      <c r="B1120" s="222"/>
      <c r="C1120" s="223"/>
      <c r="D1120" s="208" t="s">
        <v>222</v>
      </c>
      <c r="E1120" s="224" t="s">
        <v>21</v>
      </c>
      <c r="F1120" s="225" t="s">
        <v>1519</v>
      </c>
      <c r="G1120" s="223"/>
      <c r="H1120" s="226">
        <v>33.36</v>
      </c>
      <c r="I1120" s="227"/>
      <c r="J1120" s="223"/>
      <c r="K1120" s="223"/>
      <c r="L1120" s="228"/>
      <c r="M1120" s="229"/>
      <c r="N1120" s="230"/>
      <c r="O1120" s="230"/>
      <c r="P1120" s="230"/>
      <c r="Q1120" s="230"/>
      <c r="R1120" s="230"/>
      <c r="S1120" s="230"/>
      <c r="T1120" s="231"/>
      <c r="AT1120" s="232" t="s">
        <v>222</v>
      </c>
      <c r="AU1120" s="232" t="s">
        <v>81</v>
      </c>
      <c r="AV1120" s="14" t="s">
        <v>81</v>
      </c>
      <c r="AW1120" s="14" t="s">
        <v>34</v>
      </c>
      <c r="AX1120" s="14" t="s">
        <v>73</v>
      </c>
      <c r="AY1120" s="232" t="s">
        <v>212</v>
      </c>
    </row>
    <row r="1121" spans="1:65" s="14" customFormat="1" ht="11.25">
      <c r="B1121" s="222"/>
      <c r="C1121" s="223"/>
      <c r="D1121" s="208" t="s">
        <v>222</v>
      </c>
      <c r="E1121" s="224" t="s">
        <v>21</v>
      </c>
      <c r="F1121" s="225" t="s">
        <v>1520</v>
      </c>
      <c r="G1121" s="223"/>
      <c r="H1121" s="226">
        <v>17.850000000000001</v>
      </c>
      <c r="I1121" s="227"/>
      <c r="J1121" s="223"/>
      <c r="K1121" s="223"/>
      <c r="L1121" s="228"/>
      <c r="M1121" s="229"/>
      <c r="N1121" s="230"/>
      <c r="O1121" s="230"/>
      <c r="P1121" s="230"/>
      <c r="Q1121" s="230"/>
      <c r="R1121" s="230"/>
      <c r="S1121" s="230"/>
      <c r="T1121" s="231"/>
      <c r="AT1121" s="232" t="s">
        <v>222</v>
      </c>
      <c r="AU1121" s="232" t="s">
        <v>81</v>
      </c>
      <c r="AV1121" s="14" t="s">
        <v>81</v>
      </c>
      <c r="AW1121" s="14" t="s">
        <v>34</v>
      </c>
      <c r="AX1121" s="14" t="s">
        <v>73</v>
      </c>
      <c r="AY1121" s="232" t="s">
        <v>212</v>
      </c>
    </row>
    <row r="1122" spans="1:65" s="15" customFormat="1" ht="11.25">
      <c r="B1122" s="233"/>
      <c r="C1122" s="234"/>
      <c r="D1122" s="208" t="s">
        <v>222</v>
      </c>
      <c r="E1122" s="235" t="s">
        <v>21</v>
      </c>
      <c r="F1122" s="236" t="s">
        <v>226</v>
      </c>
      <c r="G1122" s="234"/>
      <c r="H1122" s="237">
        <v>51.21</v>
      </c>
      <c r="I1122" s="238"/>
      <c r="J1122" s="234"/>
      <c r="K1122" s="234"/>
      <c r="L1122" s="239"/>
      <c r="M1122" s="240"/>
      <c r="N1122" s="241"/>
      <c r="O1122" s="241"/>
      <c r="P1122" s="241"/>
      <c r="Q1122" s="241"/>
      <c r="R1122" s="241"/>
      <c r="S1122" s="241"/>
      <c r="T1122" s="242"/>
      <c r="AT1122" s="243" t="s">
        <v>222</v>
      </c>
      <c r="AU1122" s="243" t="s">
        <v>81</v>
      </c>
      <c r="AV1122" s="15" t="s">
        <v>88</v>
      </c>
      <c r="AW1122" s="15" t="s">
        <v>34</v>
      </c>
      <c r="AX1122" s="15" t="s">
        <v>73</v>
      </c>
      <c r="AY1122" s="243" t="s">
        <v>212</v>
      </c>
    </row>
    <row r="1123" spans="1:65" s="16" customFormat="1" ht="11.25">
      <c r="B1123" s="244"/>
      <c r="C1123" s="245"/>
      <c r="D1123" s="208" t="s">
        <v>222</v>
      </c>
      <c r="E1123" s="246" t="s">
        <v>21</v>
      </c>
      <c r="F1123" s="247" t="s">
        <v>239</v>
      </c>
      <c r="G1123" s="245"/>
      <c r="H1123" s="248">
        <v>51.21</v>
      </c>
      <c r="I1123" s="249"/>
      <c r="J1123" s="245"/>
      <c r="K1123" s="245"/>
      <c r="L1123" s="250"/>
      <c r="M1123" s="251"/>
      <c r="N1123" s="252"/>
      <c r="O1123" s="252"/>
      <c r="P1123" s="252"/>
      <c r="Q1123" s="252"/>
      <c r="R1123" s="252"/>
      <c r="S1123" s="252"/>
      <c r="T1123" s="253"/>
      <c r="AT1123" s="254" t="s">
        <v>222</v>
      </c>
      <c r="AU1123" s="254" t="s">
        <v>81</v>
      </c>
      <c r="AV1123" s="16" t="s">
        <v>93</v>
      </c>
      <c r="AW1123" s="16" t="s">
        <v>34</v>
      </c>
      <c r="AX1123" s="16" t="s">
        <v>79</v>
      </c>
      <c r="AY1123" s="254" t="s">
        <v>212</v>
      </c>
    </row>
    <row r="1124" spans="1:65" s="2" customFormat="1" ht="16.5" customHeight="1">
      <c r="A1124" s="36"/>
      <c r="B1124" s="37"/>
      <c r="C1124" s="255" t="s">
        <v>1521</v>
      </c>
      <c r="D1124" s="255" t="s">
        <v>328</v>
      </c>
      <c r="E1124" s="256" t="s">
        <v>1522</v>
      </c>
      <c r="F1124" s="257" t="s">
        <v>1523</v>
      </c>
      <c r="G1124" s="258" t="s">
        <v>146</v>
      </c>
      <c r="H1124" s="259">
        <v>52.234000000000002</v>
      </c>
      <c r="I1124" s="260"/>
      <c r="J1124" s="261">
        <f>ROUND(I1124*H1124,2)</f>
        <v>0</v>
      </c>
      <c r="K1124" s="257" t="s">
        <v>218</v>
      </c>
      <c r="L1124" s="262"/>
      <c r="M1124" s="263" t="s">
        <v>21</v>
      </c>
      <c r="N1124" s="264" t="s">
        <v>44</v>
      </c>
      <c r="O1124" s="66"/>
      <c r="P1124" s="204">
        <f>O1124*H1124</f>
        <v>0</v>
      </c>
      <c r="Q1124" s="204">
        <v>1.7000000000000001E-4</v>
      </c>
      <c r="R1124" s="204">
        <f>Q1124*H1124</f>
        <v>8.8797800000000003E-3</v>
      </c>
      <c r="S1124" s="204">
        <v>0</v>
      </c>
      <c r="T1124" s="205">
        <f>S1124*H1124</f>
        <v>0</v>
      </c>
      <c r="U1124" s="36"/>
      <c r="V1124" s="36"/>
      <c r="W1124" s="36"/>
      <c r="X1124" s="36"/>
      <c r="Y1124" s="36"/>
      <c r="Z1124" s="36"/>
      <c r="AA1124" s="36"/>
      <c r="AB1124" s="36"/>
      <c r="AC1124" s="36"/>
      <c r="AD1124" s="36"/>
      <c r="AE1124" s="36"/>
      <c r="AR1124" s="206" t="s">
        <v>438</v>
      </c>
      <c r="AT1124" s="206" t="s">
        <v>328</v>
      </c>
      <c r="AU1124" s="206" t="s">
        <v>81</v>
      </c>
      <c r="AY1124" s="19" t="s">
        <v>212</v>
      </c>
      <c r="BE1124" s="207">
        <f>IF(N1124="základní",J1124,0)</f>
        <v>0</v>
      </c>
      <c r="BF1124" s="207">
        <f>IF(N1124="snížená",J1124,0)</f>
        <v>0</v>
      </c>
      <c r="BG1124" s="207">
        <f>IF(N1124="zákl. přenesená",J1124,0)</f>
        <v>0</v>
      </c>
      <c r="BH1124" s="207">
        <f>IF(N1124="sníž. přenesená",J1124,0)</f>
        <v>0</v>
      </c>
      <c r="BI1124" s="207">
        <f>IF(N1124="nulová",J1124,0)</f>
        <v>0</v>
      </c>
      <c r="BJ1124" s="19" t="s">
        <v>79</v>
      </c>
      <c r="BK1124" s="207">
        <f>ROUND(I1124*H1124,2)</f>
        <v>0</v>
      </c>
      <c r="BL1124" s="19" t="s">
        <v>327</v>
      </c>
      <c r="BM1124" s="206" t="s">
        <v>1524</v>
      </c>
    </row>
    <row r="1125" spans="1:65" s="2" customFormat="1" ht="107.25">
      <c r="A1125" s="36"/>
      <c r="B1125" s="37"/>
      <c r="C1125" s="38"/>
      <c r="D1125" s="208" t="s">
        <v>292</v>
      </c>
      <c r="E1125" s="38"/>
      <c r="F1125" s="209" t="s">
        <v>1525</v>
      </c>
      <c r="G1125" s="38"/>
      <c r="H1125" s="38"/>
      <c r="I1125" s="119"/>
      <c r="J1125" s="38"/>
      <c r="K1125" s="38"/>
      <c r="L1125" s="41"/>
      <c r="M1125" s="210"/>
      <c r="N1125" s="211"/>
      <c r="O1125" s="66"/>
      <c r="P1125" s="66"/>
      <c r="Q1125" s="66"/>
      <c r="R1125" s="66"/>
      <c r="S1125" s="66"/>
      <c r="T1125" s="67"/>
      <c r="U1125" s="36"/>
      <c r="V1125" s="36"/>
      <c r="W1125" s="36"/>
      <c r="X1125" s="36"/>
      <c r="Y1125" s="36"/>
      <c r="Z1125" s="36"/>
      <c r="AA1125" s="36"/>
      <c r="AB1125" s="36"/>
      <c r="AC1125" s="36"/>
      <c r="AD1125" s="36"/>
      <c r="AE1125" s="36"/>
      <c r="AT1125" s="19" t="s">
        <v>292</v>
      </c>
      <c r="AU1125" s="19" t="s">
        <v>81</v>
      </c>
    </row>
    <row r="1126" spans="1:65" s="14" customFormat="1" ht="11.25">
      <c r="B1126" s="222"/>
      <c r="C1126" s="223"/>
      <c r="D1126" s="208" t="s">
        <v>222</v>
      </c>
      <c r="E1126" s="223"/>
      <c r="F1126" s="225" t="s">
        <v>1526</v>
      </c>
      <c r="G1126" s="223"/>
      <c r="H1126" s="226">
        <v>52.234000000000002</v>
      </c>
      <c r="I1126" s="227"/>
      <c r="J1126" s="223"/>
      <c r="K1126" s="223"/>
      <c r="L1126" s="228"/>
      <c r="M1126" s="229"/>
      <c r="N1126" s="230"/>
      <c r="O1126" s="230"/>
      <c r="P1126" s="230"/>
      <c r="Q1126" s="230"/>
      <c r="R1126" s="230"/>
      <c r="S1126" s="230"/>
      <c r="T1126" s="231"/>
      <c r="AT1126" s="232" t="s">
        <v>222</v>
      </c>
      <c r="AU1126" s="232" t="s">
        <v>81</v>
      </c>
      <c r="AV1126" s="14" t="s">
        <v>81</v>
      </c>
      <c r="AW1126" s="14" t="s">
        <v>4</v>
      </c>
      <c r="AX1126" s="14" t="s">
        <v>79</v>
      </c>
      <c r="AY1126" s="232" t="s">
        <v>212</v>
      </c>
    </row>
    <row r="1127" spans="1:65" s="2" customFormat="1" ht="21.75" customHeight="1">
      <c r="A1127" s="36"/>
      <c r="B1127" s="37"/>
      <c r="C1127" s="195" t="s">
        <v>1527</v>
      </c>
      <c r="D1127" s="195" t="s">
        <v>214</v>
      </c>
      <c r="E1127" s="196" t="s">
        <v>1528</v>
      </c>
      <c r="F1127" s="197" t="s">
        <v>1529</v>
      </c>
      <c r="G1127" s="198" t="s">
        <v>150</v>
      </c>
      <c r="H1127" s="199">
        <v>116.14</v>
      </c>
      <c r="I1127" s="200"/>
      <c r="J1127" s="201">
        <f>ROUND(I1127*H1127,2)</f>
        <v>0</v>
      </c>
      <c r="K1127" s="197" t="s">
        <v>218</v>
      </c>
      <c r="L1127" s="41"/>
      <c r="M1127" s="202" t="s">
        <v>21</v>
      </c>
      <c r="N1127" s="203" t="s">
        <v>44</v>
      </c>
      <c r="O1127" s="66"/>
      <c r="P1127" s="204">
        <f>O1127*H1127</f>
        <v>0</v>
      </c>
      <c r="Q1127" s="204">
        <v>0</v>
      </c>
      <c r="R1127" s="204">
        <f>Q1127*H1127</f>
        <v>0</v>
      </c>
      <c r="S1127" s="204">
        <v>0</v>
      </c>
      <c r="T1127" s="205">
        <f>S1127*H1127</f>
        <v>0</v>
      </c>
      <c r="U1127" s="36"/>
      <c r="V1127" s="36"/>
      <c r="W1127" s="36"/>
      <c r="X1127" s="36"/>
      <c r="Y1127" s="36"/>
      <c r="Z1127" s="36"/>
      <c r="AA1127" s="36"/>
      <c r="AB1127" s="36"/>
      <c r="AC1127" s="36"/>
      <c r="AD1127" s="36"/>
      <c r="AE1127" s="36"/>
      <c r="AR1127" s="206" t="s">
        <v>327</v>
      </c>
      <c r="AT1127" s="206" t="s">
        <v>214</v>
      </c>
      <c r="AU1127" s="206" t="s">
        <v>81</v>
      </c>
      <c r="AY1127" s="19" t="s">
        <v>212</v>
      </c>
      <c r="BE1127" s="207">
        <f>IF(N1127="základní",J1127,0)</f>
        <v>0</v>
      </c>
      <c r="BF1127" s="207">
        <f>IF(N1127="snížená",J1127,0)</f>
        <v>0</v>
      </c>
      <c r="BG1127" s="207">
        <f>IF(N1127="zákl. přenesená",J1127,0)</f>
        <v>0</v>
      </c>
      <c r="BH1127" s="207">
        <f>IF(N1127="sníž. přenesená",J1127,0)</f>
        <v>0</v>
      </c>
      <c r="BI1127" s="207">
        <f>IF(N1127="nulová",J1127,0)</f>
        <v>0</v>
      </c>
      <c r="BJ1127" s="19" t="s">
        <v>79</v>
      </c>
      <c r="BK1127" s="207">
        <f>ROUND(I1127*H1127,2)</f>
        <v>0</v>
      </c>
      <c r="BL1127" s="19" t="s">
        <v>327</v>
      </c>
      <c r="BM1127" s="206" t="s">
        <v>1530</v>
      </c>
    </row>
    <row r="1128" spans="1:65" s="13" customFormat="1" ht="11.25">
      <c r="B1128" s="212"/>
      <c r="C1128" s="213"/>
      <c r="D1128" s="208" t="s">
        <v>222</v>
      </c>
      <c r="E1128" s="214" t="s">
        <v>21</v>
      </c>
      <c r="F1128" s="215" t="s">
        <v>1531</v>
      </c>
      <c r="G1128" s="213"/>
      <c r="H1128" s="214" t="s">
        <v>21</v>
      </c>
      <c r="I1128" s="216"/>
      <c r="J1128" s="213"/>
      <c r="K1128" s="213"/>
      <c r="L1128" s="217"/>
      <c r="M1128" s="218"/>
      <c r="N1128" s="219"/>
      <c r="O1128" s="219"/>
      <c r="P1128" s="219"/>
      <c r="Q1128" s="219"/>
      <c r="R1128" s="219"/>
      <c r="S1128" s="219"/>
      <c r="T1128" s="220"/>
      <c r="AT1128" s="221" t="s">
        <v>222</v>
      </c>
      <c r="AU1128" s="221" t="s">
        <v>81</v>
      </c>
      <c r="AV1128" s="13" t="s">
        <v>79</v>
      </c>
      <c r="AW1128" s="13" t="s">
        <v>34</v>
      </c>
      <c r="AX1128" s="13" t="s">
        <v>73</v>
      </c>
      <c r="AY1128" s="221" t="s">
        <v>212</v>
      </c>
    </row>
    <row r="1129" spans="1:65" s="13" customFormat="1" ht="11.25">
      <c r="B1129" s="212"/>
      <c r="C1129" s="213"/>
      <c r="D1129" s="208" t="s">
        <v>222</v>
      </c>
      <c r="E1129" s="214" t="s">
        <v>21</v>
      </c>
      <c r="F1129" s="215" t="s">
        <v>1532</v>
      </c>
      <c r="G1129" s="213"/>
      <c r="H1129" s="214" t="s">
        <v>21</v>
      </c>
      <c r="I1129" s="216"/>
      <c r="J1129" s="213"/>
      <c r="K1129" s="213"/>
      <c r="L1129" s="217"/>
      <c r="M1129" s="218"/>
      <c r="N1129" s="219"/>
      <c r="O1129" s="219"/>
      <c r="P1129" s="219"/>
      <c r="Q1129" s="219"/>
      <c r="R1129" s="219"/>
      <c r="S1129" s="219"/>
      <c r="T1129" s="220"/>
      <c r="AT1129" s="221" t="s">
        <v>222</v>
      </c>
      <c r="AU1129" s="221" t="s">
        <v>81</v>
      </c>
      <c r="AV1129" s="13" t="s">
        <v>79</v>
      </c>
      <c r="AW1129" s="13" t="s">
        <v>34</v>
      </c>
      <c r="AX1129" s="13" t="s">
        <v>73</v>
      </c>
      <c r="AY1129" s="221" t="s">
        <v>212</v>
      </c>
    </row>
    <row r="1130" spans="1:65" s="13" customFormat="1" ht="11.25">
      <c r="B1130" s="212"/>
      <c r="C1130" s="213"/>
      <c r="D1130" s="208" t="s">
        <v>222</v>
      </c>
      <c r="E1130" s="214" t="s">
        <v>21</v>
      </c>
      <c r="F1130" s="215" t="s">
        <v>1408</v>
      </c>
      <c r="G1130" s="213"/>
      <c r="H1130" s="214" t="s">
        <v>21</v>
      </c>
      <c r="I1130" s="216"/>
      <c r="J1130" s="213"/>
      <c r="K1130" s="213"/>
      <c r="L1130" s="217"/>
      <c r="M1130" s="218"/>
      <c r="N1130" s="219"/>
      <c r="O1130" s="219"/>
      <c r="P1130" s="219"/>
      <c r="Q1130" s="219"/>
      <c r="R1130" s="219"/>
      <c r="S1130" s="219"/>
      <c r="T1130" s="220"/>
      <c r="AT1130" s="221" t="s">
        <v>222</v>
      </c>
      <c r="AU1130" s="221" t="s">
        <v>81</v>
      </c>
      <c r="AV1130" s="13" t="s">
        <v>79</v>
      </c>
      <c r="AW1130" s="13" t="s">
        <v>34</v>
      </c>
      <c r="AX1130" s="13" t="s">
        <v>73</v>
      </c>
      <c r="AY1130" s="221" t="s">
        <v>212</v>
      </c>
    </row>
    <row r="1131" spans="1:65" s="14" customFormat="1" ht="11.25">
      <c r="B1131" s="222"/>
      <c r="C1131" s="223"/>
      <c r="D1131" s="208" t="s">
        <v>222</v>
      </c>
      <c r="E1131" s="224" t="s">
        <v>21</v>
      </c>
      <c r="F1131" s="225" t="s">
        <v>1533</v>
      </c>
      <c r="G1131" s="223"/>
      <c r="H1131" s="226">
        <v>39.520000000000003</v>
      </c>
      <c r="I1131" s="227"/>
      <c r="J1131" s="223"/>
      <c r="K1131" s="223"/>
      <c r="L1131" s="228"/>
      <c r="M1131" s="229"/>
      <c r="N1131" s="230"/>
      <c r="O1131" s="230"/>
      <c r="P1131" s="230"/>
      <c r="Q1131" s="230"/>
      <c r="R1131" s="230"/>
      <c r="S1131" s="230"/>
      <c r="T1131" s="231"/>
      <c r="AT1131" s="232" t="s">
        <v>222</v>
      </c>
      <c r="AU1131" s="232" t="s">
        <v>81</v>
      </c>
      <c r="AV1131" s="14" t="s">
        <v>81</v>
      </c>
      <c r="AW1131" s="14" t="s">
        <v>34</v>
      </c>
      <c r="AX1131" s="14" t="s">
        <v>73</v>
      </c>
      <c r="AY1131" s="232" t="s">
        <v>212</v>
      </c>
    </row>
    <row r="1132" spans="1:65" s="13" customFormat="1" ht="11.25">
      <c r="B1132" s="212"/>
      <c r="C1132" s="213"/>
      <c r="D1132" s="208" t="s">
        <v>222</v>
      </c>
      <c r="E1132" s="214" t="s">
        <v>21</v>
      </c>
      <c r="F1132" s="215" t="s">
        <v>1410</v>
      </c>
      <c r="G1132" s="213"/>
      <c r="H1132" s="214" t="s">
        <v>21</v>
      </c>
      <c r="I1132" s="216"/>
      <c r="J1132" s="213"/>
      <c r="K1132" s="213"/>
      <c r="L1132" s="217"/>
      <c r="M1132" s="218"/>
      <c r="N1132" s="219"/>
      <c r="O1132" s="219"/>
      <c r="P1132" s="219"/>
      <c r="Q1132" s="219"/>
      <c r="R1132" s="219"/>
      <c r="S1132" s="219"/>
      <c r="T1132" s="220"/>
      <c r="AT1132" s="221" t="s">
        <v>222</v>
      </c>
      <c r="AU1132" s="221" t="s">
        <v>81</v>
      </c>
      <c r="AV1132" s="13" t="s">
        <v>79</v>
      </c>
      <c r="AW1132" s="13" t="s">
        <v>34</v>
      </c>
      <c r="AX1132" s="13" t="s">
        <v>73</v>
      </c>
      <c r="AY1132" s="221" t="s">
        <v>212</v>
      </c>
    </row>
    <row r="1133" spans="1:65" s="14" customFormat="1" ht="11.25">
      <c r="B1133" s="222"/>
      <c r="C1133" s="223"/>
      <c r="D1133" s="208" t="s">
        <v>222</v>
      </c>
      <c r="E1133" s="224" t="s">
        <v>21</v>
      </c>
      <c r="F1133" s="225" t="s">
        <v>1534</v>
      </c>
      <c r="G1133" s="223"/>
      <c r="H1133" s="226">
        <v>18.55</v>
      </c>
      <c r="I1133" s="227"/>
      <c r="J1133" s="223"/>
      <c r="K1133" s="223"/>
      <c r="L1133" s="228"/>
      <c r="M1133" s="229"/>
      <c r="N1133" s="230"/>
      <c r="O1133" s="230"/>
      <c r="P1133" s="230"/>
      <c r="Q1133" s="230"/>
      <c r="R1133" s="230"/>
      <c r="S1133" s="230"/>
      <c r="T1133" s="231"/>
      <c r="AT1133" s="232" t="s">
        <v>222</v>
      </c>
      <c r="AU1133" s="232" t="s">
        <v>81</v>
      </c>
      <c r="AV1133" s="14" t="s">
        <v>81</v>
      </c>
      <c r="AW1133" s="14" t="s">
        <v>34</v>
      </c>
      <c r="AX1133" s="14" t="s">
        <v>73</v>
      </c>
      <c r="AY1133" s="232" t="s">
        <v>212</v>
      </c>
    </row>
    <row r="1134" spans="1:65" s="15" customFormat="1" ht="11.25">
      <c r="B1134" s="233"/>
      <c r="C1134" s="234"/>
      <c r="D1134" s="208" t="s">
        <v>222</v>
      </c>
      <c r="E1134" s="235" t="s">
        <v>21</v>
      </c>
      <c r="F1134" s="236" t="s">
        <v>226</v>
      </c>
      <c r="G1134" s="234"/>
      <c r="H1134" s="237">
        <v>58.07</v>
      </c>
      <c r="I1134" s="238"/>
      <c r="J1134" s="234"/>
      <c r="K1134" s="234"/>
      <c r="L1134" s="239"/>
      <c r="M1134" s="240"/>
      <c r="N1134" s="241"/>
      <c r="O1134" s="241"/>
      <c r="P1134" s="241"/>
      <c r="Q1134" s="241"/>
      <c r="R1134" s="241"/>
      <c r="S1134" s="241"/>
      <c r="T1134" s="242"/>
      <c r="AT1134" s="243" t="s">
        <v>222</v>
      </c>
      <c r="AU1134" s="243" t="s">
        <v>81</v>
      </c>
      <c r="AV1134" s="15" t="s">
        <v>88</v>
      </c>
      <c r="AW1134" s="15" t="s">
        <v>34</v>
      </c>
      <c r="AX1134" s="15" t="s">
        <v>73</v>
      </c>
      <c r="AY1134" s="243" t="s">
        <v>212</v>
      </c>
    </row>
    <row r="1135" spans="1:65" s="13" customFormat="1" ht="11.25">
      <c r="B1135" s="212"/>
      <c r="C1135" s="213"/>
      <c r="D1135" s="208" t="s">
        <v>222</v>
      </c>
      <c r="E1135" s="214" t="s">
        <v>21</v>
      </c>
      <c r="F1135" s="215" t="s">
        <v>1535</v>
      </c>
      <c r="G1135" s="213"/>
      <c r="H1135" s="214" t="s">
        <v>21</v>
      </c>
      <c r="I1135" s="216"/>
      <c r="J1135" s="213"/>
      <c r="K1135" s="213"/>
      <c r="L1135" s="217"/>
      <c r="M1135" s="218"/>
      <c r="N1135" s="219"/>
      <c r="O1135" s="219"/>
      <c r="P1135" s="219"/>
      <c r="Q1135" s="219"/>
      <c r="R1135" s="219"/>
      <c r="S1135" s="219"/>
      <c r="T1135" s="220"/>
      <c r="AT1135" s="221" t="s">
        <v>222</v>
      </c>
      <c r="AU1135" s="221" t="s">
        <v>81</v>
      </c>
      <c r="AV1135" s="13" t="s">
        <v>79</v>
      </c>
      <c r="AW1135" s="13" t="s">
        <v>34</v>
      </c>
      <c r="AX1135" s="13" t="s">
        <v>73</v>
      </c>
      <c r="AY1135" s="221" t="s">
        <v>212</v>
      </c>
    </row>
    <row r="1136" spans="1:65" s="13" customFormat="1" ht="11.25">
      <c r="B1136" s="212"/>
      <c r="C1136" s="213"/>
      <c r="D1136" s="208" t="s">
        <v>222</v>
      </c>
      <c r="E1136" s="214" t="s">
        <v>21</v>
      </c>
      <c r="F1136" s="215" t="s">
        <v>1408</v>
      </c>
      <c r="G1136" s="213"/>
      <c r="H1136" s="214" t="s">
        <v>21</v>
      </c>
      <c r="I1136" s="216"/>
      <c r="J1136" s="213"/>
      <c r="K1136" s="213"/>
      <c r="L1136" s="217"/>
      <c r="M1136" s="218"/>
      <c r="N1136" s="219"/>
      <c r="O1136" s="219"/>
      <c r="P1136" s="219"/>
      <c r="Q1136" s="219"/>
      <c r="R1136" s="219"/>
      <c r="S1136" s="219"/>
      <c r="T1136" s="220"/>
      <c r="AT1136" s="221" t="s">
        <v>222</v>
      </c>
      <c r="AU1136" s="221" t="s">
        <v>81</v>
      </c>
      <c r="AV1136" s="13" t="s">
        <v>79</v>
      </c>
      <c r="AW1136" s="13" t="s">
        <v>34</v>
      </c>
      <c r="AX1136" s="13" t="s">
        <v>73</v>
      </c>
      <c r="AY1136" s="221" t="s">
        <v>212</v>
      </c>
    </row>
    <row r="1137" spans="1:65" s="14" customFormat="1" ht="11.25">
      <c r="B1137" s="222"/>
      <c r="C1137" s="223"/>
      <c r="D1137" s="208" t="s">
        <v>222</v>
      </c>
      <c r="E1137" s="224" t="s">
        <v>21</v>
      </c>
      <c r="F1137" s="225" t="s">
        <v>1536</v>
      </c>
      <c r="G1137" s="223"/>
      <c r="H1137" s="226">
        <v>19.760000000000002</v>
      </c>
      <c r="I1137" s="227"/>
      <c r="J1137" s="223"/>
      <c r="K1137" s="223"/>
      <c r="L1137" s="228"/>
      <c r="M1137" s="229"/>
      <c r="N1137" s="230"/>
      <c r="O1137" s="230"/>
      <c r="P1137" s="230"/>
      <c r="Q1137" s="230"/>
      <c r="R1137" s="230"/>
      <c r="S1137" s="230"/>
      <c r="T1137" s="231"/>
      <c r="AT1137" s="232" t="s">
        <v>222</v>
      </c>
      <c r="AU1137" s="232" t="s">
        <v>81</v>
      </c>
      <c r="AV1137" s="14" t="s">
        <v>81</v>
      </c>
      <c r="AW1137" s="14" t="s">
        <v>34</v>
      </c>
      <c r="AX1137" s="14" t="s">
        <v>73</v>
      </c>
      <c r="AY1137" s="232" t="s">
        <v>212</v>
      </c>
    </row>
    <row r="1138" spans="1:65" s="13" customFormat="1" ht="11.25">
      <c r="B1138" s="212"/>
      <c r="C1138" s="213"/>
      <c r="D1138" s="208" t="s">
        <v>222</v>
      </c>
      <c r="E1138" s="214" t="s">
        <v>21</v>
      </c>
      <c r="F1138" s="215" t="s">
        <v>1410</v>
      </c>
      <c r="G1138" s="213"/>
      <c r="H1138" s="214" t="s">
        <v>21</v>
      </c>
      <c r="I1138" s="216"/>
      <c r="J1138" s="213"/>
      <c r="K1138" s="213"/>
      <c r="L1138" s="217"/>
      <c r="M1138" s="218"/>
      <c r="N1138" s="219"/>
      <c r="O1138" s="219"/>
      <c r="P1138" s="219"/>
      <c r="Q1138" s="219"/>
      <c r="R1138" s="219"/>
      <c r="S1138" s="219"/>
      <c r="T1138" s="220"/>
      <c r="AT1138" s="221" t="s">
        <v>222</v>
      </c>
      <c r="AU1138" s="221" t="s">
        <v>81</v>
      </c>
      <c r="AV1138" s="13" t="s">
        <v>79</v>
      </c>
      <c r="AW1138" s="13" t="s">
        <v>34</v>
      </c>
      <c r="AX1138" s="13" t="s">
        <v>73</v>
      </c>
      <c r="AY1138" s="221" t="s">
        <v>212</v>
      </c>
    </row>
    <row r="1139" spans="1:65" s="14" customFormat="1" ht="11.25">
      <c r="B1139" s="222"/>
      <c r="C1139" s="223"/>
      <c r="D1139" s="208" t="s">
        <v>222</v>
      </c>
      <c r="E1139" s="224" t="s">
        <v>21</v>
      </c>
      <c r="F1139" s="225" t="s">
        <v>1537</v>
      </c>
      <c r="G1139" s="223"/>
      <c r="H1139" s="226">
        <v>9.2750000000000004</v>
      </c>
      <c r="I1139" s="227"/>
      <c r="J1139" s="223"/>
      <c r="K1139" s="223"/>
      <c r="L1139" s="228"/>
      <c r="M1139" s="229"/>
      <c r="N1139" s="230"/>
      <c r="O1139" s="230"/>
      <c r="P1139" s="230"/>
      <c r="Q1139" s="230"/>
      <c r="R1139" s="230"/>
      <c r="S1139" s="230"/>
      <c r="T1139" s="231"/>
      <c r="AT1139" s="232" t="s">
        <v>222</v>
      </c>
      <c r="AU1139" s="232" t="s">
        <v>81</v>
      </c>
      <c r="AV1139" s="14" t="s">
        <v>81</v>
      </c>
      <c r="AW1139" s="14" t="s">
        <v>34</v>
      </c>
      <c r="AX1139" s="14" t="s">
        <v>73</v>
      </c>
      <c r="AY1139" s="232" t="s">
        <v>212</v>
      </c>
    </row>
    <row r="1140" spans="1:65" s="15" customFormat="1" ht="11.25">
      <c r="B1140" s="233"/>
      <c r="C1140" s="234"/>
      <c r="D1140" s="208" t="s">
        <v>222</v>
      </c>
      <c r="E1140" s="235" t="s">
        <v>21</v>
      </c>
      <c r="F1140" s="236" t="s">
        <v>226</v>
      </c>
      <c r="G1140" s="234"/>
      <c r="H1140" s="237">
        <v>29.035</v>
      </c>
      <c r="I1140" s="238"/>
      <c r="J1140" s="234"/>
      <c r="K1140" s="234"/>
      <c r="L1140" s="239"/>
      <c r="M1140" s="240"/>
      <c r="N1140" s="241"/>
      <c r="O1140" s="241"/>
      <c r="P1140" s="241"/>
      <c r="Q1140" s="241"/>
      <c r="R1140" s="241"/>
      <c r="S1140" s="241"/>
      <c r="T1140" s="242"/>
      <c r="AT1140" s="243" t="s">
        <v>222</v>
      </c>
      <c r="AU1140" s="243" t="s">
        <v>81</v>
      </c>
      <c r="AV1140" s="15" t="s">
        <v>88</v>
      </c>
      <c r="AW1140" s="15" t="s">
        <v>34</v>
      </c>
      <c r="AX1140" s="15" t="s">
        <v>73</v>
      </c>
      <c r="AY1140" s="243" t="s">
        <v>212</v>
      </c>
    </row>
    <row r="1141" spans="1:65" s="13" customFormat="1" ht="11.25">
      <c r="B1141" s="212"/>
      <c r="C1141" s="213"/>
      <c r="D1141" s="208" t="s">
        <v>222</v>
      </c>
      <c r="E1141" s="214" t="s">
        <v>21</v>
      </c>
      <c r="F1141" s="215" t="s">
        <v>1538</v>
      </c>
      <c r="G1141" s="213"/>
      <c r="H1141" s="214" t="s">
        <v>21</v>
      </c>
      <c r="I1141" s="216"/>
      <c r="J1141" s="213"/>
      <c r="K1141" s="213"/>
      <c r="L1141" s="217"/>
      <c r="M1141" s="218"/>
      <c r="N1141" s="219"/>
      <c r="O1141" s="219"/>
      <c r="P1141" s="219"/>
      <c r="Q1141" s="219"/>
      <c r="R1141" s="219"/>
      <c r="S1141" s="219"/>
      <c r="T1141" s="220"/>
      <c r="AT1141" s="221" t="s">
        <v>222</v>
      </c>
      <c r="AU1141" s="221" t="s">
        <v>81</v>
      </c>
      <c r="AV1141" s="13" t="s">
        <v>79</v>
      </c>
      <c r="AW1141" s="13" t="s">
        <v>34</v>
      </c>
      <c r="AX1141" s="13" t="s">
        <v>73</v>
      </c>
      <c r="AY1141" s="221" t="s">
        <v>212</v>
      </c>
    </row>
    <row r="1142" spans="1:65" s="13" customFormat="1" ht="11.25">
      <c r="B1142" s="212"/>
      <c r="C1142" s="213"/>
      <c r="D1142" s="208" t="s">
        <v>222</v>
      </c>
      <c r="E1142" s="214" t="s">
        <v>21</v>
      </c>
      <c r="F1142" s="215" t="s">
        <v>1408</v>
      </c>
      <c r="G1142" s="213"/>
      <c r="H1142" s="214" t="s">
        <v>21</v>
      </c>
      <c r="I1142" s="216"/>
      <c r="J1142" s="213"/>
      <c r="K1142" s="213"/>
      <c r="L1142" s="217"/>
      <c r="M1142" s="218"/>
      <c r="N1142" s="219"/>
      <c r="O1142" s="219"/>
      <c r="P1142" s="219"/>
      <c r="Q1142" s="219"/>
      <c r="R1142" s="219"/>
      <c r="S1142" s="219"/>
      <c r="T1142" s="220"/>
      <c r="AT1142" s="221" t="s">
        <v>222</v>
      </c>
      <c r="AU1142" s="221" t="s">
        <v>81</v>
      </c>
      <c r="AV1142" s="13" t="s">
        <v>79</v>
      </c>
      <c r="AW1142" s="13" t="s">
        <v>34</v>
      </c>
      <c r="AX1142" s="13" t="s">
        <v>73</v>
      </c>
      <c r="AY1142" s="221" t="s">
        <v>212</v>
      </c>
    </row>
    <row r="1143" spans="1:65" s="14" customFormat="1" ht="11.25">
      <c r="B1143" s="222"/>
      <c r="C1143" s="223"/>
      <c r="D1143" s="208" t="s">
        <v>222</v>
      </c>
      <c r="E1143" s="224" t="s">
        <v>21</v>
      </c>
      <c r="F1143" s="225" t="s">
        <v>1536</v>
      </c>
      <c r="G1143" s="223"/>
      <c r="H1143" s="226">
        <v>19.760000000000002</v>
      </c>
      <c r="I1143" s="227"/>
      <c r="J1143" s="223"/>
      <c r="K1143" s="223"/>
      <c r="L1143" s="228"/>
      <c r="M1143" s="229"/>
      <c r="N1143" s="230"/>
      <c r="O1143" s="230"/>
      <c r="P1143" s="230"/>
      <c r="Q1143" s="230"/>
      <c r="R1143" s="230"/>
      <c r="S1143" s="230"/>
      <c r="T1143" s="231"/>
      <c r="AT1143" s="232" t="s">
        <v>222</v>
      </c>
      <c r="AU1143" s="232" t="s">
        <v>81</v>
      </c>
      <c r="AV1143" s="14" t="s">
        <v>81</v>
      </c>
      <c r="AW1143" s="14" t="s">
        <v>34</v>
      </c>
      <c r="AX1143" s="14" t="s">
        <v>73</v>
      </c>
      <c r="AY1143" s="232" t="s">
        <v>212</v>
      </c>
    </row>
    <row r="1144" spans="1:65" s="13" customFormat="1" ht="11.25">
      <c r="B1144" s="212"/>
      <c r="C1144" s="213"/>
      <c r="D1144" s="208" t="s">
        <v>222</v>
      </c>
      <c r="E1144" s="214" t="s">
        <v>21</v>
      </c>
      <c r="F1144" s="215" t="s">
        <v>1410</v>
      </c>
      <c r="G1144" s="213"/>
      <c r="H1144" s="214" t="s">
        <v>21</v>
      </c>
      <c r="I1144" s="216"/>
      <c r="J1144" s="213"/>
      <c r="K1144" s="213"/>
      <c r="L1144" s="217"/>
      <c r="M1144" s="218"/>
      <c r="N1144" s="219"/>
      <c r="O1144" s="219"/>
      <c r="P1144" s="219"/>
      <c r="Q1144" s="219"/>
      <c r="R1144" s="219"/>
      <c r="S1144" s="219"/>
      <c r="T1144" s="220"/>
      <c r="AT1144" s="221" t="s">
        <v>222</v>
      </c>
      <c r="AU1144" s="221" t="s">
        <v>81</v>
      </c>
      <c r="AV1144" s="13" t="s">
        <v>79</v>
      </c>
      <c r="AW1144" s="13" t="s">
        <v>34</v>
      </c>
      <c r="AX1144" s="13" t="s">
        <v>73</v>
      </c>
      <c r="AY1144" s="221" t="s">
        <v>212</v>
      </c>
    </row>
    <row r="1145" spans="1:65" s="14" customFormat="1" ht="11.25">
      <c r="B1145" s="222"/>
      <c r="C1145" s="223"/>
      <c r="D1145" s="208" t="s">
        <v>222</v>
      </c>
      <c r="E1145" s="224" t="s">
        <v>21</v>
      </c>
      <c r="F1145" s="225" t="s">
        <v>1537</v>
      </c>
      <c r="G1145" s="223"/>
      <c r="H1145" s="226">
        <v>9.2750000000000004</v>
      </c>
      <c r="I1145" s="227"/>
      <c r="J1145" s="223"/>
      <c r="K1145" s="223"/>
      <c r="L1145" s="228"/>
      <c r="M1145" s="229"/>
      <c r="N1145" s="230"/>
      <c r="O1145" s="230"/>
      <c r="P1145" s="230"/>
      <c r="Q1145" s="230"/>
      <c r="R1145" s="230"/>
      <c r="S1145" s="230"/>
      <c r="T1145" s="231"/>
      <c r="AT1145" s="232" t="s">
        <v>222</v>
      </c>
      <c r="AU1145" s="232" t="s">
        <v>81</v>
      </c>
      <c r="AV1145" s="14" t="s">
        <v>81</v>
      </c>
      <c r="AW1145" s="14" t="s">
        <v>34</v>
      </c>
      <c r="AX1145" s="14" t="s">
        <v>73</v>
      </c>
      <c r="AY1145" s="232" t="s">
        <v>212</v>
      </c>
    </row>
    <row r="1146" spans="1:65" s="15" customFormat="1" ht="11.25">
      <c r="B1146" s="233"/>
      <c r="C1146" s="234"/>
      <c r="D1146" s="208" t="s">
        <v>222</v>
      </c>
      <c r="E1146" s="235" t="s">
        <v>21</v>
      </c>
      <c r="F1146" s="236" t="s">
        <v>226</v>
      </c>
      <c r="G1146" s="234"/>
      <c r="H1146" s="237">
        <v>29.035</v>
      </c>
      <c r="I1146" s="238"/>
      <c r="J1146" s="234"/>
      <c r="K1146" s="234"/>
      <c r="L1146" s="239"/>
      <c r="M1146" s="240"/>
      <c r="N1146" s="241"/>
      <c r="O1146" s="241"/>
      <c r="P1146" s="241"/>
      <c r="Q1146" s="241"/>
      <c r="R1146" s="241"/>
      <c r="S1146" s="241"/>
      <c r="T1146" s="242"/>
      <c r="AT1146" s="243" t="s">
        <v>222</v>
      </c>
      <c r="AU1146" s="243" t="s">
        <v>81</v>
      </c>
      <c r="AV1146" s="15" t="s">
        <v>88</v>
      </c>
      <c r="AW1146" s="15" t="s">
        <v>34</v>
      </c>
      <c r="AX1146" s="15" t="s">
        <v>73</v>
      </c>
      <c r="AY1146" s="243" t="s">
        <v>212</v>
      </c>
    </row>
    <row r="1147" spans="1:65" s="16" customFormat="1" ht="11.25">
      <c r="B1147" s="244"/>
      <c r="C1147" s="245"/>
      <c r="D1147" s="208" t="s">
        <v>222</v>
      </c>
      <c r="E1147" s="246" t="s">
        <v>21</v>
      </c>
      <c r="F1147" s="247" t="s">
        <v>239</v>
      </c>
      <c r="G1147" s="245"/>
      <c r="H1147" s="248">
        <v>116.14</v>
      </c>
      <c r="I1147" s="249"/>
      <c r="J1147" s="245"/>
      <c r="K1147" s="245"/>
      <c r="L1147" s="250"/>
      <c r="M1147" s="251"/>
      <c r="N1147" s="252"/>
      <c r="O1147" s="252"/>
      <c r="P1147" s="252"/>
      <c r="Q1147" s="252"/>
      <c r="R1147" s="252"/>
      <c r="S1147" s="252"/>
      <c r="T1147" s="253"/>
      <c r="AT1147" s="254" t="s">
        <v>222</v>
      </c>
      <c r="AU1147" s="254" t="s">
        <v>81</v>
      </c>
      <c r="AV1147" s="16" t="s">
        <v>93</v>
      </c>
      <c r="AW1147" s="16" t="s">
        <v>34</v>
      </c>
      <c r="AX1147" s="16" t="s">
        <v>79</v>
      </c>
      <c r="AY1147" s="254" t="s">
        <v>212</v>
      </c>
    </row>
    <row r="1148" spans="1:65" s="2" customFormat="1" ht="16.5" customHeight="1">
      <c r="A1148" s="36"/>
      <c r="B1148" s="37"/>
      <c r="C1148" s="255" t="s">
        <v>1539</v>
      </c>
      <c r="D1148" s="255" t="s">
        <v>328</v>
      </c>
      <c r="E1148" s="256" t="s">
        <v>1439</v>
      </c>
      <c r="F1148" s="257" t="s">
        <v>1440</v>
      </c>
      <c r="G1148" s="258" t="s">
        <v>150</v>
      </c>
      <c r="H1148" s="259">
        <v>69.683999999999997</v>
      </c>
      <c r="I1148" s="260"/>
      <c r="J1148" s="261">
        <f>ROUND(I1148*H1148,2)</f>
        <v>0</v>
      </c>
      <c r="K1148" s="257" t="s">
        <v>218</v>
      </c>
      <c r="L1148" s="262"/>
      <c r="M1148" s="263" t="s">
        <v>21</v>
      </c>
      <c r="N1148" s="264" t="s">
        <v>44</v>
      </c>
      <c r="O1148" s="66"/>
      <c r="P1148" s="204">
        <f>O1148*H1148</f>
        <v>0</v>
      </c>
      <c r="Q1148" s="204">
        <v>2.9999999999999997E-4</v>
      </c>
      <c r="R1148" s="204">
        <f>Q1148*H1148</f>
        <v>2.0905199999999999E-2</v>
      </c>
      <c r="S1148" s="204">
        <v>0</v>
      </c>
      <c r="T1148" s="205">
        <f>S1148*H1148</f>
        <v>0</v>
      </c>
      <c r="U1148" s="36"/>
      <c r="V1148" s="36"/>
      <c r="W1148" s="36"/>
      <c r="X1148" s="36"/>
      <c r="Y1148" s="36"/>
      <c r="Z1148" s="36"/>
      <c r="AA1148" s="36"/>
      <c r="AB1148" s="36"/>
      <c r="AC1148" s="36"/>
      <c r="AD1148" s="36"/>
      <c r="AE1148" s="36"/>
      <c r="AR1148" s="206" t="s">
        <v>438</v>
      </c>
      <c r="AT1148" s="206" t="s">
        <v>328</v>
      </c>
      <c r="AU1148" s="206" t="s">
        <v>81</v>
      </c>
      <c r="AY1148" s="19" t="s">
        <v>212</v>
      </c>
      <c r="BE1148" s="207">
        <f>IF(N1148="základní",J1148,0)</f>
        <v>0</v>
      </c>
      <c r="BF1148" s="207">
        <f>IF(N1148="snížená",J1148,0)</f>
        <v>0</v>
      </c>
      <c r="BG1148" s="207">
        <f>IF(N1148="zákl. přenesená",J1148,0)</f>
        <v>0</v>
      </c>
      <c r="BH1148" s="207">
        <f>IF(N1148="sníž. přenesená",J1148,0)</f>
        <v>0</v>
      </c>
      <c r="BI1148" s="207">
        <f>IF(N1148="nulová",J1148,0)</f>
        <v>0</v>
      </c>
      <c r="BJ1148" s="19" t="s">
        <v>79</v>
      </c>
      <c r="BK1148" s="207">
        <f>ROUND(I1148*H1148,2)</f>
        <v>0</v>
      </c>
      <c r="BL1148" s="19" t="s">
        <v>327</v>
      </c>
      <c r="BM1148" s="206" t="s">
        <v>1540</v>
      </c>
    </row>
    <row r="1149" spans="1:65" s="14" customFormat="1" ht="11.25">
      <c r="B1149" s="222"/>
      <c r="C1149" s="223"/>
      <c r="D1149" s="208" t="s">
        <v>222</v>
      </c>
      <c r="E1149" s="224" t="s">
        <v>21</v>
      </c>
      <c r="F1149" s="225" t="s">
        <v>1541</v>
      </c>
      <c r="G1149" s="223"/>
      <c r="H1149" s="226">
        <v>58.07</v>
      </c>
      <c r="I1149" s="227"/>
      <c r="J1149" s="223"/>
      <c r="K1149" s="223"/>
      <c r="L1149" s="228"/>
      <c r="M1149" s="229"/>
      <c r="N1149" s="230"/>
      <c r="O1149" s="230"/>
      <c r="P1149" s="230"/>
      <c r="Q1149" s="230"/>
      <c r="R1149" s="230"/>
      <c r="S1149" s="230"/>
      <c r="T1149" s="231"/>
      <c r="AT1149" s="232" t="s">
        <v>222</v>
      </c>
      <c r="AU1149" s="232" t="s">
        <v>81</v>
      </c>
      <c r="AV1149" s="14" t="s">
        <v>81</v>
      </c>
      <c r="AW1149" s="14" t="s">
        <v>34</v>
      </c>
      <c r="AX1149" s="14" t="s">
        <v>79</v>
      </c>
      <c r="AY1149" s="232" t="s">
        <v>212</v>
      </c>
    </row>
    <row r="1150" spans="1:65" s="14" customFormat="1" ht="11.25">
      <c r="B1150" s="222"/>
      <c r="C1150" s="223"/>
      <c r="D1150" s="208" t="s">
        <v>222</v>
      </c>
      <c r="E1150" s="223"/>
      <c r="F1150" s="225" t="s">
        <v>1542</v>
      </c>
      <c r="G1150" s="223"/>
      <c r="H1150" s="226">
        <v>69.683999999999997</v>
      </c>
      <c r="I1150" s="227"/>
      <c r="J1150" s="223"/>
      <c r="K1150" s="223"/>
      <c r="L1150" s="228"/>
      <c r="M1150" s="229"/>
      <c r="N1150" s="230"/>
      <c r="O1150" s="230"/>
      <c r="P1150" s="230"/>
      <c r="Q1150" s="230"/>
      <c r="R1150" s="230"/>
      <c r="S1150" s="230"/>
      <c r="T1150" s="231"/>
      <c r="AT1150" s="232" t="s">
        <v>222</v>
      </c>
      <c r="AU1150" s="232" t="s">
        <v>81</v>
      </c>
      <c r="AV1150" s="14" t="s">
        <v>81</v>
      </c>
      <c r="AW1150" s="14" t="s">
        <v>4</v>
      </c>
      <c r="AX1150" s="14" t="s">
        <v>79</v>
      </c>
      <c r="AY1150" s="232" t="s">
        <v>212</v>
      </c>
    </row>
    <row r="1151" spans="1:65" s="2" customFormat="1" ht="16.5" customHeight="1">
      <c r="A1151" s="36"/>
      <c r="B1151" s="37"/>
      <c r="C1151" s="255" t="s">
        <v>1543</v>
      </c>
      <c r="D1151" s="255" t="s">
        <v>328</v>
      </c>
      <c r="E1151" s="256" t="s">
        <v>1468</v>
      </c>
      <c r="F1151" s="257" t="s">
        <v>1469</v>
      </c>
      <c r="G1151" s="258" t="s">
        <v>150</v>
      </c>
      <c r="H1151" s="259">
        <v>34.841999999999999</v>
      </c>
      <c r="I1151" s="260"/>
      <c r="J1151" s="261">
        <f>ROUND(I1151*H1151,2)</f>
        <v>0</v>
      </c>
      <c r="K1151" s="257" t="s">
        <v>218</v>
      </c>
      <c r="L1151" s="262"/>
      <c r="M1151" s="263" t="s">
        <v>21</v>
      </c>
      <c r="N1151" s="264" t="s">
        <v>44</v>
      </c>
      <c r="O1151" s="66"/>
      <c r="P1151" s="204">
        <f>O1151*H1151</f>
        <v>0</v>
      </c>
      <c r="Q1151" s="204">
        <v>2.0000000000000001E-4</v>
      </c>
      <c r="R1151" s="204">
        <f>Q1151*H1151</f>
        <v>6.9684000000000005E-3</v>
      </c>
      <c r="S1151" s="204">
        <v>0</v>
      </c>
      <c r="T1151" s="205">
        <f>S1151*H1151</f>
        <v>0</v>
      </c>
      <c r="U1151" s="36"/>
      <c r="V1151" s="36"/>
      <c r="W1151" s="36"/>
      <c r="X1151" s="36"/>
      <c r="Y1151" s="36"/>
      <c r="Z1151" s="36"/>
      <c r="AA1151" s="36"/>
      <c r="AB1151" s="36"/>
      <c r="AC1151" s="36"/>
      <c r="AD1151" s="36"/>
      <c r="AE1151" s="36"/>
      <c r="AR1151" s="206" t="s">
        <v>438</v>
      </c>
      <c r="AT1151" s="206" t="s">
        <v>328</v>
      </c>
      <c r="AU1151" s="206" t="s">
        <v>81</v>
      </c>
      <c r="AY1151" s="19" t="s">
        <v>212</v>
      </c>
      <c r="BE1151" s="207">
        <f>IF(N1151="základní",J1151,0)</f>
        <v>0</v>
      </c>
      <c r="BF1151" s="207">
        <f>IF(N1151="snížená",J1151,0)</f>
        <v>0</v>
      </c>
      <c r="BG1151" s="207">
        <f>IF(N1151="zákl. přenesená",J1151,0)</f>
        <v>0</v>
      </c>
      <c r="BH1151" s="207">
        <f>IF(N1151="sníž. přenesená",J1151,0)</f>
        <v>0</v>
      </c>
      <c r="BI1151" s="207">
        <f>IF(N1151="nulová",J1151,0)</f>
        <v>0</v>
      </c>
      <c r="BJ1151" s="19" t="s">
        <v>79</v>
      </c>
      <c r="BK1151" s="207">
        <f>ROUND(I1151*H1151,2)</f>
        <v>0</v>
      </c>
      <c r="BL1151" s="19" t="s">
        <v>327</v>
      </c>
      <c r="BM1151" s="206" t="s">
        <v>1544</v>
      </c>
    </row>
    <row r="1152" spans="1:65" s="14" customFormat="1" ht="11.25">
      <c r="B1152" s="222"/>
      <c r="C1152" s="223"/>
      <c r="D1152" s="208" t="s">
        <v>222</v>
      </c>
      <c r="E1152" s="224" t="s">
        <v>21</v>
      </c>
      <c r="F1152" s="225" t="s">
        <v>1545</v>
      </c>
      <c r="G1152" s="223"/>
      <c r="H1152" s="226">
        <v>29.035</v>
      </c>
      <c r="I1152" s="227"/>
      <c r="J1152" s="223"/>
      <c r="K1152" s="223"/>
      <c r="L1152" s="228"/>
      <c r="M1152" s="229"/>
      <c r="N1152" s="230"/>
      <c r="O1152" s="230"/>
      <c r="P1152" s="230"/>
      <c r="Q1152" s="230"/>
      <c r="R1152" s="230"/>
      <c r="S1152" s="230"/>
      <c r="T1152" s="231"/>
      <c r="AT1152" s="232" t="s">
        <v>222</v>
      </c>
      <c r="AU1152" s="232" t="s">
        <v>81</v>
      </c>
      <c r="AV1152" s="14" t="s">
        <v>81</v>
      </c>
      <c r="AW1152" s="14" t="s">
        <v>34</v>
      </c>
      <c r="AX1152" s="14" t="s">
        <v>79</v>
      </c>
      <c r="AY1152" s="232" t="s">
        <v>212</v>
      </c>
    </row>
    <row r="1153" spans="1:65" s="14" customFormat="1" ht="11.25">
      <c r="B1153" s="222"/>
      <c r="C1153" s="223"/>
      <c r="D1153" s="208" t="s">
        <v>222</v>
      </c>
      <c r="E1153" s="223"/>
      <c r="F1153" s="225" t="s">
        <v>1546</v>
      </c>
      <c r="G1153" s="223"/>
      <c r="H1153" s="226">
        <v>34.841999999999999</v>
      </c>
      <c r="I1153" s="227"/>
      <c r="J1153" s="223"/>
      <c r="K1153" s="223"/>
      <c r="L1153" s="228"/>
      <c r="M1153" s="229"/>
      <c r="N1153" s="230"/>
      <c r="O1153" s="230"/>
      <c r="P1153" s="230"/>
      <c r="Q1153" s="230"/>
      <c r="R1153" s="230"/>
      <c r="S1153" s="230"/>
      <c r="T1153" s="231"/>
      <c r="AT1153" s="232" t="s">
        <v>222</v>
      </c>
      <c r="AU1153" s="232" t="s">
        <v>81</v>
      </c>
      <c r="AV1153" s="14" t="s">
        <v>81</v>
      </c>
      <c r="AW1153" s="14" t="s">
        <v>4</v>
      </c>
      <c r="AX1153" s="14" t="s">
        <v>79</v>
      </c>
      <c r="AY1153" s="232" t="s">
        <v>212</v>
      </c>
    </row>
    <row r="1154" spans="1:65" s="2" customFormat="1" ht="21.75" customHeight="1">
      <c r="A1154" s="36"/>
      <c r="B1154" s="37"/>
      <c r="C1154" s="255" t="s">
        <v>1547</v>
      </c>
      <c r="D1154" s="255" t="s">
        <v>328</v>
      </c>
      <c r="E1154" s="256" t="s">
        <v>1450</v>
      </c>
      <c r="F1154" s="257" t="s">
        <v>1451</v>
      </c>
      <c r="G1154" s="258" t="s">
        <v>150</v>
      </c>
      <c r="H1154" s="259">
        <v>34.841999999999999</v>
      </c>
      <c r="I1154" s="260"/>
      <c r="J1154" s="261">
        <f>ROUND(I1154*H1154,2)</f>
        <v>0</v>
      </c>
      <c r="K1154" s="257" t="s">
        <v>218</v>
      </c>
      <c r="L1154" s="262"/>
      <c r="M1154" s="263" t="s">
        <v>21</v>
      </c>
      <c r="N1154" s="264" t="s">
        <v>44</v>
      </c>
      <c r="O1154" s="66"/>
      <c r="P1154" s="204">
        <f>O1154*H1154</f>
        <v>0</v>
      </c>
      <c r="Q1154" s="204">
        <v>1.3500000000000001E-3</v>
      </c>
      <c r="R1154" s="204">
        <f>Q1154*H1154</f>
        <v>4.7036700000000001E-2</v>
      </c>
      <c r="S1154" s="204">
        <v>0</v>
      </c>
      <c r="T1154" s="205">
        <f>S1154*H1154</f>
        <v>0</v>
      </c>
      <c r="U1154" s="36"/>
      <c r="V1154" s="36"/>
      <c r="W1154" s="36"/>
      <c r="X1154" s="36"/>
      <c r="Y1154" s="36"/>
      <c r="Z1154" s="36"/>
      <c r="AA1154" s="36"/>
      <c r="AB1154" s="36"/>
      <c r="AC1154" s="36"/>
      <c r="AD1154" s="36"/>
      <c r="AE1154" s="36"/>
      <c r="AR1154" s="206" t="s">
        <v>438</v>
      </c>
      <c r="AT1154" s="206" t="s">
        <v>328</v>
      </c>
      <c r="AU1154" s="206" t="s">
        <v>81</v>
      </c>
      <c r="AY1154" s="19" t="s">
        <v>212</v>
      </c>
      <c r="BE1154" s="207">
        <f>IF(N1154="základní",J1154,0)</f>
        <v>0</v>
      </c>
      <c r="BF1154" s="207">
        <f>IF(N1154="snížená",J1154,0)</f>
        <v>0</v>
      </c>
      <c r="BG1154" s="207">
        <f>IF(N1154="zákl. přenesená",J1154,0)</f>
        <v>0</v>
      </c>
      <c r="BH1154" s="207">
        <f>IF(N1154="sníž. přenesená",J1154,0)</f>
        <v>0</v>
      </c>
      <c r="BI1154" s="207">
        <f>IF(N1154="nulová",J1154,0)</f>
        <v>0</v>
      </c>
      <c r="BJ1154" s="19" t="s">
        <v>79</v>
      </c>
      <c r="BK1154" s="207">
        <f>ROUND(I1154*H1154,2)</f>
        <v>0</v>
      </c>
      <c r="BL1154" s="19" t="s">
        <v>327</v>
      </c>
      <c r="BM1154" s="206" t="s">
        <v>1548</v>
      </c>
    </row>
    <row r="1155" spans="1:65" s="14" customFormat="1" ht="11.25">
      <c r="B1155" s="222"/>
      <c r="C1155" s="223"/>
      <c r="D1155" s="208" t="s">
        <v>222</v>
      </c>
      <c r="E1155" s="224" t="s">
        <v>21</v>
      </c>
      <c r="F1155" s="225" t="s">
        <v>1549</v>
      </c>
      <c r="G1155" s="223"/>
      <c r="H1155" s="226">
        <v>29.035</v>
      </c>
      <c r="I1155" s="227"/>
      <c r="J1155" s="223"/>
      <c r="K1155" s="223"/>
      <c r="L1155" s="228"/>
      <c r="M1155" s="229"/>
      <c r="N1155" s="230"/>
      <c r="O1155" s="230"/>
      <c r="P1155" s="230"/>
      <c r="Q1155" s="230"/>
      <c r="R1155" s="230"/>
      <c r="S1155" s="230"/>
      <c r="T1155" s="231"/>
      <c r="AT1155" s="232" t="s">
        <v>222</v>
      </c>
      <c r="AU1155" s="232" t="s">
        <v>81</v>
      </c>
      <c r="AV1155" s="14" t="s">
        <v>81</v>
      </c>
      <c r="AW1155" s="14" t="s">
        <v>34</v>
      </c>
      <c r="AX1155" s="14" t="s">
        <v>79</v>
      </c>
      <c r="AY1155" s="232" t="s">
        <v>212</v>
      </c>
    </row>
    <row r="1156" spans="1:65" s="14" customFormat="1" ht="11.25">
      <c r="B1156" s="222"/>
      <c r="C1156" s="223"/>
      <c r="D1156" s="208" t="s">
        <v>222</v>
      </c>
      <c r="E1156" s="223"/>
      <c r="F1156" s="225" t="s">
        <v>1546</v>
      </c>
      <c r="G1156" s="223"/>
      <c r="H1156" s="226">
        <v>34.841999999999999</v>
      </c>
      <c r="I1156" s="227"/>
      <c r="J1156" s="223"/>
      <c r="K1156" s="223"/>
      <c r="L1156" s="228"/>
      <c r="M1156" s="229"/>
      <c r="N1156" s="230"/>
      <c r="O1156" s="230"/>
      <c r="P1156" s="230"/>
      <c r="Q1156" s="230"/>
      <c r="R1156" s="230"/>
      <c r="S1156" s="230"/>
      <c r="T1156" s="231"/>
      <c r="AT1156" s="232" t="s">
        <v>222</v>
      </c>
      <c r="AU1156" s="232" t="s">
        <v>81</v>
      </c>
      <c r="AV1156" s="14" t="s">
        <v>81</v>
      </c>
      <c r="AW1156" s="14" t="s">
        <v>4</v>
      </c>
      <c r="AX1156" s="14" t="s">
        <v>79</v>
      </c>
      <c r="AY1156" s="232" t="s">
        <v>212</v>
      </c>
    </row>
    <row r="1157" spans="1:65" s="2" customFormat="1" ht="21.75" customHeight="1">
      <c r="A1157" s="36"/>
      <c r="B1157" s="37"/>
      <c r="C1157" s="195" t="s">
        <v>1550</v>
      </c>
      <c r="D1157" s="195" t="s">
        <v>214</v>
      </c>
      <c r="E1157" s="196" t="s">
        <v>1551</v>
      </c>
      <c r="F1157" s="197" t="s">
        <v>1552</v>
      </c>
      <c r="G1157" s="198" t="s">
        <v>150</v>
      </c>
      <c r="H1157" s="199">
        <v>27.805</v>
      </c>
      <c r="I1157" s="200"/>
      <c r="J1157" s="201">
        <f>ROUND(I1157*H1157,2)</f>
        <v>0</v>
      </c>
      <c r="K1157" s="197" t="s">
        <v>218</v>
      </c>
      <c r="L1157" s="41"/>
      <c r="M1157" s="202" t="s">
        <v>21</v>
      </c>
      <c r="N1157" s="203" t="s">
        <v>44</v>
      </c>
      <c r="O1157" s="66"/>
      <c r="P1157" s="204">
        <f>O1157*H1157</f>
        <v>0</v>
      </c>
      <c r="Q1157" s="204">
        <v>5.0000000000000001E-4</v>
      </c>
      <c r="R1157" s="204">
        <f>Q1157*H1157</f>
        <v>1.39025E-2</v>
      </c>
      <c r="S1157" s="204">
        <v>0</v>
      </c>
      <c r="T1157" s="205">
        <f>S1157*H1157</f>
        <v>0</v>
      </c>
      <c r="U1157" s="36"/>
      <c r="V1157" s="36"/>
      <c r="W1157" s="36"/>
      <c r="X1157" s="36"/>
      <c r="Y1157" s="36"/>
      <c r="Z1157" s="36"/>
      <c r="AA1157" s="36"/>
      <c r="AB1157" s="36"/>
      <c r="AC1157" s="36"/>
      <c r="AD1157" s="36"/>
      <c r="AE1157" s="36"/>
      <c r="AR1157" s="206" t="s">
        <v>327</v>
      </c>
      <c r="AT1157" s="206" t="s">
        <v>214</v>
      </c>
      <c r="AU1157" s="206" t="s">
        <v>81</v>
      </c>
      <c r="AY1157" s="19" t="s">
        <v>212</v>
      </c>
      <c r="BE1157" s="207">
        <f>IF(N1157="základní",J1157,0)</f>
        <v>0</v>
      </c>
      <c r="BF1157" s="207">
        <f>IF(N1157="snížená",J1157,0)</f>
        <v>0</v>
      </c>
      <c r="BG1157" s="207">
        <f>IF(N1157="zákl. přenesená",J1157,0)</f>
        <v>0</v>
      </c>
      <c r="BH1157" s="207">
        <f>IF(N1157="sníž. přenesená",J1157,0)</f>
        <v>0</v>
      </c>
      <c r="BI1157" s="207">
        <f>IF(N1157="nulová",J1157,0)</f>
        <v>0</v>
      </c>
      <c r="BJ1157" s="19" t="s">
        <v>79</v>
      </c>
      <c r="BK1157" s="207">
        <f>ROUND(I1157*H1157,2)</f>
        <v>0</v>
      </c>
      <c r="BL1157" s="19" t="s">
        <v>327</v>
      </c>
      <c r="BM1157" s="206" t="s">
        <v>1553</v>
      </c>
    </row>
    <row r="1158" spans="1:65" s="13" customFormat="1" ht="11.25">
      <c r="B1158" s="212"/>
      <c r="C1158" s="213"/>
      <c r="D1158" s="208" t="s">
        <v>222</v>
      </c>
      <c r="E1158" s="214" t="s">
        <v>21</v>
      </c>
      <c r="F1158" s="215" t="s">
        <v>1408</v>
      </c>
      <c r="G1158" s="213"/>
      <c r="H1158" s="214" t="s">
        <v>21</v>
      </c>
      <c r="I1158" s="216"/>
      <c r="J1158" s="213"/>
      <c r="K1158" s="213"/>
      <c r="L1158" s="217"/>
      <c r="M1158" s="218"/>
      <c r="N1158" s="219"/>
      <c r="O1158" s="219"/>
      <c r="P1158" s="219"/>
      <c r="Q1158" s="219"/>
      <c r="R1158" s="219"/>
      <c r="S1158" s="219"/>
      <c r="T1158" s="220"/>
      <c r="AT1158" s="221" t="s">
        <v>222</v>
      </c>
      <c r="AU1158" s="221" t="s">
        <v>81</v>
      </c>
      <c r="AV1158" s="13" t="s">
        <v>79</v>
      </c>
      <c r="AW1158" s="13" t="s">
        <v>34</v>
      </c>
      <c r="AX1158" s="13" t="s">
        <v>73</v>
      </c>
      <c r="AY1158" s="221" t="s">
        <v>212</v>
      </c>
    </row>
    <row r="1159" spans="1:65" s="14" customFormat="1" ht="11.25">
      <c r="B1159" s="222"/>
      <c r="C1159" s="223"/>
      <c r="D1159" s="208" t="s">
        <v>222</v>
      </c>
      <c r="E1159" s="224" t="s">
        <v>21</v>
      </c>
      <c r="F1159" s="225" t="s">
        <v>1554</v>
      </c>
      <c r="G1159" s="223"/>
      <c r="H1159" s="226">
        <v>18.98</v>
      </c>
      <c r="I1159" s="227"/>
      <c r="J1159" s="223"/>
      <c r="K1159" s="223"/>
      <c r="L1159" s="228"/>
      <c r="M1159" s="229"/>
      <c r="N1159" s="230"/>
      <c r="O1159" s="230"/>
      <c r="P1159" s="230"/>
      <c r="Q1159" s="230"/>
      <c r="R1159" s="230"/>
      <c r="S1159" s="230"/>
      <c r="T1159" s="231"/>
      <c r="AT1159" s="232" t="s">
        <v>222</v>
      </c>
      <c r="AU1159" s="232" t="s">
        <v>81</v>
      </c>
      <c r="AV1159" s="14" t="s">
        <v>81</v>
      </c>
      <c r="AW1159" s="14" t="s">
        <v>34</v>
      </c>
      <c r="AX1159" s="14" t="s">
        <v>73</v>
      </c>
      <c r="AY1159" s="232" t="s">
        <v>212</v>
      </c>
    </row>
    <row r="1160" spans="1:65" s="13" customFormat="1" ht="11.25">
      <c r="B1160" s="212"/>
      <c r="C1160" s="213"/>
      <c r="D1160" s="208" t="s">
        <v>222</v>
      </c>
      <c r="E1160" s="214" t="s">
        <v>21</v>
      </c>
      <c r="F1160" s="215" t="s">
        <v>1410</v>
      </c>
      <c r="G1160" s="213"/>
      <c r="H1160" s="214" t="s">
        <v>21</v>
      </c>
      <c r="I1160" s="216"/>
      <c r="J1160" s="213"/>
      <c r="K1160" s="213"/>
      <c r="L1160" s="217"/>
      <c r="M1160" s="218"/>
      <c r="N1160" s="219"/>
      <c r="O1160" s="219"/>
      <c r="P1160" s="219"/>
      <c r="Q1160" s="219"/>
      <c r="R1160" s="219"/>
      <c r="S1160" s="219"/>
      <c r="T1160" s="220"/>
      <c r="AT1160" s="221" t="s">
        <v>222</v>
      </c>
      <c r="AU1160" s="221" t="s">
        <v>81</v>
      </c>
      <c r="AV1160" s="13" t="s">
        <v>79</v>
      </c>
      <c r="AW1160" s="13" t="s">
        <v>34</v>
      </c>
      <c r="AX1160" s="13" t="s">
        <v>73</v>
      </c>
      <c r="AY1160" s="221" t="s">
        <v>212</v>
      </c>
    </row>
    <row r="1161" spans="1:65" s="14" customFormat="1" ht="11.25">
      <c r="B1161" s="222"/>
      <c r="C1161" s="223"/>
      <c r="D1161" s="208" t="s">
        <v>222</v>
      </c>
      <c r="E1161" s="224" t="s">
        <v>21</v>
      </c>
      <c r="F1161" s="225" t="s">
        <v>1555</v>
      </c>
      <c r="G1161" s="223"/>
      <c r="H1161" s="226">
        <v>8.8249999999999993</v>
      </c>
      <c r="I1161" s="227"/>
      <c r="J1161" s="223"/>
      <c r="K1161" s="223"/>
      <c r="L1161" s="228"/>
      <c r="M1161" s="229"/>
      <c r="N1161" s="230"/>
      <c r="O1161" s="230"/>
      <c r="P1161" s="230"/>
      <c r="Q1161" s="230"/>
      <c r="R1161" s="230"/>
      <c r="S1161" s="230"/>
      <c r="T1161" s="231"/>
      <c r="AT1161" s="232" t="s">
        <v>222</v>
      </c>
      <c r="AU1161" s="232" t="s">
        <v>81</v>
      </c>
      <c r="AV1161" s="14" t="s">
        <v>81</v>
      </c>
      <c r="AW1161" s="14" t="s">
        <v>34</v>
      </c>
      <c r="AX1161" s="14" t="s">
        <v>73</v>
      </c>
      <c r="AY1161" s="232" t="s">
        <v>212</v>
      </c>
    </row>
    <row r="1162" spans="1:65" s="15" customFormat="1" ht="11.25">
      <c r="B1162" s="233"/>
      <c r="C1162" s="234"/>
      <c r="D1162" s="208" t="s">
        <v>222</v>
      </c>
      <c r="E1162" s="235" t="s">
        <v>21</v>
      </c>
      <c r="F1162" s="236" t="s">
        <v>226</v>
      </c>
      <c r="G1162" s="234"/>
      <c r="H1162" s="237">
        <v>27.805</v>
      </c>
      <c r="I1162" s="238"/>
      <c r="J1162" s="234"/>
      <c r="K1162" s="234"/>
      <c r="L1162" s="239"/>
      <c r="M1162" s="240"/>
      <c r="N1162" s="241"/>
      <c r="O1162" s="241"/>
      <c r="P1162" s="241"/>
      <c r="Q1162" s="241"/>
      <c r="R1162" s="241"/>
      <c r="S1162" s="241"/>
      <c r="T1162" s="242"/>
      <c r="AT1162" s="243" t="s">
        <v>222</v>
      </c>
      <c r="AU1162" s="243" t="s">
        <v>81</v>
      </c>
      <c r="AV1162" s="15" t="s">
        <v>88</v>
      </c>
      <c r="AW1162" s="15" t="s">
        <v>34</v>
      </c>
      <c r="AX1162" s="15" t="s">
        <v>79</v>
      </c>
      <c r="AY1162" s="243" t="s">
        <v>212</v>
      </c>
    </row>
    <row r="1163" spans="1:65" s="2" customFormat="1" ht="16.5" customHeight="1">
      <c r="A1163" s="36"/>
      <c r="B1163" s="37"/>
      <c r="C1163" s="255" t="s">
        <v>1556</v>
      </c>
      <c r="D1163" s="255" t="s">
        <v>328</v>
      </c>
      <c r="E1163" s="256" t="s">
        <v>1399</v>
      </c>
      <c r="F1163" s="257" t="s">
        <v>1400</v>
      </c>
      <c r="G1163" s="258" t="s">
        <v>150</v>
      </c>
      <c r="H1163" s="259">
        <v>33.366</v>
      </c>
      <c r="I1163" s="260"/>
      <c r="J1163" s="261">
        <f>ROUND(I1163*H1163,2)</f>
        <v>0</v>
      </c>
      <c r="K1163" s="257" t="s">
        <v>218</v>
      </c>
      <c r="L1163" s="262"/>
      <c r="M1163" s="263" t="s">
        <v>21</v>
      </c>
      <c r="N1163" s="264" t="s">
        <v>44</v>
      </c>
      <c r="O1163" s="66"/>
      <c r="P1163" s="204">
        <f>O1163*H1163</f>
        <v>0</v>
      </c>
      <c r="Q1163" s="204">
        <v>1.9E-3</v>
      </c>
      <c r="R1163" s="204">
        <f>Q1163*H1163</f>
        <v>6.3395400000000005E-2</v>
      </c>
      <c r="S1163" s="204">
        <v>0</v>
      </c>
      <c r="T1163" s="205">
        <f>S1163*H1163</f>
        <v>0</v>
      </c>
      <c r="U1163" s="36"/>
      <c r="V1163" s="36"/>
      <c r="W1163" s="36"/>
      <c r="X1163" s="36"/>
      <c r="Y1163" s="36"/>
      <c r="Z1163" s="36"/>
      <c r="AA1163" s="36"/>
      <c r="AB1163" s="36"/>
      <c r="AC1163" s="36"/>
      <c r="AD1163" s="36"/>
      <c r="AE1163" s="36"/>
      <c r="AR1163" s="206" t="s">
        <v>438</v>
      </c>
      <c r="AT1163" s="206" t="s">
        <v>328</v>
      </c>
      <c r="AU1163" s="206" t="s">
        <v>81</v>
      </c>
      <c r="AY1163" s="19" t="s">
        <v>212</v>
      </c>
      <c r="BE1163" s="207">
        <f>IF(N1163="základní",J1163,0)</f>
        <v>0</v>
      </c>
      <c r="BF1163" s="207">
        <f>IF(N1163="snížená",J1163,0)</f>
        <v>0</v>
      </c>
      <c r="BG1163" s="207">
        <f>IF(N1163="zákl. přenesená",J1163,0)</f>
        <v>0</v>
      </c>
      <c r="BH1163" s="207">
        <f>IF(N1163="sníž. přenesená",J1163,0)</f>
        <v>0</v>
      </c>
      <c r="BI1163" s="207">
        <f>IF(N1163="nulová",J1163,0)</f>
        <v>0</v>
      </c>
      <c r="BJ1163" s="19" t="s">
        <v>79</v>
      </c>
      <c r="BK1163" s="207">
        <f>ROUND(I1163*H1163,2)</f>
        <v>0</v>
      </c>
      <c r="BL1163" s="19" t="s">
        <v>327</v>
      </c>
      <c r="BM1163" s="206" t="s">
        <v>1557</v>
      </c>
    </row>
    <row r="1164" spans="1:65" s="14" customFormat="1" ht="11.25">
      <c r="B1164" s="222"/>
      <c r="C1164" s="223"/>
      <c r="D1164" s="208" t="s">
        <v>222</v>
      </c>
      <c r="E1164" s="223"/>
      <c r="F1164" s="225" t="s">
        <v>1558</v>
      </c>
      <c r="G1164" s="223"/>
      <c r="H1164" s="226">
        <v>33.366</v>
      </c>
      <c r="I1164" s="227"/>
      <c r="J1164" s="223"/>
      <c r="K1164" s="223"/>
      <c r="L1164" s="228"/>
      <c r="M1164" s="229"/>
      <c r="N1164" s="230"/>
      <c r="O1164" s="230"/>
      <c r="P1164" s="230"/>
      <c r="Q1164" s="230"/>
      <c r="R1164" s="230"/>
      <c r="S1164" s="230"/>
      <c r="T1164" s="231"/>
      <c r="AT1164" s="232" t="s">
        <v>222</v>
      </c>
      <c r="AU1164" s="232" t="s">
        <v>81</v>
      </c>
      <c r="AV1164" s="14" t="s">
        <v>81</v>
      </c>
      <c r="AW1164" s="14" t="s">
        <v>4</v>
      </c>
      <c r="AX1164" s="14" t="s">
        <v>79</v>
      </c>
      <c r="AY1164" s="232" t="s">
        <v>212</v>
      </c>
    </row>
    <row r="1165" spans="1:65" s="2" customFormat="1" ht="21.75" customHeight="1">
      <c r="A1165" s="36"/>
      <c r="B1165" s="37"/>
      <c r="C1165" s="195" t="s">
        <v>1559</v>
      </c>
      <c r="D1165" s="195" t="s">
        <v>214</v>
      </c>
      <c r="E1165" s="196" t="s">
        <v>1560</v>
      </c>
      <c r="F1165" s="197" t="s">
        <v>1561</v>
      </c>
      <c r="G1165" s="198" t="s">
        <v>521</v>
      </c>
      <c r="H1165" s="199">
        <v>2</v>
      </c>
      <c r="I1165" s="200"/>
      <c r="J1165" s="201">
        <f>ROUND(I1165*H1165,2)</f>
        <v>0</v>
      </c>
      <c r="K1165" s="197" t="s">
        <v>218</v>
      </c>
      <c r="L1165" s="41"/>
      <c r="M1165" s="202" t="s">
        <v>21</v>
      </c>
      <c r="N1165" s="203" t="s">
        <v>44</v>
      </c>
      <c r="O1165" s="66"/>
      <c r="P1165" s="204">
        <f>O1165*H1165</f>
        <v>0</v>
      </c>
      <c r="Q1165" s="204">
        <v>1E-4</v>
      </c>
      <c r="R1165" s="204">
        <f>Q1165*H1165</f>
        <v>2.0000000000000001E-4</v>
      </c>
      <c r="S1165" s="204">
        <v>0</v>
      </c>
      <c r="T1165" s="205">
        <f>S1165*H1165</f>
        <v>0</v>
      </c>
      <c r="U1165" s="36"/>
      <c r="V1165" s="36"/>
      <c r="W1165" s="36"/>
      <c r="X1165" s="36"/>
      <c r="Y1165" s="36"/>
      <c r="Z1165" s="36"/>
      <c r="AA1165" s="36"/>
      <c r="AB1165" s="36"/>
      <c r="AC1165" s="36"/>
      <c r="AD1165" s="36"/>
      <c r="AE1165" s="36"/>
      <c r="AR1165" s="206" t="s">
        <v>327</v>
      </c>
      <c r="AT1165" s="206" t="s">
        <v>214</v>
      </c>
      <c r="AU1165" s="206" t="s">
        <v>81</v>
      </c>
      <c r="AY1165" s="19" t="s">
        <v>212</v>
      </c>
      <c r="BE1165" s="207">
        <f>IF(N1165="základní",J1165,0)</f>
        <v>0</v>
      </c>
      <c r="BF1165" s="207">
        <f>IF(N1165="snížená",J1165,0)</f>
        <v>0</v>
      </c>
      <c r="BG1165" s="207">
        <f>IF(N1165="zákl. přenesená",J1165,0)</f>
        <v>0</v>
      </c>
      <c r="BH1165" s="207">
        <f>IF(N1165="sníž. přenesená",J1165,0)</f>
        <v>0</v>
      </c>
      <c r="BI1165" s="207">
        <f>IF(N1165="nulová",J1165,0)</f>
        <v>0</v>
      </c>
      <c r="BJ1165" s="19" t="s">
        <v>79</v>
      </c>
      <c r="BK1165" s="207">
        <f>ROUND(I1165*H1165,2)</f>
        <v>0</v>
      </c>
      <c r="BL1165" s="19" t="s">
        <v>327</v>
      </c>
      <c r="BM1165" s="206" t="s">
        <v>1562</v>
      </c>
    </row>
    <row r="1166" spans="1:65" s="2" customFormat="1" ht="29.25">
      <c r="A1166" s="36"/>
      <c r="B1166" s="37"/>
      <c r="C1166" s="38"/>
      <c r="D1166" s="208" t="s">
        <v>220</v>
      </c>
      <c r="E1166" s="38"/>
      <c r="F1166" s="209" t="s">
        <v>1563</v>
      </c>
      <c r="G1166" s="38"/>
      <c r="H1166" s="38"/>
      <c r="I1166" s="119"/>
      <c r="J1166" s="38"/>
      <c r="K1166" s="38"/>
      <c r="L1166" s="41"/>
      <c r="M1166" s="210"/>
      <c r="N1166" s="211"/>
      <c r="O1166" s="66"/>
      <c r="P1166" s="66"/>
      <c r="Q1166" s="66"/>
      <c r="R1166" s="66"/>
      <c r="S1166" s="66"/>
      <c r="T1166" s="67"/>
      <c r="U1166" s="36"/>
      <c r="V1166" s="36"/>
      <c r="W1166" s="36"/>
      <c r="X1166" s="36"/>
      <c r="Y1166" s="36"/>
      <c r="Z1166" s="36"/>
      <c r="AA1166" s="36"/>
      <c r="AB1166" s="36"/>
      <c r="AC1166" s="36"/>
      <c r="AD1166" s="36"/>
      <c r="AE1166" s="36"/>
      <c r="AT1166" s="19" t="s">
        <v>220</v>
      </c>
      <c r="AU1166" s="19" t="s">
        <v>81</v>
      </c>
    </row>
    <row r="1167" spans="1:65" s="14" customFormat="1" ht="11.25">
      <c r="B1167" s="222"/>
      <c r="C1167" s="223"/>
      <c r="D1167" s="208" t="s">
        <v>222</v>
      </c>
      <c r="E1167" s="224" t="s">
        <v>21</v>
      </c>
      <c r="F1167" s="225" t="s">
        <v>1564</v>
      </c>
      <c r="G1167" s="223"/>
      <c r="H1167" s="226">
        <v>2</v>
      </c>
      <c r="I1167" s="227"/>
      <c r="J1167" s="223"/>
      <c r="K1167" s="223"/>
      <c r="L1167" s="228"/>
      <c r="M1167" s="229"/>
      <c r="N1167" s="230"/>
      <c r="O1167" s="230"/>
      <c r="P1167" s="230"/>
      <c r="Q1167" s="230"/>
      <c r="R1167" s="230"/>
      <c r="S1167" s="230"/>
      <c r="T1167" s="231"/>
      <c r="AT1167" s="232" t="s">
        <v>222</v>
      </c>
      <c r="AU1167" s="232" t="s">
        <v>81</v>
      </c>
      <c r="AV1167" s="14" t="s">
        <v>81</v>
      </c>
      <c r="AW1167" s="14" t="s">
        <v>34</v>
      </c>
      <c r="AX1167" s="14" t="s">
        <v>79</v>
      </c>
      <c r="AY1167" s="232" t="s">
        <v>212</v>
      </c>
    </row>
    <row r="1168" spans="1:65" s="2" customFormat="1" ht="16.5" customHeight="1">
      <c r="A1168" s="36"/>
      <c r="B1168" s="37"/>
      <c r="C1168" s="255" t="s">
        <v>1565</v>
      </c>
      <c r="D1168" s="255" t="s">
        <v>328</v>
      </c>
      <c r="E1168" s="256" t="s">
        <v>1566</v>
      </c>
      <c r="F1168" s="257" t="s">
        <v>1567</v>
      </c>
      <c r="G1168" s="258" t="s">
        <v>521</v>
      </c>
      <c r="H1168" s="259">
        <v>2</v>
      </c>
      <c r="I1168" s="260"/>
      <c r="J1168" s="261">
        <f>ROUND(I1168*H1168,2)</f>
        <v>0</v>
      </c>
      <c r="K1168" s="257" t="s">
        <v>218</v>
      </c>
      <c r="L1168" s="262"/>
      <c r="M1168" s="263" t="s">
        <v>21</v>
      </c>
      <c r="N1168" s="264" t="s">
        <v>44</v>
      </c>
      <c r="O1168" s="66"/>
      <c r="P1168" s="204">
        <f>O1168*H1168</f>
        <v>0</v>
      </c>
      <c r="Q1168" s="204">
        <v>1E-3</v>
      </c>
      <c r="R1168" s="204">
        <f>Q1168*H1168</f>
        <v>2E-3</v>
      </c>
      <c r="S1168" s="204">
        <v>0</v>
      </c>
      <c r="T1168" s="205">
        <f>S1168*H1168</f>
        <v>0</v>
      </c>
      <c r="U1168" s="36"/>
      <c r="V1168" s="36"/>
      <c r="W1168" s="36"/>
      <c r="X1168" s="36"/>
      <c r="Y1168" s="36"/>
      <c r="Z1168" s="36"/>
      <c r="AA1168" s="36"/>
      <c r="AB1168" s="36"/>
      <c r="AC1168" s="36"/>
      <c r="AD1168" s="36"/>
      <c r="AE1168" s="36"/>
      <c r="AR1168" s="206" t="s">
        <v>438</v>
      </c>
      <c r="AT1168" s="206" t="s">
        <v>328</v>
      </c>
      <c r="AU1168" s="206" t="s">
        <v>81</v>
      </c>
      <c r="AY1168" s="19" t="s">
        <v>212</v>
      </c>
      <c r="BE1168" s="207">
        <f>IF(N1168="základní",J1168,0)</f>
        <v>0</v>
      </c>
      <c r="BF1168" s="207">
        <f>IF(N1168="snížená",J1168,0)</f>
        <v>0</v>
      </c>
      <c r="BG1168" s="207">
        <f>IF(N1168="zákl. přenesená",J1168,0)</f>
        <v>0</v>
      </c>
      <c r="BH1168" s="207">
        <f>IF(N1168="sníž. přenesená",J1168,0)</f>
        <v>0</v>
      </c>
      <c r="BI1168" s="207">
        <f>IF(N1168="nulová",J1168,0)</f>
        <v>0</v>
      </c>
      <c r="BJ1168" s="19" t="s">
        <v>79</v>
      </c>
      <c r="BK1168" s="207">
        <f>ROUND(I1168*H1168,2)</f>
        <v>0</v>
      </c>
      <c r="BL1168" s="19" t="s">
        <v>327</v>
      </c>
      <c r="BM1168" s="206" t="s">
        <v>1568</v>
      </c>
    </row>
    <row r="1169" spans="1:65" s="2" customFormat="1" ht="68.25">
      <c r="A1169" s="36"/>
      <c r="B1169" s="37"/>
      <c r="C1169" s="38"/>
      <c r="D1169" s="208" t="s">
        <v>292</v>
      </c>
      <c r="E1169" s="38"/>
      <c r="F1169" s="209" t="s">
        <v>1569</v>
      </c>
      <c r="G1169" s="38"/>
      <c r="H1169" s="38"/>
      <c r="I1169" s="119"/>
      <c r="J1169" s="38"/>
      <c r="K1169" s="38"/>
      <c r="L1169" s="41"/>
      <c r="M1169" s="210"/>
      <c r="N1169" s="211"/>
      <c r="O1169" s="66"/>
      <c r="P1169" s="66"/>
      <c r="Q1169" s="66"/>
      <c r="R1169" s="66"/>
      <c r="S1169" s="66"/>
      <c r="T1169" s="67"/>
      <c r="U1169" s="36"/>
      <c r="V1169" s="36"/>
      <c r="W1169" s="36"/>
      <c r="X1169" s="36"/>
      <c r="Y1169" s="36"/>
      <c r="Z1169" s="36"/>
      <c r="AA1169" s="36"/>
      <c r="AB1169" s="36"/>
      <c r="AC1169" s="36"/>
      <c r="AD1169" s="36"/>
      <c r="AE1169" s="36"/>
      <c r="AT1169" s="19" t="s">
        <v>292</v>
      </c>
      <c r="AU1169" s="19" t="s">
        <v>81</v>
      </c>
    </row>
    <row r="1170" spans="1:65" s="2" customFormat="1" ht="21.75" customHeight="1">
      <c r="A1170" s="36"/>
      <c r="B1170" s="37"/>
      <c r="C1170" s="195" t="s">
        <v>1570</v>
      </c>
      <c r="D1170" s="195" t="s">
        <v>214</v>
      </c>
      <c r="E1170" s="196" t="s">
        <v>1571</v>
      </c>
      <c r="F1170" s="197" t="s">
        <v>1572</v>
      </c>
      <c r="G1170" s="198" t="s">
        <v>306</v>
      </c>
      <c r="H1170" s="199">
        <v>8.7479999999999993</v>
      </c>
      <c r="I1170" s="200"/>
      <c r="J1170" s="201">
        <f>ROUND(I1170*H1170,2)</f>
        <v>0</v>
      </c>
      <c r="K1170" s="197" t="s">
        <v>218</v>
      </c>
      <c r="L1170" s="41"/>
      <c r="M1170" s="202" t="s">
        <v>21</v>
      </c>
      <c r="N1170" s="203" t="s">
        <v>44</v>
      </c>
      <c r="O1170" s="66"/>
      <c r="P1170" s="204">
        <f>O1170*H1170</f>
        <v>0</v>
      </c>
      <c r="Q1170" s="204">
        <v>0</v>
      </c>
      <c r="R1170" s="204">
        <f>Q1170*H1170</f>
        <v>0</v>
      </c>
      <c r="S1170" s="204">
        <v>0</v>
      </c>
      <c r="T1170" s="205">
        <f>S1170*H1170</f>
        <v>0</v>
      </c>
      <c r="U1170" s="36"/>
      <c r="V1170" s="36"/>
      <c r="W1170" s="36"/>
      <c r="X1170" s="36"/>
      <c r="Y1170" s="36"/>
      <c r="Z1170" s="36"/>
      <c r="AA1170" s="36"/>
      <c r="AB1170" s="36"/>
      <c r="AC1170" s="36"/>
      <c r="AD1170" s="36"/>
      <c r="AE1170" s="36"/>
      <c r="AR1170" s="206" t="s">
        <v>327</v>
      </c>
      <c r="AT1170" s="206" t="s">
        <v>214</v>
      </c>
      <c r="AU1170" s="206" t="s">
        <v>81</v>
      </c>
      <c r="AY1170" s="19" t="s">
        <v>212</v>
      </c>
      <c r="BE1170" s="207">
        <f>IF(N1170="základní",J1170,0)</f>
        <v>0</v>
      </c>
      <c r="BF1170" s="207">
        <f>IF(N1170="snížená",J1170,0)</f>
        <v>0</v>
      </c>
      <c r="BG1170" s="207">
        <f>IF(N1170="zákl. přenesená",J1170,0)</f>
        <v>0</v>
      </c>
      <c r="BH1170" s="207">
        <f>IF(N1170="sníž. přenesená",J1170,0)</f>
        <v>0</v>
      </c>
      <c r="BI1170" s="207">
        <f>IF(N1170="nulová",J1170,0)</f>
        <v>0</v>
      </c>
      <c r="BJ1170" s="19" t="s">
        <v>79</v>
      </c>
      <c r="BK1170" s="207">
        <f>ROUND(I1170*H1170,2)</f>
        <v>0</v>
      </c>
      <c r="BL1170" s="19" t="s">
        <v>327</v>
      </c>
      <c r="BM1170" s="206" t="s">
        <v>1573</v>
      </c>
    </row>
    <row r="1171" spans="1:65" s="2" customFormat="1" ht="78">
      <c r="A1171" s="36"/>
      <c r="B1171" s="37"/>
      <c r="C1171" s="38"/>
      <c r="D1171" s="208" t="s">
        <v>220</v>
      </c>
      <c r="E1171" s="38"/>
      <c r="F1171" s="209" t="s">
        <v>1574</v>
      </c>
      <c r="G1171" s="38"/>
      <c r="H1171" s="38"/>
      <c r="I1171" s="119"/>
      <c r="J1171" s="38"/>
      <c r="K1171" s="38"/>
      <c r="L1171" s="41"/>
      <c r="M1171" s="210"/>
      <c r="N1171" s="211"/>
      <c r="O1171" s="66"/>
      <c r="P1171" s="66"/>
      <c r="Q1171" s="66"/>
      <c r="R1171" s="66"/>
      <c r="S1171" s="66"/>
      <c r="T1171" s="67"/>
      <c r="U1171" s="36"/>
      <c r="V1171" s="36"/>
      <c r="W1171" s="36"/>
      <c r="X1171" s="36"/>
      <c r="Y1171" s="36"/>
      <c r="Z1171" s="36"/>
      <c r="AA1171" s="36"/>
      <c r="AB1171" s="36"/>
      <c r="AC1171" s="36"/>
      <c r="AD1171" s="36"/>
      <c r="AE1171" s="36"/>
      <c r="AT1171" s="19" t="s">
        <v>220</v>
      </c>
      <c r="AU1171" s="19" t="s">
        <v>81</v>
      </c>
    </row>
    <row r="1172" spans="1:65" s="2" customFormat="1" ht="21.75" customHeight="1">
      <c r="A1172" s="36"/>
      <c r="B1172" s="37"/>
      <c r="C1172" s="195" t="s">
        <v>1575</v>
      </c>
      <c r="D1172" s="195" t="s">
        <v>214</v>
      </c>
      <c r="E1172" s="196" t="s">
        <v>1576</v>
      </c>
      <c r="F1172" s="197" t="s">
        <v>1577</v>
      </c>
      <c r="G1172" s="198" t="s">
        <v>306</v>
      </c>
      <c r="H1172" s="199">
        <v>8.7479999999999993</v>
      </c>
      <c r="I1172" s="200"/>
      <c r="J1172" s="201">
        <f>ROUND(I1172*H1172,2)</f>
        <v>0</v>
      </c>
      <c r="K1172" s="197" t="s">
        <v>218</v>
      </c>
      <c r="L1172" s="41"/>
      <c r="M1172" s="202" t="s">
        <v>21</v>
      </c>
      <c r="N1172" s="203" t="s">
        <v>44</v>
      </c>
      <c r="O1172" s="66"/>
      <c r="P1172" s="204">
        <f>O1172*H1172</f>
        <v>0</v>
      </c>
      <c r="Q1172" s="204">
        <v>0</v>
      </c>
      <c r="R1172" s="204">
        <f>Q1172*H1172</f>
        <v>0</v>
      </c>
      <c r="S1172" s="204">
        <v>0</v>
      </c>
      <c r="T1172" s="205">
        <f>S1172*H1172</f>
        <v>0</v>
      </c>
      <c r="U1172" s="36"/>
      <c r="V1172" s="36"/>
      <c r="W1172" s="36"/>
      <c r="X1172" s="36"/>
      <c r="Y1172" s="36"/>
      <c r="Z1172" s="36"/>
      <c r="AA1172" s="36"/>
      <c r="AB1172" s="36"/>
      <c r="AC1172" s="36"/>
      <c r="AD1172" s="36"/>
      <c r="AE1172" s="36"/>
      <c r="AR1172" s="206" t="s">
        <v>327</v>
      </c>
      <c r="AT1172" s="206" t="s">
        <v>214</v>
      </c>
      <c r="AU1172" s="206" t="s">
        <v>81</v>
      </c>
      <c r="AY1172" s="19" t="s">
        <v>212</v>
      </c>
      <c r="BE1172" s="207">
        <f>IF(N1172="základní",J1172,0)</f>
        <v>0</v>
      </c>
      <c r="BF1172" s="207">
        <f>IF(N1172="snížená",J1172,0)</f>
        <v>0</v>
      </c>
      <c r="BG1172" s="207">
        <f>IF(N1172="zákl. přenesená",J1172,0)</f>
        <v>0</v>
      </c>
      <c r="BH1172" s="207">
        <f>IF(N1172="sníž. přenesená",J1172,0)</f>
        <v>0</v>
      </c>
      <c r="BI1172" s="207">
        <f>IF(N1172="nulová",J1172,0)</f>
        <v>0</v>
      </c>
      <c r="BJ1172" s="19" t="s">
        <v>79</v>
      </c>
      <c r="BK1172" s="207">
        <f>ROUND(I1172*H1172,2)</f>
        <v>0</v>
      </c>
      <c r="BL1172" s="19" t="s">
        <v>327</v>
      </c>
      <c r="BM1172" s="206" t="s">
        <v>1578</v>
      </c>
    </row>
    <row r="1173" spans="1:65" s="2" customFormat="1" ht="78">
      <c r="A1173" s="36"/>
      <c r="B1173" s="37"/>
      <c r="C1173" s="38"/>
      <c r="D1173" s="208" t="s">
        <v>220</v>
      </c>
      <c r="E1173" s="38"/>
      <c r="F1173" s="209" t="s">
        <v>1574</v>
      </c>
      <c r="G1173" s="38"/>
      <c r="H1173" s="38"/>
      <c r="I1173" s="119"/>
      <c r="J1173" s="38"/>
      <c r="K1173" s="38"/>
      <c r="L1173" s="41"/>
      <c r="M1173" s="210"/>
      <c r="N1173" s="211"/>
      <c r="O1173" s="66"/>
      <c r="P1173" s="66"/>
      <c r="Q1173" s="66"/>
      <c r="R1173" s="66"/>
      <c r="S1173" s="66"/>
      <c r="T1173" s="67"/>
      <c r="U1173" s="36"/>
      <c r="V1173" s="36"/>
      <c r="W1173" s="36"/>
      <c r="X1173" s="36"/>
      <c r="Y1173" s="36"/>
      <c r="Z1173" s="36"/>
      <c r="AA1173" s="36"/>
      <c r="AB1173" s="36"/>
      <c r="AC1173" s="36"/>
      <c r="AD1173" s="36"/>
      <c r="AE1173" s="36"/>
      <c r="AT1173" s="19" t="s">
        <v>220</v>
      </c>
      <c r="AU1173" s="19" t="s">
        <v>81</v>
      </c>
    </row>
    <row r="1174" spans="1:65" s="12" customFormat="1" ht="22.9" customHeight="1">
      <c r="B1174" s="179"/>
      <c r="C1174" s="180"/>
      <c r="D1174" s="181" t="s">
        <v>72</v>
      </c>
      <c r="E1174" s="193" t="s">
        <v>1579</v>
      </c>
      <c r="F1174" s="193" t="s">
        <v>1580</v>
      </c>
      <c r="G1174" s="180"/>
      <c r="H1174" s="180"/>
      <c r="I1174" s="183"/>
      <c r="J1174" s="194">
        <f>BK1174</f>
        <v>0</v>
      </c>
      <c r="K1174" s="180"/>
      <c r="L1174" s="185"/>
      <c r="M1174" s="186"/>
      <c r="N1174" s="187"/>
      <c r="O1174" s="187"/>
      <c r="P1174" s="188">
        <f>SUM(P1175:P1256)</f>
        <v>0</v>
      </c>
      <c r="Q1174" s="187"/>
      <c r="R1174" s="188">
        <f>SUM(R1175:R1256)</f>
        <v>2.0427630000000003</v>
      </c>
      <c r="S1174" s="187"/>
      <c r="T1174" s="189">
        <f>SUM(T1175:T1256)</f>
        <v>0</v>
      </c>
      <c r="AR1174" s="190" t="s">
        <v>81</v>
      </c>
      <c r="AT1174" s="191" t="s">
        <v>72</v>
      </c>
      <c r="AU1174" s="191" t="s">
        <v>79</v>
      </c>
      <c r="AY1174" s="190" t="s">
        <v>212</v>
      </c>
      <c r="BK1174" s="192">
        <f>SUM(BK1175:BK1256)</f>
        <v>0</v>
      </c>
    </row>
    <row r="1175" spans="1:65" s="2" customFormat="1" ht="21.75" customHeight="1">
      <c r="A1175" s="36"/>
      <c r="B1175" s="37"/>
      <c r="C1175" s="195" t="s">
        <v>1581</v>
      </c>
      <c r="D1175" s="195" t="s">
        <v>214</v>
      </c>
      <c r="E1175" s="196" t="s">
        <v>1582</v>
      </c>
      <c r="F1175" s="197" t="s">
        <v>1583</v>
      </c>
      <c r="G1175" s="198" t="s">
        <v>521</v>
      </c>
      <c r="H1175" s="199">
        <v>1</v>
      </c>
      <c r="I1175" s="200"/>
      <c r="J1175" s="201">
        <f>ROUND(I1175*H1175,2)</f>
        <v>0</v>
      </c>
      <c r="K1175" s="197" t="s">
        <v>218</v>
      </c>
      <c r="L1175" s="41"/>
      <c r="M1175" s="202" t="s">
        <v>21</v>
      </c>
      <c r="N1175" s="203" t="s">
        <v>44</v>
      </c>
      <c r="O1175" s="66"/>
      <c r="P1175" s="204">
        <f>O1175*H1175</f>
        <v>0</v>
      </c>
      <c r="Q1175" s="204">
        <v>0</v>
      </c>
      <c r="R1175" s="204">
        <f>Q1175*H1175</f>
        <v>0</v>
      </c>
      <c r="S1175" s="204">
        <v>0</v>
      </c>
      <c r="T1175" s="205">
        <f>S1175*H1175</f>
        <v>0</v>
      </c>
      <c r="U1175" s="36"/>
      <c r="V1175" s="36"/>
      <c r="W1175" s="36"/>
      <c r="X1175" s="36"/>
      <c r="Y1175" s="36"/>
      <c r="Z1175" s="36"/>
      <c r="AA1175" s="36"/>
      <c r="AB1175" s="36"/>
      <c r="AC1175" s="36"/>
      <c r="AD1175" s="36"/>
      <c r="AE1175" s="36"/>
      <c r="AR1175" s="206" t="s">
        <v>327</v>
      </c>
      <c r="AT1175" s="206" t="s">
        <v>214</v>
      </c>
      <c r="AU1175" s="206" t="s">
        <v>81</v>
      </c>
      <c r="AY1175" s="19" t="s">
        <v>212</v>
      </c>
      <c r="BE1175" s="207">
        <f>IF(N1175="základní",J1175,0)</f>
        <v>0</v>
      </c>
      <c r="BF1175" s="207">
        <f>IF(N1175="snížená",J1175,0)</f>
        <v>0</v>
      </c>
      <c r="BG1175" s="207">
        <f>IF(N1175="zákl. přenesená",J1175,0)</f>
        <v>0</v>
      </c>
      <c r="BH1175" s="207">
        <f>IF(N1175="sníž. přenesená",J1175,0)</f>
        <v>0</v>
      </c>
      <c r="BI1175" s="207">
        <f>IF(N1175="nulová",J1175,0)</f>
        <v>0</v>
      </c>
      <c r="BJ1175" s="19" t="s">
        <v>79</v>
      </c>
      <c r="BK1175" s="207">
        <f>ROUND(I1175*H1175,2)</f>
        <v>0</v>
      </c>
      <c r="BL1175" s="19" t="s">
        <v>327</v>
      </c>
      <c r="BM1175" s="206" t="s">
        <v>1584</v>
      </c>
    </row>
    <row r="1176" spans="1:65" s="14" customFormat="1" ht="11.25">
      <c r="B1176" s="222"/>
      <c r="C1176" s="223"/>
      <c r="D1176" s="208" t="s">
        <v>222</v>
      </c>
      <c r="E1176" s="224" t="s">
        <v>21</v>
      </c>
      <c r="F1176" s="225" t="s">
        <v>1585</v>
      </c>
      <c r="G1176" s="223"/>
      <c r="H1176" s="226">
        <v>1</v>
      </c>
      <c r="I1176" s="227"/>
      <c r="J1176" s="223"/>
      <c r="K1176" s="223"/>
      <c r="L1176" s="228"/>
      <c r="M1176" s="229"/>
      <c r="N1176" s="230"/>
      <c r="O1176" s="230"/>
      <c r="P1176" s="230"/>
      <c r="Q1176" s="230"/>
      <c r="R1176" s="230"/>
      <c r="S1176" s="230"/>
      <c r="T1176" s="231"/>
      <c r="AT1176" s="232" t="s">
        <v>222</v>
      </c>
      <c r="AU1176" s="232" t="s">
        <v>81</v>
      </c>
      <c r="AV1176" s="14" t="s">
        <v>81</v>
      </c>
      <c r="AW1176" s="14" t="s">
        <v>34</v>
      </c>
      <c r="AX1176" s="14" t="s">
        <v>79</v>
      </c>
      <c r="AY1176" s="232" t="s">
        <v>212</v>
      </c>
    </row>
    <row r="1177" spans="1:65" s="2" customFormat="1" ht="21.75" customHeight="1">
      <c r="A1177" s="36"/>
      <c r="B1177" s="37"/>
      <c r="C1177" s="195" t="s">
        <v>1586</v>
      </c>
      <c r="D1177" s="195" t="s">
        <v>214</v>
      </c>
      <c r="E1177" s="196" t="s">
        <v>1587</v>
      </c>
      <c r="F1177" s="197" t="s">
        <v>1588</v>
      </c>
      <c r="G1177" s="198" t="s">
        <v>150</v>
      </c>
      <c r="H1177" s="199">
        <v>176.99</v>
      </c>
      <c r="I1177" s="200"/>
      <c r="J1177" s="201">
        <f>ROUND(I1177*H1177,2)</f>
        <v>0</v>
      </c>
      <c r="K1177" s="197" t="s">
        <v>218</v>
      </c>
      <c r="L1177" s="41"/>
      <c r="M1177" s="202" t="s">
        <v>21</v>
      </c>
      <c r="N1177" s="203" t="s">
        <v>44</v>
      </c>
      <c r="O1177" s="66"/>
      <c r="P1177" s="204">
        <f>O1177*H1177</f>
        <v>0</v>
      </c>
      <c r="Q1177" s="204">
        <v>0</v>
      </c>
      <c r="R1177" s="204">
        <f>Q1177*H1177</f>
        <v>0</v>
      </c>
      <c r="S1177" s="204">
        <v>0</v>
      </c>
      <c r="T1177" s="205">
        <f>S1177*H1177</f>
        <v>0</v>
      </c>
      <c r="U1177" s="36"/>
      <c r="V1177" s="36"/>
      <c r="W1177" s="36"/>
      <c r="X1177" s="36"/>
      <c r="Y1177" s="36"/>
      <c r="Z1177" s="36"/>
      <c r="AA1177" s="36"/>
      <c r="AB1177" s="36"/>
      <c r="AC1177" s="36"/>
      <c r="AD1177" s="36"/>
      <c r="AE1177" s="36"/>
      <c r="AR1177" s="206" t="s">
        <v>327</v>
      </c>
      <c r="AT1177" s="206" t="s">
        <v>214</v>
      </c>
      <c r="AU1177" s="206" t="s">
        <v>81</v>
      </c>
      <c r="AY1177" s="19" t="s">
        <v>212</v>
      </c>
      <c r="BE1177" s="207">
        <f>IF(N1177="základní",J1177,0)</f>
        <v>0</v>
      </c>
      <c r="BF1177" s="207">
        <f>IF(N1177="snížená",J1177,0)</f>
        <v>0</v>
      </c>
      <c r="BG1177" s="207">
        <f>IF(N1177="zákl. přenesená",J1177,0)</f>
        <v>0</v>
      </c>
      <c r="BH1177" s="207">
        <f>IF(N1177="sníž. přenesená",J1177,0)</f>
        <v>0</v>
      </c>
      <c r="BI1177" s="207">
        <f>IF(N1177="nulová",J1177,0)</f>
        <v>0</v>
      </c>
      <c r="BJ1177" s="19" t="s">
        <v>79</v>
      </c>
      <c r="BK1177" s="207">
        <f>ROUND(I1177*H1177,2)</f>
        <v>0</v>
      </c>
      <c r="BL1177" s="19" t="s">
        <v>327</v>
      </c>
      <c r="BM1177" s="206" t="s">
        <v>1589</v>
      </c>
    </row>
    <row r="1178" spans="1:65" s="2" customFormat="1" ht="39">
      <c r="A1178" s="36"/>
      <c r="B1178" s="37"/>
      <c r="C1178" s="38"/>
      <c r="D1178" s="208" t="s">
        <v>220</v>
      </c>
      <c r="E1178" s="38"/>
      <c r="F1178" s="209" t="s">
        <v>1590</v>
      </c>
      <c r="G1178" s="38"/>
      <c r="H1178" s="38"/>
      <c r="I1178" s="119"/>
      <c r="J1178" s="38"/>
      <c r="K1178" s="38"/>
      <c r="L1178" s="41"/>
      <c r="M1178" s="210"/>
      <c r="N1178" s="211"/>
      <c r="O1178" s="66"/>
      <c r="P1178" s="66"/>
      <c r="Q1178" s="66"/>
      <c r="R1178" s="66"/>
      <c r="S1178" s="66"/>
      <c r="T1178" s="67"/>
      <c r="U1178" s="36"/>
      <c r="V1178" s="36"/>
      <c r="W1178" s="36"/>
      <c r="X1178" s="36"/>
      <c r="Y1178" s="36"/>
      <c r="Z1178" s="36"/>
      <c r="AA1178" s="36"/>
      <c r="AB1178" s="36"/>
      <c r="AC1178" s="36"/>
      <c r="AD1178" s="36"/>
      <c r="AE1178" s="36"/>
      <c r="AT1178" s="19" t="s">
        <v>220</v>
      </c>
      <c r="AU1178" s="19" t="s">
        <v>81</v>
      </c>
    </row>
    <row r="1179" spans="1:65" s="14" customFormat="1" ht="11.25">
      <c r="B1179" s="222"/>
      <c r="C1179" s="223"/>
      <c r="D1179" s="208" t="s">
        <v>222</v>
      </c>
      <c r="E1179" s="224" t="s">
        <v>21</v>
      </c>
      <c r="F1179" s="225" t="s">
        <v>1591</v>
      </c>
      <c r="G1179" s="223"/>
      <c r="H1179" s="226">
        <v>62.7</v>
      </c>
      <c r="I1179" s="227"/>
      <c r="J1179" s="223"/>
      <c r="K1179" s="223"/>
      <c r="L1179" s="228"/>
      <c r="M1179" s="229"/>
      <c r="N1179" s="230"/>
      <c r="O1179" s="230"/>
      <c r="P1179" s="230"/>
      <c r="Q1179" s="230"/>
      <c r="R1179" s="230"/>
      <c r="S1179" s="230"/>
      <c r="T1179" s="231"/>
      <c r="AT1179" s="232" t="s">
        <v>222</v>
      </c>
      <c r="AU1179" s="232" t="s">
        <v>81</v>
      </c>
      <c r="AV1179" s="14" t="s">
        <v>81</v>
      </c>
      <c r="AW1179" s="14" t="s">
        <v>34</v>
      </c>
      <c r="AX1179" s="14" t="s">
        <v>73</v>
      </c>
      <c r="AY1179" s="232" t="s">
        <v>212</v>
      </c>
    </row>
    <row r="1180" spans="1:65" s="14" customFormat="1" ht="11.25">
      <c r="B1180" s="222"/>
      <c r="C1180" s="223"/>
      <c r="D1180" s="208" t="s">
        <v>222</v>
      </c>
      <c r="E1180" s="224" t="s">
        <v>21</v>
      </c>
      <c r="F1180" s="225" t="s">
        <v>968</v>
      </c>
      <c r="G1180" s="223"/>
      <c r="H1180" s="226">
        <v>4.95</v>
      </c>
      <c r="I1180" s="227"/>
      <c r="J1180" s="223"/>
      <c r="K1180" s="223"/>
      <c r="L1180" s="228"/>
      <c r="M1180" s="229"/>
      <c r="N1180" s="230"/>
      <c r="O1180" s="230"/>
      <c r="P1180" s="230"/>
      <c r="Q1180" s="230"/>
      <c r="R1180" s="230"/>
      <c r="S1180" s="230"/>
      <c r="T1180" s="231"/>
      <c r="AT1180" s="232" t="s">
        <v>222</v>
      </c>
      <c r="AU1180" s="232" t="s">
        <v>81</v>
      </c>
      <c r="AV1180" s="14" t="s">
        <v>81</v>
      </c>
      <c r="AW1180" s="14" t="s">
        <v>34</v>
      </c>
      <c r="AX1180" s="14" t="s">
        <v>73</v>
      </c>
      <c r="AY1180" s="232" t="s">
        <v>212</v>
      </c>
    </row>
    <row r="1181" spans="1:65" s="14" customFormat="1" ht="11.25">
      <c r="B1181" s="222"/>
      <c r="C1181" s="223"/>
      <c r="D1181" s="208" t="s">
        <v>222</v>
      </c>
      <c r="E1181" s="224" t="s">
        <v>21</v>
      </c>
      <c r="F1181" s="225" t="s">
        <v>1592</v>
      </c>
      <c r="G1181" s="223"/>
      <c r="H1181" s="226">
        <v>1</v>
      </c>
      <c r="I1181" s="227"/>
      <c r="J1181" s="223"/>
      <c r="K1181" s="223"/>
      <c r="L1181" s="228"/>
      <c r="M1181" s="229"/>
      <c r="N1181" s="230"/>
      <c r="O1181" s="230"/>
      <c r="P1181" s="230"/>
      <c r="Q1181" s="230"/>
      <c r="R1181" s="230"/>
      <c r="S1181" s="230"/>
      <c r="T1181" s="231"/>
      <c r="AT1181" s="232" t="s">
        <v>222</v>
      </c>
      <c r="AU1181" s="232" t="s">
        <v>81</v>
      </c>
      <c r="AV1181" s="14" t="s">
        <v>81</v>
      </c>
      <c r="AW1181" s="14" t="s">
        <v>34</v>
      </c>
      <c r="AX1181" s="14" t="s">
        <v>73</v>
      </c>
      <c r="AY1181" s="232" t="s">
        <v>212</v>
      </c>
    </row>
    <row r="1182" spans="1:65" s="15" customFormat="1" ht="11.25">
      <c r="B1182" s="233"/>
      <c r="C1182" s="234"/>
      <c r="D1182" s="208" t="s">
        <v>222</v>
      </c>
      <c r="E1182" s="235" t="s">
        <v>21</v>
      </c>
      <c r="F1182" s="236" t="s">
        <v>226</v>
      </c>
      <c r="G1182" s="234"/>
      <c r="H1182" s="237">
        <v>68.650000000000006</v>
      </c>
      <c r="I1182" s="238"/>
      <c r="J1182" s="234"/>
      <c r="K1182" s="234"/>
      <c r="L1182" s="239"/>
      <c r="M1182" s="240"/>
      <c r="N1182" s="241"/>
      <c r="O1182" s="241"/>
      <c r="P1182" s="241"/>
      <c r="Q1182" s="241"/>
      <c r="R1182" s="241"/>
      <c r="S1182" s="241"/>
      <c r="T1182" s="242"/>
      <c r="AT1182" s="243" t="s">
        <v>222</v>
      </c>
      <c r="AU1182" s="243" t="s">
        <v>81</v>
      </c>
      <c r="AV1182" s="15" t="s">
        <v>88</v>
      </c>
      <c r="AW1182" s="15" t="s">
        <v>34</v>
      </c>
      <c r="AX1182" s="15" t="s">
        <v>73</v>
      </c>
      <c r="AY1182" s="243" t="s">
        <v>212</v>
      </c>
    </row>
    <row r="1183" spans="1:65" s="14" customFormat="1" ht="11.25">
      <c r="B1183" s="222"/>
      <c r="C1183" s="223"/>
      <c r="D1183" s="208" t="s">
        <v>222</v>
      </c>
      <c r="E1183" s="224" t="s">
        <v>21</v>
      </c>
      <c r="F1183" s="225" t="s">
        <v>1593</v>
      </c>
      <c r="G1183" s="223"/>
      <c r="H1183" s="226">
        <v>62.7</v>
      </c>
      <c r="I1183" s="227"/>
      <c r="J1183" s="223"/>
      <c r="K1183" s="223"/>
      <c r="L1183" s="228"/>
      <c r="M1183" s="229"/>
      <c r="N1183" s="230"/>
      <c r="O1183" s="230"/>
      <c r="P1183" s="230"/>
      <c r="Q1183" s="230"/>
      <c r="R1183" s="230"/>
      <c r="S1183" s="230"/>
      <c r="T1183" s="231"/>
      <c r="AT1183" s="232" t="s">
        <v>222</v>
      </c>
      <c r="AU1183" s="232" t="s">
        <v>81</v>
      </c>
      <c r="AV1183" s="14" t="s">
        <v>81</v>
      </c>
      <c r="AW1183" s="14" t="s">
        <v>34</v>
      </c>
      <c r="AX1183" s="14" t="s">
        <v>73</v>
      </c>
      <c r="AY1183" s="232" t="s">
        <v>212</v>
      </c>
    </row>
    <row r="1184" spans="1:65" s="14" customFormat="1" ht="11.25">
      <c r="B1184" s="222"/>
      <c r="C1184" s="223"/>
      <c r="D1184" s="208" t="s">
        <v>222</v>
      </c>
      <c r="E1184" s="224" t="s">
        <v>21</v>
      </c>
      <c r="F1184" s="225" t="s">
        <v>968</v>
      </c>
      <c r="G1184" s="223"/>
      <c r="H1184" s="226">
        <v>4.95</v>
      </c>
      <c r="I1184" s="227"/>
      <c r="J1184" s="223"/>
      <c r="K1184" s="223"/>
      <c r="L1184" s="228"/>
      <c r="M1184" s="229"/>
      <c r="N1184" s="230"/>
      <c r="O1184" s="230"/>
      <c r="P1184" s="230"/>
      <c r="Q1184" s="230"/>
      <c r="R1184" s="230"/>
      <c r="S1184" s="230"/>
      <c r="T1184" s="231"/>
      <c r="AT1184" s="232" t="s">
        <v>222</v>
      </c>
      <c r="AU1184" s="232" t="s">
        <v>81</v>
      </c>
      <c r="AV1184" s="14" t="s">
        <v>81</v>
      </c>
      <c r="AW1184" s="14" t="s">
        <v>34</v>
      </c>
      <c r="AX1184" s="14" t="s">
        <v>73</v>
      </c>
      <c r="AY1184" s="232" t="s">
        <v>212</v>
      </c>
    </row>
    <row r="1185" spans="1:65" s="15" customFormat="1" ht="11.25">
      <c r="B1185" s="233"/>
      <c r="C1185" s="234"/>
      <c r="D1185" s="208" t="s">
        <v>222</v>
      </c>
      <c r="E1185" s="235" t="s">
        <v>21</v>
      </c>
      <c r="F1185" s="236" t="s">
        <v>226</v>
      </c>
      <c r="G1185" s="234"/>
      <c r="H1185" s="237">
        <v>67.650000000000006</v>
      </c>
      <c r="I1185" s="238"/>
      <c r="J1185" s="234"/>
      <c r="K1185" s="234"/>
      <c r="L1185" s="239"/>
      <c r="M1185" s="240"/>
      <c r="N1185" s="241"/>
      <c r="O1185" s="241"/>
      <c r="P1185" s="241"/>
      <c r="Q1185" s="241"/>
      <c r="R1185" s="241"/>
      <c r="S1185" s="241"/>
      <c r="T1185" s="242"/>
      <c r="AT1185" s="243" t="s">
        <v>222</v>
      </c>
      <c r="AU1185" s="243" t="s">
        <v>81</v>
      </c>
      <c r="AV1185" s="15" t="s">
        <v>88</v>
      </c>
      <c r="AW1185" s="15" t="s">
        <v>34</v>
      </c>
      <c r="AX1185" s="15" t="s">
        <v>73</v>
      </c>
      <c r="AY1185" s="243" t="s">
        <v>212</v>
      </c>
    </row>
    <row r="1186" spans="1:65" s="14" customFormat="1" ht="11.25">
      <c r="B1186" s="222"/>
      <c r="C1186" s="223"/>
      <c r="D1186" s="208" t="s">
        <v>222</v>
      </c>
      <c r="E1186" s="224" t="s">
        <v>21</v>
      </c>
      <c r="F1186" s="225" t="s">
        <v>1594</v>
      </c>
      <c r="G1186" s="223"/>
      <c r="H1186" s="226">
        <v>40.69</v>
      </c>
      <c r="I1186" s="227"/>
      <c r="J1186" s="223"/>
      <c r="K1186" s="223"/>
      <c r="L1186" s="228"/>
      <c r="M1186" s="229"/>
      <c r="N1186" s="230"/>
      <c r="O1186" s="230"/>
      <c r="P1186" s="230"/>
      <c r="Q1186" s="230"/>
      <c r="R1186" s="230"/>
      <c r="S1186" s="230"/>
      <c r="T1186" s="231"/>
      <c r="AT1186" s="232" t="s">
        <v>222</v>
      </c>
      <c r="AU1186" s="232" t="s">
        <v>81</v>
      </c>
      <c r="AV1186" s="14" t="s">
        <v>81</v>
      </c>
      <c r="AW1186" s="14" t="s">
        <v>34</v>
      </c>
      <c r="AX1186" s="14" t="s">
        <v>73</v>
      </c>
      <c r="AY1186" s="232" t="s">
        <v>212</v>
      </c>
    </row>
    <row r="1187" spans="1:65" s="15" customFormat="1" ht="11.25">
      <c r="B1187" s="233"/>
      <c r="C1187" s="234"/>
      <c r="D1187" s="208" t="s">
        <v>222</v>
      </c>
      <c r="E1187" s="235" t="s">
        <v>21</v>
      </c>
      <c r="F1187" s="236" t="s">
        <v>226</v>
      </c>
      <c r="G1187" s="234"/>
      <c r="H1187" s="237">
        <v>40.69</v>
      </c>
      <c r="I1187" s="238"/>
      <c r="J1187" s="234"/>
      <c r="K1187" s="234"/>
      <c r="L1187" s="239"/>
      <c r="M1187" s="240"/>
      <c r="N1187" s="241"/>
      <c r="O1187" s="241"/>
      <c r="P1187" s="241"/>
      <c r="Q1187" s="241"/>
      <c r="R1187" s="241"/>
      <c r="S1187" s="241"/>
      <c r="T1187" s="242"/>
      <c r="AT1187" s="243" t="s">
        <v>222</v>
      </c>
      <c r="AU1187" s="243" t="s">
        <v>81</v>
      </c>
      <c r="AV1187" s="15" t="s">
        <v>88</v>
      </c>
      <c r="AW1187" s="15" t="s">
        <v>34</v>
      </c>
      <c r="AX1187" s="15" t="s">
        <v>73</v>
      </c>
      <c r="AY1187" s="243" t="s">
        <v>212</v>
      </c>
    </row>
    <row r="1188" spans="1:65" s="16" customFormat="1" ht="11.25">
      <c r="B1188" s="244"/>
      <c r="C1188" s="245"/>
      <c r="D1188" s="208" t="s">
        <v>222</v>
      </c>
      <c r="E1188" s="246" t="s">
        <v>21</v>
      </c>
      <c r="F1188" s="247" t="s">
        <v>239</v>
      </c>
      <c r="G1188" s="245"/>
      <c r="H1188" s="248">
        <v>176.99</v>
      </c>
      <c r="I1188" s="249"/>
      <c r="J1188" s="245"/>
      <c r="K1188" s="245"/>
      <c r="L1188" s="250"/>
      <c r="M1188" s="251"/>
      <c r="N1188" s="252"/>
      <c r="O1188" s="252"/>
      <c r="P1188" s="252"/>
      <c r="Q1188" s="252"/>
      <c r="R1188" s="252"/>
      <c r="S1188" s="252"/>
      <c r="T1188" s="253"/>
      <c r="AT1188" s="254" t="s">
        <v>222</v>
      </c>
      <c r="AU1188" s="254" t="s">
        <v>81</v>
      </c>
      <c r="AV1188" s="16" t="s">
        <v>93</v>
      </c>
      <c r="AW1188" s="16" t="s">
        <v>34</v>
      </c>
      <c r="AX1188" s="16" t="s">
        <v>79</v>
      </c>
      <c r="AY1188" s="254" t="s">
        <v>212</v>
      </c>
    </row>
    <row r="1189" spans="1:65" s="2" customFormat="1" ht="16.5" customHeight="1">
      <c r="A1189" s="36"/>
      <c r="B1189" s="37"/>
      <c r="C1189" s="255" t="s">
        <v>1595</v>
      </c>
      <c r="D1189" s="255" t="s">
        <v>328</v>
      </c>
      <c r="E1189" s="256" t="s">
        <v>1596</v>
      </c>
      <c r="F1189" s="257" t="s">
        <v>1597</v>
      </c>
      <c r="G1189" s="258" t="s">
        <v>150</v>
      </c>
      <c r="H1189" s="259">
        <v>75.515000000000001</v>
      </c>
      <c r="I1189" s="260"/>
      <c r="J1189" s="261">
        <f>ROUND(I1189*H1189,2)</f>
        <v>0</v>
      </c>
      <c r="K1189" s="257" t="s">
        <v>218</v>
      </c>
      <c r="L1189" s="262"/>
      <c r="M1189" s="263" t="s">
        <v>21</v>
      </c>
      <c r="N1189" s="264" t="s">
        <v>44</v>
      </c>
      <c r="O1189" s="66"/>
      <c r="P1189" s="204">
        <f>O1189*H1189</f>
        <v>0</v>
      </c>
      <c r="Q1189" s="204">
        <v>1.8E-3</v>
      </c>
      <c r="R1189" s="204">
        <f>Q1189*H1189</f>
        <v>0.13592699999999999</v>
      </c>
      <c r="S1189" s="204">
        <v>0</v>
      </c>
      <c r="T1189" s="205">
        <f>S1189*H1189</f>
        <v>0</v>
      </c>
      <c r="U1189" s="36"/>
      <c r="V1189" s="36"/>
      <c r="W1189" s="36"/>
      <c r="X1189" s="36"/>
      <c r="Y1189" s="36"/>
      <c r="Z1189" s="36"/>
      <c r="AA1189" s="36"/>
      <c r="AB1189" s="36"/>
      <c r="AC1189" s="36"/>
      <c r="AD1189" s="36"/>
      <c r="AE1189" s="36"/>
      <c r="AR1189" s="206" t="s">
        <v>438</v>
      </c>
      <c r="AT1189" s="206" t="s">
        <v>328</v>
      </c>
      <c r="AU1189" s="206" t="s">
        <v>81</v>
      </c>
      <c r="AY1189" s="19" t="s">
        <v>212</v>
      </c>
      <c r="BE1189" s="207">
        <f>IF(N1189="základní",J1189,0)</f>
        <v>0</v>
      </c>
      <c r="BF1189" s="207">
        <f>IF(N1189="snížená",J1189,0)</f>
        <v>0</v>
      </c>
      <c r="BG1189" s="207">
        <f>IF(N1189="zákl. přenesená",J1189,0)</f>
        <v>0</v>
      </c>
      <c r="BH1189" s="207">
        <f>IF(N1189="sníž. přenesená",J1189,0)</f>
        <v>0</v>
      </c>
      <c r="BI1189" s="207">
        <f>IF(N1189="nulová",J1189,0)</f>
        <v>0</v>
      </c>
      <c r="BJ1189" s="19" t="s">
        <v>79</v>
      </c>
      <c r="BK1189" s="207">
        <f>ROUND(I1189*H1189,2)</f>
        <v>0</v>
      </c>
      <c r="BL1189" s="19" t="s">
        <v>327</v>
      </c>
      <c r="BM1189" s="206" t="s">
        <v>1598</v>
      </c>
    </row>
    <row r="1190" spans="1:65" s="14" customFormat="1" ht="11.25">
      <c r="B1190" s="222"/>
      <c r="C1190" s="223"/>
      <c r="D1190" s="208" t="s">
        <v>222</v>
      </c>
      <c r="E1190" s="224" t="s">
        <v>21</v>
      </c>
      <c r="F1190" s="225" t="s">
        <v>1591</v>
      </c>
      <c r="G1190" s="223"/>
      <c r="H1190" s="226">
        <v>62.7</v>
      </c>
      <c r="I1190" s="227"/>
      <c r="J1190" s="223"/>
      <c r="K1190" s="223"/>
      <c r="L1190" s="228"/>
      <c r="M1190" s="229"/>
      <c r="N1190" s="230"/>
      <c r="O1190" s="230"/>
      <c r="P1190" s="230"/>
      <c r="Q1190" s="230"/>
      <c r="R1190" s="230"/>
      <c r="S1190" s="230"/>
      <c r="T1190" s="231"/>
      <c r="AT1190" s="232" t="s">
        <v>222</v>
      </c>
      <c r="AU1190" s="232" t="s">
        <v>81</v>
      </c>
      <c r="AV1190" s="14" t="s">
        <v>81</v>
      </c>
      <c r="AW1190" s="14" t="s">
        <v>34</v>
      </c>
      <c r="AX1190" s="14" t="s">
        <v>73</v>
      </c>
      <c r="AY1190" s="232" t="s">
        <v>212</v>
      </c>
    </row>
    <row r="1191" spans="1:65" s="14" customFormat="1" ht="11.25">
      <c r="B1191" s="222"/>
      <c r="C1191" s="223"/>
      <c r="D1191" s="208" t="s">
        <v>222</v>
      </c>
      <c r="E1191" s="224" t="s">
        <v>21</v>
      </c>
      <c r="F1191" s="225" t="s">
        <v>968</v>
      </c>
      <c r="G1191" s="223"/>
      <c r="H1191" s="226">
        <v>4.95</v>
      </c>
      <c r="I1191" s="227"/>
      <c r="J1191" s="223"/>
      <c r="K1191" s="223"/>
      <c r="L1191" s="228"/>
      <c r="M1191" s="229"/>
      <c r="N1191" s="230"/>
      <c r="O1191" s="230"/>
      <c r="P1191" s="230"/>
      <c r="Q1191" s="230"/>
      <c r="R1191" s="230"/>
      <c r="S1191" s="230"/>
      <c r="T1191" s="231"/>
      <c r="AT1191" s="232" t="s">
        <v>222</v>
      </c>
      <c r="AU1191" s="232" t="s">
        <v>81</v>
      </c>
      <c r="AV1191" s="14" t="s">
        <v>81</v>
      </c>
      <c r="AW1191" s="14" t="s">
        <v>34</v>
      </c>
      <c r="AX1191" s="14" t="s">
        <v>73</v>
      </c>
      <c r="AY1191" s="232" t="s">
        <v>212</v>
      </c>
    </row>
    <row r="1192" spans="1:65" s="14" customFormat="1" ht="11.25">
      <c r="B1192" s="222"/>
      <c r="C1192" s="223"/>
      <c r="D1192" s="208" t="s">
        <v>222</v>
      </c>
      <c r="E1192" s="224" t="s">
        <v>21</v>
      </c>
      <c r="F1192" s="225" t="s">
        <v>1592</v>
      </c>
      <c r="G1192" s="223"/>
      <c r="H1192" s="226">
        <v>1</v>
      </c>
      <c r="I1192" s="227"/>
      <c r="J1192" s="223"/>
      <c r="K1192" s="223"/>
      <c r="L1192" s="228"/>
      <c r="M1192" s="229"/>
      <c r="N1192" s="230"/>
      <c r="O1192" s="230"/>
      <c r="P1192" s="230"/>
      <c r="Q1192" s="230"/>
      <c r="R1192" s="230"/>
      <c r="S1192" s="230"/>
      <c r="T1192" s="231"/>
      <c r="AT1192" s="232" t="s">
        <v>222</v>
      </c>
      <c r="AU1192" s="232" t="s">
        <v>81</v>
      </c>
      <c r="AV1192" s="14" t="s">
        <v>81</v>
      </c>
      <c r="AW1192" s="14" t="s">
        <v>34</v>
      </c>
      <c r="AX1192" s="14" t="s">
        <v>73</v>
      </c>
      <c r="AY1192" s="232" t="s">
        <v>212</v>
      </c>
    </row>
    <row r="1193" spans="1:65" s="15" customFormat="1" ht="11.25">
      <c r="B1193" s="233"/>
      <c r="C1193" s="234"/>
      <c r="D1193" s="208" t="s">
        <v>222</v>
      </c>
      <c r="E1193" s="235" t="s">
        <v>21</v>
      </c>
      <c r="F1193" s="236" t="s">
        <v>226</v>
      </c>
      <c r="G1193" s="234"/>
      <c r="H1193" s="237">
        <v>68.650000000000006</v>
      </c>
      <c r="I1193" s="238"/>
      <c r="J1193" s="234"/>
      <c r="K1193" s="234"/>
      <c r="L1193" s="239"/>
      <c r="M1193" s="240"/>
      <c r="N1193" s="241"/>
      <c r="O1193" s="241"/>
      <c r="P1193" s="241"/>
      <c r="Q1193" s="241"/>
      <c r="R1193" s="241"/>
      <c r="S1193" s="241"/>
      <c r="T1193" s="242"/>
      <c r="AT1193" s="243" t="s">
        <v>222</v>
      </c>
      <c r="AU1193" s="243" t="s">
        <v>81</v>
      </c>
      <c r="AV1193" s="15" t="s">
        <v>88</v>
      </c>
      <c r="AW1193" s="15" t="s">
        <v>34</v>
      </c>
      <c r="AX1193" s="15" t="s">
        <v>79</v>
      </c>
      <c r="AY1193" s="243" t="s">
        <v>212</v>
      </c>
    </row>
    <row r="1194" spans="1:65" s="14" customFormat="1" ht="11.25">
      <c r="B1194" s="222"/>
      <c r="C1194" s="223"/>
      <c r="D1194" s="208" t="s">
        <v>222</v>
      </c>
      <c r="E1194" s="223"/>
      <c r="F1194" s="225" t="s">
        <v>1599</v>
      </c>
      <c r="G1194" s="223"/>
      <c r="H1194" s="226">
        <v>75.515000000000001</v>
      </c>
      <c r="I1194" s="227"/>
      <c r="J1194" s="223"/>
      <c r="K1194" s="223"/>
      <c r="L1194" s="228"/>
      <c r="M1194" s="229"/>
      <c r="N1194" s="230"/>
      <c r="O1194" s="230"/>
      <c r="P1194" s="230"/>
      <c r="Q1194" s="230"/>
      <c r="R1194" s="230"/>
      <c r="S1194" s="230"/>
      <c r="T1194" s="231"/>
      <c r="AT1194" s="232" t="s">
        <v>222</v>
      </c>
      <c r="AU1194" s="232" t="s">
        <v>81</v>
      </c>
      <c r="AV1194" s="14" t="s">
        <v>81</v>
      </c>
      <c r="AW1194" s="14" t="s">
        <v>4</v>
      </c>
      <c r="AX1194" s="14" t="s">
        <v>79</v>
      </c>
      <c r="AY1194" s="232" t="s">
        <v>212</v>
      </c>
    </row>
    <row r="1195" spans="1:65" s="2" customFormat="1" ht="16.5" customHeight="1">
      <c r="A1195" s="36"/>
      <c r="B1195" s="37"/>
      <c r="C1195" s="255" t="s">
        <v>1600</v>
      </c>
      <c r="D1195" s="255" t="s">
        <v>328</v>
      </c>
      <c r="E1195" s="256" t="s">
        <v>1601</v>
      </c>
      <c r="F1195" s="257" t="s">
        <v>1602</v>
      </c>
      <c r="G1195" s="258" t="s">
        <v>150</v>
      </c>
      <c r="H1195" s="259">
        <v>74.415000000000006</v>
      </c>
      <c r="I1195" s="260"/>
      <c r="J1195" s="261">
        <f>ROUND(I1195*H1195,2)</f>
        <v>0</v>
      </c>
      <c r="K1195" s="257" t="s">
        <v>218</v>
      </c>
      <c r="L1195" s="262"/>
      <c r="M1195" s="263" t="s">
        <v>21</v>
      </c>
      <c r="N1195" s="264" t="s">
        <v>44</v>
      </c>
      <c r="O1195" s="66"/>
      <c r="P1195" s="204">
        <f>O1195*H1195</f>
        <v>0</v>
      </c>
      <c r="Q1195" s="204">
        <v>2.3999999999999998E-3</v>
      </c>
      <c r="R1195" s="204">
        <f>Q1195*H1195</f>
        <v>0.178596</v>
      </c>
      <c r="S1195" s="204">
        <v>0</v>
      </c>
      <c r="T1195" s="205">
        <f>S1195*H1195</f>
        <v>0</v>
      </c>
      <c r="U1195" s="36"/>
      <c r="V1195" s="36"/>
      <c r="W1195" s="36"/>
      <c r="X1195" s="36"/>
      <c r="Y1195" s="36"/>
      <c r="Z1195" s="36"/>
      <c r="AA1195" s="36"/>
      <c r="AB1195" s="36"/>
      <c r="AC1195" s="36"/>
      <c r="AD1195" s="36"/>
      <c r="AE1195" s="36"/>
      <c r="AR1195" s="206" t="s">
        <v>438</v>
      </c>
      <c r="AT1195" s="206" t="s">
        <v>328</v>
      </c>
      <c r="AU1195" s="206" t="s">
        <v>81</v>
      </c>
      <c r="AY1195" s="19" t="s">
        <v>212</v>
      </c>
      <c r="BE1195" s="207">
        <f>IF(N1195="základní",J1195,0)</f>
        <v>0</v>
      </c>
      <c r="BF1195" s="207">
        <f>IF(N1195="snížená",J1195,0)</f>
        <v>0</v>
      </c>
      <c r="BG1195" s="207">
        <f>IF(N1195="zákl. přenesená",J1195,0)</f>
        <v>0</v>
      </c>
      <c r="BH1195" s="207">
        <f>IF(N1195="sníž. přenesená",J1195,0)</f>
        <v>0</v>
      </c>
      <c r="BI1195" s="207">
        <f>IF(N1195="nulová",J1195,0)</f>
        <v>0</v>
      </c>
      <c r="BJ1195" s="19" t="s">
        <v>79</v>
      </c>
      <c r="BK1195" s="207">
        <f>ROUND(I1195*H1195,2)</f>
        <v>0</v>
      </c>
      <c r="BL1195" s="19" t="s">
        <v>327</v>
      </c>
      <c r="BM1195" s="206" t="s">
        <v>1603</v>
      </c>
    </row>
    <row r="1196" spans="1:65" s="14" customFormat="1" ht="11.25">
      <c r="B1196" s="222"/>
      <c r="C1196" s="223"/>
      <c r="D1196" s="208" t="s">
        <v>222</v>
      </c>
      <c r="E1196" s="224" t="s">
        <v>21</v>
      </c>
      <c r="F1196" s="225" t="s">
        <v>1593</v>
      </c>
      <c r="G1196" s="223"/>
      <c r="H1196" s="226">
        <v>62.7</v>
      </c>
      <c r="I1196" s="227"/>
      <c r="J1196" s="223"/>
      <c r="K1196" s="223"/>
      <c r="L1196" s="228"/>
      <c r="M1196" s="229"/>
      <c r="N1196" s="230"/>
      <c r="O1196" s="230"/>
      <c r="P1196" s="230"/>
      <c r="Q1196" s="230"/>
      <c r="R1196" s="230"/>
      <c r="S1196" s="230"/>
      <c r="T1196" s="231"/>
      <c r="AT1196" s="232" t="s">
        <v>222</v>
      </c>
      <c r="AU1196" s="232" t="s">
        <v>81</v>
      </c>
      <c r="AV1196" s="14" t="s">
        <v>81</v>
      </c>
      <c r="AW1196" s="14" t="s">
        <v>34</v>
      </c>
      <c r="AX1196" s="14" t="s">
        <v>73</v>
      </c>
      <c r="AY1196" s="232" t="s">
        <v>212</v>
      </c>
    </row>
    <row r="1197" spans="1:65" s="14" customFormat="1" ht="11.25">
      <c r="B1197" s="222"/>
      <c r="C1197" s="223"/>
      <c r="D1197" s="208" t="s">
        <v>222</v>
      </c>
      <c r="E1197" s="224" t="s">
        <v>21</v>
      </c>
      <c r="F1197" s="225" t="s">
        <v>968</v>
      </c>
      <c r="G1197" s="223"/>
      <c r="H1197" s="226">
        <v>4.95</v>
      </c>
      <c r="I1197" s="227"/>
      <c r="J1197" s="223"/>
      <c r="K1197" s="223"/>
      <c r="L1197" s="228"/>
      <c r="M1197" s="229"/>
      <c r="N1197" s="230"/>
      <c r="O1197" s="230"/>
      <c r="P1197" s="230"/>
      <c r="Q1197" s="230"/>
      <c r="R1197" s="230"/>
      <c r="S1197" s="230"/>
      <c r="T1197" s="231"/>
      <c r="AT1197" s="232" t="s">
        <v>222</v>
      </c>
      <c r="AU1197" s="232" t="s">
        <v>81</v>
      </c>
      <c r="AV1197" s="14" t="s">
        <v>81</v>
      </c>
      <c r="AW1197" s="14" t="s">
        <v>34</v>
      </c>
      <c r="AX1197" s="14" t="s">
        <v>73</v>
      </c>
      <c r="AY1197" s="232" t="s">
        <v>212</v>
      </c>
    </row>
    <row r="1198" spans="1:65" s="15" customFormat="1" ht="11.25">
      <c r="B1198" s="233"/>
      <c r="C1198" s="234"/>
      <c r="D1198" s="208" t="s">
        <v>222</v>
      </c>
      <c r="E1198" s="235" t="s">
        <v>21</v>
      </c>
      <c r="F1198" s="236" t="s">
        <v>226</v>
      </c>
      <c r="G1198" s="234"/>
      <c r="H1198" s="237">
        <v>67.650000000000006</v>
      </c>
      <c r="I1198" s="238"/>
      <c r="J1198" s="234"/>
      <c r="K1198" s="234"/>
      <c r="L1198" s="239"/>
      <c r="M1198" s="240"/>
      <c r="N1198" s="241"/>
      <c r="O1198" s="241"/>
      <c r="P1198" s="241"/>
      <c r="Q1198" s="241"/>
      <c r="R1198" s="241"/>
      <c r="S1198" s="241"/>
      <c r="T1198" s="242"/>
      <c r="AT1198" s="243" t="s">
        <v>222</v>
      </c>
      <c r="AU1198" s="243" t="s">
        <v>81</v>
      </c>
      <c r="AV1198" s="15" t="s">
        <v>88</v>
      </c>
      <c r="AW1198" s="15" t="s">
        <v>34</v>
      </c>
      <c r="AX1198" s="15" t="s">
        <v>79</v>
      </c>
      <c r="AY1198" s="243" t="s">
        <v>212</v>
      </c>
    </row>
    <row r="1199" spans="1:65" s="14" customFormat="1" ht="11.25">
      <c r="B1199" s="222"/>
      <c r="C1199" s="223"/>
      <c r="D1199" s="208" t="s">
        <v>222</v>
      </c>
      <c r="E1199" s="223"/>
      <c r="F1199" s="225" t="s">
        <v>1604</v>
      </c>
      <c r="G1199" s="223"/>
      <c r="H1199" s="226">
        <v>74.415000000000006</v>
      </c>
      <c r="I1199" s="227"/>
      <c r="J1199" s="223"/>
      <c r="K1199" s="223"/>
      <c r="L1199" s="228"/>
      <c r="M1199" s="229"/>
      <c r="N1199" s="230"/>
      <c r="O1199" s="230"/>
      <c r="P1199" s="230"/>
      <c r="Q1199" s="230"/>
      <c r="R1199" s="230"/>
      <c r="S1199" s="230"/>
      <c r="T1199" s="231"/>
      <c r="AT1199" s="232" t="s">
        <v>222</v>
      </c>
      <c r="AU1199" s="232" t="s">
        <v>81</v>
      </c>
      <c r="AV1199" s="14" t="s">
        <v>81</v>
      </c>
      <c r="AW1199" s="14" t="s">
        <v>4</v>
      </c>
      <c r="AX1199" s="14" t="s">
        <v>79</v>
      </c>
      <c r="AY1199" s="232" t="s">
        <v>212</v>
      </c>
    </row>
    <row r="1200" spans="1:65" s="2" customFormat="1" ht="16.5" customHeight="1">
      <c r="A1200" s="36"/>
      <c r="B1200" s="37"/>
      <c r="C1200" s="255" t="s">
        <v>1605</v>
      </c>
      <c r="D1200" s="255" t="s">
        <v>328</v>
      </c>
      <c r="E1200" s="256" t="s">
        <v>1606</v>
      </c>
      <c r="F1200" s="257" t="s">
        <v>1607</v>
      </c>
      <c r="G1200" s="258" t="s">
        <v>217</v>
      </c>
      <c r="H1200" s="259">
        <v>2.137</v>
      </c>
      <c r="I1200" s="260"/>
      <c r="J1200" s="261">
        <f>ROUND(I1200*H1200,2)</f>
        <v>0</v>
      </c>
      <c r="K1200" s="257" t="s">
        <v>218</v>
      </c>
      <c r="L1200" s="262"/>
      <c r="M1200" s="263" t="s">
        <v>21</v>
      </c>
      <c r="N1200" s="264" t="s">
        <v>44</v>
      </c>
      <c r="O1200" s="66"/>
      <c r="P1200" s="204">
        <f>O1200*H1200</f>
        <v>0</v>
      </c>
      <c r="Q1200" s="204">
        <v>3.2000000000000002E-3</v>
      </c>
      <c r="R1200" s="204">
        <f>Q1200*H1200</f>
        <v>6.8384000000000006E-3</v>
      </c>
      <c r="S1200" s="204">
        <v>0</v>
      </c>
      <c r="T1200" s="205">
        <f>S1200*H1200</f>
        <v>0</v>
      </c>
      <c r="U1200" s="36"/>
      <c r="V1200" s="36"/>
      <c r="W1200" s="36"/>
      <c r="X1200" s="36"/>
      <c r="Y1200" s="36"/>
      <c r="Z1200" s="36"/>
      <c r="AA1200" s="36"/>
      <c r="AB1200" s="36"/>
      <c r="AC1200" s="36"/>
      <c r="AD1200" s="36"/>
      <c r="AE1200" s="36"/>
      <c r="AR1200" s="206" t="s">
        <v>438</v>
      </c>
      <c r="AT1200" s="206" t="s">
        <v>328</v>
      </c>
      <c r="AU1200" s="206" t="s">
        <v>81</v>
      </c>
      <c r="AY1200" s="19" t="s">
        <v>212</v>
      </c>
      <c r="BE1200" s="207">
        <f>IF(N1200="základní",J1200,0)</f>
        <v>0</v>
      </c>
      <c r="BF1200" s="207">
        <f>IF(N1200="snížená",J1200,0)</f>
        <v>0</v>
      </c>
      <c r="BG1200" s="207">
        <f>IF(N1200="zákl. přenesená",J1200,0)</f>
        <v>0</v>
      </c>
      <c r="BH1200" s="207">
        <f>IF(N1200="sníž. přenesená",J1200,0)</f>
        <v>0</v>
      </c>
      <c r="BI1200" s="207">
        <f>IF(N1200="nulová",J1200,0)</f>
        <v>0</v>
      </c>
      <c r="BJ1200" s="19" t="s">
        <v>79</v>
      </c>
      <c r="BK1200" s="207">
        <f>ROUND(I1200*H1200,2)</f>
        <v>0</v>
      </c>
      <c r="BL1200" s="19" t="s">
        <v>327</v>
      </c>
      <c r="BM1200" s="206" t="s">
        <v>1608</v>
      </c>
    </row>
    <row r="1201" spans="1:65" s="14" customFormat="1" ht="11.25">
      <c r="B1201" s="222"/>
      <c r="C1201" s="223"/>
      <c r="D1201" s="208" t="s">
        <v>222</v>
      </c>
      <c r="E1201" s="224" t="s">
        <v>21</v>
      </c>
      <c r="F1201" s="225" t="s">
        <v>1609</v>
      </c>
      <c r="G1201" s="223"/>
      <c r="H1201" s="226">
        <v>2.0350000000000001</v>
      </c>
      <c r="I1201" s="227"/>
      <c r="J1201" s="223"/>
      <c r="K1201" s="223"/>
      <c r="L1201" s="228"/>
      <c r="M1201" s="229"/>
      <c r="N1201" s="230"/>
      <c r="O1201" s="230"/>
      <c r="P1201" s="230"/>
      <c r="Q1201" s="230"/>
      <c r="R1201" s="230"/>
      <c r="S1201" s="230"/>
      <c r="T1201" s="231"/>
      <c r="AT1201" s="232" t="s">
        <v>222</v>
      </c>
      <c r="AU1201" s="232" t="s">
        <v>81</v>
      </c>
      <c r="AV1201" s="14" t="s">
        <v>81</v>
      </c>
      <c r="AW1201" s="14" t="s">
        <v>34</v>
      </c>
      <c r="AX1201" s="14" t="s">
        <v>79</v>
      </c>
      <c r="AY1201" s="232" t="s">
        <v>212</v>
      </c>
    </row>
    <row r="1202" spans="1:65" s="14" customFormat="1" ht="11.25">
      <c r="B1202" s="222"/>
      <c r="C1202" s="223"/>
      <c r="D1202" s="208" t="s">
        <v>222</v>
      </c>
      <c r="E1202" s="223"/>
      <c r="F1202" s="225" t="s">
        <v>1610</v>
      </c>
      <c r="G1202" s="223"/>
      <c r="H1202" s="226">
        <v>2.137</v>
      </c>
      <c r="I1202" s="227"/>
      <c r="J1202" s="223"/>
      <c r="K1202" s="223"/>
      <c r="L1202" s="228"/>
      <c r="M1202" s="229"/>
      <c r="N1202" s="230"/>
      <c r="O1202" s="230"/>
      <c r="P1202" s="230"/>
      <c r="Q1202" s="230"/>
      <c r="R1202" s="230"/>
      <c r="S1202" s="230"/>
      <c r="T1202" s="231"/>
      <c r="AT1202" s="232" t="s">
        <v>222</v>
      </c>
      <c r="AU1202" s="232" t="s">
        <v>81</v>
      </c>
      <c r="AV1202" s="14" t="s">
        <v>81</v>
      </c>
      <c r="AW1202" s="14" t="s">
        <v>4</v>
      </c>
      <c r="AX1202" s="14" t="s">
        <v>79</v>
      </c>
      <c r="AY1202" s="232" t="s">
        <v>212</v>
      </c>
    </row>
    <row r="1203" spans="1:65" s="2" customFormat="1" ht="21.75" customHeight="1">
      <c r="A1203" s="36"/>
      <c r="B1203" s="37"/>
      <c r="C1203" s="195" t="s">
        <v>1611</v>
      </c>
      <c r="D1203" s="195" t="s">
        <v>214</v>
      </c>
      <c r="E1203" s="196" t="s">
        <v>1612</v>
      </c>
      <c r="F1203" s="197" t="s">
        <v>1613</v>
      </c>
      <c r="G1203" s="198" t="s">
        <v>150</v>
      </c>
      <c r="H1203" s="199">
        <v>46.540999999999997</v>
      </c>
      <c r="I1203" s="200"/>
      <c r="J1203" s="201">
        <f>ROUND(I1203*H1203,2)</f>
        <v>0</v>
      </c>
      <c r="K1203" s="197" t="s">
        <v>218</v>
      </c>
      <c r="L1203" s="41"/>
      <c r="M1203" s="202" t="s">
        <v>21</v>
      </c>
      <c r="N1203" s="203" t="s">
        <v>44</v>
      </c>
      <c r="O1203" s="66"/>
      <c r="P1203" s="204">
        <f>O1203*H1203</f>
        <v>0</v>
      </c>
      <c r="Q1203" s="204">
        <v>6.0000000000000001E-3</v>
      </c>
      <c r="R1203" s="204">
        <f>Q1203*H1203</f>
        <v>0.27924599999999999</v>
      </c>
      <c r="S1203" s="204">
        <v>0</v>
      </c>
      <c r="T1203" s="205">
        <f>S1203*H1203</f>
        <v>0</v>
      </c>
      <c r="U1203" s="36"/>
      <c r="V1203" s="36"/>
      <c r="W1203" s="36"/>
      <c r="X1203" s="36"/>
      <c r="Y1203" s="36"/>
      <c r="Z1203" s="36"/>
      <c r="AA1203" s="36"/>
      <c r="AB1203" s="36"/>
      <c r="AC1203" s="36"/>
      <c r="AD1203" s="36"/>
      <c r="AE1203" s="36"/>
      <c r="AR1203" s="206" t="s">
        <v>327</v>
      </c>
      <c r="AT1203" s="206" t="s">
        <v>214</v>
      </c>
      <c r="AU1203" s="206" t="s">
        <v>81</v>
      </c>
      <c r="AY1203" s="19" t="s">
        <v>212</v>
      </c>
      <c r="BE1203" s="207">
        <f>IF(N1203="základní",J1203,0)</f>
        <v>0</v>
      </c>
      <c r="BF1203" s="207">
        <f>IF(N1203="snížená",J1203,0)</f>
        <v>0</v>
      </c>
      <c r="BG1203" s="207">
        <f>IF(N1203="zákl. přenesená",J1203,0)</f>
        <v>0</v>
      </c>
      <c r="BH1203" s="207">
        <f>IF(N1203="sníž. přenesená",J1203,0)</f>
        <v>0</v>
      </c>
      <c r="BI1203" s="207">
        <f>IF(N1203="nulová",J1203,0)</f>
        <v>0</v>
      </c>
      <c r="BJ1203" s="19" t="s">
        <v>79</v>
      </c>
      <c r="BK1203" s="207">
        <f>ROUND(I1203*H1203,2)</f>
        <v>0</v>
      </c>
      <c r="BL1203" s="19" t="s">
        <v>327</v>
      </c>
      <c r="BM1203" s="206" t="s">
        <v>1614</v>
      </c>
    </row>
    <row r="1204" spans="1:65" s="2" customFormat="1" ht="68.25">
      <c r="A1204" s="36"/>
      <c r="B1204" s="37"/>
      <c r="C1204" s="38"/>
      <c r="D1204" s="208" t="s">
        <v>220</v>
      </c>
      <c r="E1204" s="38"/>
      <c r="F1204" s="209" t="s">
        <v>1615</v>
      </c>
      <c r="G1204" s="38"/>
      <c r="H1204" s="38"/>
      <c r="I1204" s="119"/>
      <c r="J1204" s="38"/>
      <c r="K1204" s="38"/>
      <c r="L1204" s="41"/>
      <c r="M1204" s="210"/>
      <c r="N1204" s="211"/>
      <c r="O1204" s="66"/>
      <c r="P1204" s="66"/>
      <c r="Q1204" s="66"/>
      <c r="R1204" s="66"/>
      <c r="S1204" s="66"/>
      <c r="T1204" s="67"/>
      <c r="U1204" s="36"/>
      <c r="V1204" s="36"/>
      <c r="W1204" s="36"/>
      <c r="X1204" s="36"/>
      <c r="Y1204" s="36"/>
      <c r="Z1204" s="36"/>
      <c r="AA1204" s="36"/>
      <c r="AB1204" s="36"/>
      <c r="AC1204" s="36"/>
      <c r="AD1204" s="36"/>
      <c r="AE1204" s="36"/>
      <c r="AT1204" s="19" t="s">
        <v>220</v>
      </c>
      <c r="AU1204" s="19" t="s">
        <v>81</v>
      </c>
    </row>
    <row r="1205" spans="1:65" s="13" customFormat="1" ht="11.25">
      <c r="B1205" s="212"/>
      <c r="C1205" s="213"/>
      <c r="D1205" s="208" t="s">
        <v>222</v>
      </c>
      <c r="E1205" s="214" t="s">
        <v>21</v>
      </c>
      <c r="F1205" s="215" t="s">
        <v>1616</v>
      </c>
      <c r="G1205" s="213"/>
      <c r="H1205" s="214" t="s">
        <v>21</v>
      </c>
      <c r="I1205" s="216"/>
      <c r="J1205" s="213"/>
      <c r="K1205" s="213"/>
      <c r="L1205" s="217"/>
      <c r="M1205" s="218"/>
      <c r="N1205" s="219"/>
      <c r="O1205" s="219"/>
      <c r="P1205" s="219"/>
      <c r="Q1205" s="219"/>
      <c r="R1205" s="219"/>
      <c r="S1205" s="219"/>
      <c r="T1205" s="220"/>
      <c r="AT1205" s="221" t="s">
        <v>222</v>
      </c>
      <c r="AU1205" s="221" t="s">
        <v>81</v>
      </c>
      <c r="AV1205" s="13" t="s">
        <v>79</v>
      </c>
      <c r="AW1205" s="13" t="s">
        <v>34</v>
      </c>
      <c r="AX1205" s="13" t="s">
        <v>73</v>
      </c>
      <c r="AY1205" s="221" t="s">
        <v>212</v>
      </c>
    </row>
    <row r="1206" spans="1:65" s="13" customFormat="1" ht="11.25">
      <c r="B1206" s="212"/>
      <c r="C1206" s="213"/>
      <c r="D1206" s="208" t="s">
        <v>222</v>
      </c>
      <c r="E1206" s="214" t="s">
        <v>21</v>
      </c>
      <c r="F1206" s="215" t="s">
        <v>1408</v>
      </c>
      <c r="G1206" s="213"/>
      <c r="H1206" s="214" t="s">
        <v>21</v>
      </c>
      <c r="I1206" s="216"/>
      <c r="J1206" s="213"/>
      <c r="K1206" s="213"/>
      <c r="L1206" s="217"/>
      <c r="M1206" s="218"/>
      <c r="N1206" s="219"/>
      <c r="O1206" s="219"/>
      <c r="P1206" s="219"/>
      <c r="Q1206" s="219"/>
      <c r="R1206" s="219"/>
      <c r="S1206" s="219"/>
      <c r="T1206" s="220"/>
      <c r="AT1206" s="221" t="s">
        <v>222</v>
      </c>
      <c r="AU1206" s="221" t="s">
        <v>81</v>
      </c>
      <c r="AV1206" s="13" t="s">
        <v>79</v>
      </c>
      <c r="AW1206" s="13" t="s">
        <v>34</v>
      </c>
      <c r="AX1206" s="13" t="s">
        <v>73</v>
      </c>
      <c r="AY1206" s="221" t="s">
        <v>212</v>
      </c>
    </row>
    <row r="1207" spans="1:65" s="14" customFormat="1" ht="11.25">
      <c r="B1207" s="222"/>
      <c r="C1207" s="223"/>
      <c r="D1207" s="208" t="s">
        <v>222</v>
      </c>
      <c r="E1207" s="224" t="s">
        <v>21</v>
      </c>
      <c r="F1207" s="225" t="s">
        <v>1536</v>
      </c>
      <c r="G1207" s="223"/>
      <c r="H1207" s="226">
        <v>19.760000000000002</v>
      </c>
      <c r="I1207" s="227"/>
      <c r="J1207" s="223"/>
      <c r="K1207" s="223"/>
      <c r="L1207" s="228"/>
      <c r="M1207" s="229"/>
      <c r="N1207" s="230"/>
      <c r="O1207" s="230"/>
      <c r="P1207" s="230"/>
      <c r="Q1207" s="230"/>
      <c r="R1207" s="230"/>
      <c r="S1207" s="230"/>
      <c r="T1207" s="231"/>
      <c r="AT1207" s="232" t="s">
        <v>222</v>
      </c>
      <c r="AU1207" s="232" t="s">
        <v>81</v>
      </c>
      <c r="AV1207" s="14" t="s">
        <v>81</v>
      </c>
      <c r="AW1207" s="14" t="s">
        <v>34</v>
      </c>
      <c r="AX1207" s="14" t="s">
        <v>73</v>
      </c>
      <c r="AY1207" s="232" t="s">
        <v>212</v>
      </c>
    </row>
    <row r="1208" spans="1:65" s="14" customFormat="1" ht="11.25">
      <c r="B1208" s="222"/>
      <c r="C1208" s="223"/>
      <c r="D1208" s="208" t="s">
        <v>222</v>
      </c>
      <c r="E1208" s="224" t="s">
        <v>21</v>
      </c>
      <c r="F1208" s="225" t="s">
        <v>1617</v>
      </c>
      <c r="G1208" s="223"/>
      <c r="H1208" s="226">
        <v>10.88</v>
      </c>
      <c r="I1208" s="227"/>
      <c r="J1208" s="223"/>
      <c r="K1208" s="223"/>
      <c r="L1208" s="228"/>
      <c r="M1208" s="229"/>
      <c r="N1208" s="230"/>
      <c r="O1208" s="230"/>
      <c r="P1208" s="230"/>
      <c r="Q1208" s="230"/>
      <c r="R1208" s="230"/>
      <c r="S1208" s="230"/>
      <c r="T1208" s="231"/>
      <c r="AT1208" s="232" t="s">
        <v>222</v>
      </c>
      <c r="AU1208" s="232" t="s">
        <v>81</v>
      </c>
      <c r="AV1208" s="14" t="s">
        <v>81</v>
      </c>
      <c r="AW1208" s="14" t="s">
        <v>34</v>
      </c>
      <c r="AX1208" s="14" t="s">
        <v>73</v>
      </c>
      <c r="AY1208" s="232" t="s">
        <v>212</v>
      </c>
    </row>
    <row r="1209" spans="1:65" s="13" customFormat="1" ht="11.25">
      <c r="B1209" s="212"/>
      <c r="C1209" s="213"/>
      <c r="D1209" s="208" t="s">
        <v>222</v>
      </c>
      <c r="E1209" s="214" t="s">
        <v>21</v>
      </c>
      <c r="F1209" s="215" t="s">
        <v>1410</v>
      </c>
      <c r="G1209" s="213"/>
      <c r="H1209" s="214" t="s">
        <v>21</v>
      </c>
      <c r="I1209" s="216"/>
      <c r="J1209" s="213"/>
      <c r="K1209" s="213"/>
      <c r="L1209" s="217"/>
      <c r="M1209" s="218"/>
      <c r="N1209" s="219"/>
      <c r="O1209" s="219"/>
      <c r="P1209" s="219"/>
      <c r="Q1209" s="219"/>
      <c r="R1209" s="219"/>
      <c r="S1209" s="219"/>
      <c r="T1209" s="220"/>
      <c r="AT1209" s="221" t="s">
        <v>222</v>
      </c>
      <c r="AU1209" s="221" t="s">
        <v>81</v>
      </c>
      <c r="AV1209" s="13" t="s">
        <v>79</v>
      </c>
      <c r="AW1209" s="13" t="s">
        <v>34</v>
      </c>
      <c r="AX1209" s="13" t="s">
        <v>73</v>
      </c>
      <c r="AY1209" s="221" t="s">
        <v>212</v>
      </c>
    </row>
    <row r="1210" spans="1:65" s="14" customFormat="1" ht="11.25">
      <c r="B1210" s="222"/>
      <c r="C1210" s="223"/>
      <c r="D1210" s="208" t="s">
        <v>222</v>
      </c>
      <c r="E1210" s="224" t="s">
        <v>21</v>
      </c>
      <c r="F1210" s="225" t="s">
        <v>1537</v>
      </c>
      <c r="G1210" s="223"/>
      <c r="H1210" s="226">
        <v>9.2750000000000004</v>
      </c>
      <c r="I1210" s="227"/>
      <c r="J1210" s="223"/>
      <c r="K1210" s="223"/>
      <c r="L1210" s="228"/>
      <c r="M1210" s="229"/>
      <c r="N1210" s="230"/>
      <c r="O1210" s="230"/>
      <c r="P1210" s="230"/>
      <c r="Q1210" s="230"/>
      <c r="R1210" s="230"/>
      <c r="S1210" s="230"/>
      <c r="T1210" s="231"/>
      <c r="AT1210" s="232" t="s">
        <v>222</v>
      </c>
      <c r="AU1210" s="232" t="s">
        <v>81</v>
      </c>
      <c r="AV1210" s="14" t="s">
        <v>81</v>
      </c>
      <c r="AW1210" s="14" t="s">
        <v>34</v>
      </c>
      <c r="AX1210" s="14" t="s">
        <v>73</v>
      </c>
      <c r="AY1210" s="232" t="s">
        <v>212</v>
      </c>
    </row>
    <row r="1211" spans="1:65" s="14" customFormat="1" ht="11.25">
      <c r="B1211" s="222"/>
      <c r="C1211" s="223"/>
      <c r="D1211" s="208" t="s">
        <v>222</v>
      </c>
      <c r="E1211" s="224" t="s">
        <v>21</v>
      </c>
      <c r="F1211" s="225" t="s">
        <v>1618</v>
      </c>
      <c r="G1211" s="223"/>
      <c r="H1211" s="226">
        <v>6.6260000000000003</v>
      </c>
      <c r="I1211" s="227"/>
      <c r="J1211" s="223"/>
      <c r="K1211" s="223"/>
      <c r="L1211" s="228"/>
      <c r="M1211" s="229"/>
      <c r="N1211" s="230"/>
      <c r="O1211" s="230"/>
      <c r="P1211" s="230"/>
      <c r="Q1211" s="230"/>
      <c r="R1211" s="230"/>
      <c r="S1211" s="230"/>
      <c r="T1211" s="231"/>
      <c r="AT1211" s="232" t="s">
        <v>222</v>
      </c>
      <c r="AU1211" s="232" t="s">
        <v>81</v>
      </c>
      <c r="AV1211" s="14" t="s">
        <v>81</v>
      </c>
      <c r="AW1211" s="14" t="s">
        <v>34</v>
      </c>
      <c r="AX1211" s="14" t="s">
        <v>73</v>
      </c>
      <c r="AY1211" s="232" t="s">
        <v>212</v>
      </c>
    </row>
    <row r="1212" spans="1:65" s="15" customFormat="1" ht="11.25">
      <c r="B1212" s="233"/>
      <c r="C1212" s="234"/>
      <c r="D1212" s="208" t="s">
        <v>222</v>
      </c>
      <c r="E1212" s="235" t="s">
        <v>21</v>
      </c>
      <c r="F1212" s="236" t="s">
        <v>226</v>
      </c>
      <c r="G1212" s="234"/>
      <c r="H1212" s="237">
        <v>46.540999999999997</v>
      </c>
      <c r="I1212" s="238"/>
      <c r="J1212" s="234"/>
      <c r="K1212" s="234"/>
      <c r="L1212" s="239"/>
      <c r="M1212" s="240"/>
      <c r="N1212" s="241"/>
      <c r="O1212" s="241"/>
      <c r="P1212" s="241"/>
      <c r="Q1212" s="241"/>
      <c r="R1212" s="241"/>
      <c r="S1212" s="241"/>
      <c r="T1212" s="242"/>
      <c r="AT1212" s="243" t="s">
        <v>222</v>
      </c>
      <c r="AU1212" s="243" t="s">
        <v>81</v>
      </c>
      <c r="AV1212" s="15" t="s">
        <v>88</v>
      </c>
      <c r="AW1212" s="15" t="s">
        <v>34</v>
      </c>
      <c r="AX1212" s="15" t="s">
        <v>79</v>
      </c>
      <c r="AY1212" s="243" t="s">
        <v>212</v>
      </c>
    </row>
    <row r="1213" spans="1:65" s="2" customFormat="1" ht="16.5" customHeight="1">
      <c r="A1213" s="36"/>
      <c r="B1213" s="37"/>
      <c r="C1213" s="255" t="s">
        <v>1619</v>
      </c>
      <c r="D1213" s="255" t="s">
        <v>328</v>
      </c>
      <c r="E1213" s="256" t="s">
        <v>1620</v>
      </c>
      <c r="F1213" s="257" t="s">
        <v>1621</v>
      </c>
      <c r="G1213" s="258" t="s">
        <v>150</v>
      </c>
      <c r="H1213" s="259">
        <v>48.868000000000002</v>
      </c>
      <c r="I1213" s="260"/>
      <c r="J1213" s="261">
        <f>ROUND(I1213*H1213,2)</f>
        <v>0</v>
      </c>
      <c r="K1213" s="257" t="s">
        <v>21</v>
      </c>
      <c r="L1213" s="262"/>
      <c r="M1213" s="263" t="s">
        <v>21</v>
      </c>
      <c r="N1213" s="264" t="s">
        <v>44</v>
      </c>
      <c r="O1213" s="66"/>
      <c r="P1213" s="204">
        <f>O1213*H1213</f>
        <v>0</v>
      </c>
      <c r="Q1213" s="204">
        <v>4.7999999999999996E-3</v>
      </c>
      <c r="R1213" s="204">
        <f>Q1213*H1213</f>
        <v>0.23456639999999998</v>
      </c>
      <c r="S1213" s="204">
        <v>0</v>
      </c>
      <c r="T1213" s="205">
        <f>S1213*H1213</f>
        <v>0</v>
      </c>
      <c r="U1213" s="36"/>
      <c r="V1213" s="36"/>
      <c r="W1213" s="36"/>
      <c r="X1213" s="36"/>
      <c r="Y1213" s="36"/>
      <c r="Z1213" s="36"/>
      <c r="AA1213" s="36"/>
      <c r="AB1213" s="36"/>
      <c r="AC1213" s="36"/>
      <c r="AD1213" s="36"/>
      <c r="AE1213" s="36"/>
      <c r="AR1213" s="206" t="s">
        <v>438</v>
      </c>
      <c r="AT1213" s="206" t="s">
        <v>328</v>
      </c>
      <c r="AU1213" s="206" t="s">
        <v>81</v>
      </c>
      <c r="AY1213" s="19" t="s">
        <v>212</v>
      </c>
      <c r="BE1213" s="207">
        <f>IF(N1213="základní",J1213,0)</f>
        <v>0</v>
      </c>
      <c r="BF1213" s="207">
        <f>IF(N1213="snížená",J1213,0)</f>
        <v>0</v>
      </c>
      <c r="BG1213" s="207">
        <f>IF(N1213="zákl. přenesená",J1213,0)</f>
        <v>0</v>
      </c>
      <c r="BH1213" s="207">
        <f>IF(N1213="sníž. přenesená",J1213,0)</f>
        <v>0</v>
      </c>
      <c r="BI1213" s="207">
        <f>IF(N1213="nulová",J1213,0)</f>
        <v>0</v>
      </c>
      <c r="BJ1213" s="19" t="s">
        <v>79</v>
      </c>
      <c r="BK1213" s="207">
        <f>ROUND(I1213*H1213,2)</f>
        <v>0</v>
      </c>
      <c r="BL1213" s="19" t="s">
        <v>327</v>
      </c>
      <c r="BM1213" s="206" t="s">
        <v>1622</v>
      </c>
    </row>
    <row r="1214" spans="1:65" s="14" customFormat="1" ht="11.25">
      <c r="B1214" s="222"/>
      <c r="C1214" s="223"/>
      <c r="D1214" s="208" t="s">
        <v>222</v>
      </c>
      <c r="E1214" s="223"/>
      <c r="F1214" s="225" t="s">
        <v>1623</v>
      </c>
      <c r="G1214" s="223"/>
      <c r="H1214" s="226">
        <v>48.868000000000002</v>
      </c>
      <c r="I1214" s="227"/>
      <c r="J1214" s="223"/>
      <c r="K1214" s="223"/>
      <c r="L1214" s="228"/>
      <c r="M1214" s="229"/>
      <c r="N1214" s="230"/>
      <c r="O1214" s="230"/>
      <c r="P1214" s="230"/>
      <c r="Q1214" s="230"/>
      <c r="R1214" s="230"/>
      <c r="S1214" s="230"/>
      <c r="T1214" s="231"/>
      <c r="AT1214" s="232" t="s">
        <v>222</v>
      </c>
      <c r="AU1214" s="232" t="s">
        <v>81</v>
      </c>
      <c r="AV1214" s="14" t="s">
        <v>81</v>
      </c>
      <c r="AW1214" s="14" t="s">
        <v>4</v>
      </c>
      <c r="AX1214" s="14" t="s">
        <v>79</v>
      </c>
      <c r="AY1214" s="232" t="s">
        <v>212</v>
      </c>
    </row>
    <row r="1215" spans="1:65" s="2" customFormat="1" ht="21.75" customHeight="1">
      <c r="A1215" s="36"/>
      <c r="B1215" s="37"/>
      <c r="C1215" s="195" t="s">
        <v>1624</v>
      </c>
      <c r="D1215" s="195" t="s">
        <v>214</v>
      </c>
      <c r="E1215" s="196" t="s">
        <v>1625</v>
      </c>
      <c r="F1215" s="197" t="s">
        <v>1626</v>
      </c>
      <c r="G1215" s="198" t="s">
        <v>150</v>
      </c>
      <c r="H1215" s="199">
        <v>34.161000000000001</v>
      </c>
      <c r="I1215" s="200"/>
      <c r="J1215" s="201">
        <f>ROUND(I1215*H1215,2)</f>
        <v>0</v>
      </c>
      <c r="K1215" s="197" t="s">
        <v>218</v>
      </c>
      <c r="L1215" s="41"/>
      <c r="M1215" s="202" t="s">
        <v>21</v>
      </c>
      <c r="N1215" s="203" t="s">
        <v>44</v>
      </c>
      <c r="O1215" s="66"/>
      <c r="P1215" s="204">
        <f>O1215*H1215</f>
        <v>0</v>
      </c>
      <c r="Q1215" s="204">
        <v>3.0000000000000001E-3</v>
      </c>
      <c r="R1215" s="204">
        <f>Q1215*H1215</f>
        <v>0.102483</v>
      </c>
      <c r="S1215" s="204">
        <v>0</v>
      </c>
      <c r="T1215" s="205">
        <f>S1215*H1215</f>
        <v>0</v>
      </c>
      <c r="U1215" s="36"/>
      <c r="V1215" s="36"/>
      <c r="W1215" s="36"/>
      <c r="X1215" s="36"/>
      <c r="Y1215" s="36"/>
      <c r="Z1215" s="36"/>
      <c r="AA1215" s="36"/>
      <c r="AB1215" s="36"/>
      <c r="AC1215" s="36"/>
      <c r="AD1215" s="36"/>
      <c r="AE1215" s="36"/>
      <c r="AR1215" s="206" t="s">
        <v>327</v>
      </c>
      <c r="AT1215" s="206" t="s">
        <v>214</v>
      </c>
      <c r="AU1215" s="206" t="s">
        <v>81</v>
      </c>
      <c r="AY1215" s="19" t="s">
        <v>212</v>
      </c>
      <c r="BE1215" s="207">
        <f>IF(N1215="základní",J1215,0)</f>
        <v>0</v>
      </c>
      <c r="BF1215" s="207">
        <f>IF(N1215="snížená",J1215,0)</f>
        <v>0</v>
      </c>
      <c r="BG1215" s="207">
        <f>IF(N1215="zákl. přenesená",J1215,0)</f>
        <v>0</v>
      </c>
      <c r="BH1215" s="207">
        <f>IF(N1215="sníž. přenesená",J1215,0)</f>
        <v>0</v>
      </c>
      <c r="BI1215" s="207">
        <f>IF(N1215="nulová",J1215,0)</f>
        <v>0</v>
      </c>
      <c r="BJ1215" s="19" t="s">
        <v>79</v>
      </c>
      <c r="BK1215" s="207">
        <f>ROUND(I1215*H1215,2)</f>
        <v>0</v>
      </c>
      <c r="BL1215" s="19" t="s">
        <v>327</v>
      </c>
      <c r="BM1215" s="206" t="s">
        <v>1627</v>
      </c>
    </row>
    <row r="1216" spans="1:65" s="2" customFormat="1" ht="68.25">
      <c r="A1216" s="36"/>
      <c r="B1216" s="37"/>
      <c r="C1216" s="38"/>
      <c r="D1216" s="208" t="s">
        <v>220</v>
      </c>
      <c r="E1216" s="38"/>
      <c r="F1216" s="209" t="s">
        <v>1615</v>
      </c>
      <c r="G1216" s="38"/>
      <c r="H1216" s="38"/>
      <c r="I1216" s="119"/>
      <c r="J1216" s="38"/>
      <c r="K1216" s="38"/>
      <c r="L1216" s="41"/>
      <c r="M1216" s="210"/>
      <c r="N1216" s="211"/>
      <c r="O1216" s="66"/>
      <c r="P1216" s="66"/>
      <c r="Q1216" s="66"/>
      <c r="R1216" s="66"/>
      <c r="S1216" s="66"/>
      <c r="T1216" s="67"/>
      <c r="U1216" s="36"/>
      <c r="V1216" s="36"/>
      <c r="W1216" s="36"/>
      <c r="X1216" s="36"/>
      <c r="Y1216" s="36"/>
      <c r="Z1216" s="36"/>
      <c r="AA1216" s="36"/>
      <c r="AB1216" s="36"/>
      <c r="AC1216" s="36"/>
      <c r="AD1216" s="36"/>
      <c r="AE1216" s="36"/>
      <c r="AT1216" s="19" t="s">
        <v>220</v>
      </c>
      <c r="AU1216" s="19" t="s">
        <v>81</v>
      </c>
    </row>
    <row r="1217" spans="1:65" s="14" customFormat="1" ht="11.25">
      <c r="B1217" s="222"/>
      <c r="C1217" s="223"/>
      <c r="D1217" s="208" t="s">
        <v>222</v>
      </c>
      <c r="E1217" s="224" t="s">
        <v>21</v>
      </c>
      <c r="F1217" s="225" t="s">
        <v>1628</v>
      </c>
      <c r="G1217" s="223"/>
      <c r="H1217" s="226">
        <v>32.243000000000002</v>
      </c>
      <c r="I1217" s="227"/>
      <c r="J1217" s="223"/>
      <c r="K1217" s="223"/>
      <c r="L1217" s="228"/>
      <c r="M1217" s="229"/>
      <c r="N1217" s="230"/>
      <c r="O1217" s="230"/>
      <c r="P1217" s="230"/>
      <c r="Q1217" s="230"/>
      <c r="R1217" s="230"/>
      <c r="S1217" s="230"/>
      <c r="T1217" s="231"/>
      <c r="AT1217" s="232" t="s">
        <v>222</v>
      </c>
      <c r="AU1217" s="232" t="s">
        <v>81</v>
      </c>
      <c r="AV1217" s="14" t="s">
        <v>81</v>
      </c>
      <c r="AW1217" s="14" t="s">
        <v>34</v>
      </c>
      <c r="AX1217" s="14" t="s">
        <v>73</v>
      </c>
      <c r="AY1217" s="232" t="s">
        <v>212</v>
      </c>
    </row>
    <row r="1218" spans="1:65" s="14" customFormat="1" ht="11.25">
      <c r="B1218" s="222"/>
      <c r="C1218" s="223"/>
      <c r="D1218" s="208" t="s">
        <v>222</v>
      </c>
      <c r="E1218" s="224" t="s">
        <v>21</v>
      </c>
      <c r="F1218" s="225" t="s">
        <v>1629</v>
      </c>
      <c r="G1218" s="223"/>
      <c r="H1218" s="226">
        <v>1.9179999999999999</v>
      </c>
      <c r="I1218" s="227"/>
      <c r="J1218" s="223"/>
      <c r="K1218" s="223"/>
      <c r="L1218" s="228"/>
      <c r="M1218" s="229"/>
      <c r="N1218" s="230"/>
      <c r="O1218" s="230"/>
      <c r="P1218" s="230"/>
      <c r="Q1218" s="230"/>
      <c r="R1218" s="230"/>
      <c r="S1218" s="230"/>
      <c r="T1218" s="231"/>
      <c r="AT1218" s="232" t="s">
        <v>222</v>
      </c>
      <c r="AU1218" s="232" t="s">
        <v>81</v>
      </c>
      <c r="AV1218" s="14" t="s">
        <v>81</v>
      </c>
      <c r="AW1218" s="14" t="s">
        <v>34</v>
      </c>
      <c r="AX1218" s="14" t="s">
        <v>73</v>
      </c>
      <c r="AY1218" s="232" t="s">
        <v>212</v>
      </c>
    </row>
    <row r="1219" spans="1:65" s="15" customFormat="1" ht="11.25">
      <c r="B1219" s="233"/>
      <c r="C1219" s="234"/>
      <c r="D1219" s="208" t="s">
        <v>222</v>
      </c>
      <c r="E1219" s="235" t="s">
        <v>21</v>
      </c>
      <c r="F1219" s="236" t="s">
        <v>226</v>
      </c>
      <c r="G1219" s="234"/>
      <c r="H1219" s="237">
        <v>34.161000000000001</v>
      </c>
      <c r="I1219" s="238"/>
      <c r="J1219" s="234"/>
      <c r="K1219" s="234"/>
      <c r="L1219" s="239"/>
      <c r="M1219" s="240"/>
      <c r="N1219" s="241"/>
      <c r="O1219" s="241"/>
      <c r="P1219" s="241"/>
      <c r="Q1219" s="241"/>
      <c r="R1219" s="241"/>
      <c r="S1219" s="241"/>
      <c r="T1219" s="242"/>
      <c r="AT1219" s="243" t="s">
        <v>222</v>
      </c>
      <c r="AU1219" s="243" t="s">
        <v>81</v>
      </c>
      <c r="AV1219" s="15" t="s">
        <v>88</v>
      </c>
      <c r="AW1219" s="15" t="s">
        <v>34</v>
      </c>
      <c r="AX1219" s="15" t="s">
        <v>79</v>
      </c>
      <c r="AY1219" s="243" t="s">
        <v>212</v>
      </c>
    </row>
    <row r="1220" spans="1:65" s="2" customFormat="1" ht="16.5" customHeight="1">
      <c r="A1220" s="36"/>
      <c r="B1220" s="37"/>
      <c r="C1220" s="255" t="s">
        <v>1630</v>
      </c>
      <c r="D1220" s="255" t="s">
        <v>328</v>
      </c>
      <c r="E1220" s="256" t="s">
        <v>797</v>
      </c>
      <c r="F1220" s="257" t="s">
        <v>798</v>
      </c>
      <c r="G1220" s="258" t="s">
        <v>150</v>
      </c>
      <c r="H1220" s="259">
        <v>35.869</v>
      </c>
      <c r="I1220" s="260"/>
      <c r="J1220" s="261">
        <f>ROUND(I1220*H1220,2)</f>
        <v>0</v>
      </c>
      <c r="K1220" s="257" t="s">
        <v>218</v>
      </c>
      <c r="L1220" s="262"/>
      <c r="M1220" s="263" t="s">
        <v>21</v>
      </c>
      <c r="N1220" s="264" t="s">
        <v>44</v>
      </c>
      <c r="O1220" s="66"/>
      <c r="P1220" s="204">
        <f>O1220*H1220</f>
        <v>0</v>
      </c>
      <c r="Q1220" s="204">
        <v>4.1999999999999997E-3</v>
      </c>
      <c r="R1220" s="204">
        <f>Q1220*H1220</f>
        <v>0.1506498</v>
      </c>
      <c r="S1220" s="204">
        <v>0</v>
      </c>
      <c r="T1220" s="205">
        <f>S1220*H1220</f>
        <v>0</v>
      </c>
      <c r="U1220" s="36"/>
      <c r="V1220" s="36"/>
      <c r="W1220" s="36"/>
      <c r="X1220" s="36"/>
      <c r="Y1220" s="36"/>
      <c r="Z1220" s="36"/>
      <c r="AA1220" s="36"/>
      <c r="AB1220" s="36"/>
      <c r="AC1220" s="36"/>
      <c r="AD1220" s="36"/>
      <c r="AE1220" s="36"/>
      <c r="AR1220" s="206" t="s">
        <v>438</v>
      </c>
      <c r="AT1220" s="206" t="s">
        <v>328</v>
      </c>
      <c r="AU1220" s="206" t="s">
        <v>81</v>
      </c>
      <c r="AY1220" s="19" t="s">
        <v>212</v>
      </c>
      <c r="BE1220" s="207">
        <f>IF(N1220="základní",J1220,0)</f>
        <v>0</v>
      </c>
      <c r="BF1220" s="207">
        <f>IF(N1220="snížená",J1220,0)</f>
        <v>0</v>
      </c>
      <c r="BG1220" s="207">
        <f>IF(N1220="zákl. přenesená",J1220,0)</f>
        <v>0</v>
      </c>
      <c r="BH1220" s="207">
        <f>IF(N1220="sníž. přenesená",J1220,0)</f>
        <v>0</v>
      </c>
      <c r="BI1220" s="207">
        <f>IF(N1220="nulová",J1220,0)</f>
        <v>0</v>
      </c>
      <c r="BJ1220" s="19" t="s">
        <v>79</v>
      </c>
      <c r="BK1220" s="207">
        <f>ROUND(I1220*H1220,2)</f>
        <v>0</v>
      </c>
      <c r="BL1220" s="19" t="s">
        <v>327</v>
      </c>
      <c r="BM1220" s="206" t="s">
        <v>1631</v>
      </c>
    </row>
    <row r="1221" spans="1:65" s="14" customFormat="1" ht="11.25">
      <c r="B1221" s="222"/>
      <c r="C1221" s="223"/>
      <c r="D1221" s="208" t="s">
        <v>222</v>
      </c>
      <c r="E1221" s="223"/>
      <c r="F1221" s="225" t="s">
        <v>1632</v>
      </c>
      <c r="G1221" s="223"/>
      <c r="H1221" s="226">
        <v>35.869</v>
      </c>
      <c r="I1221" s="227"/>
      <c r="J1221" s="223"/>
      <c r="K1221" s="223"/>
      <c r="L1221" s="228"/>
      <c r="M1221" s="229"/>
      <c r="N1221" s="230"/>
      <c r="O1221" s="230"/>
      <c r="P1221" s="230"/>
      <c r="Q1221" s="230"/>
      <c r="R1221" s="230"/>
      <c r="S1221" s="230"/>
      <c r="T1221" s="231"/>
      <c r="AT1221" s="232" t="s">
        <v>222</v>
      </c>
      <c r="AU1221" s="232" t="s">
        <v>81</v>
      </c>
      <c r="AV1221" s="14" t="s">
        <v>81</v>
      </c>
      <c r="AW1221" s="14" t="s">
        <v>4</v>
      </c>
      <c r="AX1221" s="14" t="s">
        <v>79</v>
      </c>
      <c r="AY1221" s="232" t="s">
        <v>212</v>
      </c>
    </row>
    <row r="1222" spans="1:65" s="2" customFormat="1" ht="16.5" customHeight="1">
      <c r="A1222" s="36"/>
      <c r="B1222" s="37"/>
      <c r="C1222" s="195" t="s">
        <v>1633</v>
      </c>
      <c r="D1222" s="195" t="s">
        <v>214</v>
      </c>
      <c r="E1222" s="196" t="s">
        <v>1634</v>
      </c>
      <c r="F1222" s="197" t="s">
        <v>1635</v>
      </c>
      <c r="G1222" s="198" t="s">
        <v>150</v>
      </c>
      <c r="H1222" s="199">
        <v>66</v>
      </c>
      <c r="I1222" s="200"/>
      <c r="J1222" s="201">
        <f>ROUND(I1222*H1222,2)</f>
        <v>0</v>
      </c>
      <c r="K1222" s="197" t="s">
        <v>218</v>
      </c>
      <c r="L1222" s="41"/>
      <c r="M1222" s="202" t="s">
        <v>21</v>
      </c>
      <c r="N1222" s="203" t="s">
        <v>44</v>
      </c>
      <c r="O1222" s="66"/>
      <c r="P1222" s="204">
        <f>O1222*H1222</f>
        <v>0</v>
      </c>
      <c r="Q1222" s="204">
        <v>5.8E-4</v>
      </c>
      <c r="R1222" s="204">
        <f>Q1222*H1222</f>
        <v>3.8280000000000002E-2</v>
      </c>
      <c r="S1222" s="204">
        <v>0</v>
      </c>
      <c r="T1222" s="205">
        <f>S1222*H1222</f>
        <v>0</v>
      </c>
      <c r="U1222" s="36"/>
      <c r="V1222" s="36"/>
      <c r="W1222" s="36"/>
      <c r="X1222" s="36"/>
      <c r="Y1222" s="36"/>
      <c r="Z1222" s="36"/>
      <c r="AA1222" s="36"/>
      <c r="AB1222" s="36"/>
      <c r="AC1222" s="36"/>
      <c r="AD1222" s="36"/>
      <c r="AE1222" s="36"/>
      <c r="AR1222" s="206" t="s">
        <v>327</v>
      </c>
      <c r="AT1222" s="206" t="s">
        <v>214</v>
      </c>
      <c r="AU1222" s="206" t="s">
        <v>81</v>
      </c>
      <c r="AY1222" s="19" t="s">
        <v>212</v>
      </c>
      <c r="BE1222" s="207">
        <f>IF(N1222="základní",J1222,0)</f>
        <v>0</v>
      </c>
      <c r="BF1222" s="207">
        <f>IF(N1222="snížená",J1222,0)</f>
        <v>0</v>
      </c>
      <c r="BG1222" s="207">
        <f>IF(N1222="zákl. přenesená",J1222,0)</f>
        <v>0</v>
      </c>
      <c r="BH1222" s="207">
        <f>IF(N1222="sníž. přenesená",J1222,0)</f>
        <v>0</v>
      </c>
      <c r="BI1222" s="207">
        <f>IF(N1222="nulová",J1222,0)</f>
        <v>0</v>
      </c>
      <c r="BJ1222" s="19" t="s">
        <v>79</v>
      </c>
      <c r="BK1222" s="207">
        <f>ROUND(I1222*H1222,2)</f>
        <v>0</v>
      </c>
      <c r="BL1222" s="19" t="s">
        <v>327</v>
      </c>
      <c r="BM1222" s="206" t="s">
        <v>1636</v>
      </c>
    </row>
    <row r="1223" spans="1:65" s="2" customFormat="1" ht="107.25">
      <c r="A1223" s="36"/>
      <c r="B1223" s="37"/>
      <c r="C1223" s="38"/>
      <c r="D1223" s="208" t="s">
        <v>220</v>
      </c>
      <c r="E1223" s="38"/>
      <c r="F1223" s="209" t="s">
        <v>1637</v>
      </c>
      <c r="G1223" s="38"/>
      <c r="H1223" s="38"/>
      <c r="I1223" s="119"/>
      <c r="J1223" s="38"/>
      <c r="K1223" s="38"/>
      <c r="L1223" s="41"/>
      <c r="M1223" s="210"/>
      <c r="N1223" s="211"/>
      <c r="O1223" s="66"/>
      <c r="P1223" s="66"/>
      <c r="Q1223" s="66"/>
      <c r="R1223" s="66"/>
      <c r="S1223" s="66"/>
      <c r="T1223" s="67"/>
      <c r="U1223" s="36"/>
      <c r="V1223" s="36"/>
      <c r="W1223" s="36"/>
      <c r="X1223" s="36"/>
      <c r="Y1223" s="36"/>
      <c r="Z1223" s="36"/>
      <c r="AA1223" s="36"/>
      <c r="AB1223" s="36"/>
      <c r="AC1223" s="36"/>
      <c r="AD1223" s="36"/>
      <c r="AE1223" s="36"/>
      <c r="AT1223" s="19" t="s">
        <v>220</v>
      </c>
      <c r="AU1223" s="19" t="s">
        <v>81</v>
      </c>
    </row>
    <row r="1224" spans="1:65" s="13" customFormat="1" ht="11.25">
      <c r="B1224" s="212"/>
      <c r="C1224" s="213"/>
      <c r="D1224" s="208" t="s">
        <v>222</v>
      </c>
      <c r="E1224" s="214" t="s">
        <v>21</v>
      </c>
      <c r="F1224" s="215" t="s">
        <v>1638</v>
      </c>
      <c r="G1224" s="213"/>
      <c r="H1224" s="214" t="s">
        <v>21</v>
      </c>
      <c r="I1224" s="216"/>
      <c r="J1224" s="213"/>
      <c r="K1224" s="213"/>
      <c r="L1224" s="217"/>
      <c r="M1224" s="218"/>
      <c r="N1224" s="219"/>
      <c r="O1224" s="219"/>
      <c r="P1224" s="219"/>
      <c r="Q1224" s="219"/>
      <c r="R1224" s="219"/>
      <c r="S1224" s="219"/>
      <c r="T1224" s="220"/>
      <c r="AT1224" s="221" t="s">
        <v>222</v>
      </c>
      <c r="AU1224" s="221" t="s">
        <v>81</v>
      </c>
      <c r="AV1224" s="13" t="s">
        <v>79</v>
      </c>
      <c r="AW1224" s="13" t="s">
        <v>34</v>
      </c>
      <c r="AX1224" s="13" t="s">
        <v>73</v>
      </c>
      <c r="AY1224" s="221" t="s">
        <v>212</v>
      </c>
    </row>
    <row r="1225" spans="1:65" s="13" customFormat="1" ht="11.25">
      <c r="B1225" s="212"/>
      <c r="C1225" s="213"/>
      <c r="D1225" s="208" t="s">
        <v>222</v>
      </c>
      <c r="E1225" s="214" t="s">
        <v>21</v>
      </c>
      <c r="F1225" s="215" t="s">
        <v>1394</v>
      </c>
      <c r="G1225" s="213"/>
      <c r="H1225" s="214" t="s">
        <v>21</v>
      </c>
      <c r="I1225" s="216"/>
      <c r="J1225" s="213"/>
      <c r="K1225" s="213"/>
      <c r="L1225" s="217"/>
      <c r="M1225" s="218"/>
      <c r="N1225" s="219"/>
      <c r="O1225" s="219"/>
      <c r="P1225" s="219"/>
      <c r="Q1225" s="219"/>
      <c r="R1225" s="219"/>
      <c r="S1225" s="219"/>
      <c r="T1225" s="220"/>
      <c r="AT1225" s="221" t="s">
        <v>222</v>
      </c>
      <c r="AU1225" s="221" t="s">
        <v>81</v>
      </c>
      <c r="AV1225" s="13" t="s">
        <v>79</v>
      </c>
      <c r="AW1225" s="13" t="s">
        <v>34</v>
      </c>
      <c r="AX1225" s="13" t="s">
        <v>73</v>
      </c>
      <c r="AY1225" s="221" t="s">
        <v>212</v>
      </c>
    </row>
    <row r="1226" spans="1:65" s="14" customFormat="1" ht="11.25">
      <c r="B1226" s="222"/>
      <c r="C1226" s="223"/>
      <c r="D1226" s="208" t="s">
        <v>222</v>
      </c>
      <c r="E1226" s="224" t="s">
        <v>21</v>
      </c>
      <c r="F1226" s="225" t="s">
        <v>1395</v>
      </c>
      <c r="G1226" s="223"/>
      <c r="H1226" s="226">
        <v>47</v>
      </c>
      <c r="I1226" s="227"/>
      <c r="J1226" s="223"/>
      <c r="K1226" s="223"/>
      <c r="L1226" s="228"/>
      <c r="M1226" s="229"/>
      <c r="N1226" s="230"/>
      <c r="O1226" s="230"/>
      <c r="P1226" s="230"/>
      <c r="Q1226" s="230"/>
      <c r="R1226" s="230"/>
      <c r="S1226" s="230"/>
      <c r="T1226" s="231"/>
      <c r="AT1226" s="232" t="s">
        <v>222</v>
      </c>
      <c r="AU1226" s="232" t="s">
        <v>81</v>
      </c>
      <c r="AV1226" s="14" t="s">
        <v>81</v>
      </c>
      <c r="AW1226" s="14" t="s">
        <v>34</v>
      </c>
      <c r="AX1226" s="14" t="s">
        <v>73</v>
      </c>
      <c r="AY1226" s="232" t="s">
        <v>212</v>
      </c>
    </row>
    <row r="1227" spans="1:65" s="13" customFormat="1" ht="11.25">
      <c r="B1227" s="212"/>
      <c r="C1227" s="213"/>
      <c r="D1227" s="208" t="s">
        <v>222</v>
      </c>
      <c r="E1227" s="214" t="s">
        <v>21</v>
      </c>
      <c r="F1227" s="215" t="s">
        <v>1396</v>
      </c>
      <c r="G1227" s="213"/>
      <c r="H1227" s="214" t="s">
        <v>21</v>
      </c>
      <c r="I1227" s="216"/>
      <c r="J1227" s="213"/>
      <c r="K1227" s="213"/>
      <c r="L1227" s="217"/>
      <c r="M1227" s="218"/>
      <c r="N1227" s="219"/>
      <c r="O1227" s="219"/>
      <c r="P1227" s="219"/>
      <c r="Q1227" s="219"/>
      <c r="R1227" s="219"/>
      <c r="S1227" s="219"/>
      <c r="T1227" s="220"/>
      <c r="AT1227" s="221" t="s">
        <v>222</v>
      </c>
      <c r="AU1227" s="221" t="s">
        <v>81</v>
      </c>
      <c r="AV1227" s="13" t="s">
        <v>79</v>
      </c>
      <c r="AW1227" s="13" t="s">
        <v>34</v>
      </c>
      <c r="AX1227" s="13" t="s">
        <v>73</v>
      </c>
      <c r="AY1227" s="221" t="s">
        <v>212</v>
      </c>
    </row>
    <row r="1228" spans="1:65" s="14" customFormat="1" ht="11.25">
      <c r="B1228" s="222"/>
      <c r="C1228" s="223"/>
      <c r="D1228" s="208" t="s">
        <v>222</v>
      </c>
      <c r="E1228" s="224" t="s">
        <v>21</v>
      </c>
      <c r="F1228" s="225" t="s">
        <v>1397</v>
      </c>
      <c r="G1228" s="223"/>
      <c r="H1228" s="226">
        <v>19</v>
      </c>
      <c r="I1228" s="227"/>
      <c r="J1228" s="223"/>
      <c r="K1228" s="223"/>
      <c r="L1228" s="228"/>
      <c r="M1228" s="229"/>
      <c r="N1228" s="230"/>
      <c r="O1228" s="230"/>
      <c r="P1228" s="230"/>
      <c r="Q1228" s="230"/>
      <c r="R1228" s="230"/>
      <c r="S1228" s="230"/>
      <c r="T1228" s="231"/>
      <c r="AT1228" s="232" t="s">
        <v>222</v>
      </c>
      <c r="AU1228" s="232" t="s">
        <v>81</v>
      </c>
      <c r="AV1228" s="14" t="s">
        <v>81</v>
      </c>
      <c r="AW1228" s="14" t="s">
        <v>34</v>
      </c>
      <c r="AX1228" s="14" t="s">
        <v>73</v>
      </c>
      <c r="AY1228" s="232" t="s">
        <v>212</v>
      </c>
    </row>
    <row r="1229" spans="1:65" s="15" customFormat="1" ht="11.25">
      <c r="B1229" s="233"/>
      <c r="C1229" s="234"/>
      <c r="D1229" s="208" t="s">
        <v>222</v>
      </c>
      <c r="E1229" s="235" t="s">
        <v>21</v>
      </c>
      <c r="F1229" s="236" t="s">
        <v>226</v>
      </c>
      <c r="G1229" s="234"/>
      <c r="H1229" s="237">
        <v>66</v>
      </c>
      <c r="I1229" s="238"/>
      <c r="J1229" s="234"/>
      <c r="K1229" s="234"/>
      <c r="L1229" s="239"/>
      <c r="M1229" s="240"/>
      <c r="N1229" s="241"/>
      <c r="O1229" s="241"/>
      <c r="P1229" s="241"/>
      <c r="Q1229" s="241"/>
      <c r="R1229" s="241"/>
      <c r="S1229" s="241"/>
      <c r="T1229" s="242"/>
      <c r="AT1229" s="243" t="s">
        <v>222</v>
      </c>
      <c r="AU1229" s="243" t="s">
        <v>81</v>
      </c>
      <c r="AV1229" s="15" t="s">
        <v>88</v>
      </c>
      <c r="AW1229" s="15" t="s">
        <v>34</v>
      </c>
      <c r="AX1229" s="15" t="s">
        <v>79</v>
      </c>
      <c r="AY1229" s="243" t="s">
        <v>212</v>
      </c>
    </row>
    <row r="1230" spans="1:65" s="2" customFormat="1" ht="16.5" customHeight="1">
      <c r="A1230" s="36"/>
      <c r="B1230" s="37"/>
      <c r="C1230" s="255" t="s">
        <v>1639</v>
      </c>
      <c r="D1230" s="255" t="s">
        <v>328</v>
      </c>
      <c r="E1230" s="256" t="s">
        <v>1640</v>
      </c>
      <c r="F1230" s="257" t="s">
        <v>1641</v>
      </c>
      <c r="G1230" s="258" t="s">
        <v>217</v>
      </c>
      <c r="H1230" s="259">
        <v>21.78</v>
      </c>
      <c r="I1230" s="260"/>
      <c r="J1230" s="261">
        <f>ROUND(I1230*H1230,2)</f>
        <v>0</v>
      </c>
      <c r="K1230" s="257" t="s">
        <v>218</v>
      </c>
      <c r="L1230" s="262"/>
      <c r="M1230" s="263" t="s">
        <v>21</v>
      </c>
      <c r="N1230" s="264" t="s">
        <v>44</v>
      </c>
      <c r="O1230" s="66"/>
      <c r="P1230" s="204">
        <f>O1230*H1230</f>
        <v>0</v>
      </c>
      <c r="Q1230" s="204">
        <v>2.5000000000000001E-2</v>
      </c>
      <c r="R1230" s="204">
        <f>Q1230*H1230</f>
        <v>0.5445000000000001</v>
      </c>
      <c r="S1230" s="204">
        <v>0</v>
      </c>
      <c r="T1230" s="205">
        <f>S1230*H1230</f>
        <v>0</v>
      </c>
      <c r="U1230" s="36"/>
      <c r="V1230" s="36"/>
      <c r="W1230" s="36"/>
      <c r="X1230" s="36"/>
      <c r="Y1230" s="36"/>
      <c r="Z1230" s="36"/>
      <c r="AA1230" s="36"/>
      <c r="AB1230" s="36"/>
      <c r="AC1230" s="36"/>
      <c r="AD1230" s="36"/>
      <c r="AE1230" s="36"/>
      <c r="AR1230" s="206" t="s">
        <v>438</v>
      </c>
      <c r="AT1230" s="206" t="s">
        <v>328</v>
      </c>
      <c r="AU1230" s="206" t="s">
        <v>81</v>
      </c>
      <c r="AY1230" s="19" t="s">
        <v>212</v>
      </c>
      <c r="BE1230" s="207">
        <f>IF(N1230="základní",J1230,0)</f>
        <v>0</v>
      </c>
      <c r="BF1230" s="207">
        <f>IF(N1230="snížená",J1230,0)</f>
        <v>0</v>
      </c>
      <c r="BG1230" s="207">
        <f>IF(N1230="zákl. přenesená",J1230,0)</f>
        <v>0</v>
      </c>
      <c r="BH1230" s="207">
        <f>IF(N1230="sníž. přenesená",J1230,0)</f>
        <v>0</v>
      </c>
      <c r="BI1230" s="207">
        <f>IF(N1230="nulová",J1230,0)</f>
        <v>0</v>
      </c>
      <c r="BJ1230" s="19" t="s">
        <v>79</v>
      </c>
      <c r="BK1230" s="207">
        <f>ROUND(I1230*H1230,2)</f>
        <v>0</v>
      </c>
      <c r="BL1230" s="19" t="s">
        <v>327</v>
      </c>
      <c r="BM1230" s="206" t="s">
        <v>1642</v>
      </c>
    </row>
    <row r="1231" spans="1:65" s="14" customFormat="1" ht="11.25">
      <c r="B1231" s="222"/>
      <c r="C1231" s="223"/>
      <c r="D1231" s="208" t="s">
        <v>222</v>
      </c>
      <c r="E1231" s="224" t="s">
        <v>21</v>
      </c>
      <c r="F1231" s="225" t="s">
        <v>1643</v>
      </c>
      <c r="G1231" s="223"/>
      <c r="H1231" s="226">
        <v>19.8</v>
      </c>
      <c r="I1231" s="227"/>
      <c r="J1231" s="223"/>
      <c r="K1231" s="223"/>
      <c r="L1231" s="228"/>
      <c r="M1231" s="229"/>
      <c r="N1231" s="230"/>
      <c r="O1231" s="230"/>
      <c r="P1231" s="230"/>
      <c r="Q1231" s="230"/>
      <c r="R1231" s="230"/>
      <c r="S1231" s="230"/>
      <c r="T1231" s="231"/>
      <c r="AT1231" s="232" t="s">
        <v>222</v>
      </c>
      <c r="AU1231" s="232" t="s">
        <v>81</v>
      </c>
      <c r="AV1231" s="14" t="s">
        <v>81</v>
      </c>
      <c r="AW1231" s="14" t="s">
        <v>34</v>
      </c>
      <c r="AX1231" s="14" t="s">
        <v>79</v>
      </c>
      <c r="AY1231" s="232" t="s">
        <v>212</v>
      </c>
    </row>
    <row r="1232" spans="1:65" s="14" customFormat="1" ht="11.25">
      <c r="B1232" s="222"/>
      <c r="C1232" s="223"/>
      <c r="D1232" s="208" t="s">
        <v>222</v>
      </c>
      <c r="E1232" s="223"/>
      <c r="F1232" s="225" t="s">
        <v>1644</v>
      </c>
      <c r="G1232" s="223"/>
      <c r="H1232" s="226">
        <v>21.78</v>
      </c>
      <c r="I1232" s="227"/>
      <c r="J1232" s="223"/>
      <c r="K1232" s="223"/>
      <c r="L1232" s="228"/>
      <c r="M1232" s="229"/>
      <c r="N1232" s="230"/>
      <c r="O1232" s="230"/>
      <c r="P1232" s="230"/>
      <c r="Q1232" s="230"/>
      <c r="R1232" s="230"/>
      <c r="S1232" s="230"/>
      <c r="T1232" s="231"/>
      <c r="AT1232" s="232" t="s">
        <v>222</v>
      </c>
      <c r="AU1232" s="232" t="s">
        <v>81</v>
      </c>
      <c r="AV1232" s="14" t="s">
        <v>81</v>
      </c>
      <c r="AW1232" s="14" t="s">
        <v>4</v>
      </c>
      <c r="AX1232" s="14" t="s">
        <v>79</v>
      </c>
      <c r="AY1232" s="232" t="s">
        <v>212</v>
      </c>
    </row>
    <row r="1233" spans="1:65" s="2" customFormat="1" ht="21.75" customHeight="1">
      <c r="A1233" s="36"/>
      <c r="B1233" s="37"/>
      <c r="C1233" s="195" t="s">
        <v>1645</v>
      </c>
      <c r="D1233" s="195" t="s">
        <v>214</v>
      </c>
      <c r="E1233" s="196" t="s">
        <v>1646</v>
      </c>
      <c r="F1233" s="197" t="s">
        <v>1647</v>
      </c>
      <c r="G1233" s="198" t="s">
        <v>150</v>
      </c>
      <c r="H1233" s="199">
        <v>116.535</v>
      </c>
      <c r="I1233" s="200"/>
      <c r="J1233" s="201">
        <f>ROUND(I1233*H1233,2)</f>
        <v>0</v>
      </c>
      <c r="K1233" s="197" t="s">
        <v>218</v>
      </c>
      <c r="L1233" s="41"/>
      <c r="M1233" s="202" t="s">
        <v>21</v>
      </c>
      <c r="N1233" s="203" t="s">
        <v>44</v>
      </c>
      <c r="O1233" s="66"/>
      <c r="P1233" s="204">
        <f>O1233*H1233</f>
        <v>0</v>
      </c>
      <c r="Q1233" s="204">
        <v>4.0000000000000003E-5</v>
      </c>
      <c r="R1233" s="204">
        <f>Q1233*H1233</f>
        <v>4.6614000000000004E-3</v>
      </c>
      <c r="S1233" s="204">
        <v>0</v>
      </c>
      <c r="T1233" s="205">
        <f>S1233*H1233</f>
        <v>0</v>
      </c>
      <c r="U1233" s="36"/>
      <c r="V1233" s="36"/>
      <c r="W1233" s="36"/>
      <c r="X1233" s="36"/>
      <c r="Y1233" s="36"/>
      <c r="Z1233" s="36"/>
      <c r="AA1233" s="36"/>
      <c r="AB1233" s="36"/>
      <c r="AC1233" s="36"/>
      <c r="AD1233" s="36"/>
      <c r="AE1233" s="36"/>
      <c r="AR1233" s="206" t="s">
        <v>327</v>
      </c>
      <c r="AT1233" s="206" t="s">
        <v>214</v>
      </c>
      <c r="AU1233" s="206" t="s">
        <v>81</v>
      </c>
      <c r="AY1233" s="19" t="s">
        <v>212</v>
      </c>
      <c r="BE1233" s="207">
        <f>IF(N1233="základní",J1233,0)</f>
        <v>0</v>
      </c>
      <c r="BF1233" s="207">
        <f>IF(N1233="snížená",J1233,0)</f>
        <v>0</v>
      </c>
      <c r="BG1233" s="207">
        <f>IF(N1233="zákl. přenesená",J1233,0)</f>
        <v>0</v>
      </c>
      <c r="BH1233" s="207">
        <f>IF(N1233="sníž. přenesená",J1233,0)</f>
        <v>0</v>
      </c>
      <c r="BI1233" s="207">
        <f>IF(N1233="nulová",J1233,0)</f>
        <v>0</v>
      </c>
      <c r="BJ1233" s="19" t="s">
        <v>79</v>
      </c>
      <c r="BK1233" s="207">
        <f>ROUND(I1233*H1233,2)</f>
        <v>0</v>
      </c>
      <c r="BL1233" s="19" t="s">
        <v>327</v>
      </c>
      <c r="BM1233" s="206" t="s">
        <v>1648</v>
      </c>
    </row>
    <row r="1234" spans="1:65" s="13" customFormat="1" ht="11.25">
      <c r="B1234" s="212"/>
      <c r="C1234" s="213"/>
      <c r="D1234" s="208" t="s">
        <v>222</v>
      </c>
      <c r="E1234" s="214" t="s">
        <v>21</v>
      </c>
      <c r="F1234" s="215" t="s">
        <v>1649</v>
      </c>
      <c r="G1234" s="213"/>
      <c r="H1234" s="214" t="s">
        <v>21</v>
      </c>
      <c r="I1234" s="216"/>
      <c r="J1234" s="213"/>
      <c r="K1234" s="213"/>
      <c r="L1234" s="217"/>
      <c r="M1234" s="218"/>
      <c r="N1234" s="219"/>
      <c r="O1234" s="219"/>
      <c r="P1234" s="219"/>
      <c r="Q1234" s="219"/>
      <c r="R1234" s="219"/>
      <c r="S1234" s="219"/>
      <c r="T1234" s="220"/>
      <c r="AT1234" s="221" t="s">
        <v>222</v>
      </c>
      <c r="AU1234" s="221" t="s">
        <v>81</v>
      </c>
      <c r="AV1234" s="13" t="s">
        <v>79</v>
      </c>
      <c r="AW1234" s="13" t="s">
        <v>34</v>
      </c>
      <c r="AX1234" s="13" t="s">
        <v>73</v>
      </c>
      <c r="AY1234" s="221" t="s">
        <v>212</v>
      </c>
    </row>
    <row r="1235" spans="1:65" s="13" customFormat="1" ht="11.25">
      <c r="B1235" s="212"/>
      <c r="C1235" s="213"/>
      <c r="D1235" s="208" t="s">
        <v>222</v>
      </c>
      <c r="E1235" s="214" t="s">
        <v>21</v>
      </c>
      <c r="F1235" s="215" t="s">
        <v>1394</v>
      </c>
      <c r="G1235" s="213"/>
      <c r="H1235" s="214" t="s">
        <v>21</v>
      </c>
      <c r="I1235" s="216"/>
      <c r="J1235" s="213"/>
      <c r="K1235" s="213"/>
      <c r="L1235" s="217"/>
      <c r="M1235" s="218"/>
      <c r="N1235" s="219"/>
      <c r="O1235" s="219"/>
      <c r="P1235" s="219"/>
      <c r="Q1235" s="219"/>
      <c r="R1235" s="219"/>
      <c r="S1235" s="219"/>
      <c r="T1235" s="220"/>
      <c r="AT1235" s="221" t="s">
        <v>222</v>
      </c>
      <c r="AU1235" s="221" t="s">
        <v>81</v>
      </c>
      <c r="AV1235" s="13" t="s">
        <v>79</v>
      </c>
      <c r="AW1235" s="13" t="s">
        <v>34</v>
      </c>
      <c r="AX1235" s="13" t="s">
        <v>73</v>
      </c>
      <c r="AY1235" s="221" t="s">
        <v>212</v>
      </c>
    </row>
    <row r="1236" spans="1:65" s="14" customFormat="1" ht="11.25">
      <c r="B1236" s="222"/>
      <c r="C1236" s="223"/>
      <c r="D1236" s="208" t="s">
        <v>222</v>
      </c>
      <c r="E1236" s="224" t="s">
        <v>21</v>
      </c>
      <c r="F1236" s="225" t="s">
        <v>1650</v>
      </c>
      <c r="G1236" s="223"/>
      <c r="H1236" s="226">
        <v>60.5</v>
      </c>
      <c r="I1236" s="227"/>
      <c r="J1236" s="223"/>
      <c r="K1236" s="223"/>
      <c r="L1236" s="228"/>
      <c r="M1236" s="229"/>
      <c r="N1236" s="230"/>
      <c r="O1236" s="230"/>
      <c r="P1236" s="230"/>
      <c r="Q1236" s="230"/>
      <c r="R1236" s="230"/>
      <c r="S1236" s="230"/>
      <c r="T1236" s="231"/>
      <c r="AT1236" s="232" t="s">
        <v>222</v>
      </c>
      <c r="AU1236" s="232" t="s">
        <v>81</v>
      </c>
      <c r="AV1236" s="14" t="s">
        <v>81</v>
      </c>
      <c r="AW1236" s="14" t="s">
        <v>34</v>
      </c>
      <c r="AX1236" s="14" t="s">
        <v>73</v>
      </c>
      <c r="AY1236" s="232" t="s">
        <v>212</v>
      </c>
    </row>
    <row r="1237" spans="1:65" s="13" customFormat="1" ht="11.25">
      <c r="B1237" s="212"/>
      <c r="C1237" s="213"/>
      <c r="D1237" s="208" t="s">
        <v>222</v>
      </c>
      <c r="E1237" s="214" t="s">
        <v>21</v>
      </c>
      <c r="F1237" s="215" t="s">
        <v>1396</v>
      </c>
      <c r="G1237" s="213"/>
      <c r="H1237" s="214" t="s">
        <v>21</v>
      </c>
      <c r="I1237" s="216"/>
      <c r="J1237" s="213"/>
      <c r="K1237" s="213"/>
      <c r="L1237" s="217"/>
      <c r="M1237" s="218"/>
      <c r="N1237" s="219"/>
      <c r="O1237" s="219"/>
      <c r="P1237" s="219"/>
      <c r="Q1237" s="219"/>
      <c r="R1237" s="219"/>
      <c r="S1237" s="219"/>
      <c r="T1237" s="220"/>
      <c r="AT1237" s="221" t="s">
        <v>222</v>
      </c>
      <c r="AU1237" s="221" t="s">
        <v>81</v>
      </c>
      <c r="AV1237" s="13" t="s">
        <v>79</v>
      </c>
      <c r="AW1237" s="13" t="s">
        <v>34</v>
      </c>
      <c r="AX1237" s="13" t="s">
        <v>73</v>
      </c>
      <c r="AY1237" s="221" t="s">
        <v>212</v>
      </c>
    </row>
    <row r="1238" spans="1:65" s="14" customFormat="1" ht="11.25">
      <c r="B1238" s="222"/>
      <c r="C1238" s="223"/>
      <c r="D1238" s="208" t="s">
        <v>222</v>
      </c>
      <c r="E1238" s="224" t="s">
        <v>21</v>
      </c>
      <c r="F1238" s="225" t="s">
        <v>1651</v>
      </c>
      <c r="G1238" s="223"/>
      <c r="H1238" s="226">
        <v>27</v>
      </c>
      <c r="I1238" s="227"/>
      <c r="J1238" s="223"/>
      <c r="K1238" s="223"/>
      <c r="L1238" s="228"/>
      <c r="M1238" s="229"/>
      <c r="N1238" s="230"/>
      <c r="O1238" s="230"/>
      <c r="P1238" s="230"/>
      <c r="Q1238" s="230"/>
      <c r="R1238" s="230"/>
      <c r="S1238" s="230"/>
      <c r="T1238" s="231"/>
      <c r="AT1238" s="232" t="s">
        <v>222</v>
      </c>
      <c r="AU1238" s="232" t="s">
        <v>81</v>
      </c>
      <c r="AV1238" s="14" t="s">
        <v>81</v>
      </c>
      <c r="AW1238" s="14" t="s">
        <v>34</v>
      </c>
      <c r="AX1238" s="14" t="s">
        <v>73</v>
      </c>
      <c r="AY1238" s="232" t="s">
        <v>212</v>
      </c>
    </row>
    <row r="1239" spans="1:65" s="15" customFormat="1" ht="11.25">
      <c r="B1239" s="233"/>
      <c r="C1239" s="234"/>
      <c r="D1239" s="208" t="s">
        <v>222</v>
      </c>
      <c r="E1239" s="235" t="s">
        <v>21</v>
      </c>
      <c r="F1239" s="236" t="s">
        <v>226</v>
      </c>
      <c r="G1239" s="234"/>
      <c r="H1239" s="237">
        <v>87.5</v>
      </c>
      <c r="I1239" s="238"/>
      <c r="J1239" s="234"/>
      <c r="K1239" s="234"/>
      <c r="L1239" s="239"/>
      <c r="M1239" s="240"/>
      <c r="N1239" s="241"/>
      <c r="O1239" s="241"/>
      <c r="P1239" s="241"/>
      <c r="Q1239" s="241"/>
      <c r="R1239" s="241"/>
      <c r="S1239" s="241"/>
      <c r="T1239" s="242"/>
      <c r="AT1239" s="243" t="s">
        <v>222</v>
      </c>
      <c r="AU1239" s="243" t="s">
        <v>81</v>
      </c>
      <c r="AV1239" s="15" t="s">
        <v>88</v>
      </c>
      <c r="AW1239" s="15" t="s">
        <v>34</v>
      </c>
      <c r="AX1239" s="15" t="s">
        <v>73</v>
      </c>
      <c r="AY1239" s="243" t="s">
        <v>212</v>
      </c>
    </row>
    <row r="1240" spans="1:65" s="13" customFormat="1" ht="11.25">
      <c r="B1240" s="212"/>
      <c r="C1240" s="213"/>
      <c r="D1240" s="208" t="s">
        <v>222</v>
      </c>
      <c r="E1240" s="214" t="s">
        <v>21</v>
      </c>
      <c r="F1240" s="215" t="s">
        <v>1531</v>
      </c>
      <c r="G1240" s="213"/>
      <c r="H1240" s="214" t="s">
        <v>21</v>
      </c>
      <c r="I1240" s="216"/>
      <c r="J1240" s="213"/>
      <c r="K1240" s="213"/>
      <c r="L1240" s="217"/>
      <c r="M1240" s="218"/>
      <c r="N1240" s="219"/>
      <c r="O1240" s="219"/>
      <c r="P1240" s="219"/>
      <c r="Q1240" s="219"/>
      <c r="R1240" s="219"/>
      <c r="S1240" s="219"/>
      <c r="T1240" s="220"/>
      <c r="AT1240" s="221" t="s">
        <v>222</v>
      </c>
      <c r="AU1240" s="221" t="s">
        <v>81</v>
      </c>
      <c r="AV1240" s="13" t="s">
        <v>79</v>
      </c>
      <c r="AW1240" s="13" t="s">
        <v>34</v>
      </c>
      <c r="AX1240" s="13" t="s">
        <v>73</v>
      </c>
      <c r="AY1240" s="221" t="s">
        <v>212</v>
      </c>
    </row>
    <row r="1241" spans="1:65" s="13" customFormat="1" ht="11.25">
      <c r="B1241" s="212"/>
      <c r="C1241" s="213"/>
      <c r="D1241" s="208" t="s">
        <v>222</v>
      </c>
      <c r="E1241" s="214" t="s">
        <v>21</v>
      </c>
      <c r="F1241" s="215" t="s">
        <v>1408</v>
      </c>
      <c r="G1241" s="213"/>
      <c r="H1241" s="214" t="s">
        <v>21</v>
      </c>
      <c r="I1241" s="216"/>
      <c r="J1241" s="213"/>
      <c r="K1241" s="213"/>
      <c r="L1241" s="217"/>
      <c r="M1241" s="218"/>
      <c r="N1241" s="219"/>
      <c r="O1241" s="219"/>
      <c r="P1241" s="219"/>
      <c r="Q1241" s="219"/>
      <c r="R1241" s="219"/>
      <c r="S1241" s="219"/>
      <c r="T1241" s="220"/>
      <c r="AT1241" s="221" t="s">
        <v>222</v>
      </c>
      <c r="AU1241" s="221" t="s">
        <v>81</v>
      </c>
      <c r="AV1241" s="13" t="s">
        <v>79</v>
      </c>
      <c r="AW1241" s="13" t="s">
        <v>34</v>
      </c>
      <c r="AX1241" s="13" t="s">
        <v>73</v>
      </c>
      <c r="AY1241" s="221" t="s">
        <v>212</v>
      </c>
    </row>
    <row r="1242" spans="1:65" s="14" customFormat="1" ht="11.25">
      <c r="B1242" s="222"/>
      <c r="C1242" s="223"/>
      <c r="D1242" s="208" t="s">
        <v>222</v>
      </c>
      <c r="E1242" s="224" t="s">
        <v>21</v>
      </c>
      <c r="F1242" s="225" t="s">
        <v>1536</v>
      </c>
      <c r="G1242" s="223"/>
      <c r="H1242" s="226">
        <v>19.760000000000002</v>
      </c>
      <c r="I1242" s="227"/>
      <c r="J1242" s="223"/>
      <c r="K1242" s="223"/>
      <c r="L1242" s="228"/>
      <c r="M1242" s="229"/>
      <c r="N1242" s="230"/>
      <c r="O1242" s="230"/>
      <c r="P1242" s="230"/>
      <c r="Q1242" s="230"/>
      <c r="R1242" s="230"/>
      <c r="S1242" s="230"/>
      <c r="T1242" s="231"/>
      <c r="AT1242" s="232" t="s">
        <v>222</v>
      </c>
      <c r="AU1242" s="232" t="s">
        <v>81</v>
      </c>
      <c r="AV1242" s="14" t="s">
        <v>81</v>
      </c>
      <c r="AW1242" s="14" t="s">
        <v>34</v>
      </c>
      <c r="AX1242" s="14" t="s">
        <v>73</v>
      </c>
      <c r="AY1242" s="232" t="s">
        <v>212</v>
      </c>
    </row>
    <row r="1243" spans="1:65" s="13" customFormat="1" ht="11.25">
      <c r="B1243" s="212"/>
      <c r="C1243" s="213"/>
      <c r="D1243" s="208" t="s">
        <v>222</v>
      </c>
      <c r="E1243" s="214" t="s">
        <v>21</v>
      </c>
      <c r="F1243" s="215" t="s">
        <v>1410</v>
      </c>
      <c r="G1243" s="213"/>
      <c r="H1243" s="214" t="s">
        <v>21</v>
      </c>
      <c r="I1243" s="216"/>
      <c r="J1243" s="213"/>
      <c r="K1243" s="213"/>
      <c r="L1243" s="217"/>
      <c r="M1243" s="218"/>
      <c r="N1243" s="219"/>
      <c r="O1243" s="219"/>
      <c r="P1243" s="219"/>
      <c r="Q1243" s="219"/>
      <c r="R1243" s="219"/>
      <c r="S1243" s="219"/>
      <c r="T1243" s="220"/>
      <c r="AT1243" s="221" t="s">
        <v>222</v>
      </c>
      <c r="AU1243" s="221" t="s">
        <v>81</v>
      </c>
      <c r="AV1243" s="13" t="s">
        <v>79</v>
      </c>
      <c r="AW1243" s="13" t="s">
        <v>34</v>
      </c>
      <c r="AX1243" s="13" t="s">
        <v>73</v>
      </c>
      <c r="AY1243" s="221" t="s">
        <v>212</v>
      </c>
    </row>
    <row r="1244" spans="1:65" s="14" customFormat="1" ht="11.25">
      <c r="B1244" s="222"/>
      <c r="C1244" s="223"/>
      <c r="D1244" s="208" t="s">
        <v>222</v>
      </c>
      <c r="E1244" s="224" t="s">
        <v>21</v>
      </c>
      <c r="F1244" s="225" t="s">
        <v>1537</v>
      </c>
      <c r="G1244" s="223"/>
      <c r="H1244" s="226">
        <v>9.2750000000000004</v>
      </c>
      <c r="I1244" s="227"/>
      <c r="J1244" s="223"/>
      <c r="K1244" s="223"/>
      <c r="L1244" s="228"/>
      <c r="M1244" s="229"/>
      <c r="N1244" s="230"/>
      <c r="O1244" s="230"/>
      <c r="P1244" s="230"/>
      <c r="Q1244" s="230"/>
      <c r="R1244" s="230"/>
      <c r="S1244" s="230"/>
      <c r="T1244" s="231"/>
      <c r="AT1244" s="232" t="s">
        <v>222</v>
      </c>
      <c r="AU1244" s="232" t="s">
        <v>81</v>
      </c>
      <c r="AV1244" s="14" t="s">
        <v>81</v>
      </c>
      <c r="AW1244" s="14" t="s">
        <v>34</v>
      </c>
      <c r="AX1244" s="14" t="s">
        <v>73</v>
      </c>
      <c r="AY1244" s="232" t="s">
        <v>212</v>
      </c>
    </row>
    <row r="1245" spans="1:65" s="15" customFormat="1" ht="11.25">
      <c r="B1245" s="233"/>
      <c r="C1245" s="234"/>
      <c r="D1245" s="208" t="s">
        <v>222</v>
      </c>
      <c r="E1245" s="235" t="s">
        <v>21</v>
      </c>
      <c r="F1245" s="236" t="s">
        <v>226</v>
      </c>
      <c r="G1245" s="234"/>
      <c r="H1245" s="237">
        <v>29.035</v>
      </c>
      <c r="I1245" s="238"/>
      <c r="J1245" s="234"/>
      <c r="K1245" s="234"/>
      <c r="L1245" s="239"/>
      <c r="M1245" s="240"/>
      <c r="N1245" s="241"/>
      <c r="O1245" s="241"/>
      <c r="P1245" s="241"/>
      <c r="Q1245" s="241"/>
      <c r="R1245" s="241"/>
      <c r="S1245" s="241"/>
      <c r="T1245" s="242"/>
      <c r="AT1245" s="243" t="s">
        <v>222</v>
      </c>
      <c r="AU1245" s="243" t="s">
        <v>81</v>
      </c>
      <c r="AV1245" s="15" t="s">
        <v>88</v>
      </c>
      <c r="AW1245" s="15" t="s">
        <v>34</v>
      </c>
      <c r="AX1245" s="15" t="s">
        <v>73</v>
      </c>
      <c r="AY1245" s="243" t="s">
        <v>212</v>
      </c>
    </row>
    <row r="1246" spans="1:65" s="16" customFormat="1" ht="11.25">
      <c r="B1246" s="244"/>
      <c r="C1246" s="245"/>
      <c r="D1246" s="208" t="s">
        <v>222</v>
      </c>
      <c r="E1246" s="246" t="s">
        <v>21</v>
      </c>
      <c r="F1246" s="247" t="s">
        <v>239</v>
      </c>
      <c r="G1246" s="245"/>
      <c r="H1246" s="248">
        <v>116.535</v>
      </c>
      <c r="I1246" s="249"/>
      <c r="J1246" s="245"/>
      <c r="K1246" s="245"/>
      <c r="L1246" s="250"/>
      <c r="M1246" s="251"/>
      <c r="N1246" s="252"/>
      <c r="O1246" s="252"/>
      <c r="P1246" s="252"/>
      <c r="Q1246" s="252"/>
      <c r="R1246" s="252"/>
      <c r="S1246" s="252"/>
      <c r="T1246" s="253"/>
      <c r="AT1246" s="254" t="s">
        <v>222</v>
      </c>
      <c r="AU1246" s="254" t="s">
        <v>81</v>
      </c>
      <c r="AV1246" s="16" t="s">
        <v>93</v>
      </c>
      <c r="AW1246" s="16" t="s">
        <v>34</v>
      </c>
      <c r="AX1246" s="16" t="s">
        <v>79</v>
      </c>
      <c r="AY1246" s="254" t="s">
        <v>212</v>
      </c>
    </row>
    <row r="1247" spans="1:65" s="2" customFormat="1" ht="21.75" customHeight="1">
      <c r="A1247" s="36"/>
      <c r="B1247" s="37"/>
      <c r="C1247" s="255" t="s">
        <v>1652</v>
      </c>
      <c r="D1247" s="255" t="s">
        <v>328</v>
      </c>
      <c r="E1247" s="256" t="s">
        <v>1653</v>
      </c>
      <c r="F1247" s="257" t="s">
        <v>1654</v>
      </c>
      <c r="G1247" s="258" t="s">
        <v>150</v>
      </c>
      <c r="H1247" s="259">
        <v>134.01499999999999</v>
      </c>
      <c r="I1247" s="260"/>
      <c r="J1247" s="261">
        <f>ROUND(I1247*H1247,2)</f>
        <v>0</v>
      </c>
      <c r="K1247" s="257" t="s">
        <v>218</v>
      </c>
      <c r="L1247" s="262"/>
      <c r="M1247" s="263" t="s">
        <v>21</v>
      </c>
      <c r="N1247" s="264" t="s">
        <v>44</v>
      </c>
      <c r="O1247" s="66"/>
      <c r="P1247" s="204">
        <f>O1247*H1247</f>
        <v>0</v>
      </c>
      <c r="Q1247" s="204">
        <v>1E-3</v>
      </c>
      <c r="R1247" s="204">
        <f>Q1247*H1247</f>
        <v>0.134015</v>
      </c>
      <c r="S1247" s="204">
        <v>0</v>
      </c>
      <c r="T1247" s="205">
        <f>S1247*H1247</f>
        <v>0</v>
      </c>
      <c r="U1247" s="36"/>
      <c r="V1247" s="36"/>
      <c r="W1247" s="36"/>
      <c r="X1247" s="36"/>
      <c r="Y1247" s="36"/>
      <c r="Z1247" s="36"/>
      <c r="AA1247" s="36"/>
      <c r="AB1247" s="36"/>
      <c r="AC1247" s="36"/>
      <c r="AD1247" s="36"/>
      <c r="AE1247" s="36"/>
      <c r="AR1247" s="206" t="s">
        <v>438</v>
      </c>
      <c r="AT1247" s="206" t="s">
        <v>328</v>
      </c>
      <c r="AU1247" s="206" t="s">
        <v>81</v>
      </c>
      <c r="AY1247" s="19" t="s">
        <v>212</v>
      </c>
      <c r="BE1247" s="207">
        <f>IF(N1247="základní",J1247,0)</f>
        <v>0</v>
      </c>
      <c r="BF1247" s="207">
        <f>IF(N1247="snížená",J1247,0)</f>
        <v>0</v>
      </c>
      <c r="BG1247" s="207">
        <f>IF(N1247="zákl. přenesená",J1247,0)</f>
        <v>0</v>
      </c>
      <c r="BH1247" s="207">
        <f>IF(N1247="sníž. přenesená",J1247,0)</f>
        <v>0</v>
      </c>
      <c r="BI1247" s="207">
        <f>IF(N1247="nulová",J1247,0)</f>
        <v>0</v>
      </c>
      <c r="BJ1247" s="19" t="s">
        <v>79</v>
      </c>
      <c r="BK1247" s="207">
        <f>ROUND(I1247*H1247,2)</f>
        <v>0</v>
      </c>
      <c r="BL1247" s="19" t="s">
        <v>327</v>
      </c>
      <c r="BM1247" s="206" t="s">
        <v>1655</v>
      </c>
    </row>
    <row r="1248" spans="1:65" s="14" customFormat="1" ht="11.25">
      <c r="B1248" s="222"/>
      <c r="C1248" s="223"/>
      <c r="D1248" s="208" t="s">
        <v>222</v>
      </c>
      <c r="E1248" s="223"/>
      <c r="F1248" s="225" t="s">
        <v>1656</v>
      </c>
      <c r="G1248" s="223"/>
      <c r="H1248" s="226">
        <v>134.01499999999999</v>
      </c>
      <c r="I1248" s="227"/>
      <c r="J1248" s="223"/>
      <c r="K1248" s="223"/>
      <c r="L1248" s="228"/>
      <c r="M1248" s="229"/>
      <c r="N1248" s="230"/>
      <c r="O1248" s="230"/>
      <c r="P1248" s="230"/>
      <c r="Q1248" s="230"/>
      <c r="R1248" s="230"/>
      <c r="S1248" s="230"/>
      <c r="T1248" s="231"/>
      <c r="AT1248" s="232" t="s">
        <v>222</v>
      </c>
      <c r="AU1248" s="232" t="s">
        <v>81</v>
      </c>
      <c r="AV1248" s="14" t="s">
        <v>81</v>
      </c>
      <c r="AW1248" s="14" t="s">
        <v>4</v>
      </c>
      <c r="AX1248" s="14" t="s">
        <v>79</v>
      </c>
      <c r="AY1248" s="232" t="s">
        <v>212</v>
      </c>
    </row>
    <row r="1249" spans="1:65" s="2" customFormat="1" ht="21.75" customHeight="1">
      <c r="A1249" s="36"/>
      <c r="B1249" s="37"/>
      <c r="C1249" s="195" t="s">
        <v>1657</v>
      </c>
      <c r="D1249" s="195" t="s">
        <v>214</v>
      </c>
      <c r="E1249" s="196" t="s">
        <v>1658</v>
      </c>
      <c r="F1249" s="197" t="s">
        <v>1659</v>
      </c>
      <c r="G1249" s="198" t="s">
        <v>150</v>
      </c>
      <c r="H1249" s="199">
        <v>116.535</v>
      </c>
      <c r="I1249" s="200"/>
      <c r="J1249" s="201">
        <f>ROUND(I1249*H1249,2)</f>
        <v>0</v>
      </c>
      <c r="K1249" s="197" t="s">
        <v>218</v>
      </c>
      <c r="L1249" s="41"/>
      <c r="M1249" s="202" t="s">
        <v>21</v>
      </c>
      <c r="N1249" s="203" t="s">
        <v>44</v>
      </c>
      <c r="O1249" s="66"/>
      <c r="P1249" s="204">
        <f>O1249*H1249</f>
        <v>0</v>
      </c>
      <c r="Q1249" s="204">
        <v>0</v>
      </c>
      <c r="R1249" s="204">
        <f>Q1249*H1249</f>
        <v>0</v>
      </c>
      <c r="S1249" s="204">
        <v>0</v>
      </c>
      <c r="T1249" s="205">
        <f>S1249*H1249</f>
        <v>0</v>
      </c>
      <c r="U1249" s="36"/>
      <c r="V1249" s="36"/>
      <c r="W1249" s="36"/>
      <c r="X1249" s="36"/>
      <c r="Y1249" s="36"/>
      <c r="Z1249" s="36"/>
      <c r="AA1249" s="36"/>
      <c r="AB1249" s="36"/>
      <c r="AC1249" s="36"/>
      <c r="AD1249" s="36"/>
      <c r="AE1249" s="36"/>
      <c r="AR1249" s="206" t="s">
        <v>327</v>
      </c>
      <c r="AT1249" s="206" t="s">
        <v>214</v>
      </c>
      <c r="AU1249" s="206" t="s">
        <v>81</v>
      </c>
      <c r="AY1249" s="19" t="s">
        <v>212</v>
      </c>
      <c r="BE1249" s="207">
        <f>IF(N1249="základní",J1249,0)</f>
        <v>0</v>
      </c>
      <c r="BF1249" s="207">
        <f>IF(N1249="snížená",J1249,0)</f>
        <v>0</v>
      </c>
      <c r="BG1249" s="207">
        <f>IF(N1249="zákl. přenesená",J1249,0)</f>
        <v>0</v>
      </c>
      <c r="BH1249" s="207">
        <f>IF(N1249="sníž. přenesená",J1249,0)</f>
        <v>0</v>
      </c>
      <c r="BI1249" s="207">
        <f>IF(N1249="nulová",J1249,0)</f>
        <v>0</v>
      </c>
      <c r="BJ1249" s="19" t="s">
        <v>79</v>
      </c>
      <c r="BK1249" s="207">
        <f>ROUND(I1249*H1249,2)</f>
        <v>0</v>
      </c>
      <c r="BL1249" s="19" t="s">
        <v>327</v>
      </c>
      <c r="BM1249" s="206" t="s">
        <v>1660</v>
      </c>
    </row>
    <row r="1250" spans="1:65" s="14" customFormat="1" ht="11.25">
      <c r="B1250" s="222"/>
      <c r="C1250" s="223"/>
      <c r="D1250" s="208" t="s">
        <v>222</v>
      </c>
      <c r="E1250" s="224" t="s">
        <v>21</v>
      </c>
      <c r="F1250" s="225" t="s">
        <v>1661</v>
      </c>
      <c r="G1250" s="223"/>
      <c r="H1250" s="226">
        <v>116.535</v>
      </c>
      <c r="I1250" s="227"/>
      <c r="J1250" s="223"/>
      <c r="K1250" s="223"/>
      <c r="L1250" s="228"/>
      <c r="M1250" s="229"/>
      <c r="N1250" s="230"/>
      <c r="O1250" s="230"/>
      <c r="P1250" s="230"/>
      <c r="Q1250" s="230"/>
      <c r="R1250" s="230"/>
      <c r="S1250" s="230"/>
      <c r="T1250" s="231"/>
      <c r="AT1250" s="232" t="s">
        <v>222</v>
      </c>
      <c r="AU1250" s="232" t="s">
        <v>81</v>
      </c>
      <c r="AV1250" s="14" t="s">
        <v>81</v>
      </c>
      <c r="AW1250" s="14" t="s">
        <v>34</v>
      </c>
      <c r="AX1250" s="14" t="s">
        <v>79</v>
      </c>
      <c r="AY1250" s="232" t="s">
        <v>212</v>
      </c>
    </row>
    <row r="1251" spans="1:65" s="2" customFormat="1" ht="16.5" customHeight="1">
      <c r="A1251" s="36"/>
      <c r="B1251" s="37"/>
      <c r="C1251" s="255" t="s">
        <v>1662</v>
      </c>
      <c r="D1251" s="255" t="s">
        <v>328</v>
      </c>
      <c r="E1251" s="256" t="s">
        <v>1663</v>
      </c>
      <c r="F1251" s="257" t="s">
        <v>1664</v>
      </c>
      <c r="G1251" s="258" t="s">
        <v>306</v>
      </c>
      <c r="H1251" s="259">
        <v>0.23300000000000001</v>
      </c>
      <c r="I1251" s="260"/>
      <c r="J1251" s="261">
        <f>ROUND(I1251*H1251,2)</f>
        <v>0</v>
      </c>
      <c r="K1251" s="257" t="s">
        <v>218</v>
      </c>
      <c r="L1251" s="262"/>
      <c r="M1251" s="263" t="s">
        <v>21</v>
      </c>
      <c r="N1251" s="264" t="s">
        <v>44</v>
      </c>
      <c r="O1251" s="66"/>
      <c r="P1251" s="204">
        <f>O1251*H1251</f>
        <v>0</v>
      </c>
      <c r="Q1251" s="204">
        <v>1</v>
      </c>
      <c r="R1251" s="204">
        <f>Q1251*H1251</f>
        <v>0.23300000000000001</v>
      </c>
      <c r="S1251" s="204">
        <v>0</v>
      </c>
      <c r="T1251" s="205">
        <f>S1251*H1251</f>
        <v>0</v>
      </c>
      <c r="U1251" s="36"/>
      <c r="V1251" s="36"/>
      <c r="W1251" s="36"/>
      <c r="X1251" s="36"/>
      <c r="Y1251" s="36"/>
      <c r="Z1251" s="36"/>
      <c r="AA1251" s="36"/>
      <c r="AB1251" s="36"/>
      <c r="AC1251" s="36"/>
      <c r="AD1251" s="36"/>
      <c r="AE1251" s="36"/>
      <c r="AR1251" s="206" t="s">
        <v>438</v>
      </c>
      <c r="AT1251" s="206" t="s">
        <v>328</v>
      </c>
      <c r="AU1251" s="206" t="s">
        <v>81</v>
      </c>
      <c r="AY1251" s="19" t="s">
        <v>212</v>
      </c>
      <c r="BE1251" s="207">
        <f>IF(N1251="základní",J1251,0)</f>
        <v>0</v>
      </c>
      <c r="BF1251" s="207">
        <f>IF(N1251="snížená",J1251,0)</f>
        <v>0</v>
      </c>
      <c r="BG1251" s="207">
        <f>IF(N1251="zákl. přenesená",J1251,0)</f>
        <v>0</v>
      </c>
      <c r="BH1251" s="207">
        <f>IF(N1251="sníž. přenesená",J1251,0)</f>
        <v>0</v>
      </c>
      <c r="BI1251" s="207">
        <f>IF(N1251="nulová",J1251,0)</f>
        <v>0</v>
      </c>
      <c r="BJ1251" s="19" t="s">
        <v>79</v>
      </c>
      <c r="BK1251" s="207">
        <f>ROUND(I1251*H1251,2)</f>
        <v>0</v>
      </c>
      <c r="BL1251" s="19" t="s">
        <v>327</v>
      </c>
      <c r="BM1251" s="206" t="s">
        <v>1665</v>
      </c>
    </row>
    <row r="1252" spans="1:65" s="14" customFormat="1" ht="11.25">
      <c r="B1252" s="222"/>
      <c r="C1252" s="223"/>
      <c r="D1252" s="208" t="s">
        <v>222</v>
      </c>
      <c r="E1252" s="223"/>
      <c r="F1252" s="225" t="s">
        <v>1666</v>
      </c>
      <c r="G1252" s="223"/>
      <c r="H1252" s="226">
        <v>0.23300000000000001</v>
      </c>
      <c r="I1252" s="227"/>
      <c r="J1252" s="223"/>
      <c r="K1252" s="223"/>
      <c r="L1252" s="228"/>
      <c r="M1252" s="229"/>
      <c r="N1252" s="230"/>
      <c r="O1252" s="230"/>
      <c r="P1252" s="230"/>
      <c r="Q1252" s="230"/>
      <c r="R1252" s="230"/>
      <c r="S1252" s="230"/>
      <c r="T1252" s="231"/>
      <c r="AT1252" s="232" t="s">
        <v>222</v>
      </c>
      <c r="AU1252" s="232" t="s">
        <v>81</v>
      </c>
      <c r="AV1252" s="14" t="s">
        <v>81</v>
      </c>
      <c r="AW1252" s="14" t="s">
        <v>4</v>
      </c>
      <c r="AX1252" s="14" t="s">
        <v>79</v>
      </c>
      <c r="AY1252" s="232" t="s">
        <v>212</v>
      </c>
    </row>
    <row r="1253" spans="1:65" s="2" customFormat="1" ht="21.75" customHeight="1">
      <c r="A1253" s="36"/>
      <c r="B1253" s="37"/>
      <c r="C1253" s="195" t="s">
        <v>1667</v>
      </c>
      <c r="D1253" s="195" t="s">
        <v>214</v>
      </c>
      <c r="E1253" s="196" t="s">
        <v>1668</v>
      </c>
      <c r="F1253" s="197" t="s">
        <v>1669</v>
      </c>
      <c r="G1253" s="198" t="s">
        <v>306</v>
      </c>
      <c r="H1253" s="199">
        <v>2.0430000000000001</v>
      </c>
      <c r="I1253" s="200"/>
      <c r="J1253" s="201">
        <f>ROUND(I1253*H1253,2)</f>
        <v>0</v>
      </c>
      <c r="K1253" s="197" t="s">
        <v>218</v>
      </c>
      <c r="L1253" s="41"/>
      <c r="M1253" s="202" t="s">
        <v>21</v>
      </c>
      <c r="N1253" s="203" t="s">
        <v>44</v>
      </c>
      <c r="O1253" s="66"/>
      <c r="P1253" s="204">
        <f>O1253*H1253</f>
        <v>0</v>
      </c>
      <c r="Q1253" s="204">
        <v>0</v>
      </c>
      <c r="R1253" s="204">
        <f>Q1253*H1253</f>
        <v>0</v>
      </c>
      <c r="S1253" s="204">
        <v>0</v>
      </c>
      <c r="T1253" s="205">
        <f>S1253*H1253</f>
        <v>0</v>
      </c>
      <c r="U1253" s="36"/>
      <c r="V1253" s="36"/>
      <c r="W1253" s="36"/>
      <c r="X1253" s="36"/>
      <c r="Y1253" s="36"/>
      <c r="Z1253" s="36"/>
      <c r="AA1253" s="36"/>
      <c r="AB1253" s="36"/>
      <c r="AC1253" s="36"/>
      <c r="AD1253" s="36"/>
      <c r="AE1253" s="36"/>
      <c r="AR1253" s="206" t="s">
        <v>327</v>
      </c>
      <c r="AT1253" s="206" t="s">
        <v>214</v>
      </c>
      <c r="AU1253" s="206" t="s">
        <v>81</v>
      </c>
      <c r="AY1253" s="19" t="s">
        <v>212</v>
      </c>
      <c r="BE1253" s="207">
        <f>IF(N1253="základní",J1253,0)</f>
        <v>0</v>
      </c>
      <c r="BF1253" s="207">
        <f>IF(N1253="snížená",J1253,0)</f>
        <v>0</v>
      </c>
      <c r="BG1253" s="207">
        <f>IF(N1253="zákl. přenesená",J1253,0)</f>
        <v>0</v>
      </c>
      <c r="BH1253" s="207">
        <f>IF(N1253="sníž. přenesená",J1253,0)</f>
        <v>0</v>
      </c>
      <c r="BI1253" s="207">
        <f>IF(N1253="nulová",J1253,0)</f>
        <v>0</v>
      </c>
      <c r="BJ1253" s="19" t="s">
        <v>79</v>
      </c>
      <c r="BK1253" s="207">
        <f>ROUND(I1253*H1253,2)</f>
        <v>0</v>
      </c>
      <c r="BL1253" s="19" t="s">
        <v>327</v>
      </c>
      <c r="BM1253" s="206" t="s">
        <v>1670</v>
      </c>
    </row>
    <row r="1254" spans="1:65" s="2" customFormat="1" ht="78">
      <c r="A1254" s="36"/>
      <c r="B1254" s="37"/>
      <c r="C1254" s="38"/>
      <c r="D1254" s="208" t="s">
        <v>220</v>
      </c>
      <c r="E1254" s="38"/>
      <c r="F1254" s="209" t="s">
        <v>1671</v>
      </c>
      <c r="G1254" s="38"/>
      <c r="H1254" s="38"/>
      <c r="I1254" s="119"/>
      <c r="J1254" s="38"/>
      <c r="K1254" s="38"/>
      <c r="L1254" s="41"/>
      <c r="M1254" s="210"/>
      <c r="N1254" s="211"/>
      <c r="O1254" s="66"/>
      <c r="P1254" s="66"/>
      <c r="Q1254" s="66"/>
      <c r="R1254" s="66"/>
      <c r="S1254" s="66"/>
      <c r="T1254" s="67"/>
      <c r="U1254" s="36"/>
      <c r="V1254" s="36"/>
      <c r="W1254" s="36"/>
      <c r="X1254" s="36"/>
      <c r="Y1254" s="36"/>
      <c r="Z1254" s="36"/>
      <c r="AA1254" s="36"/>
      <c r="AB1254" s="36"/>
      <c r="AC1254" s="36"/>
      <c r="AD1254" s="36"/>
      <c r="AE1254" s="36"/>
      <c r="AT1254" s="19" t="s">
        <v>220</v>
      </c>
      <c r="AU1254" s="19" t="s">
        <v>81</v>
      </c>
    </row>
    <row r="1255" spans="1:65" s="2" customFormat="1" ht="21.75" customHeight="1">
      <c r="A1255" s="36"/>
      <c r="B1255" s="37"/>
      <c r="C1255" s="195" t="s">
        <v>1672</v>
      </c>
      <c r="D1255" s="195" t="s">
        <v>214</v>
      </c>
      <c r="E1255" s="196" t="s">
        <v>1673</v>
      </c>
      <c r="F1255" s="197" t="s">
        <v>1674</v>
      </c>
      <c r="G1255" s="198" t="s">
        <v>306</v>
      </c>
      <c r="H1255" s="199">
        <v>2.0430000000000001</v>
      </c>
      <c r="I1255" s="200"/>
      <c r="J1255" s="201">
        <f>ROUND(I1255*H1255,2)</f>
        <v>0</v>
      </c>
      <c r="K1255" s="197" t="s">
        <v>218</v>
      </c>
      <c r="L1255" s="41"/>
      <c r="M1255" s="202" t="s">
        <v>21</v>
      </c>
      <c r="N1255" s="203" t="s">
        <v>44</v>
      </c>
      <c r="O1255" s="66"/>
      <c r="P1255" s="204">
        <f>O1255*H1255</f>
        <v>0</v>
      </c>
      <c r="Q1255" s="204">
        <v>0</v>
      </c>
      <c r="R1255" s="204">
        <f>Q1255*H1255</f>
        <v>0</v>
      </c>
      <c r="S1255" s="204">
        <v>0</v>
      </c>
      <c r="T1255" s="205">
        <f>S1255*H1255</f>
        <v>0</v>
      </c>
      <c r="U1255" s="36"/>
      <c r="V1255" s="36"/>
      <c r="W1255" s="36"/>
      <c r="X1255" s="36"/>
      <c r="Y1255" s="36"/>
      <c r="Z1255" s="36"/>
      <c r="AA1255" s="36"/>
      <c r="AB1255" s="36"/>
      <c r="AC1255" s="36"/>
      <c r="AD1255" s="36"/>
      <c r="AE1255" s="36"/>
      <c r="AR1255" s="206" t="s">
        <v>327</v>
      </c>
      <c r="AT1255" s="206" t="s">
        <v>214</v>
      </c>
      <c r="AU1255" s="206" t="s">
        <v>81</v>
      </c>
      <c r="AY1255" s="19" t="s">
        <v>212</v>
      </c>
      <c r="BE1255" s="207">
        <f>IF(N1255="základní",J1255,0)</f>
        <v>0</v>
      </c>
      <c r="BF1255" s="207">
        <f>IF(N1255="snížená",J1255,0)</f>
        <v>0</v>
      </c>
      <c r="BG1255" s="207">
        <f>IF(N1255="zákl. přenesená",J1255,0)</f>
        <v>0</v>
      </c>
      <c r="BH1255" s="207">
        <f>IF(N1255="sníž. přenesená",J1255,0)</f>
        <v>0</v>
      </c>
      <c r="BI1255" s="207">
        <f>IF(N1255="nulová",J1255,0)</f>
        <v>0</v>
      </c>
      <c r="BJ1255" s="19" t="s">
        <v>79</v>
      </c>
      <c r="BK1255" s="207">
        <f>ROUND(I1255*H1255,2)</f>
        <v>0</v>
      </c>
      <c r="BL1255" s="19" t="s">
        <v>327</v>
      </c>
      <c r="BM1255" s="206" t="s">
        <v>1675</v>
      </c>
    </row>
    <row r="1256" spans="1:65" s="2" customFormat="1" ht="78">
      <c r="A1256" s="36"/>
      <c r="B1256" s="37"/>
      <c r="C1256" s="38"/>
      <c r="D1256" s="208" t="s">
        <v>220</v>
      </c>
      <c r="E1256" s="38"/>
      <c r="F1256" s="209" t="s">
        <v>1671</v>
      </c>
      <c r="G1256" s="38"/>
      <c r="H1256" s="38"/>
      <c r="I1256" s="119"/>
      <c r="J1256" s="38"/>
      <c r="K1256" s="38"/>
      <c r="L1256" s="41"/>
      <c r="M1256" s="210"/>
      <c r="N1256" s="211"/>
      <c r="O1256" s="66"/>
      <c r="P1256" s="66"/>
      <c r="Q1256" s="66"/>
      <c r="R1256" s="66"/>
      <c r="S1256" s="66"/>
      <c r="T1256" s="67"/>
      <c r="U1256" s="36"/>
      <c r="V1256" s="36"/>
      <c r="W1256" s="36"/>
      <c r="X1256" s="36"/>
      <c r="Y1256" s="36"/>
      <c r="Z1256" s="36"/>
      <c r="AA1256" s="36"/>
      <c r="AB1256" s="36"/>
      <c r="AC1256" s="36"/>
      <c r="AD1256" s="36"/>
      <c r="AE1256" s="36"/>
      <c r="AT1256" s="19" t="s">
        <v>220</v>
      </c>
      <c r="AU1256" s="19" t="s">
        <v>81</v>
      </c>
    </row>
    <row r="1257" spans="1:65" s="12" customFormat="1" ht="22.9" customHeight="1">
      <c r="B1257" s="179"/>
      <c r="C1257" s="180"/>
      <c r="D1257" s="181" t="s">
        <v>72</v>
      </c>
      <c r="E1257" s="193" t="s">
        <v>1676</v>
      </c>
      <c r="F1257" s="193" t="s">
        <v>1677</v>
      </c>
      <c r="G1257" s="180"/>
      <c r="H1257" s="180"/>
      <c r="I1257" s="183"/>
      <c r="J1257" s="194">
        <f>BK1257</f>
        <v>0</v>
      </c>
      <c r="K1257" s="180"/>
      <c r="L1257" s="185"/>
      <c r="M1257" s="186"/>
      <c r="N1257" s="187"/>
      <c r="O1257" s="187"/>
      <c r="P1257" s="188">
        <f>SUM(P1258:P1266)</f>
        <v>0</v>
      </c>
      <c r="Q1257" s="187"/>
      <c r="R1257" s="188">
        <f>SUM(R1258:R1266)</f>
        <v>1.8079999999999999E-2</v>
      </c>
      <c r="S1257" s="187"/>
      <c r="T1257" s="189">
        <f>SUM(T1258:T1266)</f>
        <v>0</v>
      </c>
      <c r="AR1257" s="190" t="s">
        <v>81</v>
      </c>
      <c r="AT1257" s="191" t="s">
        <v>72</v>
      </c>
      <c r="AU1257" s="191" t="s">
        <v>79</v>
      </c>
      <c r="AY1257" s="190" t="s">
        <v>212</v>
      </c>
      <c r="BK1257" s="192">
        <f>SUM(BK1258:BK1266)</f>
        <v>0</v>
      </c>
    </row>
    <row r="1258" spans="1:65" s="2" customFormat="1" ht="16.5" customHeight="1">
      <c r="A1258" s="36"/>
      <c r="B1258" s="37"/>
      <c r="C1258" s="195" t="s">
        <v>1678</v>
      </c>
      <c r="D1258" s="195" t="s">
        <v>214</v>
      </c>
      <c r="E1258" s="196" t="s">
        <v>1679</v>
      </c>
      <c r="F1258" s="197" t="s">
        <v>1680</v>
      </c>
      <c r="G1258" s="198" t="s">
        <v>521</v>
      </c>
      <c r="H1258" s="199">
        <v>4</v>
      </c>
      <c r="I1258" s="200"/>
      <c r="J1258" s="201">
        <f>ROUND(I1258*H1258,2)</f>
        <v>0</v>
      </c>
      <c r="K1258" s="197" t="s">
        <v>218</v>
      </c>
      <c r="L1258" s="41"/>
      <c r="M1258" s="202" t="s">
        <v>21</v>
      </c>
      <c r="N1258" s="203" t="s">
        <v>44</v>
      </c>
      <c r="O1258" s="66"/>
      <c r="P1258" s="204">
        <f>O1258*H1258</f>
        <v>0</v>
      </c>
      <c r="Q1258" s="204">
        <v>3.4199999999999999E-3</v>
      </c>
      <c r="R1258" s="204">
        <f>Q1258*H1258</f>
        <v>1.3679999999999999E-2</v>
      </c>
      <c r="S1258" s="204">
        <v>0</v>
      </c>
      <c r="T1258" s="205">
        <f>S1258*H1258</f>
        <v>0</v>
      </c>
      <c r="U1258" s="36"/>
      <c r="V1258" s="36"/>
      <c r="W1258" s="36"/>
      <c r="X1258" s="36"/>
      <c r="Y1258" s="36"/>
      <c r="Z1258" s="36"/>
      <c r="AA1258" s="36"/>
      <c r="AB1258" s="36"/>
      <c r="AC1258" s="36"/>
      <c r="AD1258" s="36"/>
      <c r="AE1258" s="36"/>
      <c r="AR1258" s="206" t="s">
        <v>327</v>
      </c>
      <c r="AT1258" s="206" t="s">
        <v>214</v>
      </c>
      <c r="AU1258" s="206" t="s">
        <v>81</v>
      </c>
      <c r="AY1258" s="19" t="s">
        <v>212</v>
      </c>
      <c r="BE1258" s="207">
        <f>IF(N1258="základní",J1258,0)</f>
        <v>0</v>
      </c>
      <c r="BF1258" s="207">
        <f>IF(N1258="snížená",J1258,0)</f>
        <v>0</v>
      </c>
      <c r="BG1258" s="207">
        <f>IF(N1258="zákl. přenesená",J1258,0)</f>
        <v>0</v>
      </c>
      <c r="BH1258" s="207">
        <f>IF(N1258="sníž. přenesená",J1258,0)</f>
        <v>0</v>
      </c>
      <c r="BI1258" s="207">
        <f>IF(N1258="nulová",J1258,0)</f>
        <v>0</v>
      </c>
      <c r="BJ1258" s="19" t="s">
        <v>79</v>
      </c>
      <c r="BK1258" s="207">
        <f>ROUND(I1258*H1258,2)</f>
        <v>0</v>
      </c>
      <c r="BL1258" s="19" t="s">
        <v>327</v>
      </c>
      <c r="BM1258" s="206" t="s">
        <v>1681</v>
      </c>
    </row>
    <row r="1259" spans="1:65" s="2" customFormat="1" ht="58.5">
      <c r="A1259" s="36"/>
      <c r="B1259" s="37"/>
      <c r="C1259" s="38"/>
      <c r="D1259" s="208" t="s">
        <v>292</v>
      </c>
      <c r="E1259" s="38"/>
      <c r="F1259" s="209" t="s">
        <v>1682</v>
      </c>
      <c r="G1259" s="38"/>
      <c r="H1259" s="38"/>
      <c r="I1259" s="119"/>
      <c r="J1259" s="38"/>
      <c r="K1259" s="38"/>
      <c r="L1259" s="41"/>
      <c r="M1259" s="210"/>
      <c r="N1259" s="211"/>
      <c r="O1259" s="66"/>
      <c r="P1259" s="66"/>
      <c r="Q1259" s="66"/>
      <c r="R1259" s="66"/>
      <c r="S1259" s="66"/>
      <c r="T1259" s="67"/>
      <c r="U1259" s="36"/>
      <c r="V1259" s="36"/>
      <c r="W1259" s="36"/>
      <c r="X1259" s="36"/>
      <c r="Y1259" s="36"/>
      <c r="Z1259" s="36"/>
      <c r="AA1259" s="36"/>
      <c r="AB1259" s="36"/>
      <c r="AC1259" s="36"/>
      <c r="AD1259" s="36"/>
      <c r="AE1259" s="36"/>
      <c r="AT1259" s="19" t="s">
        <v>292</v>
      </c>
      <c r="AU1259" s="19" t="s">
        <v>81</v>
      </c>
    </row>
    <row r="1260" spans="1:65" s="14" customFormat="1" ht="11.25">
      <c r="B1260" s="222"/>
      <c r="C1260" s="223"/>
      <c r="D1260" s="208" t="s">
        <v>222</v>
      </c>
      <c r="E1260" s="224" t="s">
        <v>21</v>
      </c>
      <c r="F1260" s="225" t="s">
        <v>1683</v>
      </c>
      <c r="G1260" s="223"/>
      <c r="H1260" s="226">
        <v>4</v>
      </c>
      <c r="I1260" s="227"/>
      <c r="J1260" s="223"/>
      <c r="K1260" s="223"/>
      <c r="L1260" s="228"/>
      <c r="M1260" s="229"/>
      <c r="N1260" s="230"/>
      <c r="O1260" s="230"/>
      <c r="P1260" s="230"/>
      <c r="Q1260" s="230"/>
      <c r="R1260" s="230"/>
      <c r="S1260" s="230"/>
      <c r="T1260" s="231"/>
      <c r="AT1260" s="232" t="s">
        <v>222</v>
      </c>
      <c r="AU1260" s="232" t="s">
        <v>81</v>
      </c>
      <c r="AV1260" s="14" t="s">
        <v>81</v>
      </c>
      <c r="AW1260" s="14" t="s">
        <v>34</v>
      </c>
      <c r="AX1260" s="14" t="s">
        <v>79</v>
      </c>
      <c r="AY1260" s="232" t="s">
        <v>212</v>
      </c>
    </row>
    <row r="1261" spans="1:65" s="2" customFormat="1" ht="16.5" customHeight="1">
      <c r="A1261" s="36"/>
      <c r="B1261" s="37"/>
      <c r="C1261" s="195" t="s">
        <v>1684</v>
      </c>
      <c r="D1261" s="195" t="s">
        <v>214</v>
      </c>
      <c r="E1261" s="196" t="s">
        <v>1685</v>
      </c>
      <c r="F1261" s="197" t="s">
        <v>1686</v>
      </c>
      <c r="G1261" s="198" t="s">
        <v>521</v>
      </c>
      <c r="H1261" s="199">
        <v>4</v>
      </c>
      <c r="I1261" s="200"/>
      <c r="J1261" s="201">
        <f>ROUND(I1261*H1261,2)</f>
        <v>0</v>
      </c>
      <c r="K1261" s="197" t="s">
        <v>218</v>
      </c>
      <c r="L1261" s="41"/>
      <c r="M1261" s="202" t="s">
        <v>21</v>
      </c>
      <c r="N1261" s="203" t="s">
        <v>44</v>
      </c>
      <c r="O1261" s="66"/>
      <c r="P1261" s="204">
        <f>O1261*H1261</f>
        <v>0</v>
      </c>
      <c r="Q1261" s="204">
        <v>1.1000000000000001E-3</v>
      </c>
      <c r="R1261" s="204">
        <f>Q1261*H1261</f>
        <v>4.4000000000000003E-3</v>
      </c>
      <c r="S1261" s="204">
        <v>0</v>
      </c>
      <c r="T1261" s="205">
        <f>S1261*H1261</f>
        <v>0</v>
      </c>
      <c r="U1261" s="36"/>
      <c r="V1261" s="36"/>
      <c r="W1261" s="36"/>
      <c r="X1261" s="36"/>
      <c r="Y1261" s="36"/>
      <c r="Z1261" s="36"/>
      <c r="AA1261" s="36"/>
      <c r="AB1261" s="36"/>
      <c r="AC1261" s="36"/>
      <c r="AD1261" s="36"/>
      <c r="AE1261" s="36"/>
      <c r="AR1261" s="206" t="s">
        <v>327</v>
      </c>
      <c r="AT1261" s="206" t="s">
        <v>214</v>
      </c>
      <c r="AU1261" s="206" t="s">
        <v>81</v>
      </c>
      <c r="AY1261" s="19" t="s">
        <v>212</v>
      </c>
      <c r="BE1261" s="207">
        <f>IF(N1261="základní",J1261,0)</f>
        <v>0</v>
      </c>
      <c r="BF1261" s="207">
        <f>IF(N1261="snížená",J1261,0)</f>
        <v>0</v>
      </c>
      <c r="BG1261" s="207">
        <f>IF(N1261="zákl. přenesená",J1261,0)</f>
        <v>0</v>
      </c>
      <c r="BH1261" s="207">
        <f>IF(N1261="sníž. přenesená",J1261,0)</f>
        <v>0</v>
      </c>
      <c r="BI1261" s="207">
        <f>IF(N1261="nulová",J1261,0)</f>
        <v>0</v>
      </c>
      <c r="BJ1261" s="19" t="s">
        <v>79</v>
      </c>
      <c r="BK1261" s="207">
        <f>ROUND(I1261*H1261,2)</f>
        <v>0</v>
      </c>
      <c r="BL1261" s="19" t="s">
        <v>327</v>
      </c>
      <c r="BM1261" s="206" t="s">
        <v>1687</v>
      </c>
    </row>
    <row r="1262" spans="1:65" s="14" customFormat="1" ht="11.25">
      <c r="B1262" s="222"/>
      <c r="C1262" s="223"/>
      <c r="D1262" s="208" t="s">
        <v>222</v>
      </c>
      <c r="E1262" s="224" t="s">
        <v>21</v>
      </c>
      <c r="F1262" s="225" t="s">
        <v>1683</v>
      </c>
      <c r="G1262" s="223"/>
      <c r="H1262" s="226">
        <v>4</v>
      </c>
      <c r="I1262" s="227"/>
      <c r="J1262" s="223"/>
      <c r="K1262" s="223"/>
      <c r="L1262" s="228"/>
      <c r="M1262" s="229"/>
      <c r="N1262" s="230"/>
      <c r="O1262" s="230"/>
      <c r="P1262" s="230"/>
      <c r="Q1262" s="230"/>
      <c r="R1262" s="230"/>
      <c r="S1262" s="230"/>
      <c r="T1262" s="231"/>
      <c r="AT1262" s="232" t="s">
        <v>222</v>
      </c>
      <c r="AU1262" s="232" t="s">
        <v>81</v>
      </c>
      <c r="AV1262" s="14" t="s">
        <v>81</v>
      </c>
      <c r="AW1262" s="14" t="s">
        <v>34</v>
      </c>
      <c r="AX1262" s="14" t="s">
        <v>79</v>
      </c>
      <c r="AY1262" s="232" t="s">
        <v>212</v>
      </c>
    </row>
    <row r="1263" spans="1:65" s="2" customFormat="1" ht="21.75" customHeight="1">
      <c r="A1263" s="36"/>
      <c r="B1263" s="37"/>
      <c r="C1263" s="195" t="s">
        <v>1688</v>
      </c>
      <c r="D1263" s="195" t="s">
        <v>214</v>
      </c>
      <c r="E1263" s="196" t="s">
        <v>1689</v>
      </c>
      <c r="F1263" s="197" t="s">
        <v>1690</v>
      </c>
      <c r="G1263" s="198" t="s">
        <v>306</v>
      </c>
      <c r="H1263" s="199">
        <v>1.7999999999999999E-2</v>
      </c>
      <c r="I1263" s="200"/>
      <c r="J1263" s="201">
        <f>ROUND(I1263*H1263,2)</f>
        <v>0</v>
      </c>
      <c r="K1263" s="197" t="s">
        <v>218</v>
      </c>
      <c r="L1263" s="41"/>
      <c r="M1263" s="202" t="s">
        <v>21</v>
      </c>
      <c r="N1263" s="203" t="s">
        <v>44</v>
      </c>
      <c r="O1263" s="66"/>
      <c r="P1263" s="204">
        <f>O1263*H1263</f>
        <v>0</v>
      </c>
      <c r="Q1263" s="204">
        <v>0</v>
      </c>
      <c r="R1263" s="204">
        <f>Q1263*H1263</f>
        <v>0</v>
      </c>
      <c r="S1263" s="204">
        <v>0</v>
      </c>
      <c r="T1263" s="205">
        <f>S1263*H1263</f>
        <v>0</v>
      </c>
      <c r="U1263" s="36"/>
      <c r="V1263" s="36"/>
      <c r="W1263" s="36"/>
      <c r="X1263" s="36"/>
      <c r="Y1263" s="36"/>
      <c r="Z1263" s="36"/>
      <c r="AA1263" s="36"/>
      <c r="AB1263" s="36"/>
      <c r="AC1263" s="36"/>
      <c r="AD1263" s="36"/>
      <c r="AE1263" s="36"/>
      <c r="AR1263" s="206" t="s">
        <v>327</v>
      </c>
      <c r="AT1263" s="206" t="s">
        <v>214</v>
      </c>
      <c r="AU1263" s="206" t="s">
        <v>81</v>
      </c>
      <c r="AY1263" s="19" t="s">
        <v>212</v>
      </c>
      <c r="BE1263" s="207">
        <f>IF(N1263="základní",J1263,0)</f>
        <v>0</v>
      </c>
      <c r="BF1263" s="207">
        <f>IF(N1263="snížená",J1263,0)</f>
        <v>0</v>
      </c>
      <c r="BG1263" s="207">
        <f>IF(N1263="zákl. přenesená",J1263,0)</f>
        <v>0</v>
      </c>
      <c r="BH1263" s="207">
        <f>IF(N1263="sníž. přenesená",J1263,0)</f>
        <v>0</v>
      </c>
      <c r="BI1263" s="207">
        <f>IF(N1263="nulová",J1263,0)</f>
        <v>0</v>
      </c>
      <c r="BJ1263" s="19" t="s">
        <v>79</v>
      </c>
      <c r="BK1263" s="207">
        <f>ROUND(I1263*H1263,2)</f>
        <v>0</v>
      </c>
      <c r="BL1263" s="19" t="s">
        <v>327</v>
      </c>
      <c r="BM1263" s="206" t="s">
        <v>1691</v>
      </c>
    </row>
    <row r="1264" spans="1:65" s="2" customFormat="1" ht="78">
      <c r="A1264" s="36"/>
      <c r="B1264" s="37"/>
      <c r="C1264" s="38"/>
      <c r="D1264" s="208" t="s">
        <v>220</v>
      </c>
      <c r="E1264" s="38"/>
      <c r="F1264" s="209" t="s">
        <v>1374</v>
      </c>
      <c r="G1264" s="38"/>
      <c r="H1264" s="38"/>
      <c r="I1264" s="119"/>
      <c r="J1264" s="38"/>
      <c r="K1264" s="38"/>
      <c r="L1264" s="41"/>
      <c r="M1264" s="210"/>
      <c r="N1264" s="211"/>
      <c r="O1264" s="66"/>
      <c r="P1264" s="66"/>
      <c r="Q1264" s="66"/>
      <c r="R1264" s="66"/>
      <c r="S1264" s="66"/>
      <c r="T1264" s="67"/>
      <c r="U1264" s="36"/>
      <c r="V1264" s="36"/>
      <c r="W1264" s="36"/>
      <c r="X1264" s="36"/>
      <c r="Y1264" s="36"/>
      <c r="Z1264" s="36"/>
      <c r="AA1264" s="36"/>
      <c r="AB1264" s="36"/>
      <c r="AC1264" s="36"/>
      <c r="AD1264" s="36"/>
      <c r="AE1264" s="36"/>
      <c r="AT1264" s="19" t="s">
        <v>220</v>
      </c>
      <c r="AU1264" s="19" t="s">
        <v>81</v>
      </c>
    </row>
    <row r="1265" spans="1:65" s="2" customFormat="1" ht="21.75" customHeight="1">
      <c r="A1265" s="36"/>
      <c r="B1265" s="37"/>
      <c r="C1265" s="195" t="s">
        <v>1692</v>
      </c>
      <c r="D1265" s="195" t="s">
        <v>214</v>
      </c>
      <c r="E1265" s="196" t="s">
        <v>1693</v>
      </c>
      <c r="F1265" s="197" t="s">
        <v>1694</v>
      </c>
      <c r="G1265" s="198" t="s">
        <v>306</v>
      </c>
      <c r="H1265" s="199">
        <v>1.7999999999999999E-2</v>
      </c>
      <c r="I1265" s="200"/>
      <c r="J1265" s="201">
        <f>ROUND(I1265*H1265,2)</f>
        <v>0</v>
      </c>
      <c r="K1265" s="197" t="s">
        <v>218</v>
      </c>
      <c r="L1265" s="41"/>
      <c r="M1265" s="202" t="s">
        <v>21</v>
      </c>
      <c r="N1265" s="203" t="s">
        <v>44</v>
      </c>
      <c r="O1265" s="66"/>
      <c r="P1265" s="204">
        <f>O1265*H1265</f>
        <v>0</v>
      </c>
      <c r="Q1265" s="204">
        <v>0</v>
      </c>
      <c r="R1265" s="204">
        <f>Q1265*H1265</f>
        <v>0</v>
      </c>
      <c r="S1265" s="204">
        <v>0</v>
      </c>
      <c r="T1265" s="205">
        <f>S1265*H1265</f>
        <v>0</v>
      </c>
      <c r="U1265" s="36"/>
      <c r="V1265" s="36"/>
      <c r="W1265" s="36"/>
      <c r="X1265" s="36"/>
      <c r="Y1265" s="36"/>
      <c r="Z1265" s="36"/>
      <c r="AA1265" s="36"/>
      <c r="AB1265" s="36"/>
      <c r="AC1265" s="36"/>
      <c r="AD1265" s="36"/>
      <c r="AE1265" s="36"/>
      <c r="AR1265" s="206" t="s">
        <v>327</v>
      </c>
      <c r="AT1265" s="206" t="s">
        <v>214</v>
      </c>
      <c r="AU1265" s="206" t="s">
        <v>81</v>
      </c>
      <c r="AY1265" s="19" t="s">
        <v>212</v>
      </c>
      <c r="BE1265" s="207">
        <f>IF(N1265="základní",J1265,0)</f>
        <v>0</v>
      </c>
      <c r="BF1265" s="207">
        <f>IF(N1265="snížená",J1265,0)</f>
        <v>0</v>
      </c>
      <c r="BG1265" s="207">
        <f>IF(N1265="zákl. přenesená",J1265,0)</f>
        <v>0</v>
      </c>
      <c r="BH1265" s="207">
        <f>IF(N1265="sníž. přenesená",J1265,0)</f>
        <v>0</v>
      </c>
      <c r="BI1265" s="207">
        <f>IF(N1265="nulová",J1265,0)</f>
        <v>0</v>
      </c>
      <c r="BJ1265" s="19" t="s">
        <v>79</v>
      </c>
      <c r="BK1265" s="207">
        <f>ROUND(I1265*H1265,2)</f>
        <v>0</v>
      </c>
      <c r="BL1265" s="19" t="s">
        <v>327</v>
      </c>
      <c r="BM1265" s="206" t="s">
        <v>1695</v>
      </c>
    </row>
    <row r="1266" spans="1:65" s="2" customFormat="1" ht="78">
      <c r="A1266" s="36"/>
      <c r="B1266" s="37"/>
      <c r="C1266" s="38"/>
      <c r="D1266" s="208" t="s">
        <v>220</v>
      </c>
      <c r="E1266" s="38"/>
      <c r="F1266" s="209" t="s">
        <v>1374</v>
      </c>
      <c r="G1266" s="38"/>
      <c r="H1266" s="38"/>
      <c r="I1266" s="119"/>
      <c r="J1266" s="38"/>
      <c r="K1266" s="38"/>
      <c r="L1266" s="41"/>
      <c r="M1266" s="210"/>
      <c r="N1266" s="211"/>
      <c r="O1266" s="66"/>
      <c r="P1266" s="66"/>
      <c r="Q1266" s="66"/>
      <c r="R1266" s="66"/>
      <c r="S1266" s="66"/>
      <c r="T1266" s="67"/>
      <c r="U1266" s="36"/>
      <c r="V1266" s="36"/>
      <c r="W1266" s="36"/>
      <c r="X1266" s="36"/>
      <c r="Y1266" s="36"/>
      <c r="Z1266" s="36"/>
      <c r="AA1266" s="36"/>
      <c r="AB1266" s="36"/>
      <c r="AC1266" s="36"/>
      <c r="AD1266" s="36"/>
      <c r="AE1266" s="36"/>
      <c r="AT1266" s="19" t="s">
        <v>220</v>
      </c>
      <c r="AU1266" s="19" t="s">
        <v>81</v>
      </c>
    </row>
    <row r="1267" spans="1:65" s="12" customFormat="1" ht="22.9" customHeight="1">
      <c r="B1267" s="179"/>
      <c r="C1267" s="180"/>
      <c r="D1267" s="181" t="s">
        <v>72</v>
      </c>
      <c r="E1267" s="193" t="s">
        <v>1696</v>
      </c>
      <c r="F1267" s="193" t="s">
        <v>1697</v>
      </c>
      <c r="G1267" s="180"/>
      <c r="H1267" s="180"/>
      <c r="I1267" s="183"/>
      <c r="J1267" s="194">
        <f>BK1267</f>
        <v>0</v>
      </c>
      <c r="K1267" s="180"/>
      <c r="L1267" s="185"/>
      <c r="M1267" s="186"/>
      <c r="N1267" s="187"/>
      <c r="O1267" s="187"/>
      <c r="P1267" s="188">
        <f>SUM(P1268:P1270)</f>
        <v>0</v>
      </c>
      <c r="Q1267" s="187"/>
      <c r="R1267" s="188">
        <f>SUM(R1268:R1270)</f>
        <v>4.5000000000000005E-3</v>
      </c>
      <c r="S1267" s="187"/>
      <c r="T1267" s="189">
        <f>SUM(T1268:T1270)</f>
        <v>0</v>
      </c>
      <c r="AR1267" s="190" t="s">
        <v>81</v>
      </c>
      <c r="AT1267" s="191" t="s">
        <v>72</v>
      </c>
      <c r="AU1267" s="191" t="s">
        <v>79</v>
      </c>
      <c r="AY1267" s="190" t="s">
        <v>212</v>
      </c>
      <c r="BK1267" s="192">
        <f>SUM(BK1268:BK1270)</f>
        <v>0</v>
      </c>
    </row>
    <row r="1268" spans="1:65" s="2" customFormat="1" ht="16.5" customHeight="1">
      <c r="A1268" s="36"/>
      <c r="B1268" s="37"/>
      <c r="C1268" s="195" t="s">
        <v>1698</v>
      </c>
      <c r="D1268" s="195" t="s">
        <v>214</v>
      </c>
      <c r="E1268" s="196" t="s">
        <v>1699</v>
      </c>
      <c r="F1268" s="197" t="s">
        <v>1700</v>
      </c>
      <c r="G1268" s="198" t="s">
        <v>521</v>
      </c>
      <c r="H1268" s="199">
        <v>10</v>
      </c>
      <c r="I1268" s="200"/>
      <c r="J1268" s="201">
        <f>ROUND(I1268*H1268,2)</f>
        <v>0</v>
      </c>
      <c r="K1268" s="197" t="s">
        <v>218</v>
      </c>
      <c r="L1268" s="41"/>
      <c r="M1268" s="202" t="s">
        <v>21</v>
      </c>
      <c r="N1268" s="203" t="s">
        <v>44</v>
      </c>
      <c r="O1268" s="66"/>
      <c r="P1268" s="204">
        <f>O1268*H1268</f>
        <v>0</v>
      </c>
      <c r="Q1268" s="204">
        <v>2.5000000000000001E-4</v>
      </c>
      <c r="R1268" s="204">
        <f>Q1268*H1268</f>
        <v>2.5000000000000001E-3</v>
      </c>
      <c r="S1268" s="204">
        <v>0</v>
      </c>
      <c r="T1268" s="205">
        <f>S1268*H1268</f>
        <v>0</v>
      </c>
      <c r="U1268" s="36"/>
      <c r="V1268" s="36"/>
      <c r="W1268" s="36"/>
      <c r="X1268" s="36"/>
      <c r="Y1268" s="36"/>
      <c r="Z1268" s="36"/>
      <c r="AA1268" s="36"/>
      <c r="AB1268" s="36"/>
      <c r="AC1268" s="36"/>
      <c r="AD1268" s="36"/>
      <c r="AE1268" s="36"/>
      <c r="AR1268" s="206" t="s">
        <v>327</v>
      </c>
      <c r="AT1268" s="206" t="s">
        <v>214</v>
      </c>
      <c r="AU1268" s="206" t="s">
        <v>81</v>
      </c>
      <c r="AY1268" s="19" t="s">
        <v>212</v>
      </c>
      <c r="BE1268" s="207">
        <f>IF(N1268="základní",J1268,0)</f>
        <v>0</v>
      </c>
      <c r="BF1268" s="207">
        <f>IF(N1268="snížená",J1268,0)</f>
        <v>0</v>
      </c>
      <c r="BG1268" s="207">
        <f>IF(N1268="zákl. přenesená",J1268,0)</f>
        <v>0</v>
      </c>
      <c r="BH1268" s="207">
        <f>IF(N1268="sníž. přenesená",J1268,0)</f>
        <v>0</v>
      </c>
      <c r="BI1268" s="207">
        <f>IF(N1268="nulová",J1268,0)</f>
        <v>0</v>
      </c>
      <c r="BJ1268" s="19" t="s">
        <v>79</v>
      </c>
      <c r="BK1268" s="207">
        <f>ROUND(I1268*H1268,2)</f>
        <v>0</v>
      </c>
      <c r="BL1268" s="19" t="s">
        <v>327</v>
      </c>
      <c r="BM1268" s="206" t="s">
        <v>1701</v>
      </c>
    </row>
    <row r="1269" spans="1:65" s="2" customFormat="1" ht="16.5" customHeight="1">
      <c r="A1269" s="36"/>
      <c r="B1269" s="37"/>
      <c r="C1269" s="195" t="s">
        <v>1702</v>
      </c>
      <c r="D1269" s="195" t="s">
        <v>214</v>
      </c>
      <c r="E1269" s="196" t="s">
        <v>1703</v>
      </c>
      <c r="F1269" s="197" t="s">
        <v>1704</v>
      </c>
      <c r="G1269" s="198" t="s">
        <v>521</v>
      </c>
      <c r="H1269" s="199">
        <v>8</v>
      </c>
      <c r="I1269" s="200"/>
      <c r="J1269" s="201">
        <f>ROUND(I1269*H1269,2)</f>
        <v>0</v>
      </c>
      <c r="K1269" s="197" t="s">
        <v>218</v>
      </c>
      <c r="L1269" s="41"/>
      <c r="M1269" s="202" t="s">
        <v>21</v>
      </c>
      <c r="N1269" s="203" t="s">
        <v>44</v>
      </c>
      <c r="O1269" s="66"/>
      <c r="P1269" s="204">
        <f>O1269*H1269</f>
        <v>0</v>
      </c>
      <c r="Q1269" s="204">
        <v>2.5000000000000001E-4</v>
      </c>
      <c r="R1269" s="204">
        <f>Q1269*H1269</f>
        <v>2E-3</v>
      </c>
      <c r="S1269" s="204">
        <v>0</v>
      </c>
      <c r="T1269" s="205">
        <f>S1269*H1269</f>
        <v>0</v>
      </c>
      <c r="U1269" s="36"/>
      <c r="V1269" s="36"/>
      <c r="W1269" s="36"/>
      <c r="X1269" s="36"/>
      <c r="Y1269" s="36"/>
      <c r="Z1269" s="36"/>
      <c r="AA1269" s="36"/>
      <c r="AB1269" s="36"/>
      <c r="AC1269" s="36"/>
      <c r="AD1269" s="36"/>
      <c r="AE1269" s="36"/>
      <c r="AR1269" s="206" t="s">
        <v>327</v>
      </c>
      <c r="AT1269" s="206" t="s">
        <v>214</v>
      </c>
      <c r="AU1269" s="206" t="s">
        <v>81</v>
      </c>
      <c r="AY1269" s="19" t="s">
        <v>212</v>
      </c>
      <c r="BE1269" s="207">
        <f>IF(N1269="základní",J1269,0)</f>
        <v>0</v>
      </c>
      <c r="BF1269" s="207">
        <f>IF(N1269="snížená",J1269,0)</f>
        <v>0</v>
      </c>
      <c r="BG1269" s="207">
        <f>IF(N1269="zákl. přenesená",J1269,0)</f>
        <v>0</v>
      </c>
      <c r="BH1269" s="207">
        <f>IF(N1269="sníž. přenesená",J1269,0)</f>
        <v>0</v>
      </c>
      <c r="BI1269" s="207">
        <f>IF(N1269="nulová",J1269,0)</f>
        <v>0</v>
      </c>
      <c r="BJ1269" s="19" t="s">
        <v>79</v>
      </c>
      <c r="BK1269" s="207">
        <f>ROUND(I1269*H1269,2)</f>
        <v>0</v>
      </c>
      <c r="BL1269" s="19" t="s">
        <v>327</v>
      </c>
      <c r="BM1269" s="206" t="s">
        <v>1705</v>
      </c>
    </row>
    <row r="1270" spans="1:65" s="2" customFormat="1" ht="16.5" customHeight="1">
      <c r="A1270" s="36"/>
      <c r="B1270" s="37"/>
      <c r="C1270" s="195" t="s">
        <v>1706</v>
      </c>
      <c r="D1270" s="195" t="s">
        <v>214</v>
      </c>
      <c r="E1270" s="196" t="s">
        <v>1707</v>
      </c>
      <c r="F1270" s="197" t="s">
        <v>1708</v>
      </c>
      <c r="G1270" s="198" t="s">
        <v>1141</v>
      </c>
      <c r="H1270" s="199">
        <v>1</v>
      </c>
      <c r="I1270" s="200"/>
      <c r="J1270" s="201">
        <f>ROUND(I1270*H1270,2)</f>
        <v>0</v>
      </c>
      <c r="K1270" s="197" t="s">
        <v>21</v>
      </c>
      <c r="L1270" s="41"/>
      <c r="M1270" s="202" t="s">
        <v>21</v>
      </c>
      <c r="N1270" s="203" t="s">
        <v>44</v>
      </c>
      <c r="O1270" s="66"/>
      <c r="P1270" s="204">
        <f>O1270*H1270</f>
        <v>0</v>
      </c>
      <c r="Q1270" s="204">
        <v>0</v>
      </c>
      <c r="R1270" s="204">
        <f>Q1270*H1270</f>
        <v>0</v>
      </c>
      <c r="S1270" s="204">
        <v>0</v>
      </c>
      <c r="T1270" s="205">
        <f>S1270*H1270</f>
        <v>0</v>
      </c>
      <c r="U1270" s="36"/>
      <c r="V1270" s="36"/>
      <c r="W1270" s="36"/>
      <c r="X1270" s="36"/>
      <c r="Y1270" s="36"/>
      <c r="Z1270" s="36"/>
      <c r="AA1270" s="36"/>
      <c r="AB1270" s="36"/>
      <c r="AC1270" s="36"/>
      <c r="AD1270" s="36"/>
      <c r="AE1270" s="36"/>
      <c r="AR1270" s="206" t="s">
        <v>327</v>
      </c>
      <c r="AT1270" s="206" t="s">
        <v>214</v>
      </c>
      <c r="AU1270" s="206" t="s">
        <v>81</v>
      </c>
      <c r="AY1270" s="19" t="s">
        <v>212</v>
      </c>
      <c r="BE1270" s="207">
        <f>IF(N1270="základní",J1270,0)</f>
        <v>0</v>
      </c>
      <c r="BF1270" s="207">
        <f>IF(N1270="snížená",J1270,0)</f>
        <v>0</v>
      </c>
      <c r="BG1270" s="207">
        <f>IF(N1270="zákl. přenesená",J1270,0)</f>
        <v>0</v>
      </c>
      <c r="BH1270" s="207">
        <f>IF(N1270="sníž. přenesená",J1270,0)</f>
        <v>0</v>
      </c>
      <c r="BI1270" s="207">
        <f>IF(N1270="nulová",J1270,0)</f>
        <v>0</v>
      </c>
      <c r="BJ1270" s="19" t="s">
        <v>79</v>
      </c>
      <c r="BK1270" s="207">
        <f>ROUND(I1270*H1270,2)</f>
        <v>0</v>
      </c>
      <c r="BL1270" s="19" t="s">
        <v>327</v>
      </c>
      <c r="BM1270" s="206" t="s">
        <v>1709</v>
      </c>
    </row>
    <row r="1271" spans="1:65" s="12" customFormat="1" ht="22.9" customHeight="1">
      <c r="B1271" s="179"/>
      <c r="C1271" s="180"/>
      <c r="D1271" s="181" t="s">
        <v>72</v>
      </c>
      <c r="E1271" s="193" t="s">
        <v>1710</v>
      </c>
      <c r="F1271" s="193" t="s">
        <v>1711</v>
      </c>
      <c r="G1271" s="180"/>
      <c r="H1271" s="180"/>
      <c r="I1271" s="183"/>
      <c r="J1271" s="194">
        <f>BK1271</f>
        <v>0</v>
      </c>
      <c r="K1271" s="180"/>
      <c r="L1271" s="185"/>
      <c r="M1271" s="186"/>
      <c r="N1271" s="187"/>
      <c r="O1271" s="187"/>
      <c r="P1271" s="188">
        <f>SUM(P1272:P1288)</f>
        <v>0</v>
      </c>
      <c r="Q1271" s="187"/>
      <c r="R1271" s="188">
        <f>SUM(R1272:R1288)</f>
        <v>0.45142499999999997</v>
      </c>
      <c r="S1271" s="187"/>
      <c r="T1271" s="189">
        <f>SUM(T1272:T1288)</f>
        <v>0</v>
      </c>
      <c r="AR1271" s="190" t="s">
        <v>81</v>
      </c>
      <c r="AT1271" s="191" t="s">
        <v>72</v>
      </c>
      <c r="AU1271" s="191" t="s">
        <v>79</v>
      </c>
      <c r="AY1271" s="190" t="s">
        <v>212</v>
      </c>
      <c r="BK1271" s="192">
        <f>SUM(BK1272:BK1288)</f>
        <v>0</v>
      </c>
    </row>
    <row r="1272" spans="1:65" s="2" customFormat="1" ht="21.75" customHeight="1">
      <c r="A1272" s="36"/>
      <c r="B1272" s="37"/>
      <c r="C1272" s="195" t="s">
        <v>1712</v>
      </c>
      <c r="D1272" s="195" t="s">
        <v>214</v>
      </c>
      <c r="E1272" s="196" t="s">
        <v>1713</v>
      </c>
      <c r="F1272" s="197" t="s">
        <v>1714</v>
      </c>
      <c r="G1272" s="198" t="s">
        <v>150</v>
      </c>
      <c r="H1272" s="199">
        <v>23.795000000000002</v>
      </c>
      <c r="I1272" s="200"/>
      <c r="J1272" s="201">
        <f>ROUND(I1272*H1272,2)</f>
        <v>0</v>
      </c>
      <c r="K1272" s="197" t="s">
        <v>218</v>
      </c>
      <c r="L1272" s="41"/>
      <c r="M1272" s="202" t="s">
        <v>21</v>
      </c>
      <c r="N1272" s="203" t="s">
        <v>44</v>
      </c>
      <c r="O1272" s="66"/>
      <c r="P1272" s="204">
        <f>O1272*H1272</f>
        <v>0</v>
      </c>
      <c r="Q1272" s="204">
        <v>0</v>
      </c>
      <c r="R1272" s="204">
        <f>Q1272*H1272</f>
        <v>0</v>
      </c>
      <c r="S1272" s="204">
        <v>0</v>
      </c>
      <c r="T1272" s="205">
        <f>S1272*H1272</f>
        <v>0</v>
      </c>
      <c r="U1272" s="36"/>
      <c r="V1272" s="36"/>
      <c r="W1272" s="36"/>
      <c r="X1272" s="36"/>
      <c r="Y1272" s="36"/>
      <c r="Z1272" s="36"/>
      <c r="AA1272" s="36"/>
      <c r="AB1272" s="36"/>
      <c r="AC1272" s="36"/>
      <c r="AD1272" s="36"/>
      <c r="AE1272" s="36"/>
      <c r="AR1272" s="206" t="s">
        <v>327</v>
      </c>
      <c r="AT1272" s="206" t="s">
        <v>214</v>
      </c>
      <c r="AU1272" s="206" t="s">
        <v>81</v>
      </c>
      <c r="AY1272" s="19" t="s">
        <v>212</v>
      </c>
      <c r="BE1272" s="207">
        <f>IF(N1272="základní",J1272,0)</f>
        <v>0</v>
      </c>
      <c r="BF1272" s="207">
        <f>IF(N1272="snížená",J1272,0)</f>
        <v>0</v>
      </c>
      <c r="BG1272" s="207">
        <f>IF(N1272="zákl. přenesená",J1272,0)</f>
        <v>0</v>
      </c>
      <c r="BH1272" s="207">
        <f>IF(N1272="sníž. přenesená",J1272,0)</f>
        <v>0</v>
      </c>
      <c r="BI1272" s="207">
        <f>IF(N1272="nulová",J1272,0)</f>
        <v>0</v>
      </c>
      <c r="BJ1272" s="19" t="s">
        <v>79</v>
      </c>
      <c r="BK1272" s="207">
        <f>ROUND(I1272*H1272,2)</f>
        <v>0</v>
      </c>
      <c r="BL1272" s="19" t="s">
        <v>327</v>
      </c>
      <c r="BM1272" s="206" t="s">
        <v>1715</v>
      </c>
    </row>
    <row r="1273" spans="1:65" s="2" customFormat="1" ht="39">
      <c r="A1273" s="36"/>
      <c r="B1273" s="37"/>
      <c r="C1273" s="38"/>
      <c r="D1273" s="208" t="s">
        <v>220</v>
      </c>
      <c r="E1273" s="38"/>
      <c r="F1273" s="209" t="s">
        <v>1716</v>
      </c>
      <c r="G1273" s="38"/>
      <c r="H1273" s="38"/>
      <c r="I1273" s="119"/>
      <c r="J1273" s="38"/>
      <c r="K1273" s="38"/>
      <c r="L1273" s="41"/>
      <c r="M1273" s="210"/>
      <c r="N1273" s="211"/>
      <c r="O1273" s="66"/>
      <c r="P1273" s="66"/>
      <c r="Q1273" s="66"/>
      <c r="R1273" s="66"/>
      <c r="S1273" s="66"/>
      <c r="T1273" s="67"/>
      <c r="U1273" s="36"/>
      <c r="V1273" s="36"/>
      <c r="W1273" s="36"/>
      <c r="X1273" s="36"/>
      <c r="Y1273" s="36"/>
      <c r="Z1273" s="36"/>
      <c r="AA1273" s="36"/>
      <c r="AB1273" s="36"/>
      <c r="AC1273" s="36"/>
      <c r="AD1273" s="36"/>
      <c r="AE1273" s="36"/>
      <c r="AT1273" s="19" t="s">
        <v>220</v>
      </c>
      <c r="AU1273" s="19" t="s">
        <v>81</v>
      </c>
    </row>
    <row r="1274" spans="1:65" s="13" customFormat="1" ht="11.25">
      <c r="B1274" s="212"/>
      <c r="C1274" s="213"/>
      <c r="D1274" s="208" t="s">
        <v>222</v>
      </c>
      <c r="E1274" s="214" t="s">
        <v>21</v>
      </c>
      <c r="F1274" s="215" t="s">
        <v>1408</v>
      </c>
      <c r="G1274" s="213"/>
      <c r="H1274" s="214" t="s">
        <v>21</v>
      </c>
      <c r="I1274" s="216"/>
      <c r="J1274" s="213"/>
      <c r="K1274" s="213"/>
      <c r="L1274" s="217"/>
      <c r="M1274" s="218"/>
      <c r="N1274" s="219"/>
      <c r="O1274" s="219"/>
      <c r="P1274" s="219"/>
      <c r="Q1274" s="219"/>
      <c r="R1274" s="219"/>
      <c r="S1274" s="219"/>
      <c r="T1274" s="220"/>
      <c r="AT1274" s="221" t="s">
        <v>222</v>
      </c>
      <c r="AU1274" s="221" t="s">
        <v>81</v>
      </c>
      <c r="AV1274" s="13" t="s">
        <v>79</v>
      </c>
      <c r="AW1274" s="13" t="s">
        <v>34</v>
      </c>
      <c r="AX1274" s="13" t="s">
        <v>73</v>
      </c>
      <c r="AY1274" s="221" t="s">
        <v>212</v>
      </c>
    </row>
    <row r="1275" spans="1:65" s="14" customFormat="1" ht="11.25">
      <c r="B1275" s="222"/>
      <c r="C1275" s="223"/>
      <c r="D1275" s="208" t="s">
        <v>222</v>
      </c>
      <c r="E1275" s="224" t="s">
        <v>21</v>
      </c>
      <c r="F1275" s="225" t="s">
        <v>1409</v>
      </c>
      <c r="G1275" s="223"/>
      <c r="H1275" s="226">
        <v>14.96</v>
      </c>
      <c r="I1275" s="227"/>
      <c r="J1275" s="223"/>
      <c r="K1275" s="223"/>
      <c r="L1275" s="228"/>
      <c r="M1275" s="229"/>
      <c r="N1275" s="230"/>
      <c r="O1275" s="230"/>
      <c r="P1275" s="230"/>
      <c r="Q1275" s="230"/>
      <c r="R1275" s="230"/>
      <c r="S1275" s="230"/>
      <c r="T1275" s="231"/>
      <c r="AT1275" s="232" t="s">
        <v>222</v>
      </c>
      <c r="AU1275" s="232" t="s">
        <v>81</v>
      </c>
      <c r="AV1275" s="14" t="s">
        <v>81</v>
      </c>
      <c r="AW1275" s="14" t="s">
        <v>34</v>
      </c>
      <c r="AX1275" s="14" t="s">
        <v>73</v>
      </c>
      <c r="AY1275" s="232" t="s">
        <v>212</v>
      </c>
    </row>
    <row r="1276" spans="1:65" s="13" customFormat="1" ht="11.25">
      <c r="B1276" s="212"/>
      <c r="C1276" s="213"/>
      <c r="D1276" s="208" t="s">
        <v>222</v>
      </c>
      <c r="E1276" s="214" t="s">
        <v>21</v>
      </c>
      <c r="F1276" s="215" t="s">
        <v>1410</v>
      </c>
      <c r="G1276" s="213"/>
      <c r="H1276" s="214" t="s">
        <v>21</v>
      </c>
      <c r="I1276" s="216"/>
      <c r="J1276" s="213"/>
      <c r="K1276" s="213"/>
      <c r="L1276" s="217"/>
      <c r="M1276" s="218"/>
      <c r="N1276" s="219"/>
      <c r="O1276" s="219"/>
      <c r="P1276" s="219"/>
      <c r="Q1276" s="219"/>
      <c r="R1276" s="219"/>
      <c r="S1276" s="219"/>
      <c r="T1276" s="220"/>
      <c r="AT1276" s="221" t="s">
        <v>222</v>
      </c>
      <c r="AU1276" s="221" t="s">
        <v>81</v>
      </c>
      <c r="AV1276" s="13" t="s">
        <v>79</v>
      </c>
      <c r="AW1276" s="13" t="s">
        <v>34</v>
      </c>
      <c r="AX1276" s="13" t="s">
        <v>73</v>
      </c>
      <c r="AY1276" s="221" t="s">
        <v>212</v>
      </c>
    </row>
    <row r="1277" spans="1:65" s="14" customFormat="1" ht="11.25">
      <c r="B1277" s="222"/>
      <c r="C1277" s="223"/>
      <c r="D1277" s="208" t="s">
        <v>222</v>
      </c>
      <c r="E1277" s="224" t="s">
        <v>21</v>
      </c>
      <c r="F1277" s="225" t="s">
        <v>1411</v>
      </c>
      <c r="G1277" s="223"/>
      <c r="H1277" s="226">
        <v>8.8350000000000009</v>
      </c>
      <c r="I1277" s="227"/>
      <c r="J1277" s="223"/>
      <c r="K1277" s="223"/>
      <c r="L1277" s="228"/>
      <c r="M1277" s="229"/>
      <c r="N1277" s="230"/>
      <c r="O1277" s="230"/>
      <c r="P1277" s="230"/>
      <c r="Q1277" s="230"/>
      <c r="R1277" s="230"/>
      <c r="S1277" s="230"/>
      <c r="T1277" s="231"/>
      <c r="AT1277" s="232" t="s">
        <v>222</v>
      </c>
      <c r="AU1277" s="232" t="s">
        <v>81</v>
      </c>
      <c r="AV1277" s="14" t="s">
        <v>81</v>
      </c>
      <c r="AW1277" s="14" t="s">
        <v>34</v>
      </c>
      <c r="AX1277" s="14" t="s">
        <v>73</v>
      </c>
      <c r="AY1277" s="232" t="s">
        <v>212</v>
      </c>
    </row>
    <row r="1278" spans="1:65" s="15" customFormat="1" ht="11.25">
      <c r="B1278" s="233"/>
      <c r="C1278" s="234"/>
      <c r="D1278" s="208" t="s">
        <v>222</v>
      </c>
      <c r="E1278" s="235" t="s">
        <v>21</v>
      </c>
      <c r="F1278" s="236" t="s">
        <v>226</v>
      </c>
      <c r="G1278" s="234"/>
      <c r="H1278" s="237">
        <v>23.795000000000002</v>
      </c>
      <c r="I1278" s="238"/>
      <c r="J1278" s="234"/>
      <c r="K1278" s="234"/>
      <c r="L1278" s="239"/>
      <c r="M1278" s="240"/>
      <c r="N1278" s="241"/>
      <c r="O1278" s="241"/>
      <c r="P1278" s="241"/>
      <c r="Q1278" s="241"/>
      <c r="R1278" s="241"/>
      <c r="S1278" s="241"/>
      <c r="T1278" s="242"/>
      <c r="AT1278" s="243" t="s">
        <v>222</v>
      </c>
      <c r="AU1278" s="243" t="s">
        <v>81</v>
      </c>
      <c r="AV1278" s="15" t="s">
        <v>88</v>
      </c>
      <c r="AW1278" s="15" t="s">
        <v>34</v>
      </c>
      <c r="AX1278" s="15" t="s">
        <v>79</v>
      </c>
      <c r="AY1278" s="243" t="s">
        <v>212</v>
      </c>
    </row>
    <row r="1279" spans="1:65" s="2" customFormat="1" ht="16.5" customHeight="1">
      <c r="A1279" s="36"/>
      <c r="B1279" s="37"/>
      <c r="C1279" s="255" t="s">
        <v>1717</v>
      </c>
      <c r="D1279" s="255" t="s">
        <v>328</v>
      </c>
      <c r="E1279" s="256" t="s">
        <v>1718</v>
      </c>
      <c r="F1279" s="257" t="s">
        <v>1719</v>
      </c>
      <c r="G1279" s="258" t="s">
        <v>150</v>
      </c>
      <c r="H1279" s="259">
        <v>26.175000000000001</v>
      </c>
      <c r="I1279" s="260"/>
      <c r="J1279" s="261">
        <f>ROUND(I1279*H1279,2)</f>
        <v>0</v>
      </c>
      <c r="K1279" s="257" t="s">
        <v>218</v>
      </c>
      <c r="L1279" s="262"/>
      <c r="M1279" s="263" t="s">
        <v>21</v>
      </c>
      <c r="N1279" s="264" t="s">
        <v>44</v>
      </c>
      <c r="O1279" s="66"/>
      <c r="P1279" s="204">
        <f>O1279*H1279</f>
        <v>0</v>
      </c>
      <c r="Q1279" s="204">
        <v>1.6799999999999999E-2</v>
      </c>
      <c r="R1279" s="204">
        <f>Q1279*H1279</f>
        <v>0.43973999999999996</v>
      </c>
      <c r="S1279" s="204">
        <v>0</v>
      </c>
      <c r="T1279" s="205">
        <f>S1279*H1279</f>
        <v>0</v>
      </c>
      <c r="U1279" s="36"/>
      <c r="V1279" s="36"/>
      <c r="W1279" s="36"/>
      <c r="X1279" s="36"/>
      <c r="Y1279" s="36"/>
      <c r="Z1279" s="36"/>
      <c r="AA1279" s="36"/>
      <c r="AB1279" s="36"/>
      <c r="AC1279" s="36"/>
      <c r="AD1279" s="36"/>
      <c r="AE1279" s="36"/>
      <c r="AR1279" s="206" t="s">
        <v>438</v>
      </c>
      <c r="AT1279" s="206" t="s">
        <v>328</v>
      </c>
      <c r="AU1279" s="206" t="s">
        <v>81</v>
      </c>
      <c r="AY1279" s="19" t="s">
        <v>212</v>
      </c>
      <c r="BE1279" s="207">
        <f>IF(N1279="základní",J1279,0)</f>
        <v>0</v>
      </c>
      <c r="BF1279" s="207">
        <f>IF(N1279="snížená",J1279,0)</f>
        <v>0</v>
      </c>
      <c r="BG1279" s="207">
        <f>IF(N1279="zákl. přenesená",J1279,0)</f>
        <v>0</v>
      </c>
      <c r="BH1279" s="207">
        <f>IF(N1279="sníž. přenesená",J1279,0)</f>
        <v>0</v>
      </c>
      <c r="BI1279" s="207">
        <f>IF(N1279="nulová",J1279,0)</f>
        <v>0</v>
      </c>
      <c r="BJ1279" s="19" t="s">
        <v>79</v>
      </c>
      <c r="BK1279" s="207">
        <f>ROUND(I1279*H1279,2)</f>
        <v>0</v>
      </c>
      <c r="BL1279" s="19" t="s">
        <v>327</v>
      </c>
      <c r="BM1279" s="206" t="s">
        <v>1720</v>
      </c>
    </row>
    <row r="1280" spans="1:65" s="2" customFormat="1" ht="19.5">
      <c r="A1280" s="36"/>
      <c r="B1280" s="37"/>
      <c r="C1280" s="38"/>
      <c r="D1280" s="208" t="s">
        <v>292</v>
      </c>
      <c r="E1280" s="38"/>
      <c r="F1280" s="209" t="s">
        <v>1721</v>
      </c>
      <c r="G1280" s="38"/>
      <c r="H1280" s="38"/>
      <c r="I1280" s="119"/>
      <c r="J1280" s="38"/>
      <c r="K1280" s="38"/>
      <c r="L1280" s="41"/>
      <c r="M1280" s="210"/>
      <c r="N1280" s="211"/>
      <c r="O1280" s="66"/>
      <c r="P1280" s="66"/>
      <c r="Q1280" s="66"/>
      <c r="R1280" s="66"/>
      <c r="S1280" s="66"/>
      <c r="T1280" s="67"/>
      <c r="U1280" s="36"/>
      <c r="V1280" s="36"/>
      <c r="W1280" s="36"/>
      <c r="X1280" s="36"/>
      <c r="Y1280" s="36"/>
      <c r="Z1280" s="36"/>
      <c r="AA1280" s="36"/>
      <c r="AB1280" s="36"/>
      <c r="AC1280" s="36"/>
      <c r="AD1280" s="36"/>
      <c r="AE1280" s="36"/>
      <c r="AT1280" s="19" t="s">
        <v>292</v>
      </c>
      <c r="AU1280" s="19" t="s">
        <v>81</v>
      </c>
    </row>
    <row r="1281" spans="1:65" s="14" customFormat="1" ht="11.25">
      <c r="B1281" s="222"/>
      <c r="C1281" s="223"/>
      <c r="D1281" s="208" t="s">
        <v>222</v>
      </c>
      <c r="E1281" s="223"/>
      <c r="F1281" s="225" t="s">
        <v>1722</v>
      </c>
      <c r="G1281" s="223"/>
      <c r="H1281" s="226">
        <v>26.175000000000001</v>
      </c>
      <c r="I1281" s="227"/>
      <c r="J1281" s="223"/>
      <c r="K1281" s="223"/>
      <c r="L1281" s="228"/>
      <c r="M1281" s="229"/>
      <c r="N1281" s="230"/>
      <c r="O1281" s="230"/>
      <c r="P1281" s="230"/>
      <c r="Q1281" s="230"/>
      <c r="R1281" s="230"/>
      <c r="S1281" s="230"/>
      <c r="T1281" s="231"/>
      <c r="AT1281" s="232" t="s">
        <v>222</v>
      </c>
      <c r="AU1281" s="232" t="s">
        <v>81</v>
      </c>
      <c r="AV1281" s="14" t="s">
        <v>81</v>
      </c>
      <c r="AW1281" s="14" t="s">
        <v>4</v>
      </c>
      <c r="AX1281" s="14" t="s">
        <v>79</v>
      </c>
      <c r="AY1281" s="232" t="s">
        <v>212</v>
      </c>
    </row>
    <row r="1282" spans="1:65" s="2" customFormat="1" ht="16.5" customHeight="1">
      <c r="A1282" s="36"/>
      <c r="B1282" s="37"/>
      <c r="C1282" s="195" t="s">
        <v>1723</v>
      </c>
      <c r="D1282" s="195" t="s">
        <v>214</v>
      </c>
      <c r="E1282" s="196" t="s">
        <v>1724</v>
      </c>
      <c r="F1282" s="197" t="s">
        <v>1725</v>
      </c>
      <c r="G1282" s="198" t="s">
        <v>217</v>
      </c>
      <c r="H1282" s="199">
        <v>0.5</v>
      </c>
      <c r="I1282" s="200"/>
      <c r="J1282" s="201">
        <f>ROUND(I1282*H1282,2)</f>
        <v>0</v>
      </c>
      <c r="K1282" s="197" t="s">
        <v>218</v>
      </c>
      <c r="L1282" s="41"/>
      <c r="M1282" s="202" t="s">
        <v>21</v>
      </c>
      <c r="N1282" s="203" t="s">
        <v>44</v>
      </c>
      <c r="O1282" s="66"/>
      <c r="P1282" s="204">
        <f>O1282*H1282</f>
        <v>0</v>
      </c>
      <c r="Q1282" s="204">
        <v>2.3369999999999998E-2</v>
      </c>
      <c r="R1282" s="204">
        <f>Q1282*H1282</f>
        <v>1.1684999999999999E-2</v>
      </c>
      <c r="S1282" s="204">
        <v>0</v>
      </c>
      <c r="T1282" s="205">
        <f>S1282*H1282</f>
        <v>0</v>
      </c>
      <c r="U1282" s="36"/>
      <c r="V1282" s="36"/>
      <c r="W1282" s="36"/>
      <c r="X1282" s="36"/>
      <c r="Y1282" s="36"/>
      <c r="Z1282" s="36"/>
      <c r="AA1282" s="36"/>
      <c r="AB1282" s="36"/>
      <c r="AC1282" s="36"/>
      <c r="AD1282" s="36"/>
      <c r="AE1282" s="36"/>
      <c r="AR1282" s="206" t="s">
        <v>327</v>
      </c>
      <c r="AT1282" s="206" t="s">
        <v>214</v>
      </c>
      <c r="AU1282" s="206" t="s">
        <v>81</v>
      </c>
      <c r="AY1282" s="19" t="s">
        <v>212</v>
      </c>
      <c r="BE1282" s="207">
        <f>IF(N1282="základní",J1282,0)</f>
        <v>0</v>
      </c>
      <c r="BF1282" s="207">
        <f>IF(N1282="snížená",J1282,0)</f>
        <v>0</v>
      </c>
      <c r="BG1282" s="207">
        <f>IF(N1282="zákl. přenesená",J1282,0)</f>
        <v>0</v>
      </c>
      <c r="BH1282" s="207">
        <f>IF(N1282="sníž. přenesená",J1282,0)</f>
        <v>0</v>
      </c>
      <c r="BI1282" s="207">
        <f>IF(N1282="nulová",J1282,0)</f>
        <v>0</v>
      </c>
      <c r="BJ1282" s="19" t="s">
        <v>79</v>
      </c>
      <c r="BK1282" s="207">
        <f>ROUND(I1282*H1282,2)</f>
        <v>0</v>
      </c>
      <c r="BL1282" s="19" t="s">
        <v>327</v>
      </c>
      <c r="BM1282" s="206" t="s">
        <v>1726</v>
      </c>
    </row>
    <row r="1283" spans="1:65" s="2" customFormat="1" ht="87.75">
      <c r="A1283" s="36"/>
      <c r="B1283" s="37"/>
      <c r="C1283" s="38"/>
      <c r="D1283" s="208" t="s">
        <v>220</v>
      </c>
      <c r="E1283" s="38"/>
      <c r="F1283" s="209" t="s">
        <v>1727</v>
      </c>
      <c r="G1283" s="38"/>
      <c r="H1283" s="38"/>
      <c r="I1283" s="119"/>
      <c r="J1283" s="38"/>
      <c r="K1283" s="38"/>
      <c r="L1283" s="41"/>
      <c r="M1283" s="210"/>
      <c r="N1283" s="211"/>
      <c r="O1283" s="66"/>
      <c r="P1283" s="66"/>
      <c r="Q1283" s="66"/>
      <c r="R1283" s="66"/>
      <c r="S1283" s="66"/>
      <c r="T1283" s="67"/>
      <c r="U1283" s="36"/>
      <c r="V1283" s="36"/>
      <c r="W1283" s="36"/>
      <c r="X1283" s="36"/>
      <c r="Y1283" s="36"/>
      <c r="Z1283" s="36"/>
      <c r="AA1283" s="36"/>
      <c r="AB1283" s="36"/>
      <c r="AC1283" s="36"/>
      <c r="AD1283" s="36"/>
      <c r="AE1283" s="36"/>
      <c r="AT1283" s="19" t="s">
        <v>220</v>
      </c>
      <c r="AU1283" s="19" t="s">
        <v>81</v>
      </c>
    </row>
    <row r="1284" spans="1:65" s="14" customFormat="1" ht="11.25">
      <c r="B1284" s="222"/>
      <c r="C1284" s="223"/>
      <c r="D1284" s="208" t="s">
        <v>222</v>
      </c>
      <c r="E1284" s="224" t="s">
        <v>21</v>
      </c>
      <c r="F1284" s="225" t="s">
        <v>1728</v>
      </c>
      <c r="G1284" s="223"/>
      <c r="H1284" s="226">
        <v>0.5</v>
      </c>
      <c r="I1284" s="227"/>
      <c r="J1284" s="223"/>
      <c r="K1284" s="223"/>
      <c r="L1284" s="228"/>
      <c r="M1284" s="229"/>
      <c r="N1284" s="230"/>
      <c r="O1284" s="230"/>
      <c r="P1284" s="230"/>
      <c r="Q1284" s="230"/>
      <c r="R1284" s="230"/>
      <c r="S1284" s="230"/>
      <c r="T1284" s="231"/>
      <c r="AT1284" s="232" t="s">
        <v>222</v>
      </c>
      <c r="AU1284" s="232" t="s">
        <v>81</v>
      </c>
      <c r="AV1284" s="14" t="s">
        <v>81</v>
      </c>
      <c r="AW1284" s="14" t="s">
        <v>34</v>
      </c>
      <c r="AX1284" s="14" t="s">
        <v>79</v>
      </c>
      <c r="AY1284" s="232" t="s">
        <v>212</v>
      </c>
    </row>
    <row r="1285" spans="1:65" s="2" customFormat="1" ht="21.75" customHeight="1">
      <c r="A1285" s="36"/>
      <c r="B1285" s="37"/>
      <c r="C1285" s="195" t="s">
        <v>1729</v>
      </c>
      <c r="D1285" s="195" t="s">
        <v>214</v>
      </c>
      <c r="E1285" s="196" t="s">
        <v>1730</v>
      </c>
      <c r="F1285" s="197" t="s">
        <v>1731</v>
      </c>
      <c r="G1285" s="198" t="s">
        <v>306</v>
      </c>
      <c r="H1285" s="199">
        <v>0.45100000000000001</v>
      </c>
      <c r="I1285" s="200"/>
      <c r="J1285" s="201">
        <f>ROUND(I1285*H1285,2)</f>
        <v>0</v>
      </c>
      <c r="K1285" s="197" t="s">
        <v>218</v>
      </c>
      <c r="L1285" s="41"/>
      <c r="M1285" s="202" t="s">
        <v>21</v>
      </c>
      <c r="N1285" s="203" t="s">
        <v>44</v>
      </c>
      <c r="O1285" s="66"/>
      <c r="P1285" s="204">
        <f>O1285*H1285</f>
        <v>0</v>
      </c>
      <c r="Q1285" s="204">
        <v>0</v>
      </c>
      <c r="R1285" s="204">
        <f>Q1285*H1285</f>
        <v>0</v>
      </c>
      <c r="S1285" s="204">
        <v>0</v>
      </c>
      <c r="T1285" s="205">
        <f>S1285*H1285</f>
        <v>0</v>
      </c>
      <c r="U1285" s="36"/>
      <c r="V1285" s="36"/>
      <c r="W1285" s="36"/>
      <c r="X1285" s="36"/>
      <c r="Y1285" s="36"/>
      <c r="Z1285" s="36"/>
      <c r="AA1285" s="36"/>
      <c r="AB1285" s="36"/>
      <c r="AC1285" s="36"/>
      <c r="AD1285" s="36"/>
      <c r="AE1285" s="36"/>
      <c r="AR1285" s="206" t="s">
        <v>327</v>
      </c>
      <c r="AT1285" s="206" t="s">
        <v>214</v>
      </c>
      <c r="AU1285" s="206" t="s">
        <v>81</v>
      </c>
      <c r="AY1285" s="19" t="s">
        <v>212</v>
      </c>
      <c r="BE1285" s="207">
        <f>IF(N1285="základní",J1285,0)</f>
        <v>0</v>
      </c>
      <c r="BF1285" s="207">
        <f>IF(N1285="snížená",J1285,0)</f>
        <v>0</v>
      </c>
      <c r="BG1285" s="207">
        <f>IF(N1285="zákl. přenesená",J1285,0)</f>
        <v>0</v>
      </c>
      <c r="BH1285" s="207">
        <f>IF(N1285="sníž. přenesená",J1285,0)</f>
        <v>0</v>
      </c>
      <c r="BI1285" s="207">
        <f>IF(N1285="nulová",J1285,0)</f>
        <v>0</v>
      </c>
      <c r="BJ1285" s="19" t="s">
        <v>79</v>
      </c>
      <c r="BK1285" s="207">
        <f>ROUND(I1285*H1285,2)</f>
        <v>0</v>
      </c>
      <c r="BL1285" s="19" t="s">
        <v>327</v>
      </c>
      <c r="BM1285" s="206" t="s">
        <v>1732</v>
      </c>
    </row>
    <row r="1286" spans="1:65" s="2" customFormat="1" ht="78">
      <c r="A1286" s="36"/>
      <c r="B1286" s="37"/>
      <c r="C1286" s="38"/>
      <c r="D1286" s="208" t="s">
        <v>220</v>
      </c>
      <c r="E1286" s="38"/>
      <c r="F1286" s="209" t="s">
        <v>1574</v>
      </c>
      <c r="G1286" s="38"/>
      <c r="H1286" s="38"/>
      <c r="I1286" s="119"/>
      <c r="J1286" s="38"/>
      <c r="K1286" s="38"/>
      <c r="L1286" s="41"/>
      <c r="M1286" s="210"/>
      <c r="N1286" s="211"/>
      <c r="O1286" s="66"/>
      <c r="P1286" s="66"/>
      <c r="Q1286" s="66"/>
      <c r="R1286" s="66"/>
      <c r="S1286" s="66"/>
      <c r="T1286" s="67"/>
      <c r="U1286" s="36"/>
      <c r="V1286" s="36"/>
      <c r="W1286" s="36"/>
      <c r="X1286" s="36"/>
      <c r="Y1286" s="36"/>
      <c r="Z1286" s="36"/>
      <c r="AA1286" s="36"/>
      <c r="AB1286" s="36"/>
      <c r="AC1286" s="36"/>
      <c r="AD1286" s="36"/>
      <c r="AE1286" s="36"/>
      <c r="AT1286" s="19" t="s">
        <v>220</v>
      </c>
      <c r="AU1286" s="19" t="s">
        <v>81</v>
      </c>
    </row>
    <row r="1287" spans="1:65" s="2" customFormat="1" ht="21.75" customHeight="1">
      <c r="A1287" s="36"/>
      <c r="B1287" s="37"/>
      <c r="C1287" s="195" t="s">
        <v>1733</v>
      </c>
      <c r="D1287" s="195" t="s">
        <v>214</v>
      </c>
      <c r="E1287" s="196" t="s">
        <v>1734</v>
      </c>
      <c r="F1287" s="197" t="s">
        <v>1735</v>
      </c>
      <c r="G1287" s="198" t="s">
        <v>306</v>
      </c>
      <c r="H1287" s="199">
        <v>0.45100000000000001</v>
      </c>
      <c r="I1287" s="200"/>
      <c r="J1287" s="201">
        <f>ROUND(I1287*H1287,2)</f>
        <v>0</v>
      </c>
      <c r="K1287" s="197" t="s">
        <v>218</v>
      </c>
      <c r="L1287" s="41"/>
      <c r="M1287" s="202" t="s">
        <v>21</v>
      </c>
      <c r="N1287" s="203" t="s">
        <v>44</v>
      </c>
      <c r="O1287" s="66"/>
      <c r="P1287" s="204">
        <f>O1287*H1287</f>
        <v>0</v>
      </c>
      <c r="Q1287" s="204">
        <v>0</v>
      </c>
      <c r="R1287" s="204">
        <f>Q1287*H1287</f>
        <v>0</v>
      </c>
      <c r="S1287" s="204">
        <v>0</v>
      </c>
      <c r="T1287" s="205">
        <f>S1287*H1287</f>
        <v>0</v>
      </c>
      <c r="U1287" s="36"/>
      <c r="V1287" s="36"/>
      <c r="W1287" s="36"/>
      <c r="X1287" s="36"/>
      <c r="Y1287" s="36"/>
      <c r="Z1287" s="36"/>
      <c r="AA1287" s="36"/>
      <c r="AB1287" s="36"/>
      <c r="AC1287" s="36"/>
      <c r="AD1287" s="36"/>
      <c r="AE1287" s="36"/>
      <c r="AR1287" s="206" t="s">
        <v>327</v>
      </c>
      <c r="AT1287" s="206" t="s">
        <v>214</v>
      </c>
      <c r="AU1287" s="206" t="s">
        <v>81</v>
      </c>
      <c r="AY1287" s="19" t="s">
        <v>212</v>
      </c>
      <c r="BE1287" s="207">
        <f>IF(N1287="základní",J1287,0)</f>
        <v>0</v>
      </c>
      <c r="BF1287" s="207">
        <f>IF(N1287="snížená",J1287,0)</f>
        <v>0</v>
      </c>
      <c r="BG1287" s="207">
        <f>IF(N1287="zákl. přenesená",J1287,0)</f>
        <v>0</v>
      </c>
      <c r="BH1287" s="207">
        <f>IF(N1287="sníž. přenesená",J1287,0)</f>
        <v>0</v>
      </c>
      <c r="BI1287" s="207">
        <f>IF(N1287="nulová",J1287,0)</f>
        <v>0</v>
      </c>
      <c r="BJ1287" s="19" t="s">
        <v>79</v>
      </c>
      <c r="BK1287" s="207">
        <f>ROUND(I1287*H1287,2)</f>
        <v>0</v>
      </c>
      <c r="BL1287" s="19" t="s">
        <v>327</v>
      </c>
      <c r="BM1287" s="206" t="s">
        <v>1736</v>
      </c>
    </row>
    <row r="1288" spans="1:65" s="2" customFormat="1" ht="78">
      <c r="A1288" s="36"/>
      <c r="B1288" s="37"/>
      <c r="C1288" s="38"/>
      <c r="D1288" s="208" t="s">
        <v>220</v>
      </c>
      <c r="E1288" s="38"/>
      <c r="F1288" s="209" t="s">
        <v>1574</v>
      </c>
      <c r="G1288" s="38"/>
      <c r="H1288" s="38"/>
      <c r="I1288" s="119"/>
      <c r="J1288" s="38"/>
      <c r="K1288" s="38"/>
      <c r="L1288" s="41"/>
      <c r="M1288" s="210"/>
      <c r="N1288" s="211"/>
      <c r="O1288" s="66"/>
      <c r="P1288" s="66"/>
      <c r="Q1288" s="66"/>
      <c r="R1288" s="66"/>
      <c r="S1288" s="66"/>
      <c r="T1288" s="67"/>
      <c r="U1288" s="36"/>
      <c r="V1288" s="36"/>
      <c r="W1288" s="36"/>
      <c r="X1288" s="36"/>
      <c r="Y1288" s="36"/>
      <c r="Z1288" s="36"/>
      <c r="AA1288" s="36"/>
      <c r="AB1288" s="36"/>
      <c r="AC1288" s="36"/>
      <c r="AD1288" s="36"/>
      <c r="AE1288" s="36"/>
      <c r="AT1288" s="19" t="s">
        <v>220</v>
      </c>
      <c r="AU1288" s="19" t="s">
        <v>81</v>
      </c>
    </row>
    <row r="1289" spans="1:65" s="12" customFormat="1" ht="22.9" customHeight="1">
      <c r="B1289" s="179"/>
      <c r="C1289" s="180"/>
      <c r="D1289" s="181" t="s">
        <v>72</v>
      </c>
      <c r="E1289" s="193" t="s">
        <v>1737</v>
      </c>
      <c r="F1289" s="193" t="s">
        <v>1738</v>
      </c>
      <c r="G1289" s="180"/>
      <c r="H1289" s="180"/>
      <c r="I1289" s="183"/>
      <c r="J1289" s="194">
        <f>BK1289</f>
        <v>0</v>
      </c>
      <c r="K1289" s="180"/>
      <c r="L1289" s="185"/>
      <c r="M1289" s="186"/>
      <c r="N1289" s="187"/>
      <c r="O1289" s="187"/>
      <c r="P1289" s="188">
        <f>SUM(P1290:P1342)</f>
        <v>0</v>
      </c>
      <c r="Q1289" s="187"/>
      <c r="R1289" s="188">
        <f>SUM(R1290:R1342)</f>
        <v>1.5184263599999999</v>
      </c>
      <c r="S1289" s="187"/>
      <c r="T1289" s="189">
        <f>SUM(T1290:T1342)</f>
        <v>0</v>
      </c>
      <c r="AR1289" s="190" t="s">
        <v>81</v>
      </c>
      <c r="AT1289" s="191" t="s">
        <v>72</v>
      </c>
      <c r="AU1289" s="191" t="s">
        <v>79</v>
      </c>
      <c r="AY1289" s="190" t="s">
        <v>212</v>
      </c>
      <c r="BK1289" s="192">
        <f>SUM(BK1290:BK1342)</f>
        <v>0</v>
      </c>
    </row>
    <row r="1290" spans="1:65" s="2" customFormat="1" ht="21.75" customHeight="1">
      <c r="A1290" s="36"/>
      <c r="B1290" s="37"/>
      <c r="C1290" s="195" t="s">
        <v>1739</v>
      </c>
      <c r="D1290" s="195" t="s">
        <v>214</v>
      </c>
      <c r="E1290" s="196" t="s">
        <v>1740</v>
      </c>
      <c r="F1290" s="197" t="s">
        <v>1741</v>
      </c>
      <c r="G1290" s="198" t="s">
        <v>150</v>
      </c>
      <c r="H1290" s="199">
        <v>11.795</v>
      </c>
      <c r="I1290" s="200"/>
      <c r="J1290" s="201">
        <f>ROUND(I1290*H1290,2)</f>
        <v>0</v>
      </c>
      <c r="K1290" s="197" t="s">
        <v>218</v>
      </c>
      <c r="L1290" s="41"/>
      <c r="M1290" s="202" t="s">
        <v>21</v>
      </c>
      <c r="N1290" s="203" t="s">
        <v>44</v>
      </c>
      <c r="O1290" s="66"/>
      <c r="P1290" s="204">
        <f>O1290*H1290</f>
        <v>0</v>
      </c>
      <c r="Q1290" s="204">
        <v>4.41E-2</v>
      </c>
      <c r="R1290" s="204">
        <f>Q1290*H1290</f>
        <v>0.5201595</v>
      </c>
      <c r="S1290" s="204">
        <v>0</v>
      </c>
      <c r="T1290" s="205">
        <f>S1290*H1290</f>
        <v>0</v>
      </c>
      <c r="U1290" s="36"/>
      <c r="V1290" s="36"/>
      <c r="W1290" s="36"/>
      <c r="X1290" s="36"/>
      <c r="Y1290" s="36"/>
      <c r="Z1290" s="36"/>
      <c r="AA1290" s="36"/>
      <c r="AB1290" s="36"/>
      <c r="AC1290" s="36"/>
      <c r="AD1290" s="36"/>
      <c r="AE1290" s="36"/>
      <c r="AR1290" s="206" t="s">
        <v>327</v>
      </c>
      <c r="AT1290" s="206" t="s">
        <v>214</v>
      </c>
      <c r="AU1290" s="206" t="s">
        <v>81</v>
      </c>
      <c r="AY1290" s="19" t="s">
        <v>212</v>
      </c>
      <c r="BE1290" s="207">
        <f>IF(N1290="základní",J1290,0)</f>
        <v>0</v>
      </c>
      <c r="BF1290" s="207">
        <f>IF(N1290="snížená",J1290,0)</f>
        <v>0</v>
      </c>
      <c r="BG1290" s="207">
        <f>IF(N1290="zákl. přenesená",J1290,0)</f>
        <v>0</v>
      </c>
      <c r="BH1290" s="207">
        <f>IF(N1290="sníž. přenesená",J1290,0)</f>
        <v>0</v>
      </c>
      <c r="BI1290" s="207">
        <f>IF(N1290="nulová",J1290,0)</f>
        <v>0</v>
      </c>
      <c r="BJ1290" s="19" t="s">
        <v>79</v>
      </c>
      <c r="BK1290" s="207">
        <f>ROUND(I1290*H1290,2)</f>
        <v>0</v>
      </c>
      <c r="BL1290" s="19" t="s">
        <v>327</v>
      </c>
      <c r="BM1290" s="206" t="s">
        <v>1742</v>
      </c>
    </row>
    <row r="1291" spans="1:65" s="2" customFormat="1" ht="107.25">
      <c r="A1291" s="36"/>
      <c r="B1291" s="37"/>
      <c r="C1291" s="38"/>
      <c r="D1291" s="208" t="s">
        <v>220</v>
      </c>
      <c r="E1291" s="38"/>
      <c r="F1291" s="209" t="s">
        <v>1743</v>
      </c>
      <c r="G1291" s="38"/>
      <c r="H1291" s="38"/>
      <c r="I1291" s="119"/>
      <c r="J1291" s="38"/>
      <c r="K1291" s="38"/>
      <c r="L1291" s="41"/>
      <c r="M1291" s="210"/>
      <c r="N1291" s="211"/>
      <c r="O1291" s="66"/>
      <c r="P1291" s="66"/>
      <c r="Q1291" s="66"/>
      <c r="R1291" s="66"/>
      <c r="S1291" s="66"/>
      <c r="T1291" s="67"/>
      <c r="U1291" s="36"/>
      <c r="V1291" s="36"/>
      <c r="W1291" s="36"/>
      <c r="X1291" s="36"/>
      <c r="Y1291" s="36"/>
      <c r="Z1291" s="36"/>
      <c r="AA1291" s="36"/>
      <c r="AB1291" s="36"/>
      <c r="AC1291" s="36"/>
      <c r="AD1291" s="36"/>
      <c r="AE1291" s="36"/>
      <c r="AT1291" s="19" t="s">
        <v>220</v>
      </c>
      <c r="AU1291" s="19" t="s">
        <v>81</v>
      </c>
    </row>
    <row r="1292" spans="1:65" s="13" customFormat="1" ht="11.25">
      <c r="B1292" s="212"/>
      <c r="C1292" s="213"/>
      <c r="D1292" s="208" t="s">
        <v>222</v>
      </c>
      <c r="E1292" s="214" t="s">
        <v>21</v>
      </c>
      <c r="F1292" s="215" t="s">
        <v>1744</v>
      </c>
      <c r="G1292" s="213"/>
      <c r="H1292" s="214" t="s">
        <v>21</v>
      </c>
      <c r="I1292" s="216"/>
      <c r="J1292" s="213"/>
      <c r="K1292" s="213"/>
      <c r="L1292" s="217"/>
      <c r="M1292" s="218"/>
      <c r="N1292" s="219"/>
      <c r="O1292" s="219"/>
      <c r="P1292" s="219"/>
      <c r="Q1292" s="219"/>
      <c r="R1292" s="219"/>
      <c r="S1292" s="219"/>
      <c r="T1292" s="220"/>
      <c r="AT1292" s="221" t="s">
        <v>222</v>
      </c>
      <c r="AU1292" s="221" t="s">
        <v>81</v>
      </c>
      <c r="AV1292" s="13" t="s">
        <v>79</v>
      </c>
      <c r="AW1292" s="13" t="s">
        <v>34</v>
      </c>
      <c r="AX1292" s="13" t="s">
        <v>73</v>
      </c>
      <c r="AY1292" s="221" t="s">
        <v>212</v>
      </c>
    </row>
    <row r="1293" spans="1:65" s="14" customFormat="1" ht="11.25">
      <c r="B1293" s="222"/>
      <c r="C1293" s="223"/>
      <c r="D1293" s="208" t="s">
        <v>222</v>
      </c>
      <c r="E1293" s="224" t="s">
        <v>21</v>
      </c>
      <c r="F1293" s="225" t="s">
        <v>1745</v>
      </c>
      <c r="G1293" s="223"/>
      <c r="H1293" s="226">
        <v>11.795</v>
      </c>
      <c r="I1293" s="227"/>
      <c r="J1293" s="223"/>
      <c r="K1293" s="223"/>
      <c r="L1293" s="228"/>
      <c r="M1293" s="229"/>
      <c r="N1293" s="230"/>
      <c r="O1293" s="230"/>
      <c r="P1293" s="230"/>
      <c r="Q1293" s="230"/>
      <c r="R1293" s="230"/>
      <c r="S1293" s="230"/>
      <c r="T1293" s="231"/>
      <c r="AT1293" s="232" t="s">
        <v>222</v>
      </c>
      <c r="AU1293" s="232" t="s">
        <v>81</v>
      </c>
      <c r="AV1293" s="14" t="s">
        <v>81</v>
      </c>
      <c r="AW1293" s="14" t="s">
        <v>34</v>
      </c>
      <c r="AX1293" s="14" t="s">
        <v>73</v>
      </c>
      <c r="AY1293" s="232" t="s">
        <v>212</v>
      </c>
    </row>
    <row r="1294" spans="1:65" s="15" customFormat="1" ht="11.25">
      <c r="B1294" s="233"/>
      <c r="C1294" s="234"/>
      <c r="D1294" s="208" t="s">
        <v>222</v>
      </c>
      <c r="E1294" s="235" t="s">
        <v>21</v>
      </c>
      <c r="F1294" s="236" t="s">
        <v>226</v>
      </c>
      <c r="G1294" s="234"/>
      <c r="H1294" s="237">
        <v>11.795</v>
      </c>
      <c r="I1294" s="238"/>
      <c r="J1294" s="234"/>
      <c r="K1294" s="234"/>
      <c r="L1294" s="239"/>
      <c r="M1294" s="240"/>
      <c r="N1294" s="241"/>
      <c r="O1294" s="241"/>
      <c r="P1294" s="241"/>
      <c r="Q1294" s="241"/>
      <c r="R1294" s="241"/>
      <c r="S1294" s="241"/>
      <c r="T1294" s="242"/>
      <c r="AT1294" s="243" t="s">
        <v>222</v>
      </c>
      <c r="AU1294" s="243" t="s">
        <v>81</v>
      </c>
      <c r="AV1294" s="15" t="s">
        <v>88</v>
      </c>
      <c r="AW1294" s="15" t="s">
        <v>34</v>
      </c>
      <c r="AX1294" s="15" t="s">
        <v>79</v>
      </c>
      <c r="AY1294" s="243" t="s">
        <v>212</v>
      </c>
    </row>
    <row r="1295" spans="1:65" s="2" customFormat="1" ht="21.75" customHeight="1">
      <c r="A1295" s="36"/>
      <c r="B1295" s="37"/>
      <c r="C1295" s="195" t="s">
        <v>1746</v>
      </c>
      <c r="D1295" s="195" t="s">
        <v>214</v>
      </c>
      <c r="E1295" s="196" t="s">
        <v>1747</v>
      </c>
      <c r="F1295" s="197" t="s">
        <v>1748</v>
      </c>
      <c r="G1295" s="198" t="s">
        <v>150</v>
      </c>
      <c r="H1295" s="199">
        <v>11.795</v>
      </c>
      <c r="I1295" s="200"/>
      <c r="J1295" s="201">
        <f>ROUND(I1295*H1295,2)</f>
        <v>0</v>
      </c>
      <c r="K1295" s="197" t="s">
        <v>218</v>
      </c>
      <c r="L1295" s="41"/>
      <c r="M1295" s="202" t="s">
        <v>21</v>
      </c>
      <c r="N1295" s="203" t="s">
        <v>44</v>
      </c>
      <c r="O1295" s="66"/>
      <c r="P1295" s="204">
        <f>O1295*H1295</f>
        <v>0</v>
      </c>
      <c r="Q1295" s="204">
        <v>2.0000000000000001E-4</v>
      </c>
      <c r="R1295" s="204">
        <f>Q1295*H1295</f>
        <v>2.359E-3</v>
      </c>
      <c r="S1295" s="204">
        <v>0</v>
      </c>
      <c r="T1295" s="205">
        <f>S1295*H1295</f>
        <v>0</v>
      </c>
      <c r="U1295" s="36"/>
      <c r="V1295" s="36"/>
      <c r="W1295" s="36"/>
      <c r="X1295" s="36"/>
      <c r="Y1295" s="36"/>
      <c r="Z1295" s="36"/>
      <c r="AA1295" s="36"/>
      <c r="AB1295" s="36"/>
      <c r="AC1295" s="36"/>
      <c r="AD1295" s="36"/>
      <c r="AE1295" s="36"/>
      <c r="AR1295" s="206" t="s">
        <v>327</v>
      </c>
      <c r="AT1295" s="206" t="s">
        <v>214</v>
      </c>
      <c r="AU1295" s="206" t="s">
        <v>81</v>
      </c>
      <c r="AY1295" s="19" t="s">
        <v>212</v>
      </c>
      <c r="BE1295" s="207">
        <f>IF(N1295="základní",J1295,0)</f>
        <v>0</v>
      </c>
      <c r="BF1295" s="207">
        <f>IF(N1295="snížená",J1295,0)</f>
        <v>0</v>
      </c>
      <c r="BG1295" s="207">
        <f>IF(N1295="zákl. přenesená",J1295,0)</f>
        <v>0</v>
      </c>
      <c r="BH1295" s="207">
        <f>IF(N1295="sníž. přenesená",J1295,0)</f>
        <v>0</v>
      </c>
      <c r="BI1295" s="207">
        <f>IF(N1295="nulová",J1295,0)</f>
        <v>0</v>
      </c>
      <c r="BJ1295" s="19" t="s">
        <v>79</v>
      </c>
      <c r="BK1295" s="207">
        <f>ROUND(I1295*H1295,2)</f>
        <v>0</v>
      </c>
      <c r="BL1295" s="19" t="s">
        <v>327</v>
      </c>
      <c r="BM1295" s="206" t="s">
        <v>1749</v>
      </c>
    </row>
    <row r="1296" spans="1:65" s="2" customFormat="1" ht="107.25">
      <c r="A1296" s="36"/>
      <c r="B1296" s="37"/>
      <c r="C1296" s="38"/>
      <c r="D1296" s="208" t="s">
        <v>220</v>
      </c>
      <c r="E1296" s="38"/>
      <c r="F1296" s="209" t="s">
        <v>1743</v>
      </c>
      <c r="G1296" s="38"/>
      <c r="H1296" s="38"/>
      <c r="I1296" s="119"/>
      <c r="J1296" s="38"/>
      <c r="K1296" s="38"/>
      <c r="L1296" s="41"/>
      <c r="M1296" s="210"/>
      <c r="N1296" s="211"/>
      <c r="O1296" s="66"/>
      <c r="P1296" s="66"/>
      <c r="Q1296" s="66"/>
      <c r="R1296" s="66"/>
      <c r="S1296" s="66"/>
      <c r="T1296" s="67"/>
      <c r="U1296" s="36"/>
      <c r="V1296" s="36"/>
      <c r="W1296" s="36"/>
      <c r="X1296" s="36"/>
      <c r="Y1296" s="36"/>
      <c r="Z1296" s="36"/>
      <c r="AA1296" s="36"/>
      <c r="AB1296" s="36"/>
      <c r="AC1296" s="36"/>
      <c r="AD1296" s="36"/>
      <c r="AE1296" s="36"/>
      <c r="AT1296" s="19" t="s">
        <v>220</v>
      </c>
      <c r="AU1296" s="19" t="s">
        <v>81</v>
      </c>
    </row>
    <row r="1297" spans="1:65" s="14" customFormat="1" ht="11.25">
      <c r="B1297" s="222"/>
      <c r="C1297" s="223"/>
      <c r="D1297" s="208" t="s">
        <v>222</v>
      </c>
      <c r="E1297" s="224" t="s">
        <v>21</v>
      </c>
      <c r="F1297" s="225" t="s">
        <v>1750</v>
      </c>
      <c r="G1297" s="223"/>
      <c r="H1297" s="226">
        <v>11.795</v>
      </c>
      <c r="I1297" s="227"/>
      <c r="J1297" s="223"/>
      <c r="K1297" s="223"/>
      <c r="L1297" s="228"/>
      <c r="M1297" s="229"/>
      <c r="N1297" s="230"/>
      <c r="O1297" s="230"/>
      <c r="P1297" s="230"/>
      <c r="Q1297" s="230"/>
      <c r="R1297" s="230"/>
      <c r="S1297" s="230"/>
      <c r="T1297" s="231"/>
      <c r="AT1297" s="232" t="s">
        <v>222</v>
      </c>
      <c r="AU1297" s="232" t="s">
        <v>81</v>
      </c>
      <c r="AV1297" s="14" t="s">
        <v>81</v>
      </c>
      <c r="AW1297" s="14" t="s">
        <v>34</v>
      </c>
      <c r="AX1297" s="14" t="s">
        <v>79</v>
      </c>
      <c r="AY1297" s="232" t="s">
        <v>212</v>
      </c>
    </row>
    <row r="1298" spans="1:65" s="2" customFormat="1" ht="21.75" customHeight="1">
      <c r="A1298" s="36"/>
      <c r="B1298" s="37"/>
      <c r="C1298" s="195" t="s">
        <v>1751</v>
      </c>
      <c r="D1298" s="195" t="s">
        <v>214</v>
      </c>
      <c r="E1298" s="196" t="s">
        <v>1752</v>
      </c>
      <c r="F1298" s="197" t="s">
        <v>1753</v>
      </c>
      <c r="G1298" s="198" t="s">
        <v>150</v>
      </c>
      <c r="H1298" s="199">
        <v>28.524000000000001</v>
      </c>
      <c r="I1298" s="200"/>
      <c r="J1298" s="201">
        <f>ROUND(I1298*H1298,2)</f>
        <v>0</v>
      </c>
      <c r="K1298" s="197" t="s">
        <v>218</v>
      </c>
      <c r="L1298" s="41"/>
      <c r="M1298" s="202" t="s">
        <v>21</v>
      </c>
      <c r="N1298" s="203" t="s">
        <v>44</v>
      </c>
      <c r="O1298" s="66"/>
      <c r="P1298" s="204">
        <f>O1298*H1298</f>
        <v>0</v>
      </c>
      <c r="Q1298" s="204">
        <v>1.1809999999999999E-2</v>
      </c>
      <c r="R1298" s="204">
        <f>Q1298*H1298</f>
        <v>0.33686843999999999</v>
      </c>
      <c r="S1298" s="204">
        <v>0</v>
      </c>
      <c r="T1298" s="205">
        <f>S1298*H1298</f>
        <v>0</v>
      </c>
      <c r="U1298" s="36"/>
      <c r="V1298" s="36"/>
      <c r="W1298" s="36"/>
      <c r="X1298" s="36"/>
      <c r="Y1298" s="36"/>
      <c r="Z1298" s="36"/>
      <c r="AA1298" s="36"/>
      <c r="AB1298" s="36"/>
      <c r="AC1298" s="36"/>
      <c r="AD1298" s="36"/>
      <c r="AE1298" s="36"/>
      <c r="AR1298" s="206" t="s">
        <v>327</v>
      </c>
      <c r="AT1298" s="206" t="s">
        <v>214</v>
      </c>
      <c r="AU1298" s="206" t="s">
        <v>81</v>
      </c>
      <c r="AY1298" s="19" t="s">
        <v>212</v>
      </c>
      <c r="BE1298" s="207">
        <f>IF(N1298="základní",J1298,0)</f>
        <v>0</v>
      </c>
      <c r="BF1298" s="207">
        <f>IF(N1298="snížená",J1298,0)</f>
        <v>0</v>
      </c>
      <c r="BG1298" s="207">
        <f>IF(N1298="zákl. přenesená",J1298,0)</f>
        <v>0</v>
      </c>
      <c r="BH1298" s="207">
        <f>IF(N1298="sníž. přenesená",J1298,0)</f>
        <v>0</v>
      </c>
      <c r="BI1298" s="207">
        <f>IF(N1298="nulová",J1298,0)</f>
        <v>0</v>
      </c>
      <c r="BJ1298" s="19" t="s">
        <v>79</v>
      </c>
      <c r="BK1298" s="207">
        <f>ROUND(I1298*H1298,2)</f>
        <v>0</v>
      </c>
      <c r="BL1298" s="19" t="s">
        <v>327</v>
      </c>
      <c r="BM1298" s="206" t="s">
        <v>1754</v>
      </c>
    </row>
    <row r="1299" spans="1:65" s="2" customFormat="1" ht="126.75">
      <c r="A1299" s="36"/>
      <c r="B1299" s="37"/>
      <c r="C1299" s="38"/>
      <c r="D1299" s="208" t="s">
        <v>220</v>
      </c>
      <c r="E1299" s="38"/>
      <c r="F1299" s="209" t="s">
        <v>1755</v>
      </c>
      <c r="G1299" s="38"/>
      <c r="H1299" s="38"/>
      <c r="I1299" s="119"/>
      <c r="J1299" s="38"/>
      <c r="K1299" s="38"/>
      <c r="L1299" s="41"/>
      <c r="M1299" s="210"/>
      <c r="N1299" s="211"/>
      <c r="O1299" s="66"/>
      <c r="P1299" s="66"/>
      <c r="Q1299" s="66"/>
      <c r="R1299" s="66"/>
      <c r="S1299" s="66"/>
      <c r="T1299" s="67"/>
      <c r="U1299" s="36"/>
      <c r="V1299" s="36"/>
      <c r="W1299" s="36"/>
      <c r="X1299" s="36"/>
      <c r="Y1299" s="36"/>
      <c r="Z1299" s="36"/>
      <c r="AA1299" s="36"/>
      <c r="AB1299" s="36"/>
      <c r="AC1299" s="36"/>
      <c r="AD1299" s="36"/>
      <c r="AE1299" s="36"/>
      <c r="AT1299" s="19" t="s">
        <v>220</v>
      </c>
      <c r="AU1299" s="19" t="s">
        <v>81</v>
      </c>
    </row>
    <row r="1300" spans="1:65" s="13" customFormat="1" ht="11.25">
      <c r="B1300" s="212"/>
      <c r="C1300" s="213"/>
      <c r="D1300" s="208" t="s">
        <v>222</v>
      </c>
      <c r="E1300" s="214" t="s">
        <v>21</v>
      </c>
      <c r="F1300" s="215" t="s">
        <v>1756</v>
      </c>
      <c r="G1300" s="213"/>
      <c r="H1300" s="214" t="s">
        <v>21</v>
      </c>
      <c r="I1300" s="216"/>
      <c r="J1300" s="213"/>
      <c r="K1300" s="213"/>
      <c r="L1300" s="217"/>
      <c r="M1300" s="218"/>
      <c r="N1300" s="219"/>
      <c r="O1300" s="219"/>
      <c r="P1300" s="219"/>
      <c r="Q1300" s="219"/>
      <c r="R1300" s="219"/>
      <c r="S1300" s="219"/>
      <c r="T1300" s="220"/>
      <c r="AT1300" s="221" t="s">
        <v>222</v>
      </c>
      <c r="AU1300" s="221" t="s">
        <v>81</v>
      </c>
      <c r="AV1300" s="13" t="s">
        <v>79</v>
      </c>
      <c r="AW1300" s="13" t="s">
        <v>34</v>
      </c>
      <c r="AX1300" s="13" t="s">
        <v>73</v>
      </c>
      <c r="AY1300" s="221" t="s">
        <v>212</v>
      </c>
    </row>
    <row r="1301" spans="1:65" s="14" customFormat="1" ht="11.25">
      <c r="B1301" s="222"/>
      <c r="C1301" s="223"/>
      <c r="D1301" s="208" t="s">
        <v>222</v>
      </c>
      <c r="E1301" s="224" t="s">
        <v>21</v>
      </c>
      <c r="F1301" s="225" t="s">
        <v>1757</v>
      </c>
      <c r="G1301" s="223"/>
      <c r="H1301" s="226">
        <v>15.423</v>
      </c>
      <c r="I1301" s="227"/>
      <c r="J1301" s="223"/>
      <c r="K1301" s="223"/>
      <c r="L1301" s="228"/>
      <c r="M1301" s="229"/>
      <c r="N1301" s="230"/>
      <c r="O1301" s="230"/>
      <c r="P1301" s="230"/>
      <c r="Q1301" s="230"/>
      <c r="R1301" s="230"/>
      <c r="S1301" s="230"/>
      <c r="T1301" s="231"/>
      <c r="AT1301" s="232" t="s">
        <v>222</v>
      </c>
      <c r="AU1301" s="232" t="s">
        <v>81</v>
      </c>
      <c r="AV1301" s="14" t="s">
        <v>81</v>
      </c>
      <c r="AW1301" s="14" t="s">
        <v>34</v>
      </c>
      <c r="AX1301" s="14" t="s">
        <v>73</v>
      </c>
      <c r="AY1301" s="232" t="s">
        <v>212</v>
      </c>
    </row>
    <row r="1302" spans="1:65" s="14" customFormat="1" ht="11.25">
      <c r="B1302" s="222"/>
      <c r="C1302" s="223"/>
      <c r="D1302" s="208" t="s">
        <v>222</v>
      </c>
      <c r="E1302" s="224" t="s">
        <v>21</v>
      </c>
      <c r="F1302" s="225" t="s">
        <v>1758</v>
      </c>
      <c r="G1302" s="223"/>
      <c r="H1302" s="226">
        <v>3.3809999999999998</v>
      </c>
      <c r="I1302" s="227"/>
      <c r="J1302" s="223"/>
      <c r="K1302" s="223"/>
      <c r="L1302" s="228"/>
      <c r="M1302" s="229"/>
      <c r="N1302" s="230"/>
      <c r="O1302" s="230"/>
      <c r="P1302" s="230"/>
      <c r="Q1302" s="230"/>
      <c r="R1302" s="230"/>
      <c r="S1302" s="230"/>
      <c r="T1302" s="231"/>
      <c r="AT1302" s="232" t="s">
        <v>222</v>
      </c>
      <c r="AU1302" s="232" t="s">
        <v>81</v>
      </c>
      <c r="AV1302" s="14" t="s">
        <v>81</v>
      </c>
      <c r="AW1302" s="14" t="s">
        <v>34</v>
      </c>
      <c r="AX1302" s="14" t="s">
        <v>73</v>
      </c>
      <c r="AY1302" s="232" t="s">
        <v>212</v>
      </c>
    </row>
    <row r="1303" spans="1:65" s="14" customFormat="1" ht="11.25">
      <c r="B1303" s="222"/>
      <c r="C1303" s="223"/>
      <c r="D1303" s="208" t="s">
        <v>222</v>
      </c>
      <c r="E1303" s="224" t="s">
        <v>21</v>
      </c>
      <c r="F1303" s="225" t="s">
        <v>1759</v>
      </c>
      <c r="G1303" s="223"/>
      <c r="H1303" s="226">
        <v>3.3809999999999998</v>
      </c>
      <c r="I1303" s="227"/>
      <c r="J1303" s="223"/>
      <c r="K1303" s="223"/>
      <c r="L1303" s="228"/>
      <c r="M1303" s="229"/>
      <c r="N1303" s="230"/>
      <c r="O1303" s="230"/>
      <c r="P1303" s="230"/>
      <c r="Q1303" s="230"/>
      <c r="R1303" s="230"/>
      <c r="S1303" s="230"/>
      <c r="T1303" s="231"/>
      <c r="AT1303" s="232" t="s">
        <v>222</v>
      </c>
      <c r="AU1303" s="232" t="s">
        <v>81</v>
      </c>
      <c r="AV1303" s="14" t="s">
        <v>81</v>
      </c>
      <c r="AW1303" s="14" t="s">
        <v>34</v>
      </c>
      <c r="AX1303" s="14" t="s">
        <v>73</v>
      </c>
      <c r="AY1303" s="232" t="s">
        <v>212</v>
      </c>
    </row>
    <row r="1304" spans="1:65" s="14" customFormat="1" ht="11.25">
      <c r="B1304" s="222"/>
      <c r="C1304" s="223"/>
      <c r="D1304" s="208" t="s">
        <v>222</v>
      </c>
      <c r="E1304" s="224" t="s">
        <v>21</v>
      </c>
      <c r="F1304" s="225" t="s">
        <v>1760</v>
      </c>
      <c r="G1304" s="223"/>
      <c r="H1304" s="226">
        <v>6.3390000000000004</v>
      </c>
      <c r="I1304" s="227"/>
      <c r="J1304" s="223"/>
      <c r="K1304" s="223"/>
      <c r="L1304" s="228"/>
      <c r="M1304" s="229"/>
      <c r="N1304" s="230"/>
      <c r="O1304" s="230"/>
      <c r="P1304" s="230"/>
      <c r="Q1304" s="230"/>
      <c r="R1304" s="230"/>
      <c r="S1304" s="230"/>
      <c r="T1304" s="231"/>
      <c r="AT1304" s="232" t="s">
        <v>222</v>
      </c>
      <c r="AU1304" s="232" t="s">
        <v>81</v>
      </c>
      <c r="AV1304" s="14" t="s">
        <v>81</v>
      </c>
      <c r="AW1304" s="14" t="s">
        <v>34</v>
      </c>
      <c r="AX1304" s="14" t="s">
        <v>73</v>
      </c>
      <c r="AY1304" s="232" t="s">
        <v>212</v>
      </c>
    </row>
    <row r="1305" spans="1:65" s="15" customFormat="1" ht="11.25">
      <c r="B1305" s="233"/>
      <c r="C1305" s="234"/>
      <c r="D1305" s="208" t="s">
        <v>222</v>
      </c>
      <c r="E1305" s="235" t="s">
        <v>21</v>
      </c>
      <c r="F1305" s="236" t="s">
        <v>226</v>
      </c>
      <c r="G1305" s="234"/>
      <c r="H1305" s="237">
        <v>28.524000000000001</v>
      </c>
      <c r="I1305" s="238"/>
      <c r="J1305" s="234"/>
      <c r="K1305" s="234"/>
      <c r="L1305" s="239"/>
      <c r="M1305" s="240"/>
      <c r="N1305" s="241"/>
      <c r="O1305" s="241"/>
      <c r="P1305" s="241"/>
      <c r="Q1305" s="241"/>
      <c r="R1305" s="241"/>
      <c r="S1305" s="241"/>
      <c r="T1305" s="242"/>
      <c r="AT1305" s="243" t="s">
        <v>222</v>
      </c>
      <c r="AU1305" s="243" t="s">
        <v>81</v>
      </c>
      <c r="AV1305" s="15" t="s">
        <v>88</v>
      </c>
      <c r="AW1305" s="15" t="s">
        <v>34</v>
      </c>
      <c r="AX1305" s="15" t="s">
        <v>79</v>
      </c>
      <c r="AY1305" s="243" t="s">
        <v>212</v>
      </c>
    </row>
    <row r="1306" spans="1:65" s="2" customFormat="1" ht="21.75" customHeight="1">
      <c r="A1306" s="36"/>
      <c r="B1306" s="37"/>
      <c r="C1306" s="195" t="s">
        <v>1761</v>
      </c>
      <c r="D1306" s="195" t="s">
        <v>214</v>
      </c>
      <c r="E1306" s="196" t="s">
        <v>1762</v>
      </c>
      <c r="F1306" s="197" t="s">
        <v>1763</v>
      </c>
      <c r="G1306" s="198" t="s">
        <v>150</v>
      </c>
      <c r="H1306" s="199">
        <v>7.8879999999999999</v>
      </c>
      <c r="I1306" s="200"/>
      <c r="J1306" s="201">
        <f>ROUND(I1306*H1306,2)</f>
        <v>0</v>
      </c>
      <c r="K1306" s="197" t="s">
        <v>218</v>
      </c>
      <c r="L1306" s="41"/>
      <c r="M1306" s="202" t="s">
        <v>21</v>
      </c>
      <c r="N1306" s="203" t="s">
        <v>44</v>
      </c>
      <c r="O1306" s="66"/>
      <c r="P1306" s="204">
        <f>O1306*H1306</f>
        <v>0</v>
      </c>
      <c r="Q1306" s="204">
        <v>1.6389999999999998E-2</v>
      </c>
      <c r="R1306" s="204">
        <f>Q1306*H1306</f>
        <v>0.12928431999999998</v>
      </c>
      <c r="S1306" s="204">
        <v>0</v>
      </c>
      <c r="T1306" s="205">
        <f>S1306*H1306</f>
        <v>0</v>
      </c>
      <c r="U1306" s="36"/>
      <c r="V1306" s="36"/>
      <c r="W1306" s="36"/>
      <c r="X1306" s="36"/>
      <c r="Y1306" s="36"/>
      <c r="Z1306" s="36"/>
      <c r="AA1306" s="36"/>
      <c r="AB1306" s="36"/>
      <c r="AC1306" s="36"/>
      <c r="AD1306" s="36"/>
      <c r="AE1306" s="36"/>
      <c r="AR1306" s="206" t="s">
        <v>327</v>
      </c>
      <c r="AT1306" s="206" t="s">
        <v>214</v>
      </c>
      <c r="AU1306" s="206" t="s">
        <v>81</v>
      </c>
      <c r="AY1306" s="19" t="s">
        <v>212</v>
      </c>
      <c r="BE1306" s="207">
        <f>IF(N1306="základní",J1306,0)</f>
        <v>0</v>
      </c>
      <c r="BF1306" s="207">
        <f>IF(N1306="snížená",J1306,0)</f>
        <v>0</v>
      </c>
      <c r="BG1306" s="207">
        <f>IF(N1306="zákl. přenesená",J1306,0)</f>
        <v>0</v>
      </c>
      <c r="BH1306" s="207">
        <f>IF(N1306="sníž. přenesená",J1306,0)</f>
        <v>0</v>
      </c>
      <c r="BI1306" s="207">
        <f>IF(N1306="nulová",J1306,0)</f>
        <v>0</v>
      </c>
      <c r="BJ1306" s="19" t="s">
        <v>79</v>
      </c>
      <c r="BK1306" s="207">
        <f>ROUND(I1306*H1306,2)</f>
        <v>0</v>
      </c>
      <c r="BL1306" s="19" t="s">
        <v>327</v>
      </c>
      <c r="BM1306" s="206" t="s">
        <v>1764</v>
      </c>
    </row>
    <row r="1307" spans="1:65" s="2" customFormat="1" ht="126.75">
      <c r="A1307" s="36"/>
      <c r="B1307" s="37"/>
      <c r="C1307" s="38"/>
      <c r="D1307" s="208" t="s">
        <v>220</v>
      </c>
      <c r="E1307" s="38"/>
      <c r="F1307" s="209" t="s">
        <v>1755</v>
      </c>
      <c r="G1307" s="38"/>
      <c r="H1307" s="38"/>
      <c r="I1307" s="119"/>
      <c r="J1307" s="38"/>
      <c r="K1307" s="38"/>
      <c r="L1307" s="41"/>
      <c r="M1307" s="210"/>
      <c r="N1307" s="211"/>
      <c r="O1307" s="66"/>
      <c r="P1307" s="66"/>
      <c r="Q1307" s="66"/>
      <c r="R1307" s="66"/>
      <c r="S1307" s="66"/>
      <c r="T1307" s="67"/>
      <c r="U1307" s="36"/>
      <c r="V1307" s="36"/>
      <c r="W1307" s="36"/>
      <c r="X1307" s="36"/>
      <c r="Y1307" s="36"/>
      <c r="Z1307" s="36"/>
      <c r="AA1307" s="36"/>
      <c r="AB1307" s="36"/>
      <c r="AC1307" s="36"/>
      <c r="AD1307" s="36"/>
      <c r="AE1307" s="36"/>
      <c r="AT1307" s="19" t="s">
        <v>220</v>
      </c>
      <c r="AU1307" s="19" t="s">
        <v>81</v>
      </c>
    </row>
    <row r="1308" spans="1:65" s="13" customFormat="1" ht="11.25">
      <c r="B1308" s="212"/>
      <c r="C1308" s="213"/>
      <c r="D1308" s="208" t="s">
        <v>222</v>
      </c>
      <c r="E1308" s="214" t="s">
        <v>21</v>
      </c>
      <c r="F1308" s="215" t="s">
        <v>1765</v>
      </c>
      <c r="G1308" s="213"/>
      <c r="H1308" s="214" t="s">
        <v>21</v>
      </c>
      <c r="I1308" s="216"/>
      <c r="J1308" s="213"/>
      <c r="K1308" s="213"/>
      <c r="L1308" s="217"/>
      <c r="M1308" s="218"/>
      <c r="N1308" s="219"/>
      <c r="O1308" s="219"/>
      <c r="P1308" s="219"/>
      <c r="Q1308" s="219"/>
      <c r="R1308" s="219"/>
      <c r="S1308" s="219"/>
      <c r="T1308" s="220"/>
      <c r="AT1308" s="221" t="s">
        <v>222</v>
      </c>
      <c r="AU1308" s="221" t="s">
        <v>81</v>
      </c>
      <c r="AV1308" s="13" t="s">
        <v>79</v>
      </c>
      <c r="AW1308" s="13" t="s">
        <v>34</v>
      </c>
      <c r="AX1308" s="13" t="s">
        <v>73</v>
      </c>
      <c r="AY1308" s="221" t="s">
        <v>212</v>
      </c>
    </row>
    <row r="1309" spans="1:65" s="14" customFormat="1" ht="11.25">
      <c r="B1309" s="222"/>
      <c r="C1309" s="223"/>
      <c r="D1309" s="208" t="s">
        <v>222</v>
      </c>
      <c r="E1309" s="224" t="s">
        <v>21</v>
      </c>
      <c r="F1309" s="225" t="s">
        <v>1766</v>
      </c>
      <c r="G1309" s="223"/>
      <c r="H1309" s="226">
        <v>7.8879999999999999</v>
      </c>
      <c r="I1309" s="227"/>
      <c r="J1309" s="223"/>
      <c r="K1309" s="223"/>
      <c r="L1309" s="228"/>
      <c r="M1309" s="229"/>
      <c r="N1309" s="230"/>
      <c r="O1309" s="230"/>
      <c r="P1309" s="230"/>
      <c r="Q1309" s="230"/>
      <c r="R1309" s="230"/>
      <c r="S1309" s="230"/>
      <c r="T1309" s="231"/>
      <c r="AT1309" s="232" t="s">
        <v>222</v>
      </c>
      <c r="AU1309" s="232" t="s">
        <v>81</v>
      </c>
      <c r="AV1309" s="14" t="s">
        <v>81</v>
      </c>
      <c r="AW1309" s="14" t="s">
        <v>34</v>
      </c>
      <c r="AX1309" s="14" t="s">
        <v>73</v>
      </c>
      <c r="AY1309" s="232" t="s">
        <v>212</v>
      </c>
    </row>
    <row r="1310" spans="1:65" s="15" customFormat="1" ht="11.25">
      <c r="B1310" s="233"/>
      <c r="C1310" s="234"/>
      <c r="D1310" s="208" t="s">
        <v>222</v>
      </c>
      <c r="E1310" s="235" t="s">
        <v>21</v>
      </c>
      <c r="F1310" s="236" t="s">
        <v>226</v>
      </c>
      <c r="G1310" s="234"/>
      <c r="H1310" s="237">
        <v>7.8879999999999999</v>
      </c>
      <c r="I1310" s="238"/>
      <c r="J1310" s="234"/>
      <c r="K1310" s="234"/>
      <c r="L1310" s="239"/>
      <c r="M1310" s="240"/>
      <c r="N1310" s="241"/>
      <c r="O1310" s="241"/>
      <c r="P1310" s="241"/>
      <c r="Q1310" s="241"/>
      <c r="R1310" s="241"/>
      <c r="S1310" s="241"/>
      <c r="T1310" s="242"/>
      <c r="AT1310" s="243" t="s">
        <v>222</v>
      </c>
      <c r="AU1310" s="243" t="s">
        <v>81</v>
      </c>
      <c r="AV1310" s="15" t="s">
        <v>88</v>
      </c>
      <c r="AW1310" s="15" t="s">
        <v>34</v>
      </c>
      <c r="AX1310" s="15" t="s">
        <v>79</v>
      </c>
      <c r="AY1310" s="243" t="s">
        <v>212</v>
      </c>
    </row>
    <row r="1311" spans="1:65" s="2" customFormat="1" ht="21.75" customHeight="1">
      <c r="A1311" s="36"/>
      <c r="B1311" s="37"/>
      <c r="C1311" s="195" t="s">
        <v>1767</v>
      </c>
      <c r="D1311" s="195" t="s">
        <v>214</v>
      </c>
      <c r="E1311" s="196" t="s">
        <v>1768</v>
      </c>
      <c r="F1311" s="197" t="s">
        <v>1769</v>
      </c>
      <c r="G1311" s="198" t="s">
        <v>146</v>
      </c>
      <c r="H1311" s="199">
        <v>13.9</v>
      </c>
      <c r="I1311" s="200"/>
      <c r="J1311" s="201">
        <f>ROUND(I1311*H1311,2)</f>
        <v>0</v>
      </c>
      <c r="K1311" s="197" t="s">
        <v>218</v>
      </c>
      <c r="L1311" s="41"/>
      <c r="M1311" s="202" t="s">
        <v>21</v>
      </c>
      <c r="N1311" s="203" t="s">
        <v>44</v>
      </c>
      <c r="O1311" s="66"/>
      <c r="P1311" s="204">
        <f>O1311*H1311</f>
        <v>0</v>
      </c>
      <c r="Q1311" s="204">
        <v>9.1E-4</v>
      </c>
      <c r="R1311" s="204">
        <f>Q1311*H1311</f>
        <v>1.2649000000000001E-2</v>
      </c>
      <c r="S1311" s="204">
        <v>0</v>
      </c>
      <c r="T1311" s="205">
        <f>S1311*H1311</f>
        <v>0</v>
      </c>
      <c r="U1311" s="36"/>
      <c r="V1311" s="36"/>
      <c r="W1311" s="36"/>
      <c r="X1311" s="36"/>
      <c r="Y1311" s="36"/>
      <c r="Z1311" s="36"/>
      <c r="AA1311" s="36"/>
      <c r="AB1311" s="36"/>
      <c r="AC1311" s="36"/>
      <c r="AD1311" s="36"/>
      <c r="AE1311" s="36"/>
      <c r="AR1311" s="206" t="s">
        <v>327</v>
      </c>
      <c r="AT1311" s="206" t="s">
        <v>214</v>
      </c>
      <c r="AU1311" s="206" t="s">
        <v>81</v>
      </c>
      <c r="AY1311" s="19" t="s">
        <v>212</v>
      </c>
      <c r="BE1311" s="207">
        <f>IF(N1311="základní",J1311,0)</f>
        <v>0</v>
      </c>
      <c r="BF1311" s="207">
        <f>IF(N1311="snížená",J1311,0)</f>
        <v>0</v>
      </c>
      <c r="BG1311" s="207">
        <f>IF(N1311="zákl. přenesená",J1311,0)</f>
        <v>0</v>
      </c>
      <c r="BH1311" s="207">
        <f>IF(N1311="sníž. přenesená",J1311,0)</f>
        <v>0</v>
      </c>
      <c r="BI1311" s="207">
        <f>IF(N1311="nulová",J1311,0)</f>
        <v>0</v>
      </c>
      <c r="BJ1311" s="19" t="s">
        <v>79</v>
      </c>
      <c r="BK1311" s="207">
        <f>ROUND(I1311*H1311,2)</f>
        <v>0</v>
      </c>
      <c r="BL1311" s="19" t="s">
        <v>327</v>
      </c>
      <c r="BM1311" s="206" t="s">
        <v>1770</v>
      </c>
    </row>
    <row r="1312" spans="1:65" s="2" customFormat="1" ht="126.75">
      <c r="A1312" s="36"/>
      <c r="B1312" s="37"/>
      <c r="C1312" s="38"/>
      <c r="D1312" s="208" t="s">
        <v>220</v>
      </c>
      <c r="E1312" s="38"/>
      <c r="F1312" s="209" t="s">
        <v>1755</v>
      </c>
      <c r="G1312" s="38"/>
      <c r="H1312" s="38"/>
      <c r="I1312" s="119"/>
      <c r="J1312" s="38"/>
      <c r="K1312" s="38"/>
      <c r="L1312" s="41"/>
      <c r="M1312" s="210"/>
      <c r="N1312" s="211"/>
      <c r="O1312" s="66"/>
      <c r="P1312" s="66"/>
      <c r="Q1312" s="66"/>
      <c r="R1312" s="66"/>
      <c r="S1312" s="66"/>
      <c r="T1312" s="67"/>
      <c r="U1312" s="36"/>
      <c r="V1312" s="36"/>
      <c r="W1312" s="36"/>
      <c r="X1312" s="36"/>
      <c r="Y1312" s="36"/>
      <c r="Z1312" s="36"/>
      <c r="AA1312" s="36"/>
      <c r="AB1312" s="36"/>
      <c r="AC1312" s="36"/>
      <c r="AD1312" s="36"/>
      <c r="AE1312" s="36"/>
      <c r="AT1312" s="19" t="s">
        <v>220</v>
      </c>
      <c r="AU1312" s="19" t="s">
        <v>81</v>
      </c>
    </row>
    <row r="1313" spans="1:65" s="13" customFormat="1" ht="11.25">
      <c r="B1313" s="212"/>
      <c r="C1313" s="213"/>
      <c r="D1313" s="208" t="s">
        <v>222</v>
      </c>
      <c r="E1313" s="214" t="s">
        <v>21</v>
      </c>
      <c r="F1313" s="215" t="s">
        <v>1771</v>
      </c>
      <c r="G1313" s="213"/>
      <c r="H1313" s="214" t="s">
        <v>21</v>
      </c>
      <c r="I1313" s="216"/>
      <c r="J1313" s="213"/>
      <c r="K1313" s="213"/>
      <c r="L1313" s="217"/>
      <c r="M1313" s="218"/>
      <c r="N1313" s="219"/>
      <c r="O1313" s="219"/>
      <c r="P1313" s="219"/>
      <c r="Q1313" s="219"/>
      <c r="R1313" s="219"/>
      <c r="S1313" s="219"/>
      <c r="T1313" s="220"/>
      <c r="AT1313" s="221" t="s">
        <v>222</v>
      </c>
      <c r="AU1313" s="221" t="s">
        <v>81</v>
      </c>
      <c r="AV1313" s="13" t="s">
        <v>79</v>
      </c>
      <c r="AW1313" s="13" t="s">
        <v>34</v>
      </c>
      <c r="AX1313" s="13" t="s">
        <v>73</v>
      </c>
      <c r="AY1313" s="221" t="s">
        <v>212</v>
      </c>
    </row>
    <row r="1314" spans="1:65" s="14" customFormat="1" ht="11.25">
      <c r="B1314" s="222"/>
      <c r="C1314" s="223"/>
      <c r="D1314" s="208" t="s">
        <v>222</v>
      </c>
      <c r="E1314" s="224" t="s">
        <v>21</v>
      </c>
      <c r="F1314" s="225" t="s">
        <v>1772</v>
      </c>
      <c r="G1314" s="223"/>
      <c r="H1314" s="226">
        <v>13.9</v>
      </c>
      <c r="I1314" s="227"/>
      <c r="J1314" s="223"/>
      <c r="K1314" s="223"/>
      <c r="L1314" s="228"/>
      <c r="M1314" s="229"/>
      <c r="N1314" s="230"/>
      <c r="O1314" s="230"/>
      <c r="P1314" s="230"/>
      <c r="Q1314" s="230"/>
      <c r="R1314" s="230"/>
      <c r="S1314" s="230"/>
      <c r="T1314" s="231"/>
      <c r="AT1314" s="232" t="s">
        <v>222</v>
      </c>
      <c r="AU1314" s="232" t="s">
        <v>81</v>
      </c>
      <c r="AV1314" s="14" t="s">
        <v>81</v>
      </c>
      <c r="AW1314" s="14" t="s">
        <v>34</v>
      </c>
      <c r="AX1314" s="14" t="s">
        <v>73</v>
      </c>
      <c r="AY1314" s="232" t="s">
        <v>212</v>
      </c>
    </row>
    <row r="1315" spans="1:65" s="15" customFormat="1" ht="11.25">
      <c r="B1315" s="233"/>
      <c r="C1315" s="234"/>
      <c r="D1315" s="208" t="s">
        <v>222</v>
      </c>
      <c r="E1315" s="235" t="s">
        <v>21</v>
      </c>
      <c r="F1315" s="236" t="s">
        <v>226</v>
      </c>
      <c r="G1315" s="234"/>
      <c r="H1315" s="237">
        <v>13.9</v>
      </c>
      <c r="I1315" s="238"/>
      <c r="J1315" s="234"/>
      <c r="K1315" s="234"/>
      <c r="L1315" s="239"/>
      <c r="M1315" s="240"/>
      <c r="N1315" s="241"/>
      <c r="O1315" s="241"/>
      <c r="P1315" s="241"/>
      <c r="Q1315" s="241"/>
      <c r="R1315" s="241"/>
      <c r="S1315" s="241"/>
      <c r="T1315" s="242"/>
      <c r="AT1315" s="243" t="s">
        <v>222</v>
      </c>
      <c r="AU1315" s="243" t="s">
        <v>81</v>
      </c>
      <c r="AV1315" s="15" t="s">
        <v>88</v>
      </c>
      <c r="AW1315" s="15" t="s">
        <v>34</v>
      </c>
      <c r="AX1315" s="15" t="s">
        <v>79</v>
      </c>
      <c r="AY1315" s="243" t="s">
        <v>212</v>
      </c>
    </row>
    <row r="1316" spans="1:65" s="2" customFormat="1" ht="21.75" customHeight="1">
      <c r="A1316" s="36"/>
      <c r="B1316" s="37"/>
      <c r="C1316" s="195" t="s">
        <v>1773</v>
      </c>
      <c r="D1316" s="195" t="s">
        <v>214</v>
      </c>
      <c r="E1316" s="196" t="s">
        <v>1774</v>
      </c>
      <c r="F1316" s="197" t="s">
        <v>1775</v>
      </c>
      <c r="G1316" s="198" t="s">
        <v>150</v>
      </c>
      <c r="H1316" s="199">
        <v>36.411999999999999</v>
      </c>
      <c r="I1316" s="200"/>
      <c r="J1316" s="201">
        <f>ROUND(I1316*H1316,2)</f>
        <v>0</v>
      </c>
      <c r="K1316" s="197" t="s">
        <v>218</v>
      </c>
      <c r="L1316" s="41"/>
      <c r="M1316" s="202" t="s">
        <v>21</v>
      </c>
      <c r="N1316" s="203" t="s">
        <v>44</v>
      </c>
      <c r="O1316" s="66"/>
      <c r="P1316" s="204">
        <f>O1316*H1316</f>
        <v>0</v>
      </c>
      <c r="Q1316" s="204">
        <v>1E-4</v>
      </c>
      <c r="R1316" s="204">
        <f>Q1316*H1316</f>
        <v>3.6412000000000003E-3</v>
      </c>
      <c r="S1316" s="204">
        <v>0</v>
      </c>
      <c r="T1316" s="205">
        <f>S1316*H1316</f>
        <v>0</v>
      </c>
      <c r="U1316" s="36"/>
      <c r="V1316" s="36"/>
      <c r="W1316" s="36"/>
      <c r="X1316" s="36"/>
      <c r="Y1316" s="36"/>
      <c r="Z1316" s="36"/>
      <c r="AA1316" s="36"/>
      <c r="AB1316" s="36"/>
      <c r="AC1316" s="36"/>
      <c r="AD1316" s="36"/>
      <c r="AE1316" s="36"/>
      <c r="AR1316" s="206" t="s">
        <v>327</v>
      </c>
      <c r="AT1316" s="206" t="s">
        <v>214</v>
      </c>
      <c r="AU1316" s="206" t="s">
        <v>81</v>
      </c>
      <c r="AY1316" s="19" t="s">
        <v>212</v>
      </c>
      <c r="BE1316" s="207">
        <f>IF(N1316="základní",J1316,0)</f>
        <v>0</v>
      </c>
      <c r="BF1316" s="207">
        <f>IF(N1316="snížená",J1316,0)</f>
        <v>0</v>
      </c>
      <c r="BG1316" s="207">
        <f>IF(N1316="zákl. přenesená",J1316,0)</f>
        <v>0</v>
      </c>
      <c r="BH1316" s="207">
        <f>IF(N1316="sníž. přenesená",J1316,0)</f>
        <v>0</v>
      </c>
      <c r="BI1316" s="207">
        <f>IF(N1316="nulová",J1316,0)</f>
        <v>0</v>
      </c>
      <c r="BJ1316" s="19" t="s">
        <v>79</v>
      </c>
      <c r="BK1316" s="207">
        <f>ROUND(I1316*H1316,2)</f>
        <v>0</v>
      </c>
      <c r="BL1316" s="19" t="s">
        <v>327</v>
      </c>
      <c r="BM1316" s="206" t="s">
        <v>1776</v>
      </c>
    </row>
    <row r="1317" spans="1:65" s="2" customFormat="1" ht="126.75">
      <c r="A1317" s="36"/>
      <c r="B1317" s="37"/>
      <c r="C1317" s="38"/>
      <c r="D1317" s="208" t="s">
        <v>220</v>
      </c>
      <c r="E1317" s="38"/>
      <c r="F1317" s="209" t="s">
        <v>1755</v>
      </c>
      <c r="G1317" s="38"/>
      <c r="H1317" s="38"/>
      <c r="I1317" s="119"/>
      <c r="J1317" s="38"/>
      <c r="K1317" s="38"/>
      <c r="L1317" s="41"/>
      <c r="M1317" s="210"/>
      <c r="N1317" s="211"/>
      <c r="O1317" s="66"/>
      <c r="P1317" s="66"/>
      <c r="Q1317" s="66"/>
      <c r="R1317" s="66"/>
      <c r="S1317" s="66"/>
      <c r="T1317" s="67"/>
      <c r="U1317" s="36"/>
      <c r="V1317" s="36"/>
      <c r="W1317" s="36"/>
      <c r="X1317" s="36"/>
      <c r="Y1317" s="36"/>
      <c r="Z1317" s="36"/>
      <c r="AA1317" s="36"/>
      <c r="AB1317" s="36"/>
      <c r="AC1317" s="36"/>
      <c r="AD1317" s="36"/>
      <c r="AE1317" s="36"/>
      <c r="AT1317" s="19" t="s">
        <v>220</v>
      </c>
      <c r="AU1317" s="19" t="s">
        <v>81</v>
      </c>
    </row>
    <row r="1318" spans="1:65" s="14" customFormat="1" ht="11.25">
      <c r="B1318" s="222"/>
      <c r="C1318" s="223"/>
      <c r="D1318" s="208" t="s">
        <v>222</v>
      </c>
      <c r="E1318" s="224" t="s">
        <v>21</v>
      </c>
      <c r="F1318" s="225" t="s">
        <v>1777</v>
      </c>
      <c r="G1318" s="223"/>
      <c r="H1318" s="226">
        <v>7.8879999999999999</v>
      </c>
      <c r="I1318" s="227"/>
      <c r="J1318" s="223"/>
      <c r="K1318" s="223"/>
      <c r="L1318" s="228"/>
      <c r="M1318" s="229"/>
      <c r="N1318" s="230"/>
      <c r="O1318" s="230"/>
      <c r="P1318" s="230"/>
      <c r="Q1318" s="230"/>
      <c r="R1318" s="230"/>
      <c r="S1318" s="230"/>
      <c r="T1318" s="231"/>
      <c r="AT1318" s="232" t="s">
        <v>222</v>
      </c>
      <c r="AU1318" s="232" t="s">
        <v>81</v>
      </c>
      <c r="AV1318" s="14" t="s">
        <v>81</v>
      </c>
      <c r="AW1318" s="14" t="s">
        <v>34</v>
      </c>
      <c r="AX1318" s="14" t="s">
        <v>73</v>
      </c>
      <c r="AY1318" s="232" t="s">
        <v>212</v>
      </c>
    </row>
    <row r="1319" spans="1:65" s="14" customFormat="1" ht="11.25">
      <c r="B1319" s="222"/>
      <c r="C1319" s="223"/>
      <c r="D1319" s="208" t="s">
        <v>222</v>
      </c>
      <c r="E1319" s="224" t="s">
        <v>21</v>
      </c>
      <c r="F1319" s="225" t="s">
        <v>1778</v>
      </c>
      <c r="G1319" s="223"/>
      <c r="H1319" s="226">
        <v>28.524000000000001</v>
      </c>
      <c r="I1319" s="227"/>
      <c r="J1319" s="223"/>
      <c r="K1319" s="223"/>
      <c r="L1319" s="228"/>
      <c r="M1319" s="229"/>
      <c r="N1319" s="230"/>
      <c r="O1319" s="230"/>
      <c r="P1319" s="230"/>
      <c r="Q1319" s="230"/>
      <c r="R1319" s="230"/>
      <c r="S1319" s="230"/>
      <c r="T1319" s="231"/>
      <c r="AT1319" s="232" t="s">
        <v>222</v>
      </c>
      <c r="AU1319" s="232" t="s">
        <v>81</v>
      </c>
      <c r="AV1319" s="14" t="s">
        <v>81</v>
      </c>
      <c r="AW1319" s="14" t="s">
        <v>34</v>
      </c>
      <c r="AX1319" s="14" t="s">
        <v>73</v>
      </c>
      <c r="AY1319" s="232" t="s">
        <v>212</v>
      </c>
    </row>
    <row r="1320" spans="1:65" s="15" customFormat="1" ht="11.25">
      <c r="B1320" s="233"/>
      <c r="C1320" s="234"/>
      <c r="D1320" s="208" t="s">
        <v>222</v>
      </c>
      <c r="E1320" s="235" t="s">
        <v>21</v>
      </c>
      <c r="F1320" s="236" t="s">
        <v>226</v>
      </c>
      <c r="G1320" s="234"/>
      <c r="H1320" s="237">
        <v>36.411999999999999</v>
      </c>
      <c r="I1320" s="238"/>
      <c r="J1320" s="234"/>
      <c r="K1320" s="234"/>
      <c r="L1320" s="239"/>
      <c r="M1320" s="240"/>
      <c r="N1320" s="241"/>
      <c r="O1320" s="241"/>
      <c r="P1320" s="241"/>
      <c r="Q1320" s="241"/>
      <c r="R1320" s="241"/>
      <c r="S1320" s="241"/>
      <c r="T1320" s="242"/>
      <c r="AT1320" s="243" t="s">
        <v>222</v>
      </c>
      <c r="AU1320" s="243" t="s">
        <v>81</v>
      </c>
      <c r="AV1320" s="15" t="s">
        <v>88</v>
      </c>
      <c r="AW1320" s="15" t="s">
        <v>34</v>
      </c>
      <c r="AX1320" s="15" t="s">
        <v>79</v>
      </c>
      <c r="AY1320" s="243" t="s">
        <v>212</v>
      </c>
    </row>
    <row r="1321" spans="1:65" s="2" customFormat="1" ht="16.5" customHeight="1">
      <c r="A1321" s="36"/>
      <c r="B1321" s="37"/>
      <c r="C1321" s="195" t="s">
        <v>1779</v>
      </c>
      <c r="D1321" s="195" t="s">
        <v>214</v>
      </c>
      <c r="E1321" s="196" t="s">
        <v>1780</v>
      </c>
      <c r="F1321" s="197" t="s">
        <v>1781</v>
      </c>
      <c r="G1321" s="198" t="s">
        <v>150</v>
      </c>
      <c r="H1321" s="199">
        <v>7.8879999999999999</v>
      </c>
      <c r="I1321" s="200"/>
      <c r="J1321" s="201">
        <f>ROUND(I1321*H1321,2)</f>
        <v>0</v>
      </c>
      <c r="K1321" s="197" t="s">
        <v>218</v>
      </c>
      <c r="L1321" s="41"/>
      <c r="M1321" s="202" t="s">
        <v>21</v>
      </c>
      <c r="N1321" s="203" t="s">
        <v>44</v>
      </c>
      <c r="O1321" s="66"/>
      <c r="P1321" s="204">
        <f>O1321*H1321</f>
        <v>0</v>
      </c>
      <c r="Q1321" s="204">
        <v>0</v>
      </c>
      <c r="R1321" s="204">
        <f>Q1321*H1321</f>
        <v>0</v>
      </c>
      <c r="S1321" s="204">
        <v>0</v>
      </c>
      <c r="T1321" s="205">
        <f>S1321*H1321</f>
        <v>0</v>
      </c>
      <c r="U1321" s="36"/>
      <c r="V1321" s="36"/>
      <c r="W1321" s="36"/>
      <c r="X1321" s="36"/>
      <c r="Y1321" s="36"/>
      <c r="Z1321" s="36"/>
      <c r="AA1321" s="36"/>
      <c r="AB1321" s="36"/>
      <c r="AC1321" s="36"/>
      <c r="AD1321" s="36"/>
      <c r="AE1321" s="36"/>
      <c r="AR1321" s="206" t="s">
        <v>327</v>
      </c>
      <c r="AT1321" s="206" t="s">
        <v>214</v>
      </c>
      <c r="AU1321" s="206" t="s">
        <v>81</v>
      </c>
      <c r="AY1321" s="19" t="s">
        <v>212</v>
      </c>
      <c r="BE1321" s="207">
        <f>IF(N1321="základní",J1321,0)</f>
        <v>0</v>
      </c>
      <c r="BF1321" s="207">
        <f>IF(N1321="snížená",J1321,0)</f>
        <v>0</v>
      </c>
      <c r="BG1321" s="207">
        <f>IF(N1321="zákl. přenesená",J1321,0)</f>
        <v>0</v>
      </c>
      <c r="BH1321" s="207">
        <f>IF(N1321="sníž. přenesená",J1321,0)</f>
        <v>0</v>
      </c>
      <c r="BI1321" s="207">
        <f>IF(N1321="nulová",J1321,0)</f>
        <v>0</v>
      </c>
      <c r="BJ1321" s="19" t="s">
        <v>79</v>
      </c>
      <c r="BK1321" s="207">
        <f>ROUND(I1321*H1321,2)</f>
        <v>0</v>
      </c>
      <c r="BL1321" s="19" t="s">
        <v>327</v>
      </c>
      <c r="BM1321" s="206" t="s">
        <v>1782</v>
      </c>
    </row>
    <row r="1322" spans="1:65" s="2" customFormat="1" ht="126.75">
      <c r="A1322" s="36"/>
      <c r="B1322" s="37"/>
      <c r="C1322" s="38"/>
      <c r="D1322" s="208" t="s">
        <v>220</v>
      </c>
      <c r="E1322" s="38"/>
      <c r="F1322" s="209" t="s">
        <v>1755</v>
      </c>
      <c r="G1322" s="38"/>
      <c r="H1322" s="38"/>
      <c r="I1322" s="119"/>
      <c r="J1322" s="38"/>
      <c r="K1322" s="38"/>
      <c r="L1322" s="41"/>
      <c r="M1322" s="210"/>
      <c r="N1322" s="211"/>
      <c r="O1322" s="66"/>
      <c r="P1322" s="66"/>
      <c r="Q1322" s="66"/>
      <c r="R1322" s="66"/>
      <c r="S1322" s="66"/>
      <c r="T1322" s="67"/>
      <c r="U1322" s="36"/>
      <c r="V1322" s="36"/>
      <c r="W1322" s="36"/>
      <c r="X1322" s="36"/>
      <c r="Y1322" s="36"/>
      <c r="Z1322" s="36"/>
      <c r="AA1322" s="36"/>
      <c r="AB1322" s="36"/>
      <c r="AC1322" s="36"/>
      <c r="AD1322" s="36"/>
      <c r="AE1322" s="36"/>
      <c r="AT1322" s="19" t="s">
        <v>220</v>
      </c>
      <c r="AU1322" s="19" t="s">
        <v>81</v>
      </c>
    </row>
    <row r="1323" spans="1:65" s="14" customFormat="1" ht="11.25">
      <c r="B1323" s="222"/>
      <c r="C1323" s="223"/>
      <c r="D1323" s="208" t="s">
        <v>222</v>
      </c>
      <c r="E1323" s="224" t="s">
        <v>21</v>
      </c>
      <c r="F1323" s="225" t="s">
        <v>1783</v>
      </c>
      <c r="G1323" s="223"/>
      <c r="H1323" s="226">
        <v>7.8879999999999999</v>
      </c>
      <c r="I1323" s="227"/>
      <c r="J1323" s="223"/>
      <c r="K1323" s="223"/>
      <c r="L1323" s="228"/>
      <c r="M1323" s="229"/>
      <c r="N1323" s="230"/>
      <c r="O1323" s="230"/>
      <c r="P1323" s="230"/>
      <c r="Q1323" s="230"/>
      <c r="R1323" s="230"/>
      <c r="S1323" s="230"/>
      <c r="T1323" s="231"/>
      <c r="AT1323" s="232" t="s">
        <v>222</v>
      </c>
      <c r="AU1323" s="232" t="s">
        <v>81</v>
      </c>
      <c r="AV1323" s="14" t="s">
        <v>81</v>
      </c>
      <c r="AW1323" s="14" t="s">
        <v>34</v>
      </c>
      <c r="AX1323" s="14" t="s">
        <v>79</v>
      </c>
      <c r="AY1323" s="232" t="s">
        <v>212</v>
      </c>
    </row>
    <row r="1324" spans="1:65" s="2" customFormat="1" ht="21.75" customHeight="1">
      <c r="A1324" s="36"/>
      <c r="B1324" s="37"/>
      <c r="C1324" s="195" t="s">
        <v>1784</v>
      </c>
      <c r="D1324" s="195" t="s">
        <v>214</v>
      </c>
      <c r="E1324" s="196" t="s">
        <v>1785</v>
      </c>
      <c r="F1324" s="197" t="s">
        <v>1786</v>
      </c>
      <c r="G1324" s="198" t="s">
        <v>150</v>
      </c>
      <c r="H1324" s="199">
        <v>40.69</v>
      </c>
      <c r="I1324" s="200"/>
      <c r="J1324" s="201">
        <f>ROUND(I1324*H1324,2)</f>
        <v>0</v>
      </c>
      <c r="K1324" s="197" t="s">
        <v>218</v>
      </c>
      <c r="L1324" s="41"/>
      <c r="M1324" s="202" t="s">
        <v>21</v>
      </c>
      <c r="N1324" s="203" t="s">
        <v>44</v>
      </c>
      <c r="O1324" s="66"/>
      <c r="P1324" s="204">
        <f>O1324*H1324</f>
        <v>0</v>
      </c>
      <c r="Q1324" s="204">
        <v>1.223E-2</v>
      </c>
      <c r="R1324" s="204">
        <f>Q1324*H1324</f>
        <v>0.49763869999999993</v>
      </c>
      <c r="S1324" s="204">
        <v>0</v>
      </c>
      <c r="T1324" s="205">
        <f>S1324*H1324</f>
        <v>0</v>
      </c>
      <c r="U1324" s="36"/>
      <c r="V1324" s="36"/>
      <c r="W1324" s="36"/>
      <c r="X1324" s="36"/>
      <c r="Y1324" s="36"/>
      <c r="Z1324" s="36"/>
      <c r="AA1324" s="36"/>
      <c r="AB1324" s="36"/>
      <c r="AC1324" s="36"/>
      <c r="AD1324" s="36"/>
      <c r="AE1324" s="36"/>
      <c r="AR1324" s="206" t="s">
        <v>327</v>
      </c>
      <c r="AT1324" s="206" t="s">
        <v>214</v>
      </c>
      <c r="AU1324" s="206" t="s">
        <v>81</v>
      </c>
      <c r="AY1324" s="19" t="s">
        <v>212</v>
      </c>
      <c r="BE1324" s="207">
        <f>IF(N1324="základní",J1324,0)</f>
        <v>0</v>
      </c>
      <c r="BF1324" s="207">
        <f>IF(N1324="snížená",J1324,0)</f>
        <v>0</v>
      </c>
      <c r="BG1324" s="207">
        <f>IF(N1324="zákl. přenesená",J1324,0)</f>
        <v>0</v>
      </c>
      <c r="BH1324" s="207">
        <f>IF(N1324="sníž. přenesená",J1324,0)</f>
        <v>0</v>
      </c>
      <c r="BI1324" s="207">
        <f>IF(N1324="nulová",J1324,0)</f>
        <v>0</v>
      </c>
      <c r="BJ1324" s="19" t="s">
        <v>79</v>
      </c>
      <c r="BK1324" s="207">
        <f>ROUND(I1324*H1324,2)</f>
        <v>0</v>
      </c>
      <c r="BL1324" s="19" t="s">
        <v>327</v>
      </c>
      <c r="BM1324" s="206" t="s">
        <v>1787</v>
      </c>
    </row>
    <row r="1325" spans="1:65" s="2" customFormat="1" ht="107.25">
      <c r="A1325" s="36"/>
      <c r="B1325" s="37"/>
      <c r="C1325" s="38"/>
      <c r="D1325" s="208" t="s">
        <v>220</v>
      </c>
      <c r="E1325" s="38"/>
      <c r="F1325" s="209" t="s">
        <v>1788</v>
      </c>
      <c r="G1325" s="38"/>
      <c r="H1325" s="38"/>
      <c r="I1325" s="119"/>
      <c r="J1325" s="38"/>
      <c r="K1325" s="38"/>
      <c r="L1325" s="41"/>
      <c r="M1325" s="210"/>
      <c r="N1325" s="211"/>
      <c r="O1325" s="66"/>
      <c r="P1325" s="66"/>
      <c r="Q1325" s="66"/>
      <c r="R1325" s="66"/>
      <c r="S1325" s="66"/>
      <c r="T1325" s="67"/>
      <c r="U1325" s="36"/>
      <c r="V1325" s="36"/>
      <c r="W1325" s="36"/>
      <c r="X1325" s="36"/>
      <c r="Y1325" s="36"/>
      <c r="Z1325" s="36"/>
      <c r="AA1325" s="36"/>
      <c r="AB1325" s="36"/>
      <c r="AC1325" s="36"/>
      <c r="AD1325" s="36"/>
      <c r="AE1325" s="36"/>
      <c r="AT1325" s="19" t="s">
        <v>220</v>
      </c>
      <c r="AU1325" s="19" t="s">
        <v>81</v>
      </c>
    </row>
    <row r="1326" spans="1:65" s="14" customFormat="1" ht="11.25">
      <c r="B1326" s="222"/>
      <c r="C1326" s="223"/>
      <c r="D1326" s="208" t="s">
        <v>222</v>
      </c>
      <c r="E1326" s="224" t="s">
        <v>21</v>
      </c>
      <c r="F1326" s="225" t="s">
        <v>1789</v>
      </c>
      <c r="G1326" s="223"/>
      <c r="H1326" s="226">
        <v>13.25</v>
      </c>
      <c r="I1326" s="227"/>
      <c r="J1326" s="223"/>
      <c r="K1326" s="223"/>
      <c r="L1326" s="228"/>
      <c r="M1326" s="229"/>
      <c r="N1326" s="230"/>
      <c r="O1326" s="230"/>
      <c r="P1326" s="230"/>
      <c r="Q1326" s="230"/>
      <c r="R1326" s="230"/>
      <c r="S1326" s="230"/>
      <c r="T1326" s="231"/>
      <c r="AT1326" s="232" t="s">
        <v>222</v>
      </c>
      <c r="AU1326" s="232" t="s">
        <v>81</v>
      </c>
      <c r="AV1326" s="14" t="s">
        <v>81</v>
      </c>
      <c r="AW1326" s="14" t="s">
        <v>34</v>
      </c>
      <c r="AX1326" s="14" t="s">
        <v>73</v>
      </c>
      <c r="AY1326" s="232" t="s">
        <v>212</v>
      </c>
    </row>
    <row r="1327" spans="1:65" s="14" customFormat="1" ht="11.25">
      <c r="B1327" s="222"/>
      <c r="C1327" s="223"/>
      <c r="D1327" s="208" t="s">
        <v>222</v>
      </c>
      <c r="E1327" s="224" t="s">
        <v>21</v>
      </c>
      <c r="F1327" s="225" t="s">
        <v>1790</v>
      </c>
      <c r="G1327" s="223"/>
      <c r="H1327" s="226">
        <v>13.25</v>
      </c>
      <c r="I1327" s="227"/>
      <c r="J1327" s="223"/>
      <c r="K1327" s="223"/>
      <c r="L1327" s="228"/>
      <c r="M1327" s="229"/>
      <c r="N1327" s="230"/>
      <c r="O1327" s="230"/>
      <c r="P1327" s="230"/>
      <c r="Q1327" s="230"/>
      <c r="R1327" s="230"/>
      <c r="S1327" s="230"/>
      <c r="T1327" s="231"/>
      <c r="AT1327" s="232" t="s">
        <v>222</v>
      </c>
      <c r="AU1327" s="232" t="s">
        <v>81</v>
      </c>
      <c r="AV1327" s="14" t="s">
        <v>81</v>
      </c>
      <c r="AW1327" s="14" t="s">
        <v>34</v>
      </c>
      <c r="AX1327" s="14" t="s">
        <v>73</v>
      </c>
      <c r="AY1327" s="232" t="s">
        <v>212</v>
      </c>
    </row>
    <row r="1328" spans="1:65" s="14" customFormat="1" ht="11.25">
      <c r="B1328" s="222"/>
      <c r="C1328" s="223"/>
      <c r="D1328" s="208" t="s">
        <v>222</v>
      </c>
      <c r="E1328" s="224" t="s">
        <v>21</v>
      </c>
      <c r="F1328" s="225" t="s">
        <v>1791</v>
      </c>
      <c r="G1328" s="223"/>
      <c r="H1328" s="226">
        <v>14.19</v>
      </c>
      <c r="I1328" s="227"/>
      <c r="J1328" s="223"/>
      <c r="K1328" s="223"/>
      <c r="L1328" s="228"/>
      <c r="M1328" s="229"/>
      <c r="N1328" s="230"/>
      <c r="O1328" s="230"/>
      <c r="P1328" s="230"/>
      <c r="Q1328" s="230"/>
      <c r="R1328" s="230"/>
      <c r="S1328" s="230"/>
      <c r="T1328" s="231"/>
      <c r="AT1328" s="232" t="s">
        <v>222</v>
      </c>
      <c r="AU1328" s="232" t="s">
        <v>81</v>
      </c>
      <c r="AV1328" s="14" t="s">
        <v>81</v>
      </c>
      <c r="AW1328" s="14" t="s">
        <v>34</v>
      </c>
      <c r="AX1328" s="14" t="s">
        <v>73</v>
      </c>
      <c r="AY1328" s="232" t="s">
        <v>212</v>
      </c>
    </row>
    <row r="1329" spans="1:65" s="15" customFormat="1" ht="11.25">
      <c r="B1329" s="233"/>
      <c r="C1329" s="234"/>
      <c r="D1329" s="208" t="s">
        <v>222</v>
      </c>
      <c r="E1329" s="235" t="s">
        <v>21</v>
      </c>
      <c r="F1329" s="236" t="s">
        <v>226</v>
      </c>
      <c r="G1329" s="234"/>
      <c r="H1329" s="237">
        <v>40.69</v>
      </c>
      <c r="I1329" s="238"/>
      <c r="J1329" s="234"/>
      <c r="K1329" s="234"/>
      <c r="L1329" s="239"/>
      <c r="M1329" s="240"/>
      <c r="N1329" s="241"/>
      <c r="O1329" s="241"/>
      <c r="P1329" s="241"/>
      <c r="Q1329" s="241"/>
      <c r="R1329" s="241"/>
      <c r="S1329" s="241"/>
      <c r="T1329" s="242"/>
      <c r="AT1329" s="243" t="s">
        <v>222</v>
      </c>
      <c r="AU1329" s="243" t="s">
        <v>81</v>
      </c>
      <c r="AV1329" s="15" t="s">
        <v>88</v>
      </c>
      <c r="AW1329" s="15" t="s">
        <v>34</v>
      </c>
      <c r="AX1329" s="15" t="s">
        <v>79</v>
      </c>
      <c r="AY1329" s="243" t="s">
        <v>212</v>
      </c>
    </row>
    <row r="1330" spans="1:65" s="2" customFormat="1" ht="21.75" customHeight="1">
      <c r="A1330" s="36"/>
      <c r="B1330" s="37"/>
      <c r="C1330" s="195" t="s">
        <v>1792</v>
      </c>
      <c r="D1330" s="195" t="s">
        <v>214</v>
      </c>
      <c r="E1330" s="196" t="s">
        <v>1793</v>
      </c>
      <c r="F1330" s="197" t="s">
        <v>1794</v>
      </c>
      <c r="G1330" s="198" t="s">
        <v>146</v>
      </c>
      <c r="H1330" s="199">
        <v>45.22</v>
      </c>
      <c r="I1330" s="200"/>
      <c r="J1330" s="201">
        <f>ROUND(I1330*H1330,2)</f>
        <v>0</v>
      </c>
      <c r="K1330" s="197" t="s">
        <v>218</v>
      </c>
      <c r="L1330" s="41"/>
      <c r="M1330" s="202" t="s">
        <v>21</v>
      </c>
      <c r="N1330" s="203" t="s">
        <v>44</v>
      </c>
      <c r="O1330" s="66"/>
      <c r="P1330" s="204">
        <f>O1330*H1330</f>
        <v>0</v>
      </c>
      <c r="Q1330" s="204">
        <v>2.5999999999999998E-4</v>
      </c>
      <c r="R1330" s="204">
        <f>Q1330*H1330</f>
        <v>1.1757199999999999E-2</v>
      </c>
      <c r="S1330" s="204">
        <v>0</v>
      </c>
      <c r="T1330" s="205">
        <f>S1330*H1330</f>
        <v>0</v>
      </c>
      <c r="U1330" s="36"/>
      <c r="V1330" s="36"/>
      <c r="W1330" s="36"/>
      <c r="X1330" s="36"/>
      <c r="Y1330" s="36"/>
      <c r="Z1330" s="36"/>
      <c r="AA1330" s="36"/>
      <c r="AB1330" s="36"/>
      <c r="AC1330" s="36"/>
      <c r="AD1330" s="36"/>
      <c r="AE1330" s="36"/>
      <c r="AR1330" s="206" t="s">
        <v>327</v>
      </c>
      <c r="AT1330" s="206" t="s">
        <v>214</v>
      </c>
      <c r="AU1330" s="206" t="s">
        <v>81</v>
      </c>
      <c r="AY1330" s="19" t="s">
        <v>212</v>
      </c>
      <c r="BE1330" s="207">
        <f>IF(N1330="základní",J1330,0)</f>
        <v>0</v>
      </c>
      <c r="BF1330" s="207">
        <f>IF(N1330="snížená",J1330,0)</f>
        <v>0</v>
      </c>
      <c r="BG1330" s="207">
        <f>IF(N1330="zákl. přenesená",J1330,0)</f>
        <v>0</v>
      </c>
      <c r="BH1330" s="207">
        <f>IF(N1330="sníž. přenesená",J1330,0)</f>
        <v>0</v>
      </c>
      <c r="BI1330" s="207">
        <f>IF(N1330="nulová",J1330,0)</f>
        <v>0</v>
      </c>
      <c r="BJ1330" s="19" t="s">
        <v>79</v>
      </c>
      <c r="BK1330" s="207">
        <f>ROUND(I1330*H1330,2)</f>
        <v>0</v>
      </c>
      <c r="BL1330" s="19" t="s">
        <v>327</v>
      </c>
      <c r="BM1330" s="206" t="s">
        <v>1795</v>
      </c>
    </row>
    <row r="1331" spans="1:65" s="2" customFormat="1" ht="107.25">
      <c r="A1331" s="36"/>
      <c r="B1331" s="37"/>
      <c r="C1331" s="38"/>
      <c r="D1331" s="208" t="s">
        <v>220</v>
      </c>
      <c r="E1331" s="38"/>
      <c r="F1331" s="209" t="s">
        <v>1788</v>
      </c>
      <c r="G1331" s="38"/>
      <c r="H1331" s="38"/>
      <c r="I1331" s="119"/>
      <c r="J1331" s="38"/>
      <c r="K1331" s="38"/>
      <c r="L1331" s="41"/>
      <c r="M1331" s="210"/>
      <c r="N1331" s="211"/>
      <c r="O1331" s="66"/>
      <c r="P1331" s="66"/>
      <c r="Q1331" s="66"/>
      <c r="R1331" s="66"/>
      <c r="S1331" s="66"/>
      <c r="T1331" s="67"/>
      <c r="U1331" s="36"/>
      <c r="V1331" s="36"/>
      <c r="W1331" s="36"/>
      <c r="X1331" s="36"/>
      <c r="Y1331" s="36"/>
      <c r="Z1331" s="36"/>
      <c r="AA1331" s="36"/>
      <c r="AB1331" s="36"/>
      <c r="AC1331" s="36"/>
      <c r="AD1331" s="36"/>
      <c r="AE1331" s="36"/>
      <c r="AT1331" s="19" t="s">
        <v>220</v>
      </c>
      <c r="AU1331" s="19" t="s">
        <v>81</v>
      </c>
    </row>
    <row r="1332" spans="1:65" s="14" customFormat="1" ht="11.25">
      <c r="B1332" s="222"/>
      <c r="C1332" s="223"/>
      <c r="D1332" s="208" t="s">
        <v>222</v>
      </c>
      <c r="E1332" s="224" t="s">
        <v>21</v>
      </c>
      <c r="F1332" s="225" t="s">
        <v>1796</v>
      </c>
      <c r="G1332" s="223"/>
      <c r="H1332" s="226">
        <v>14.54</v>
      </c>
      <c r="I1332" s="227"/>
      <c r="J1332" s="223"/>
      <c r="K1332" s="223"/>
      <c r="L1332" s="228"/>
      <c r="M1332" s="229"/>
      <c r="N1332" s="230"/>
      <c r="O1332" s="230"/>
      <c r="P1332" s="230"/>
      <c r="Q1332" s="230"/>
      <c r="R1332" s="230"/>
      <c r="S1332" s="230"/>
      <c r="T1332" s="231"/>
      <c r="AT1332" s="232" t="s">
        <v>222</v>
      </c>
      <c r="AU1332" s="232" t="s">
        <v>81</v>
      </c>
      <c r="AV1332" s="14" t="s">
        <v>81</v>
      </c>
      <c r="AW1332" s="14" t="s">
        <v>34</v>
      </c>
      <c r="AX1332" s="14" t="s">
        <v>73</v>
      </c>
      <c r="AY1332" s="232" t="s">
        <v>212</v>
      </c>
    </row>
    <row r="1333" spans="1:65" s="14" customFormat="1" ht="11.25">
      <c r="B1333" s="222"/>
      <c r="C1333" s="223"/>
      <c r="D1333" s="208" t="s">
        <v>222</v>
      </c>
      <c r="E1333" s="224" t="s">
        <v>21</v>
      </c>
      <c r="F1333" s="225" t="s">
        <v>1797</v>
      </c>
      <c r="G1333" s="223"/>
      <c r="H1333" s="226">
        <v>14.54</v>
      </c>
      <c r="I1333" s="227"/>
      <c r="J1333" s="223"/>
      <c r="K1333" s="223"/>
      <c r="L1333" s="228"/>
      <c r="M1333" s="229"/>
      <c r="N1333" s="230"/>
      <c r="O1333" s="230"/>
      <c r="P1333" s="230"/>
      <c r="Q1333" s="230"/>
      <c r="R1333" s="230"/>
      <c r="S1333" s="230"/>
      <c r="T1333" s="231"/>
      <c r="AT1333" s="232" t="s">
        <v>222</v>
      </c>
      <c r="AU1333" s="232" t="s">
        <v>81</v>
      </c>
      <c r="AV1333" s="14" t="s">
        <v>81</v>
      </c>
      <c r="AW1333" s="14" t="s">
        <v>34</v>
      </c>
      <c r="AX1333" s="14" t="s">
        <v>73</v>
      </c>
      <c r="AY1333" s="232" t="s">
        <v>212</v>
      </c>
    </row>
    <row r="1334" spans="1:65" s="14" customFormat="1" ht="11.25">
      <c r="B1334" s="222"/>
      <c r="C1334" s="223"/>
      <c r="D1334" s="208" t="s">
        <v>222</v>
      </c>
      <c r="E1334" s="224" t="s">
        <v>21</v>
      </c>
      <c r="F1334" s="225" t="s">
        <v>998</v>
      </c>
      <c r="G1334" s="223"/>
      <c r="H1334" s="226">
        <v>16.14</v>
      </c>
      <c r="I1334" s="227"/>
      <c r="J1334" s="223"/>
      <c r="K1334" s="223"/>
      <c r="L1334" s="228"/>
      <c r="M1334" s="229"/>
      <c r="N1334" s="230"/>
      <c r="O1334" s="230"/>
      <c r="P1334" s="230"/>
      <c r="Q1334" s="230"/>
      <c r="R1334" s="230"/>
      <c r="S1334" s="230"/>
      <c r="T1334" s="231"/>
      <c r="AT1334" s="232" t="s">
        <v>222</v>
      </c>
      <c r="AU1334" s="232" t="s">
        <v>81</v>
      </c>
      <c r="AV1334" s="14" t="s">
        <v>81</v>
      </c>
      <c r="AW1334" s="14" t="s">
        <v>34</v>
      </c>
      <c r="AX1334" s="14" t="s">
        <v>73</v>
      </c>
      <c r="AY1334" s="232" t="s">
        <v>212</v>
      </c>
    </row>
    <row r="1335" spans="1:65" s="15" customFormat="1" ht="11.25">
      <c r="B1335" s="233"/>
      <c r="C1335" s="234"/>
      <c r="D1335" s="208" t="s">
        <v>222</v>
      </c>
      <c r="E1335" s="235" t="s">
        <v>21</v>
      </c>
      <c r="F1335" s="236" t="s">
        <v>226</v>
      </c>
      <c r="G1335" s="234"/>
      <c r="H1335" s="237">
        <v>45.22</v>
      </c>
      <c r="I1335" s="238"/>
      <c r="J1335" s="234"/>
      <c r="K1335" s="234"/>
      <c r="L1335" s="239"/>
      <c r="M1335" s="240"/>
      <c r="N1335" s="241"/>
      <c r="O1335" s="241"/>
      <c r="P1335" s="241"/>
      <c r="Q1335" s="241"/>
      <c r="R1335" s="241"/>
      <c r="S1335" s="241"/>
      <c r="T1335" s="242"/>
      <c r="AT1335" s="243" t="s">
        <v>222</v>
      </c>
      <c r="AU1335" s="243" t="s">
        <v>81</v>
      </c>
      <c r="AV1335" s="15" t="s">
        <v>88</v>
      </c>
      <c r="AW1335" s="15" t="s">
        <v>34</v>
      </c>
      <c r="AX1335" s="15" t="s">
        <v>79</v>
      </c>
      <c r="AY1335" s="243" t="s">
        <v>212</v>
      </c>
    </row>
    <row r="1336" spans="1:65" s="2" customFormat="1" ht="21.75" customHeight="1">
      <c r="A1336" s="36"/>
      <c r="B1336" s="37"/>
      <c r="C1336" s="195" t="s">
        <v>1798</v>
      </c>
      <c r="D1336" s="195" t="s">
        <v>214</v>
      </c>
      <c r="E1336" s="196" t="s">
        <v>1799</v>
      </c>
      <c r="F1336" s="197" t="s">
        <v>1800</v>
      </c>
      <c r="G1336" s="198" t="s">
        <v>150</v>
      </c>
      <c r="H1336" s="199">
        <v>40.69</v>
      </c>
      <c r="I1336" s="200"/>
      <c r="J1336" s="201">
        <f>ROUND(I1336*H1336,2)</f>
        <v>0</v>
      </c>
      <c r="K1336" s="197" t="s">
        <v>218</v>
      </c>
      <c r="L1336" s="41"/>
      <c r="M1336" s="202" t="s">
        <v>21</v>
      </c>
      <c r="N1336" s="203" t="s">
        <v>44</v>
      </c>
      <c r="O1336" s="66"/>
      <c r="P1336" s="204">
        <f>O1336*H1336</f>
        <v>0</v>
      </c>
      <c r="Q1336" s="204">
        <v>1E-4</v>
      </c>
      <c r="R1336" s="204">
        <f>Q1336*H1336</f>
        <v>4.0689999999999997E-3</v>
      </c>
      <c r="S1336" s="204">
        <v>0</v>
      </c>
      <c r="T1336" s="205">
        <f>S1336*H1336</f>
        <v>0</v>
      </c>
      <c r="U1336" s="36"/>
      <c r="V1336" s="36"/>
      <c r="W1336" s="36"/>
      <c r="X1336" s="36"/>
      <c r="Y1336" s="36"/>
      <c r="Z1336" s="36"/>
      <c r="AA1336" s="36"/>
      <c r="AB1336" s="36"/>
      <c r="AC1336" s="36"/>
      <c r="AD1336" s="36"/>
      <c r="AE1336" s="36"/>
      <c r="AR1336" s="206" t="s">
        <v>327</v>
      </c>
      <c r="AT1336" s="206" t="s">
        <v>214</v>
      </c>
      <c r="AU1336" s="206" t="s">
        <v>81</v>
      </c>
      <c r="AY1336" s="19" t="s">
        <v>212</v>
      </c>
      <c r="BE1336" s="207">
        <f>IF(N1336="základní",J1336,0)</f>
        <v>0</v>
      </c>
      <c r="BF1336" s="207">
        <f>IF(N1336="snížená",J1336,0)</f>
        <v>0</v>
      </c>
      <c r="BG1336" s="207">
        <f>IF(N1336="zákl. přenesená",J1336,0)</f>
        <v>0</v>
      </c>
      <c r="BH1336" s="207">
        <f>IF(N1336="sníž. přenesená",J1336,0)</f>
        <v>0</v>
      </c>
      <c r="BI1336" s="207">
        <f>IF(N1336="nulová",J1336,0)</f>
        <v>0</v>
      </c>
      <c r="BJ1336" s="19" t="s">
        <v>79</v>
      </c>
      <c r="BK1336" s="207">
        <f>ROUND(I1336*H1336,2)</f>
        <v>0</v>
      </c>
      <c r="BL1336" s="19" t="s">
        <v>327</v>
      </c>
      <c r="BM1336" s="206" t="s">
        <v>1801</v>
      </c>
    </row>
    <row r="1337" spans="1:65" s="2" customFormat="1" ht="107.25">
      <c r="A1337" s="36"/>
      <c r="B1337" s="37"/>
      <c r="C1337" s="38"/>
      <c r="D1337" s="208" t="s">
        <v>220</v>
      </c>
      <c r="E1337" s="38"/>
      <c r="F1337" s="209" t="s">
        <v>1788</v>
      </c>
      <c r="G1337" s="38"/>
      <c r="H1337" s="38"/>
      <c r="I1337" s="119"/>
      <c r="J1337" s="38"/>
      <c r="K1337" s="38"/>
      <c r="L1337" s="41"/>
      <c r="M1337" s="210"/>
      <c r="N1337" s="211"/>
      <c r="O1337" s="66"/>
      <c r="P1337" s="66"/>
      <c r="Q1337" s="66"/>
      <c r="R1337" s="66"/>
      <c r="S1337" s="66"/>
      <c r="T1337" s="67"/>
      <c r="U1337" s="36"/>
      <c r="V1337" s="36"/>
      <c r="W1337" s="36"/>
      <c r="X1337" s="36"/>
      <c r="Y1337" s="36"/>
      <c r="Z1337" s="36"/>
      <c r="AA1337" s="36"/>
      <c r="AB1337" s="36"/>
      <c r="AC1337" s="36"/>
      <c r="AD1337" s="36"/>
      <c r="AE1337" s="36"/>
      <c r="AT1337" s="19" t="s">
        <v>220</v>
      </c>
      <c r="AU1337" s="19" t="s">
        <v>81</v>
      </c>
    </row>
    <row r="1338" spans="1:65" s="14" customFormat="1" ht="11.25">
      <c r="B1338" s="222"/>
      <c r="C1338" s="223"/>
      <c r="D1338" s="208" t="s">
        <v>222</v>
      </c>
      <c r="E1338" s="224" t="s">
        <v>21</v>
      </c>
      <c r="F1338" s="225" t="s">
        <v>1802</v>
      </c>
      <c r="G1338" s="223"/>
      <c r="H1338" s="226">
        <v>40.69</v>
      </c>
      <c r="I1338" s="227"/>
      <c r="J1338" s="223"/>
      <c r="K1338" s="223"/>
      <c r="L1338" s="228"/>
      <c r="M1338" s="229"/>
      <c r="N1338" s="230"/>
      <c r="O1338" s="230"/>
      <c r="P1338" s="230"/>
      <c r="Q1338" s="230"/>
      <c r="R1338" s="230"/>
      <c r="S1338" s="230"/>
      <c r="T1338" s="231"/>
      <c r="AT1338" s="232" t="s">
        <v>222</v>
      </c>
      <c r="AU1338" s="232" t="s">
        <v>81</v>
      </c>
      <c r="AV1338" s="14" t="s">
        <v>81</v>
      </c>
      <c r="AW1338" s="14" t="s">
        <v>34</v>
      </c>
      <c r="AX1338" s="14" t="s">
        <v>79</v>
      </c>
      <c r="AY1338" s="232" t="s">
        <v>212</v>
      </c>
    </row>
    <row r="1339" spans="1:65" s="2" customFormat="1" ht="33" customHeight="1">
      <c r="A1339" s="36"/>
      <c r="B1339" s="37"/>
      <c r="C1339" s="195" t="s">
        <v>1803</v>
      </c>
      <c r="D1339" s="195" t="s">
        <v>214</v>
      </c>
      <c r="E1339" s="196" t="s">
        <v>1804</v>
      </c>
      <c r="F1339" s="197" t="s">
        <v>1805</v>
      </c>
      <c r="G1339" s="198" t="s">
        <v>306</v>
      </c>
      <c r="H1339" s="199">
        <v>1.518</v>
      </c>
      <c r="I1339" s="200"/>
      <c r="J1339" s="201">
        <f>ROUND(I1339*H1339,2)</f>
        <v>0</v>
      </c>
      <c r="K1339" s="197" t="s">
        <v>218</v>
      </c>
      <c r="L1339" s="41"/>
      <c r="M1339" s="202" t="s">
        <v>21</v>
      </c>
      <c r="N1339" s="203" t="s">
        <v>44</v>
      </c>
      <c r="O1339" s="66"/>
      <c r="P1339" s="204">
        <f>O1339*H1339</f>
        <v>0</v>
      </c>
      <c r="Q1339" s="204">
        <v>0</v>
      </c>
      <c r="R1339" s="204">
        <f>Q1339*H1339</f>
        <v>0</v>
      </c>
      <c r="S1339" s="204">
        <v>0</v>
      </c>
      <c r="T1339" s="205">
        <f>S1339*H1339</f>
        <v>0</v>
      </c>
      <c r="U1339" s="36"/>
      <c r="V1339" s="36"/>
      <c r="W1339" s="36"/>
      <c r="X1339" s="36"/>
      <c r="Y1339" s="36"/>
      <c r="Z1339" s="36"/>
      <c r="AA1339" s="36"/>
      <c r="AB1339" s="36"/>
      <c r="AC1339" s="36"/>
      <c r="AD1339" s="36"/>
      <c r="AE1339" s="36"/>
      <c r="AR1339" s="206" t="s">
        <v>327</v>
      </c>
      <c r="AT1339" s="206" t="s">
        <v>214</v>
      </c>
      <c r="AU1339" s="206" t="s">
        <v>81</v>
      </c>
      <c r="AY1339" s="19" t="s">
        <v>212</v>
      </c>
      <c r="BE1339" s="207">
        <f>IF(N1339="základní",J1339,0)</f>
        <v>0</v>
      </c>
      <c r="BF1339" s="207">
        <f>IF(N1339="snížená",J1339,0)</f>
        <v>0</v>
      </c>
      <c r="BG1339" s="207">
        <f>IF(N1339="zákl. přenesená",J1339,0)</f>
        <v>0</v>
      </c>
      <c r="BH1339" s="207">
        <f>IF(N1339="sníž. přenesená",J1339,0)</f>
        <v>0</v>
      </c>
      <c r="BI1339" s="207">
        <f>IF(N1339="nulová",J1339,0)</f>
        <v>0</v>
      </c>
      <c r="BJ1339" s="19" t="s">
        <v>79</v>
      </c>
      <c r="BK1339" s="207">
        <f>ROUND(I1339*H1339,2)</f>
        <v>0</v>
      </c>
      <c r="BL1339" s="19" t="s">
        <v>327</v>
      </c>
      <c r="BM1339" s="206" t="s">
        <v>1806</v>
      </c>
    </row>
    <row r="1340" spans="1:65" s="2" customFormat="1" ht="78">
      <c r="A1340" s="36"/>
      <c r="B1340" s="37"/>
      <c r="C1340" s="38"/>
      <c r="D1340" s="208" t="s">
        <v>220</v>
      </c>
      <c r="E1340" s="38"/>
      <c r="F1340" s="209" t="s">
        <v>1807</v>
      </c>
      <c r="G1340" s="38"/>
      <c r="H1340" s="38"/>
      <c r="I1340" s="119"/>
      <c r="J1340" s="38"/>
      <c r="K1340" s="38"/>
      <c r="L1340" s="41"/>
      <c r="M1340" s="210"/>
      <c r="N1340" s="211"/>
      <c r="O1340" s="66"/>
      <c r="P1340" s="66"/>
      <c r="Q1340" s="66"/>
      <c r="R1340" s="66"/>
      <c r="S1340" s="66"/>
      <c r="T1340" s="67"/>
      <c r="U1340" s="36"/>
      <c r="V1340" s="36"/>
      <c r="W1340" s="36"/>
      <c r="X1340" s="36"/>
      <c r="Y1340" s="36"/>
      <c r="Z1340" s="36"/>
      <c r="AA1340" s="36"/>
      <c r="AB1340" s="36"/>
      <c r="AC1340" s="36"/>
      <c r="AD1340" s="36"/>
      <c r="AE1340" s="36"/>
      <c r="AT1340" s="19" t="s">
        <v>220</v>
      </c>
      <c r="AU1340" s="19" t="s">
        <v>81</v>
      </c>
    </row>
    <row r="1341" spans="1:65" s="2" customFormat="1" ht="21.75" customHeight="1">
      <c r="A1341" s="36"/>
      <c r="B1341" s="37"/>
      <c r="C1341" s="195" t="s">
        <v>1808</v>
      </c>
      <c r="D1341" s="195" t="s">
        <v>214</v>
      </c>
      <c r="E1341" s="196" t="s">
        <v>1809</v>
      </c>
      <c r="F1341" s="197" t="s">
        <v>1810</v>
      </c>
      <c r="G1341" s="198" t="s">
        <v>306</v>
      </c>
      <c r="H1341" s="199">
        <v>1.518</v>
      </c>
      <c r="I1341" s="200"/>
      <c r="J1341" s="201">
        <f>ROUND(I1341*H1341,2)</f>
        <v>0</v>
      </c>
      <c r="K1341" s="197" t="s">
        <v>218</v>
      </c>
      <c r="L1341" s="41"/>
      <c r="M1341" s="202" t="s">
        <v>21</v>
      </c>
      <c r="N1341" s="203" t="s">
        <v>44</v>
      </c>
      <c r="O1341" s="66"/>
      <c r="P1341" s="204">
        <f>O1341*H1341</f>
        <v>0</v>
      </c>
      <c r="Q1341" s="204">
        <v>0</v>
      </c>
      <c r="R1341" s="204">
        <f>Q1341*H1341</f>
        <v>0</v>
      </c>
      <c r="S1341" s="204">
        <v>0</v>
      </c>
      <c r="T1341" s="205">
        <f>S1341*H1341</f>
        <v>0</v>
      </c>
      <c r="U1341" s="36"/>
      <c r="V1341" s="36"/>
      <c r="W1341" s="36"/>
      <c r="X1341" s="36"/>
      <c r="Y1341" s="36"/>
      <c r="Z1341" s="36"/>
      <c r="AA1341" s="36"/>
      <c r="AB1341" s="36"/>
      <c r="AC1341" s="36"/>
      <c r="AD1341" s="36"/>
      <c r="AE1341" s="36"/>
      <c r="AR1341" s="206" t="s">
        <v>327</v>
      </c>
      <c r="AT1341" s="206" t="s">
        <v>214</v>
      </c>
      <c r="AU1341" s="206" t="s">
        <v>81</v>
      </c>
      <c r="AY1341" s="19" t="s">
        <v>212</v>
      </c>
      <c r="BE1341" s="207">
        <f>IF(N1341="základní",J1341,0)</f>
        <v>0</v>
      </c>
      <c r="BF1341" s="207">
        <f>IF(N1341="snížená",J1341,0)</f>
        <v>0</v>
      </c>
      <c r="BG1341" s="207">
        <f>IF(N1341="zákl. přenesená",J1341,0)</f>
        <v>0</v>
      </c>
      <c r="BH1341" s="207">
        <f>IF(N1341="sníž. přenesená",J1341,0)</f>
        <v>0</v>
      </c>
      <c r="BI1341" s="207">
        <f>IF(N1341="nulová",J1341,0)</f>
        <v>0</v>
      </c>
      <c r="BJ1341" s="19" t="s">
        <v>79</v>
      </c>
      <c r="BK1341" s="207">
        <f>ROUND(I1341*H1341,2)</f>
        <v>0</v>
      </c>
      <c r="BL1341" s="19" t="s">
        <v>327</v>
      </c>
      <c r="BM1341" s="206" t="s">
        <v>1811</v>
      </c>
    </row>
    <row r="1342" spans="1:65" s="2" customFormat="1" ht="78">
      <c r="A1342" s="36"/>
      <c r="B1342" s="37"/>
      <c r="C1342" s="38"/>
      <c r="D1342" s="208" t="s">
        <v>220</v>
      </c>
      <c r="E1342" s="38"/>
      <c r="F1342" s="209" t="s">
        <v>1807</v>
      </c>
      <c r="G1342" s="38"/>
      <c r="H1342" s="38"/>
      <c r="I1342" s="119"/>
      <c r="J1342" s="38"/>
      <c r="K1342" s="38"/>
      <c r="L1342" s="41"/>
      <c r="M1342" s="210"/>
      <c r="N1342" s="211"/>
      <c r="O1342" s="66"/>
      <c r="P1342" s="66"/>
      <c r="Q1342" s="66"/>
      <c r="R1342" s="66"/>
      <c r="S1342" s="66"/>
      <c r="T1342" s="67"/>
      <c r="U1342" s="36"/>
      <c r="V1342" s="36"/>
      <c r="W1342" s="36"/>
      <c r="X1342" s="36"/>
      <c r="Y1342" s="36"/>
      <c r="Z1342" s="36"/>
      <c r="AA1342" s="36"/>
      <c r="AB1342" s="36"/>
      <c r="AC1342" s="36"/>
      <c r="AD1342" s="36"/>
      <c r="AE1342" s="36"/>
      <c r="AT1342" s="19" t="s">
        <v>220</v>
      </c>
      <c r="AU1342" s="19" t="s">
        <v>81</v>
      </c>
    </row>
    <row r="1343" spans="1:65" s="12" customFormat="1" ht="22.9" customHeight="1">
      <c r="B1343" s="179"/>
      <c r="C1343" s="180"/>
      <c r="D1343" s="181" t="s">
        <v>72</v>
      </c>
      <c r="E1343" s="193" t="s">
        <v>1812</v>
      </c>
      <c r="F1343" s="193" t="s">
        <v>1813</v>
      </c>
      <c r="G1343" s="180"/>
      <c r="H1343" s="180"/>
      <c r="I1343" s="183"/>
      <c r="J1343" s="194">
        <f>BK1343</f>
        <v>0</v>
      </c>
      <c r="K1343" s="180"/>
      <c r="L1343" s="185"/>
      <c r="M1343" s="186"/>
      <c r="N1343" s="187"/>
      <c r="O1343" s="187"/>
      <c r="P1343" s="188">
        <f>SUM(P1344:P1354)</f>
        <v>0</v>
      </c>
      <c r="Q1343" s="187"/>
      <c r="R1343" s="188">
        <f>SUM(R1344:R1354)</f>
        <v>1.9546000000000001E-2</v>
      </c>
      <c r="S1343" s="187"/>
      <c r="T1343" s="189">
        <f>SUM(T1344:T1354)</f>
        <v>9.018E-3</v>
      </c>
      <c r="AR1343" s="190" t="s">
        <v>81</v>
      </c>
      <c r="AT1343" s="191" t="s">
        <v>72</v>
      </c>
      <c r="AU1343" s="191" t="s">
        <v>79</v>
      </c>
      <c r="AY1343" s="190" t="s">
        <v>212</v>
      </c>
      <c r="BK1343" s="192">
        <f>SUM(BK1344:BK1354)</f>
        <v>0</v>
      </c>
    </row>
    <row r="1344" spans="1:65" s="2" customFormat="1" ht="16.5" customHeight="1">
      <c r="A1344" s="36"/>
      <c r="B1344" s="37"/>
      <c r="C1344" s="195" t="s">
        <v>1814</v>
      </c>
      <c r="D1344" s="195" t="s">
        <v>214</v>
      </c>
      <c r="E1344" s="196" t="s">
        <v>1815</v>
      </c>
      <c r="F1344" s="197" t="s">
        <v>1816</v>
      </c>
      <c r="G1344" s="198" t="s">
        <v>146</v>
      </c>
      <c r="H1344" s="199">
        <v>5.4</v>
      </c>
      <c r="I1344" s="200"/>
      <c r="J1344" s="201">
        <f>ROUND(I1344*H1344,2)</f>
        <v>0</v>
      </c>
      <c r="K1344" s="197" t="s">
        <v>218</v>
      </c>
      <c r="L1344" s="41"/>
      <c r="M1344" s="202" t="s">
        <v>21</v>
      </c>
      <c r="N1344" s="203" t="s">
        <v>44</v>
      </c>
      <c r="O1344" s="66"/>
      <c r="P1344" s="204">
        <f>O1344*H1344</f>
        <v>0</v>
      </c>
      <c r="Q1344" s="204">
        <v>0</v>
      </c>
      <c r="R1344" s="204">
        <f>Q1344*H1344</f>
        <v>0</v>
      </c>
      <c r="S1344" s="204">
        <v>1.67E-3</v>
      </c>
      <c r="T1344" s="205">
        <f>S1344*H1344</f>
        <v>9.018E-3</v>
      </c>
      <c r="U1344" s="36"/>
      <c r="V1344" s="36"/>
      <c r="W1344" s="36"/>
      <c r="X1344" s="36"/>
      <c r="Y1344" s="36"/>
      <c r="Z1344" s="36"/>
      <c r="AA1344" s="36"/>
      <c r="AB1344" s="36"/>
      <c r="AC1344" s="36"/>
      <c r="AD1344" s="36"/>
      <c r="AE1344" s="36"/>
      <c r="AR1344" s="206" t="s">
        <v>327</v>
      </c>
      <c r="AT1344" s="206" t="s">
        <v>214</v>
      </c>
      <c r="AU1344" s="206" t="s">
        <v>81</v>
      </c>
      <c r="AY1344" s="19" t="s">
        <v>212</v>
      </c>
      <c r="BE1344" s="207">
        <f>IF(N1344="základní",J1344,0)</f>
        <v>0</v>
      </c>
      <c r="BF1344" s="207">
        <f>IF(N1344="snížená",J1344,0)</f>
        <v>0</v>
      </c>
      <c r="BG1344" s="207">
        <f>IF(N1344="zákl. přenesená",J1344,0)</f>
        <v>0</v>
      </c>
      <c r="BH1344" s="207">
        <f>IF(N1344="sníž. přenesená",J1344,0)</f>
        <v>0</v>
      </c>
      <c r="BI1344" s="207">
        <f>IF(N1344="nulová",J1344,0)</f>
        <v>0</v>
      </c>
      <c r="BJ1344" s="19" t="s">
        <v>79</v>
      </c>
      <c r="BK1344" s="207">
        <f>ROUND(I1344*H1344,2)</f>
        <v>0</v>
      </c>
      <c r="BL1344" s="19" t="s">
        <v>327</v>
      </c>
      <c r="BM1344" s="206" t="s">
        <v>1817</v>
      </c>
    </row>
    <row r="1345" spans="1:65" s="14" customFormat="1" ht="11.25">
      <c r="B1345" s="222"/>
      <c r="C1345" s="223"/>
      <c r="D1345" s="208" t="s">
        <v>222</v>
      </c>
      <c r="E1345" s="224" t="s">
        <v>21</v>
      </c>
      <c r="F1345" s="225" t="s">
        <v>1818</v>
      </c>
      <c r="G1345" s="223"/>
      <c r="H1345" s="226">
        <v>5.4</v>
      </c>
      <c r="I1345" s="227"/>
      <c r="J1345" s="223"/>
      <c r="K1345" s="223"/>
      <c r="L1345" s="228"/>
      <c r="M1345" s="229"/>
      <c r="N1345" s="230"/>
      <c r="O1345" s="230"/>
      <c r="P1345" s="230"/>
      <c r="Q1345" s="230"/>
      <c r="R1345" s="230"/>
      <c r="S1345" s="230"/>
      <c r="T1345" s="231"/>
      <c r="AT1345" s="232" t="s">
        <v>222</v>
      </c>
      <c r="AU1345" s="232" t="s">
        <v>81</v>
      </c>
      <c r="AV1345" s="14" t="s">
        <v>81</v>
      </c>
      <c r="AW1345" s="14" t="s">
        <v>34</v>
      </c>
      <c r="AX1345" s="14" t="s">
        <v>79</v>
      </c>
      <c r="AY1345" s="232" t="s">
        <v>212</v>
      </c>
    </row>
    <row r="1346" spans="1:65" s="2" customFormat="1" ht="21.75" customHeight="1">
      <c r="A1346" s="36"/>
      <c r="B1346" s="37"/>
      <c r="C1346" s="195" t="s">
        <v>1819</v>
      </c>
      <c r="D1346" s="195" t="s">
        <v>214</v>
      </c>
      <c r="E1346" s="196" t="s">
        <v>1820</v>
      </c>
      <c r="F1346" s="197" t="s">
        <v>1821</v>
      </c>
      <c r="G1346" s="198" t="s">
        <v>146</v>
      </c>
      <c r="H1346" s="199">
        <v>3.37</v>
      </c>
      <c r="I1346" s="200"/>
      <c r="J1346" s="201">
        <f>ROUND(I1346*H1346,2)</f>
        <v>0</v>
      </c>
      <c r="K1346" s="197" t="s">
        <v>218</v>
      </c>
      <c r="L1346" s="41"/>
      <c r="M1346" s="202" t="s">
        <v>21</v>
      </c>
      <c r="N1346" s="203" t="s">
        <v>44</v>
      </c>
      <c r="O1346" s="66"/>
      <c r="P1346" s="204">
        <f>O1346*H1346</f>
        <v>0</v>
      </c>
      <c r="Q1346" s="204">
        <v>2.9099999999999998E-3</v>
      </c>
      <c r="R1346" s="204">
        <f>Q1346*H1346</f>
        <v>9.8066999999999998E-3</v>
      </c>
      <c r="S1346" s="204">
        <v>0</v>
      </c>
      <c r="T1346" s="205">
        <f>S1346*H1346</f>
        <v>0</v>
      </c>
      <c r="U1346" s="36"/>
      <c r="V1346" s="36"/>
      <c r="W1346" s="36"/>
      <c r="X1346" s="36"/>
      <c r="Y1346" s="36"/>
      <c r="Z1346" s="36"/>
      <c r="AA1346" s="36"/>
      <c r="AB1346" s="36"/>
      <c r="AC1346" s="36"/>
      <c r="AD1346" s="36"/>
      <c r="AE1346" s="36"/>
      <c r="AR1346" s="206" t="s">
        <v>327</v>
      </c>
      <c r="AT1346" s="206" t="s">
        <v>214</v>
      </c>
      <c r="AU1346" s="206" t="s">
        <v>81</v>
      </c>
      <c r="AY1346" s="19" t="s">
        <v>212</v>
      </c>
      <c r="BE1346" s="207">
        <f>IF(N1346="základní",J1346,0)</f>
        <v>0</v>
      </c>
      <c r="BF1346" s="207">
        <f>IF(N1346="snížená",J1346,0)</f>
        <v>0</v>
      </c>
      <c r="BG1346" s="207">
        <f>IF(N1346="zákl. přenesená",J1346,0)</f>
        <v>0</v>
      </c>
      <c r="BH1346" s="207">
        <f>IF(N1346="sníž. přenesená",J1346,0)</f>
        <v>0</v>
      </c>
      <c r="BI1346" s="207">
        <f>IF(N1346="nulová",J1346,0)</f>
        <v>0</v>
      </c>
      <c r="BJ1346" s="19" t="s">
        <v>79</v>
      </c>
      <c r="BK1346" s="207">
        <f>ROUND(I1346*H1346,2)</f>
        <v>0</v>
      </c>
      <c r="BL1346" s="19" t="s">
        <v>327</v>
      </c>
      <c r="BM1346" s="206" t="s">
        <v>1822</v>
      </c>
    </row>
    <row r="1347" spans="1:65" s="14" customFormat="1" ht="11.25">
      <c r="B1347" s="222"/>
      <c r="C1347" s="223"/>
      <c r="D1347" s="208" t="s">
        <v>222</v>
      </c>
      <c r="E1347" s="224" t="s">
        <v>21</v>
      </c>
      <c r="F1347" s="225" t="s">
        <v>1823</v>
      </c>
      <c r="G1347" s="223"/>
      <c r="H1347" s="226">
        <v>3.37</v>
      </c>
      <c r="I1347" s="227"/>
      <c r="J1347" s="223"/>
      <c r="K1347" s="223"/>
      <c r="L1347" s="228"/>
      <c r="M1347" s="229"/>
      <c r="N1347" s="230"/>
      <c r="O1347" s="230"/>
      <c r="P1347" s="230"/>
      <c r="Q1347" s="230"/>
      <c r="R1347" s="230"/>
      <c r="S1347" s="230"/>
      <c r="T1347" s="231"/>
      <c r="AT1347" s="232" t="s">
        <v>222</v>
      </c>
      <c r="AU1347" s="232" t="s">
        <v>81</v>
      </c>
      <c r="AV1347" s="14" t="s">
        <v>81</v>
      </c>
      <c r="AW1347" s="14" t="s">
        <v>34</v>
      </c>
      <c r="AX1347" s="14" t="s">
        <v>79</v>
      </c>
      <c r="AY1347" s="232" t="s">
        <v>212</v>
      </c>
    </row>
    <row r="1348" spans="1:65" s="2" customFormat="1" ht="16.5" customHeight="1">
      <c r="A1348" s="36"/>
      <c r="B1348" s="37"/>
      <c r="C1348" s="195" t="s">
        <v>1824</v>
      </c>
      <c r="D1348" s="195" t="s">
        <v>214</v>
      </c>
      <c r="E1348" s="196" t="s">
        <v>1825</v>
      </c>
      <c r="F1348" s="197" t="s">
        <v>1826</v>
      </c>
      <c r="G1348" s="198" t="s">
        <v>146</v>
      </c>
      <c r="H1348" s="199">
        <v>3.37</v>
      </c>
      <c r="I1348" s="200"/>
      <c r="J1348" s="201">
        <f>ROUND(I1348*H1348,2)</f>
        <v>0</v>
      </c>
      <c r="K1348" s="197" t="s">
        <v>218</v>
      </c>
      <c r="L1348" s="41"/>
      <c r="M1348" s="202" t="s">
        <v>21</v>
      </c>
      <c r="N1348" s="203" t="s">
        <v>44</v>
      </c>
      <c r="O1348" s="66"/>
      <c r="P1348" s="204">
        <f>O1348*H1348</f>
        <v>0</v>
      </c>
      <c r="Q1348" s="204">
        <v>2.8900000000000002E-3</v>
      </c>
      <c r="R1348" s="204">
        <f>Q1348*H1348</f>
        <v>9.7393000000000011E-3</v>
      </c>
      <c r="S1348" s="204">
        <v>0</v>
      </c>
      <c r="T1348" s="205">
        <f>S1348*H1348</f>
        <v>0</v>
      </c>
      <c r="U1348" s="36"/>
      <c r="V1348" s="36"/>
      <c r="W1348" s="36"/>
      <c r="X1348" s="36"/>
      <c r="Y1348" s="36"/>
      <c r="Z1348" s="36"/>
      <c r="AA1348" s="36"/>
      <c r="AB1348" s="36"/>
      <c r="AC1348" s="36"/>
      <c r="AD1348" s="36"/>
      <c r="AE1348" s="36"/>
      <c r="AR1348" s="206" t="s">
        <v>327</v>
      </c>
      <c r="AT1348" s="206" t="s">
        <v>214</v>
      </c>
      <c r="AU1348" s="206" t="s">
        <v>81</v>
      </c>
      <c r="AY1348" s="19" t="s">
        <v>212</v>
      </c>
      <c r="BE1348" s="207">
        <f>IF(N1348="základní",J1348,0)</f>
        <v>0</v>
      </c>
      <c r="BF1348" s="207">
        <f>IF(N1348="snížená",J1348,0)</f>
        <v>0</v>
      </c>
      <c r="BG1348" s="207">
        <f>IF(N1348="zákl. přenesená",J1348,0)</f>
        <v>0</v>
      </c>
      <c r="BH1348" s="207">
        <f>IF(N1348="sníž. přenesená",J1348,0)</f>
        <v>0</v>
      </c>
      <c r="BI1348" s="207">
        <f>IF(N1348="nulová",J1348,0)</f>
        <v>0</v>
      </c>
      <c r="BJ1348" s="19" t="s">
        <v>79</v>
      </c>
      <c r="BK1348" s="207">
        <f>ROUND(I1348*H1348,2)</f>
        <v>0</v>
      </c>
      <c r="BL1348" s="19" t="s">
        <v>327</v>
      </c>
      <c r="BM1348" s="206" t="s">
        <v>1827</v>
      </c>
    </row>
    <row r="1349" spans="1:65" s="2" customFormat="1" ht="19.5">
      <c r="A1349" s="36"/>
      <c r="B1349" s="37"/>
      <c r="C1349" s="38"/>
      <c r="D1349" s="208" t="s">
        <v>292</v>
      </c>
      <c r="E1349" s="38"/>
      <c r="F1349" s="209" t="s">
        <v>1828</v>
      </c>
      <c r="G1349" s="38"/>
      <c r="H1349" s="38"/>
      <c r="I1349" s="119"/>
      <c r="J1349" s="38"/>
      <c r="K1349" s="38"/>
      <c r="L1349" s="41"/>
      <c r="M1349" s="210"/>
      <c r="N1349" s="211"/>
      <c r="O1349" s="66"/>
      <c r="P1349" s="66"/>
      <c r="Q1349" s="66"/>
      <c r="R1349" s="66"/>
      <c r="S1349" s="66"/>
      <c r="T1349" s="67"/>
      <c r="U1349" s="36"/>
      <c r="V1349" s="36"/>
      <c r="W1349" s="36"/>
      <c r="X1349" s="36"/>
      <c r="Y1349" s="36"/>
      <c r="Z1349" s="36"/>
      <c r="AA1349" s="36"/>
      <c r="AB1349" s="36"/>
      <c r="AC1349" s="36"/>
      <c r="AD1349" s="36"/>
      <c r="AE1349" s="36"/>
      <c r="AT1349" s="19" t="s">
        <v>292</v>
      </c>
      <c r="AU1349" s="19" t="s">
        <v>81</v>
      </c>
    </row>
    <row r="1350" spans="1:65" s="14" customFormat="1" ht="11.25">
      <c r="B1350" s="222"/>
      <c r="C1350" s="223"/>
      <c r="D1350" s="208" t="s">
        <v>222</v>
      </c>
      <c r="E1350" s="224" t="s">
        <v>21</v>
      </c>
      <c r="F1350" s="225" t="s">
        <v>1829</v>
      </c>
      <c r="G1350" s="223"/>
      <c r="H1350" s="226">
        <v>3.37</v>
      </c>
      <c r="I1350" s="227"/>
      <c r="J1350" s="223"/>
      <c r="K1350" s="223"/>
      <c r="L1350" s="228"/>
      <c r="M1350" s="229"/>
      <c r="N1350" s="230"/>
      <c r="O1350" s="230"/>
      <c r="P1350" s="230"/>
      <c r="Q1350" s="230"/>
      <c r="R1350" s="230"/>
      <c r="S1350" s="230"/>
      <c r="T1350" s="231"/>
      <c r="AT1350" s="232" t="s">
        <v>222</v>
      </c>
      <c r="AU1350" s="232" t="s">
        <v>81</v>
      </c>
      <c r="AV1350" s="14" t="s">
        <v>81</v>
      </c>
      <c r="AW1350" s="14" t="s">
        <v>34</v>
      </c>
      <c r="AX1350" s="14" t="s">
        <v>79</v>
      </c>
      <c r="AY1350" s="232" t="s">
        <v>212</v>
      </c>
    </row>
    <row r="1351" spans="1:65" s="2" customFormat="1" ht="21.75" customHeight="1">
      <c r="A1351" s="36"/>
      <c r="B1351" s="37"/>
      <c r="C1351" s="195" t="s">
        <v>1830</v>
      </c>
      <c r="D1351" s="195" t="s">
        <v>214</v>
      </c>
      <c r="E1351" s="196" t="s">
        <v>1831</v>
      </c>
      <c r="F1351" s="197" t="s">
        <v>1832</v>
      </c>
      <c r="G1351" s="198" t="s">
        <v>306</v>
      </c>
      <c r="H1351" s="199">
        <v>0.02</v>
      </c>
      <c r="I1351" s="200"/>
      <c r="J1351" s="201">
        <f>ROUND(I1351*H1351,2)</f>
        <v>0</v>
      </c>
      <c r="K1351" s="197" t="s">
        <v>218</v>
      </c>
      <c r="L1351" s="41"/>
      <c r="M1351" s="202" t="s">
        <v>21</v>
      </c>
      <c r="N1351" s="203" t="s">
        <v>44</v>
      </c>
      <c r="O1351" s="66"/>
      <c r="P1351" s="204">
        <f>O1351*H1351</f>
        <v>0</v>
      </c>
      <c r="Q1351" s="204">
        <v>0</v>
      </c>
      <c r="R1351" s="204">
        <f>Q1351*H1351</f>
        <v>0</v>
      </c>
      <c r="S1351" s="204">
        <v>0</v>
      </c>
      <c r="T1351" s="205">
        <f>S1351*H1351</f>
        <v>0</v>
      </c>
      <c r="U1351" s="36"/>
      <c r="V1351" s="36"/>
      <c r="W1351" s="36"/>
      <c r="X1351" s="36"/>
      <c r="Y1351" s="36"/>
      <c r="Z1351" s="36"/>
      <c r="AA1351" s="36"/>
      <c r="AB1351" s="36"/>
      <c r="AC1351" s="36"/>
      <c r="AD1351" s="36"/>
      <c r="AE1351" s="36"/>
      <c r="AR1351" s="206" t="s">
        <v>327</v>
      </c>
      <c r="AT1351" s="206" t="s">
        <v>214</v>
      </c>
      <c r="AU1351" s="206" t="s">
        <v>81</v>
      </c>
      <c r="AY1351" s="19" t="s">
        <v>212</v>
      </c>
      <c r="BE1351" s="207">
        <f>IF(N1351="základní",J1351,0)</f>
        <v>0</v>
      </c>
      <c r="BF1351" s="207">
        <f>IF(N1351="snížená",J1351,0)</f>
        <v>0</v>
      </c>
      <c r="BG1351" s="207">
        <f>IF(N1351="zákl. přenesená",J1351,0)</f>
        <v>0</v>
      </c>
      <c r="BH1351" s="207">
        <f>IF(N1351="sníž. přenesená",J1351,0)</f>
        <v>0</v>
      </c>
      <c r="BI1351" s="207">
        <f>IF(N1351="nulová",J1351,0)</f>
        <v>0</v>
      </c>
      <c r="BJ1351" s="19" t="s">
        <v>79</v>
      </c>
      <c r="BK1351" s="207">
        <f>ROUND(I1351*H1351,2)</f>
        <v>0</v>
      </c>
      <c r="BL1351" s="19" t="s">
        <v>327</v>
      </c>
      <c r="BM1351" s="206" t="s">
        <v>1833</v>
      </c>
    </row>
    <row r="1352" spans="1:65" s="2" customFormat="1" ht="78">
      <c r="A1352" s="36"/>
      <c r="B1352" s="37"/>
      <c r="C1352" s="38"/>
      <c r="D1352" s="208" t="s">
        <v>220</v>
      </c>
      <c r="E1352" s="38"/>
      <c r="F1352" s="209" t="s">
        <v>1834</v>
      </c>
      <c r="G1352" s="38"/>
      <c r="H1352" s="38"/>
      <c r="I1352" s="119"/>
      <c r="J1352" s="38"/>
      <c r="K1352" s="38"/>
      <c r="L1352" s="41"/>
      <c r="M1352" s="210"/>
      <c r="N1352" s="211"/>
      <c r="O1352" s="66"/>
      <c r="P1352" s="66"/>
      <c r="Q1352" s="66"/>
      <c r="R1352" s="66"/>
      <c r="S1352" s="66"/>
      <c r="T1352" s="67"/>
      <c r="U1352" s="36"/>
      <c r="V1352" s="36"/>
      <c r="W1352" s="36"/>
      <c r="X1352" s="36"/>
      <c r="Y1352" s="36"/>
      <c r="Z1352" s="36"/>
      <c r="AA1352" s="36"/>
      <c r="AB1352" s="36"/>
      <c r="AC1352" s="36"/>
      <c r="AD1352" s="36"/>
      <c r="AE1352" s="36"/>
      <c r="AT1352" s="19" t="s">
        <v>220</v>
      </c>
      <c r="AU1352" s="19" t="s">
        <v>81</v>
      </c>
    </row>
    <row r="1353" spans="1:65" s="2" customFormat="1" ht="21.75" customHeight="1">
      <c r="A1353" s="36"/>
      <c r="B1353" s="37"/>
      <c r="C1353" s="195" t="s">
        <v>1835</v>
      </c>
      <c r="D1353" s="195" t="s">
        <v>214</v>
      </c>
      <c r="E1353" s="196" t="s">
        <v>1836</v>
      </c>
      <c r="F1353" s="197" t="s">
        <v>1837</v>
      </c>
      <c r="G1353" s="198" t="s">
        <v>306</v>
      </c>
      <c r="H1353" s="199">
        <v>0.02</v>
      </c>
      <c r="I1353" s="200"/>
      <c r="J1353" s="201">
        <f>ROUND(I1353*H1353,2)</f>
        <v>0</v>
      </c>
      <c r="K1353" s="197" t="s">
        <v>218</v>
      </c>
      <c r="L1353" s="41"/>
      <c r="M1353" s="202" t="s">
        <v>21</v>
      </c>
      <c r="N1353" s="203" t="s">
        <v>44</v>
      </c>
      <c r="O1353" s="66"/>
      <c r="P1353" s="204">
        <f>O1353*H1353</f>
        <v>0</v>
      </c>
      <c r="Q1353" s="204">
        <v>0</v>
      </c>
      <c r="R1353" s="204">
        <f>Q1353*H1353</f>
        <v>0</v>
      </c>
      <c r="S1353" s="204">
        <v>0</v>
      </c>
      <c r="T1353" s="205">
        <f>S1353*H1353</f>
        <v>0</v>
      </c>
      <c r="U1353" s="36"/>
      <c r="V1353" s="36"/>
      <c r="W1353" s="36"/>
      <c r="X1353" s="36"/>
      <c r="Y1353" s="36"/>
      <c r="Z1353" s="36"/>
      <c r="AA1353" s="36"/>
      <c r="AB1353" s="36"/>
      <c r="AC1353" s="36"/>
      <c r="AD1353" s="36"/>
      <c r="AE1353" s="36"/>
      <c r="AR1353" s="206" t="s">
        <v>327</v>
      </c>
      <c r="AT1353" s="206" t="s">
        <v>214</v>
      </c>
      <c r="AU1353" s="206" t="s">
        <v>81</v>
      </c>
      <c r="AY1353" s="19" t="s">
        <v>212</v>
      </c>
      <c r="BE1353" s="207">
        <f>IF(N1353="základní",J1353,0)</f>
        <v>0</v>
      </c>
      <c r="BF1353" s="207">
        <f>IF(N1353="snížená",J1353,0)</f>
        <v>0</v>
      </c>
      <c r="BG1353" s="207">
        <f>IF(N1353="zákl. přenesená",J1353,0)</f>
        <v>0</v>
      </c>
      <c r="BH1353" s="207">
        <f>IF(N1353="sníž. přenesená",J1353,0)</f>
        <v>0</v>
      </c>
      <c r="BI1353" s="207">
        <f>IF(N1353="nulová",J1353,0)</f>
        <v>0</v>
      </c>
      <c r="BJ1353" s="19" t="s">
        <v>79</v>
      </c>
      <c r="BK1353" s="207">
        <f>ROUND(I1353*H1353,2)</f>
        <v>0</v>
      </c>
      <c r="BL1353" s="19" t="s">
        <v>327</v>
      </c>
      <c r="BM1353" s="206" t="s">
        <v>1838</v>
      </c>
    </row>
    <row r="1354" spans="1:65" s="2" customFormat="1" ht="78">
      <c r="A1354" s="36"/>
      <c r="B1354" s="37"/>
      <c r="C1354" s="38"/>
      <c r="D1354" s="208" t="s">
        <v>220</v>
      </c>
      <c r="E1354" s="38"/>
      <c r="F1354" s="209" t="s">
        <v>1834</v>
      </c>
      <c r="G1354" s="38"/>
      <c r="H1354" s="38"/>
      <c r="I1354" s="119"/>
      <c r="J1354" s="38"/>
      <c r="K1354" s="38"/>
      <c r="L1354" s="41"/>
      <c r="M1354" s="210"/>
      <c r="N1354" s="211"/>
      <c r="O1354" s="66"/>
      <c r="P1354" s="66"/>
      <c r="Q1354" s="66"/>
      <c r="R1354" s="66"/>
      <c r="S1354" s="66"/>
      <c r="T1354" s="67"/>
      <c r="U1354" s="36"/>
      <c r="V1354" s="36"/>
      <c r="W1354" s="36"/>
      <c r="X1354" s="36"/>
      <c r="Y1354" s="36"/>
      <c r="Z1354" s="36"/>
      <c r="AA1354" s="36"/>
      <c r="AB1354" s="36"/>
      <c r="AC1354" s="36"/>
      <c r="AD1354" s="36"/>
      <c r="AE1354" s="36"/>
      <c r="AT1354" s="19" t="s">
        <v>220</v>
      </c>
      <c r="AU1354" s="19" t="s">
        <v>81</v>
      </c>
    </row>
    <row r="1355" spans="1:65" s="12" customFormat="1" ht="22.9" customHeight="1">
      <c r="B1355" s="179"/>
      <c r="C1355" s="180"/>
      <c r="D1355" s="181" t="s">
        <v>72</v>
      </c>
      <c r="E1355" s="193" t="s">
        <v>1839</v>
      </c>
      <c r="F1355" s="193" t="s">
        <v>1840</v>
      </c>
      <c r="G1355" s="180"/>
      <c r="H1355" s="180"/>
      <c r="I1355" s="183"/>
      <c r="J1355" s="194">
        <f>BK1355</f>
        <v>0</v>
      </c>
      <c r="K1355" s="180"/>
      <c r="L1355" s="185"/>
      <c r="M1355" s="186"/>
      <c r="N1355" s="187"/>
      <c r="O1355" s="187"/>
      <c r="P1355" s="188">
        <f>SUM(P1356:P1357)</f>
        <v>0</v>
      </c>
      <c r="Q1355" s="187"/>
      <c r="R1355" s="188">
        <f>SUM(R1356:R1357)</f>
        <v>0</v>
      </c>
      <c r="S1355" s="187"/>
      <c r="T1355" s="189">
        <f>SUM(T1356:T1357)</f>
        <v>0.01</v>
      </c>
      <c r="AR1355" s="190" t="s">
        <v>81</v>
      </c>
      <c r="AT1355" s="191" t="s">
        <v>72</v>
      </c>
      <c r="AU1355" s="191" t="s">
        <v>79</v>
      </c>
      <c r="AY1355" s="190" t="s">
        <v>212</v>
      </c>
      <c r="BK1355" s="192">
        <f>SUM(BK1356:BK1357)</f>
        <v>0</v>
      </c>
    </row>
    <row r="1356" spans="1:65" s="2" customFormat="1" ht="16.5" customHeight="1">
      <c r="A1356" s="36"/>
      <c r="B1356" s="37"/>
      <c r="C1356" s="195" t="s">
        <v>1841</v>
      </c>
      <c r="D1356" s="195" t="s">
        <v>214</v>
      </c>
      <c r="E1356" s="196" t="s">
        <v>1842</v>
      </c>
      <c r="F1356" s="197" t="s">
        <v>1843</v>
      </c>
      <c r="G1356" s="198" t="s">
        <v>521</v>
      </c>
      <c r="H1356" s="199">
        <v>2</v>
      </c>
      <c r="I1356" s="200"/>
      <c r="J1356" s="201">
        <f>ROUND(I1356*H1356,2)</f>
        <v>0</v>
      </c>
      <c r="K1356" s="197" t="s">
        <v>218</v>
      </c>
      <c r="L1356" s="41"/>
      <c r="M1356" s="202" t="s">
        <v>21</v>
      </c>
      <c r="N1356" s="203" t="s">
        <v>44</v>
      </c>
      <c r="O1356" s="66"/>
      <c r="P1356" s="204">
        <f>O1356*H1356</f>
        <v>0</v>
      </c>
      <c r="Q1356" s="204">
        <v>0</v>
      </c>
      <c r="R1356" s="204">
        <f>Q1356*H1356</f>
        <v>0</v>
      </c>
      <c r="S1356" s="204">
        <v>5.0000000000000001E-3</v>
      </c>
      <c r="T1356" s="205">
        <f>S1356*H1356</f>
        <v>0.01</v>
      </c>
      <c r="U1356" s="36"/>
      <c r="V1356" s="36"/>
      <c r="W1356" s="36"/>
      <c r="X1356" s="36"/>
      <c r="Y1356" s="36"/>
      <c r="Z1356" s="36"/>
      <c r="AA1356" s="36"/>
      <c r="AB1356" s="36"/>
      <c r="AC1356" s="36"/>
      <c r="AD1356" s="36"/>
      <c r="AE1356" s="36"/>
      <c r="AR1356" s="206" t="s">
        <v>327</v>
      </c>
      <c r="AT1356" s="206" t="s">
        <v>214</v>
      </c>
      <c r="AU1356" s="206" t="s">
        <v>81</v>
      </c>
      <c r="AY1356" s="19" t="s">
        <v>212</v>
      </c>
      <c r="BE1356" s="207">
        <f>IF(N1356="základní",J1356,0)</f>
        <v>0</v>
      </c>
      <c r="BF1356" s="207">
        <f>IF(N1356="snížená",J1356,0)</f>
        <v>0</v>
      </c>
      <c r="BG1356" s="207">
        <f>IF(N1356="zákl. přenesená",J1356,0)</f>
        <v>0</v>
      </c>
      <c r="BH1356" s="207">
        <f>IF(N1356="sníž. přenesená",J1356,0)</f>
        <v>0</v>
      </c>
      <c r="BI1356" s="207">
        <f>IF(N1356="nulová",J1356,0)</f>
        <v>0</v>
      </c>
      <c r="BJ1356" s="19" t="s">
        <v>79</v>
      </c>
      <c r="BK1356" s="207">
        <f>ROUND(I1356*H1356,2)</f>
        <v>0</v>
      </c>
      <c r="BL1356" s="19" t="s">
        <v>327</v>
      </c>
      <c r="BM1356" s="206" t="s">
        <v>1844</v>
      </c>
    </row>
    <row r="1357" spans="1:65" s="14" customFormat="1" ht="11.25">
      <c r="B1357" s="222"/>
      <c r="C1357" s="223"/>
      <c r="D1357" s="208" t="s">
        <v>222</v>
      </c>
      <c r="E1357" s="224" t="s">
        <v>21</v>
      </c>
      <c r="F1357" s="225" t="s">
        <v>1845</v>
      </c>
      <c r="G1357" s="223"/>
      <c r="H1357" s="226">
        <v>2</v>
      </c>
      <c r="I1357" s="227"/>
      <c r="J1357" s="223"/>
      <c r="K1357" s="223"/>
      <c r="L1357" s="228"/>
      <c r="M1357" s="229"/>
      <c r="N1357" s="230"/>
      <c r="O1357" s="230"/>
      <c r="P1357" s="230"/>
      <c r="Q1357" s="230"/>
      <c r="R1357" s="230"/>
      <c r="S1357" s="230"/>
      <c r="T1357" s="231"/>
      <c r="AT1357" s="232" t="s">
        <v>222</v>
      </c>
      <c r="AU1357" s="232" t="s">
        <v>81</v>
      </c>
      <c r="AV1357" s="14" t="s">
        <v>81</v>
      </c>
      <c r="AW1357" s="14" t="s">
        <v>34</v>
      </c>
      <c r="AX1357" s="14" t="s">
        <v>79</v>
      </c>
      <c r="AY1357" s="232" t="s">
        <v>212</v>
      </c>
    </row>
    <row r="1358" spans="1:65" s="12" customFormat="1" ht="22.9" customHeight="1">
      <c r="B1358" s="179"/>
      <c r="C1358" s="180"/>
      <c r="D1358" s="181" t="s">
        <v>72</v>
      </c>
      <c r="E1358" s="193" t="s">
        <v>1846</v>
      </c>
      <c r="F1358" s="193" t="s">
        <v>1847</v>
      </c>
      <c r="G1358" s="180"/>
      <c r="H1358" s="180"/>
      <c r="I1358" s="183"/>
      <c r="J1358" s="194">
        <f>BK1358</f>
        <v>0</v>
      </c>
      <c r="K1358" s="180"/>
      <c r="L1358" s="185"/>
      <c r="M1358" s="186"/>
      <c r="N1358" s="187"/>
      <c r="O1358" s="187"/>
      <c r="P1358" s="188">
        <f>SUM(P1359:P1436)</f>
        <v>0</v>
      </c>
      <c r="Q1358" s="187"/>
      <c r="R1358" s="188">
        <f>SUM(R1359:R1436)</f>
        <v>4.0098800000000004E-2</v>
      </c>
      <c r="S1358" s="187"/>
      <c r="T1358" s="189">
        <f>SUM(T1359:T1436)</f>
        <v>0</v>
      </c>
      <c r="AR1358" s="190" t="s">
        <v>81</v>
      </c>
      <c r="AT1358" s="191" t="s">
        <v>72</v>
      </c>
      <c r="AU1358" s="191" t="s">
        <v>79</v>
      </c>
      <c r="AY1358" s="190" t="s">
        <v>212</v>
      </c>
      <c r="BK1358" s="192">
        <f>SUM(BK1359:BK1436)</f>
        <v>0</v>
      </c>
    </row>
    <row r="1359" spans="1:65" s="2" customFormat="1" ht="16.5" customHeight="1">
      <c r="A1359" s="36"/>
      <c r="B1359" s="37"/>
      <c r="C1359" s="195" t="s">
        <v>1848</v>
      </c>
      <c r="D1359" s="195" t="s">
        <v>214</v>
      </c>
      <c r="E1359" s="196" t="s">
        <v>1849</v>
      </c>
      <c r="F1359" s="197" t="s">
        <v>1850</v>
      </c>
      <c r="G1359" s="198" t="s">
        <v>150</v>
      </c>
      <c r="H1359" s="199">
        <v>7.5940000000000003</v>
      </c>
      <c r="I1359" s="200"/>
      <c r="J1359" s="201">
        <f>ROUND(I1359*H1359,2)</f>
        <v>0</v>
      </c>
      <c r="K1359" s="197" t="s">
        <v>218</v>
      </c>
      <c r="L1359" s="41"/>
      <c r="M1359" s="202" t="s">
        <v>21</v>
      </c>
      <c r="N1359" s="203" t="s">
        <v>44</v>
      </c>
      <c r="O1359" s="66"/>
      <c r="P1359" s="204">
        <f>O1359*H1359</f>
        <v>0</v>
      </c>
      <c r="Q1359" s="204">
        <v>0</v>
      </c>
      <c r="R1359" s="204">
        <f>Q1359*H1359</f>
        <v>0</v>
      </c>
      <c r="S1359" s="204">
        <v>0</v>
      </c>
      <c r="T1359" s="205">
        <f>S1359*H1359</f>
        <v>0</v>
      </c>
      <c r="U1359" s="36"/>
      <c r="V1359" s="36"/>
      <c r="W1359" s="36"/>
      <c r="X1359" s="36"/>
      <c r="Y1359" s="36"/>
      <c r="Z1359" s="36"/>
      <c r="AA1359" s="36"/>
      <c r="AB1359" s="36"/>
      <c r="AC1359" s="36"/>
      <c r="AD1359" s="36"/>
      <c r="AE1359" s="36"/>
      <c r="AR1359" s="206" t="s">
        <v>327</v>
      </c>
      <c r="AT1359" s="206" t="s">
        <v>214</v>
      </c>
      <c r="AU1359" s="206" t="s">
        <v>81</v>
      </c>
      <c r="AY1359" s="19" t="s">
        <v>212</v>
      </c>
      <c r="BE1359" s="207">
        <f>IF(N1359="základní",J1359,0)</f>
        <v>0</v>
      </c>
      <c r="BF1359" s="207">
        <f>IF(N1359="snížená",J1359,0)</f>
        <v>0</v>
      </c>
      <c r="BG1359" s="207">
        <f>IF(N1359="zákl. přenesená",J1359,0)</f>
        <v>0</v>
      </c>
      <c r="BH1359" s="207">
        <f>IF(N1359="sníž. přenesená",J1359,0)</f>
        <v>0</v>
      </c>
      <c r="BI1359" s="207">
        <f>IF(N1359="nulová",J1359,0)</f>
        <v>0</v>
      </c>
      <c r="BJ1359" s="19" t="s">
        <v>79</v>
      </c>
      <c r="BK1359" s="207">
        <f>ROUND(I1359*H1359,2)</f>
        <v>0</v>
      </c>
      <c r="BL1359" s="19" t="s">
        <v>327</v>
      </c>
      <c r="BM1359" s="206" t="s">
        <v>1851</v>
      </c>
    </row>
    <row r="1360" spans="1:65" s="2" customFormat="1" ht="48.75">
      <c r="A1360" s="36"/>
      <c r="B1360" s="37"/>
      <c r="C1360" s="38"/>
      <c r="D1360" s="208" t="s">
        <v>220</v>
      </c>
      <c r="E1360" s="38"/>
      <c r="F1360" s="209" t="s">
        <v>1852</v>
      </c>
      <c r="G1360" s="38"/>
      <c r="H1360" s="38"/>
      <c r="I1360" s="119"/>
      <c r="J1360" s="38"/>
      <c r="K1360" s="38"/>
      <c r="L1360" s="41"/>
      <c r="M1360" s="210"/>
      <c r="N1360" s="211"/>
      <c r="O1360" s="66"/>
      <c r="P1360" s="66"/>
      <c r="Q1360" s="66"/>
      <c r="R1360" s="66"/>
      <c r="S1360" s="66"/>
      <c r="T1360" s="67"/>
      <c r="U1360" s="36"/>
      <c r="V1360" s="36"/>
      <c r="W1360" s="36"/>
      <c r="X1360" s="36"/>
      <c r="Y1360" s="36"/>
      <c r="Z1360" s="36"/>
      <c r="AA1360" s="36"/>
      <c r="AB1360" s="36"/>
      <c r="AC1360" s="36"/>
      <c r="AD1360" s="36"/>
      <c r="AE1360" s="36"/>
      <c r="AT1360" s="19" t="s">
        <v>220</v>
      </c>
      <c r="AU1360" s="19" t="s">
        <v>81</v>
      </c>
    </row>
    <row r="1361" spans="1:65" s="14" customFormat="1" ht="11.25">
      <c r="B1361" s="222"/>
      <c r="C1361" s="223"/>
      <c r="D1361" s="208" t="s">
        <v>222</v>
      </c>
      <c r="E1361" s="224" t="s">
        <v>21</v>
      </c>
      <c r="F1361" s="225" t="s">
        <v>1853</v>
      </c>
      <c r="G1361" s="223"/>
      <c r="H1361" s="226">
        <v>2</v>
      </c>
      <c r="I1361" s="227"/>
      <c r="J1361" s="223"/>
      <c r="K1361" s="223"/>
      <c r="L1361" s="228"/>
      <c r="M1361" s="229"/>
      <c r="N1361" s="230"/>
      <c r="O1361" s="230"/>
      <c r="P1361" s="230"/>
      <c r="Q1361" s="230"/>
      <c r="R1361" s="230"/>
      <c r="S1361" s="230"/>
      <c r="T1361" s="231"/>
      <c r="AT1361" s="232" t="s">
        <v>222</v>
      </c>
      <c r="AU1361" s="232" t="s">
        <v>81</v>
      </c>
      <c r="AV1361" s="14" t="s">
        <v>81</v>
      </c>
      <c r="AW1361" s="14" t="s">
        <v>34</v>
      </c>
      <c r="AX1361" s="14" t="s">
        <v>73</v>
      </c>
      <c r="AY1361" s="232" t="s">
        <v>212</v>
      </c>
    </row>
    <row r="1362" spans="1:65" s="14" customFormat="1" ht="11.25">
      <c r="B1362" s="222"/>
      <c r="C1362" s="223"/>
      <c r="D1362" s="208" t="s">
        <v>222</v>
      </c>
      <c r="E1362" s="224" t="s">
        <v>21</v>
      </c>
      <c r="F1362" s="225" t="s">
        <v>1854</v>
      </c>
      <c r="G1362" s="223"/>
      <c r="H1362" s="226">
        <v>5.5940000000000003</v>
      </c>
      <c r="I1362" s="227"/>
      <c r="J1362" s="223"/>
      <c r="K1362" s="223"/>
      <c r="L1362" s="228"/>
      <c r="M1362" s="229"/>
      <c r="N1362" s="230"/>
      <c r="O1362" s="230"/>
      <c r="P1362" s="230"/>
      <c r="Q1362" s="230"/>
      <c r="R1362" s="230"/>
      <c r="S1362" s="230"/>
      <c r="T1362" s="231"/>
      <c r="AT1362" s="232" t="s">
        <v>222</v>
      </c>
      <c r="AU1362" s="232" t="s">
        <v>81</v>
      </c>
      <c r="AV1362" s="14" t="s">
        <v>81</v>
      </c>
      <c r="AW1362" s="14" t="s">
        <v>34</v>
      </c>
      <c r="AX1362" s="14" t="s">
        <v>73</v>
      </c>
      <c r="AY1362" s="232" t="s">
        <v>212</v>
      </c>
    </row>
    <row r="1363" spans="1:65" s="15" customFormat="1" ht="11.25">
      <c r="B1363" s="233"/>
      <c r="C1363" s="234"/>
      <c r="D1363" s="208" t="s">
        <v>222</v>
      </c>
      <c r="E1363" s="235" t="s">
        <v>21</v>
      </c>
      <c r="F1363" s="236" t="s">
        <v>226</v>
      </c>
      <c r="G1363" s="234"/>
      <c r="H1363" s="237">
        <v>7.5940000000000003</v>
      </c>
      <c r="I1363" s="238"/>
      <c r="J1363" s="234"/>
      <c r="K1363" s="234"/>
      <c r="L1363" s="239"/>
      <c r="M1363" s="240"/>
      <c r="N1363" s="241"/>
      <c r="O1363" s="241"/>
      <c r="P1363" s="241"/>
      <c r="Q1363" s="241"/>
      <c r="R1363" s="241"/>
      <c r="S1363" s="241"/>
      <c r="T1363" s="242"/>
      <c r="AT1363" s="243" t="s">
        <v>222</v>
      </c>
      <c r="AU1363" s="243" t="s">
        <v>81</v>
      </c>
      <c r="AV1363" s="15" t="s">
        <v>88</v>
      </c>
      <c r="AW1363" s="15" t="s">
        <v>34</v>
      </c>
      <c r="AX1363" s="15" t="s">
        <v>79</v>
      </c>
      <c r="AY1363" s="243" t="s">
        <v>212</v>
      </c>
    </row>
    <row r="1364" spans="1:65" s="2" customFormat="1" ht="16.5" customHeight="1">
      <c r="A1364" s="36"/>
      <c r="B1364" s="37"/>
      <c r="C1364" s="255" t="s">
        <v>1855</v>
      </c>
      <c r="D1364" s="255" t="s">
        <v>328</v>
      </c>
      <c r="E1364" s="256" t="s">
        <v>1856</v>
      </c>
      <c r="F1364" s="257" t="s">
        <v>1857</v>
      </c>
      <c r="G1364" s="258" t="s">
        <v>150</v>
      </c>
      <c r="H1364" s="259">
        <v>2</v>
      </c>
      <c r="I1364" s="260"/>
      <c r="J1364" s="261">
        <f>ROUND(I1364*H1364,2)</f>
        <v>0</v>
      </c>
      <c r="K1364" s="257" t="s">
        <v>218</v>
      </c>
      <c r="L1364" s="262"/>
      <c r="M1364" s="263" t="s">
        <v>21</v>
      </c>
      <c r="N1364" s="264" t="s">
        <v>44</v>
      </c>
      <c r="O1364" s="66"/>
      <c r="P1364" s="204">
        <f>O1364*H1364</f>
        <v>0</v>
      </c>
      <c r="Q1364" s="204">
        <v>0.01</v>
      </c>
      <c r="R1364" s="204">
        <f>Q1364*H1364</f>
        <v>0.02</v>
      </c>
      <c r="S1364" s="204">
        <v>0</v>
      </c>
      <c r="T1364" s="205">
        <f>S1364*H1364</f>
        <v>0</v>
      </c>
      <c r="U1364" s="36"/>
      <c r="V1364" s="36"/>
      <c r="W1364" s="36"/>
      <c r="X1364" s="36"/>
      <c r="Y1364" s="36"/>
      <c r="Z1364" s="36"/>
      <c r="AA1364" s="36"/>
      <c r="AB1364" s="36"/>
      <c r="AC1364" s="36"/>
      <c r="AD1364" s="36"/>
      <c r="AE1364" s="36"/>
      <c r="AR1364" s="206" t="s">
        <v>438</v>
      </c>
      <c r="AT1364" s="206" t="s">
        <v>328</v>
      </c>
      <c r="AU1364" s="206" t="s">
        <v>81</v>
      </c>
      <c r="AY1364" s="19" t="s">
        <v>212</v>
      </c>
      <c r="BE1364" s="207">
        <f>IF(N1364="základní",J1364,0)</f>
        <v>0</v>
      </c>
      <c r="BF1364" s="207">
        <f>IF(N1364="snížená",J1364,0)</f>
        <v>0</v>
      </c>
      <c r="BG1364" s="207">
        <f>IF(N1364="zákl. přenesená",J1364,0)</f>
        <v>0</v>
      </c>
      <c r="BH1364" s="207">
        <f>IF(N1364="sníž. přenesená",J1364,0)</f>
        <v>0</v>
      </c>
      <c r="BI1364" s="207">
        <f>IF(N1364="nulová",J1364,0)</f>
        <v>0</v>
      </c>
      <c r="BJ1364" s="19" t="s">
        <v>79</v>
      </c>
      <c r="BK1364" s="207">
        <f>ROUND(I1364*H1364,2)</f>
        <v>0</v>
      </c>
      <c r="BL1364" s="19" t="s">
        <v>327</v>
      </c>
      <c r="BM1364" s="206" t="s">
        <v>1858</v>
      </c>
    </row>
    <row r="1365" spans="1:65" s="14" customFormat="1" ht="11.25">
      <c r="B1365" s="222"/>
      <c r="C1365" s="223"/>
      <c r="D1365" s="208" t="s">
        <v>222</v>
      </c>
      <c r="E1365" s="224" t="s">
        <v>21</v>
      </c>
      <c r="F1365" s="225" t="s">
        <v>1853</v>
      </c>
      <c r="G1365" s="223"/>
      <c r="H1365" s="226">
        <v>2</v>
      </c>
      <c r="I1365" s="227"/>
      <c r="J1365" s="223"/>
      <c r="K1365" s="223"/>
      <c r="L1365" s="228"/>
      <c r="M1365" s="229"/>
      <c r="N1365" s="230"/>
      <c r="O1365" s="230"/>
      <c r="P1365" s="230"/>
      <c r="Q1365" s="230"/>
      <c r="R1365" s="230"/>
      <c r="S1365" s="230"/>
      <c r="T1365" s="231"/>
      <c r="AT1365" s="232" t="s">
        <v>222</v>
      </c>
      <c r="AU1365" s="232" t="s">
        <v>81</v>
      </c>
      <c r="AV1365" s="14" t="s">
        <v>81</v>
      </c>
      <c r="AW1365" s="14" t="s">
        <v>34</v>
      </c>
      <c r="AX1365" s="14" t="s">
        <v>79</v>
      </c>
      <c r="AY1365" s="232" t="s">
        <v>212</v>
      </c>
    </row>
    <row r="1366" spans="1:65" s="2" customFormat="1" ht="16.5" customHeight="1">
      <c r="A1366" s="36"/>
      <c r="B1366" s="37"/>
      <c r="C1366" s="255" t="s">
        <v>1859</v>
      </c>
      <c r="D1366" s="255" t="s">
        <v>328</v>
      </c>
      <c r="E1366" s="256" t="s">
        <v>1860</v>
      </c>
      <c r="F1366" s="257" t="s">
        <v>1861</v>
      </c>
      <c r="G1366" s="258" t="s">
        <v>150</v>
      </c>
      <c r="H1366" s="259">
        <v>5.5940000000000003</v>
      </c>
      <c r="I1366" s="260"/>
      <c r="J1366" s="261">
        <f>ROUND(I1366*H1366,2)</f>
        <v>0</v>
      </c>
      <c r="K1366" s="257" t="s">
        <v>218</v>
      </c>
      <c r="L1366" s="262"/>
      <c r="M1366" s="263" t="s">
        <v>21</v>
      </c>
      <c r="N1366" s="264" t="s">
        <v>44</v>
      </c>
      <c r="O1366" s="66"/>
      <c r="P1366" s="204">
        <f>O1366*H1366</f>
        <v>0</v>
      </c>
      <c r="Q1366" s="204">
        <v>3.0000000000000001E-3</v>
      </c>
      <c r="R1366" s="204">
        <f>Q1366*H1366</f>
        <v>1.6782000000000002E-2</v>
      </c>
      <c r="S1366" s="204">
        <v>0</v>
      </c>
      <c r="T1366" s="205">
        <f>S1366*H1366</f>
        <v>0</v>
      </c>
      <c r="U1366" s="36"/>
      <c r="V1366" s="36"/>
      <c r="W1366" s="36"/>
      <c r="X1366" s="36"/>
      <c r="Y1366" s="36"/>
      <c r="Z1366" s="36"/>
      <c r="AA1366" s="36"/>
      <c r="AB1366" s="36"/>
      <c r="AC1366" s="36"/>
      <c r="AD1366" s="36"/>
      <c r="AE1366" s="36"/>
      <c r="AR1366" s="206" t="s">
        <v>438</v>
      </c>
      <c r="AT1366" s="206" t="s">
        <v>328</v>
      </c>
      <c r="AU1366" s="206" t="s">
        <v>81</v>
      </c>
      <c r="AY1366" s="19" t="s">
        <v>212</v>
      </c>
      <c r="BE1366" s="207">
        <f>IF(N1366="základní",J1366,0)</f>
        <v>0</v>
      </c>
      <c r="BF1366" s="207">
        <f>IF(N1366="snížená",J1366,0)</f>
        <v>0</v>
      </c>
      <c r="BG1366" s="207">
        <f>IF(N1366="zákl. přenesená",J1366,0)</f>
        <v>0</v>
      </c>
      <c r="BH1366" s="207">
        <f>IF(N1366="sníž. přenesená",J1366,0)</f>
        <v>0</v>
      </c>
      <c r="BI1366" s="207">
        <f>IF(N1366="nulová",J1366,0)</f>
        <v>0</v>
      </c>
      <c r="BJ1366" s="19" t="s">
        <v>79</v>
      </c>
      <c r="BK1366" s="207">
        <f>ROUND(I1366*H1366,2)</f>
        <v>0</v>
      </c>
      <c r="BL1366" s="19" t="s">
        <v>327</v>
      </c>
      <c r="BM1366" s="206" t="s">
        <v>1862</v>
      </c>
    </row>
    <row r="1367" spans="1:65" s="14" customFormat="1" ht="11.25">
      <c r="B1367" s="222"/>
      <c r="C1367" s="223"/>
      <c r="D1367" s="208" t="s">
        <v>222</v>
      </c>
      <c r="E1367" s="224" t="s">
        <v>21</v>
      </c>
      <c r="F1367" s="225" t="s">
        <v>1854</v>
      </c>
      <c r="G1367" s="223"/>
      <c r="H1367" s="226">
        <v>5.5940000000000003</v>
      </c>
      <c r="I1367" s="227"/>
      <c r="J1367" s="223"/>
      <c r="K1367" s="223"/>
      <c r="L1367" s="228"/>
      <c r="M1367" s="229"/>
      <c r="N1367" s="230"/>
      <c r="O1367" s="230"/>
      <c r="P1367" s="230"/>
      <c r="Q1367" s="230"/>
      <c r="R1367" s="230"/>
      <c r="S1367" s="230"/>
      <c r="T1367" s="231"/>
      <c r="AT1367" s="232" t="s">
        <v>222</v>
      </c>
      <c r="AU1367" s="232" t="s">
        <v>81</v>
      </c>
      <c r="AV1367" s="14" t="s">
        <v>81</v>
      </c>
      <c r="AW1367" s="14" t="s">
        <v>34</v>
      </c>
      <c r="AX1367" s="14" t="s">
        <v>79</v>
      </c>
      <c r="AY1367" s="232" t="s">
        <v>212</v>
      </c>
    </row>
    <row r="1368" spans="1:65" s="2" customFormat="1" ht="16.5" customHeight="1">
      <c r="A1368" s="36"/>
      <c r="B1368" s="37"/>
      <c r="C1368" s="195" t="s">
        <v>1863</v>
      </c>
      <c r="D1368" s="195" t="s">
        <v>214</v>
      </c>
      <c r="E1368" s="196" t="s">
        <v>1864</v>
      </c>
      <c r="F1368" s="197" t="s">
        <v>1865</v>
      </c>
      <c r="G1368" s="198" t="s">
        <v>146</v>
      </c>
      <c r="H1368" s="199">
        <v>16.079999999999998</v>
      </c>
      <c r="I1368" s="200"/>
      <c r="J1368" s="201">
        <f>ROUND(I1368*H1368,2)</f>
        <v>0</v>
      </c>
      <c r="K1368" s="197" t="s">
        <v>218</v>
      </c>
      <c r="L1368" s="41"/>
      <c r="M1368" s="202" t="s">
        <v>21</v>
      </c>
      <c r="N1368" s="203" t="s">
        <v>44</v>
      </c>
      <c r="O1368" s="66"/>
      <c r="P1368" s="204">
        <f>O1368*H1368</f>
        <v>0</v>
      </c>
      <c r="Q1368" s="204">
        <v>0</v>
      </c>
      <c r="R1368" s="204">
        <f>Q1368*H1368</f>
        <v>0</v>
      </c>
      <c r="S1368" s="204">
        <v>0</v>
      </c>
      <c r="T1368" s="205">
        <f>S1368*H1368</f>
        <v>0</v>
      </c>
      <c r="U1368" s="36"/>
      <c r="V1368" s="36"/>
      <c r="W1368" s="36"/>
      <c r="X1368" s="36"/>
      <c r="Y1368" s="36"/>
      <c r="Z1368" s="36"/>
      <c r="AA1368" s="36"/>
      <c r="AB1368" s="36"/>
      <c r="AC1368" s="36"/>
      <c r="AD1368" s="36"/>
      <c r="AE1368" s="36"/>
      <c r="AR1368" s="206" t="s">
        <v>327</v>
      </c>
      <c r="AT1368" s="206" t="s">
        <v>214</v>
      </c>
      <c r="AU1368" s="206" t="s">
        <v>81</v>
      </c>
      <c r="AY1368" s="19" t="s">
        <v>212</v>
      </c>
      <c r="BE1368" s="207">
        <f>IF(N1368="základní",J1368,0)</f>
        <v>0</v>
      </c>
      <c r="BF1368" s="207">
        <f>IF(N1368="snížená",J1368,0)</f>
        <v>0</v>
      </c>
      <c r="BG1368" s="207">
        <f>IF(N1368="zákl. přenesená",J1368,0)</f>
        <v>0</v>
      </c>
      <c r="BH1368" s="207">
        <f>IF(N1368="sníž. přenesená",J1368,0)</f>
        <v>0</v>
      </c>
      <c r="BI1368" s="207">
        <f>IF(N1368="nulová",J1368,0)</f>
        <v>0</v>
      </c>
      <c r="BJ1368" s="19" t="s">
        <v>79</v>
      </c>
      <c r="BK1368" s="207">
        <f>ROUND(I1368*H1368,2)</f>
        <v>0</v>
      </c>
      <c r="BL1368" s="19" t="s">
        <v>327</v>
      </c>
      <c r="BM1368" s="206" t="s">
        <v>1866</v>
      </c>
    </row>
    <row r="1369" spans="1:65" s="2" customFormat="1" ht="48.75">
      <c r="A1369" s="36"/>
      <c r="B1369" s="37"/>
      <c r="C1369" s="38"/>
      <c r="D1369" s="208" t="s">
        <v>220</v>
      </c>
      <c r="E1369" s="38"/>
      <c r="F1369" s="209" t="s">
        <v>1852</v>
      </c>
      <c r="G1369" s="38"/>
      <c r="H1369" s="38"/>
      <c r="I1369" s="119"/>
      <c r="J1369" s="38"/>
      <c r="K1369" s="38"/>
      <c r="L1369" s="41"/>
      <c r="M1369" s="210"/>
      <c r="N1369" s="211"/>
      <c r="O1369" s="66"/>
      <c r="P1369" s="66"/>
      <c r="Q1369" s="66"/>
      <c r="R1369" s="66"/>
      <c r="S1369" s="66"/>
      <c r="T1369" s="67"/>
      <c r="U1369" s="36"/>
      <c r="V1369" s="36"/>
      <c r="W1369" s="36"/>
      <c r="X1369" s="36"/>
      <c r="Y1369" s="36"/>
      <c r="Z1369" s="36"/>
      <c r="AA1369" s="36"/>
      <c r="AB1369" s="36"/>
      <c r="AC1369" s="36"/>
      <c r="AD1369" s="36"/>
      <c r="AE1369" s="36"/>
      <c r="AT1369" s="19" t="s">
        <v>220</v>
      </c>
      <c r="AU1369" s="19" t="s">
        <v>81</v>
      </c>
    </row>
    <row r="1370" spans="1:65" s="13" customFormat="1" ht="11.25">
      <c r="B1370" s="212"/>
      <c r="C1370" s="213"/>
      <c r="D1370" s="208" t="s">
        <v>222</v>
      </c>
      <c r="E1370" s="214" t="s">
        <v>21</v>
      </c>
      <c r="F1370" s="215" t="s">
        <v>1867</v>
      </c>
      <c r="G1370" s="213"/>
      <c r="H1370" s="214" t="s">
        <v>21</v>
      </c>
      <c r="I1370" s="216"/>
      <c r="J1370" s="213"/>
      <c r="K1370" s="213"/>
      <c r="L1370" s="217"/>
      <c r="M1370" s="218"/>
      <c r="N1370" s="219"/>
      <c r="O1370" s="219"/>
      <c r="P1370" s="219"/>
      <c r="Q1370" s="219"/>
      <c r="R1370" s="219"/>
      <c r="S1370" s="219"/>
      <c r="T1370" s="220"/>
      <c r="AT1370" s="221" t="s">
        <v>222</v>
      </c>
      <c r="AU1370" s="221" t="s">
        <v>81</v>
      </c>
      <c r="AV1370" s="13" t="s">
        <v>79</v>
      </c>
      <c r="AW1370" s="13" t="s">
        <v>34</v>
      </c>
      <c r="AX1370" s="13" t="s">
        <v>73</v>
      </c>
      <c r="AY1370" s="221" t="s">
        <v>212</v>
      </c>
    </row>
    <row r="1371" spans="1:65" s="14" customFormat="1" ht="11.25">
      <c r="B1371" s="222"/>
      <c r="C1371" s="223"/>
      <c r="D1371" s="208" t="s">
        <v>222</v>
      </c>
      <c r="E1371" s="224" t="s">
        <v>21</v>
      </c>
      <c r="F1371" s="225" t="s">
        <v>1868</v>
      </c>
      <c r="G1371" s="223"/>
      <c r="H1371" s="226">
        <v>6</v>
      </c>
      <c r="I1371" s="227"/>
      <c r="J1371" s="223"/>
      <c r="K1371" s="223"/>
      <c r="L1371" s="228"/>
      <c r="M1371" s="229"/>
      <c r="N1371" s="230"/>
      <c r="O1371" s="230"/>
      <c r="P1371" s="230"/>
      <c r="Q1371" s="230"/>
      <c r="R1371" s="230"/>
      <c r="S1371" s="230"/>
      <c r="T1371" s="231"/>
      <c r="AT1371" s="232" t="s">
        <v>222</v>
      </c>
      <c r="AU1371" s="232" t="s">
        <v>81</v>
      </c>
      <c r="AV1371" s="14" t="s">
        <v>81</v>
      </c>
      <c r="AW1371" s="14" t="s">
        <v>34</v>
      </c>
      <c r="AX1371" s="14" t="s">
        <v>73</v>
      </c>
      <c r="AY1371" s="232" t="s">
        <v>212</v>
      </c>
    </row>
    <row r="1372" spans="1:65" s="14" customFormat="1" ht="11.25">
      <c r="B1372" s="222"/>
      <c r="C1372" s="223"/>
      <c r="D1372" s="208" t="s">
        <v>222</v>
      </c>
      <c r="E1372" s="224" t="s">
        <v>21</v>
      </c>
      <c r="F1372" s="225" t="s">
        <v>1869</v>
      </c>
      <c r="G1372" s="223"/>
      <c r="H1372" s="226">
        <v>10.08</v>
      </c>
      <c r="I1372" s="227"/>
      <c r="J1372" s="223"/>
      <c r="K1372" s="223"/>
      <c r="L1372" s="228"/>
      <c r="M1372" s="229"/>
      <c r="N1372" s="230"/>
      <c r="O1372" s="230"/>
      <c r="P1372" s="230"/>
      <c r="Q1372" s="230"/>
      <c r="R1372" s="230"/>
      <c r="S1372" s="230"/>
      <c r="T1372" s="231"/>
      <c r="AT1372" s="232" t="s">
        <v>222</v>
      </c>
      <c r="AU1372" s="232" t="s">
        <v>81</v>
      </c>
      <c r="AV1372" s="14" t="s">
        <v>81</v>
      </c>
      <c r="AW1372" s="14" t="s">
        <v>34</v>
      </c>
      <c r="AX1372" s="14" t="s">
        <v>73</v>
      </c>
      <c r="AY1372" s="232" t="s">
        <v>212</v>
      </c>
    </row>
    <row r="1373" spans="1:65" s="15" customFormat="1" ht="11.25">
      <c r="B1373" s="233"/>
      <c r="C1373" s="234"/>
      <c r="D1373" s="208" t="s">
        <v>222</v>
      </c>
      <c r="E1373" s="235" t="s">
        <v>21</v>
      </c>
      <c r="F1373" s="236" t="s">
        <v>226</v>
      </c>
      <c r="G1373" s="234"/>
      <c r="H1373" s="237">
        <v>16.079999999999998</v>
      </c>
      <c r="I1373" s="238"/>
      <c r="J1373" s="234"/>
      <c r="K1373" s="234"/>
      <c r="L1373" s="239"/>
      <c r="M1373" s="240"/>
      <c r="N1373" s="241"/>
      <c r="O1373" s="241"/>
      <c r="P1373" s="241"/>
      <c r="Q1373" s="241"/>
      <c r="R1373" s="241"/>
      <c r="S1373" s="241"/>
      <c r="T1373" s="242"/>
      <c r="AT1373" s="243" t="s">
        <v>222</v>
      </c>
      <c r="AU1373" s="243" t="s">
        <v>81</v>
      </c>
      <c r="AV1373" s="15" t="s">
        <v>88</v>
      </c>
      <c r="AW1373" s="15" t="s">
        <v>34</v>
      </c>
      <c r="AX1373" s="15" t="s">
        <v>79</v>
      </c>
      <c r="AY1373" s="243" t="s">
        <v>212</v>
      </c>
    </row>
    <row r="1374" spans="1:65" s="2" customFormat="1" ht="16.5" customHeight="1">
      <c r="A1374" s="36"/>
      <c r="B1374" s="37"/>
      <c r="C1374" s="255" t="s">
        <v>1870</v>
      </c>
      <c r="D1374" s="255" t="s">
        <v>328</v>
      </c>
      <c r="E1374" s="256" t="s">
        <v>1871</v>
      </c>
      <c r="F1374" s="257" t="s">
        <v>1872</v>
      </c>
      <c r="G1374" s="258" t="s">
        <v>146</v>
      </c>
      <c r="H1374" s="259">
        <v>10.584</v>
      </c>
      <c r="I1374" s="260"/>
      <c r="J1374" s="261">
        <f>ROUND(I1374*H1374,2)</f>
        <v>0</v>
      </c>
      <c r="K1374" s="257" t="s">
        <v>218</v>
      </c>
      <c r="L1374" s="262"/>
      <c r="M1374" s="263" t="s">
        <v>21</v>
      </c>
      <c r="N1374" s="264" t="s">
        <v>44</v>
      </c>
      <c r="O1374" s="66"/>
      <c r="P1374" s="204">
        <f>O1374*H1374</f>
        <v>0</v>
      </c>
      <c r="Q1374" s="204">
        <v>2.0000000000000001E-4</v>
      </c>
      <c r="R1374" s="204">
        <f>Q1374*H1374</f>
        <v>2.1167999999999998E-3</v>
      </c>
      <c r="S1374" s="204">
        <v>0</v>
      </c>
      <c r="T1374" s="205">
        <f>S1374*H1374</f>
        <v>0</v>
      </c>
      <c r="U1374" s="36"/>
      <c r="V1374" s="36"/>
      <c r="W1374" s="36"/>
      <c r="X1374" s="36"/>
      <c r="Y1374" s="36"/>
      <c r="Z1374" s="36"/>
      <c r="AA1374" s="36"/>
      <c r="AB1374" s="36"/>
      <c r="AC1374" s="36"/>
      <c r="AD1374" s="36"/>
      <c r="AE1374" s="36"/>
      <c r="AR1374" s="206" t="s">
        <v>438</v>
      </c>
      <c r="AT1374" s="206" t="s">
        <v>328</v>
      </c>
      <c r="AU1374" s="206" t="s">
        <v>81</v>
      </c>
      <c r="AY1374" s="19" t="s">
        <v>212</v>
      </c>
      <c r="BE1374" s="207">
        <f>IF(N1374="základní",J1374,0)</f>
        <v>0</v>
      </c>
      <c r="BF1374" s="207">
        <f>IF(N1374="snížená",J1374,0)</f>
        <v>0</v>
      </c>
      <c r="BG1374" s="207">
        <f>IF(N1374="zákl. přenesená",J1374,0)</f>
        <v>0</v>
      </c>
      <c r="BH1374" s="207">
        <f>IF(N1374="sníž. přenesená",J1374,0)</f>
        <v>0</v>
      </c>
      <c r="BI1374" s="207">
        <f>IF(N1374="nulová",J1374,0)</f>
        <v>0</v>
      </c>
      <c r="BJ1374" s="19" t="s">
        <v>79</v>
      </c>
      <c r="BK1374" s="207">
        <f>ROUND(I1374*H1374,2)</f>
        <v>0</v>
      </c>
      <c r="BL1374" s="19" t="s">
        <v>327</v>
      </c>
      <c r="BM1374" s="206" t="s">
        <v>1873</v>
      </c>
    </row>
    <row r="1375" spans="1:65" s="14" customFormat="1" ht="11.25">
      <c r="B1375" s="222"/>
      <c r="C1375" s="223"/>
      <c r="D1375" s="208" t="s">
        <v>222</v>
      </c>
      <c r="E1375" s="224" t="s">
        <v>21</v>
      </c>
      <c r="F1375" s="225" t="s">
        <v>1869</v>
      </c>
      <c r="G1375" s="223"/>
      <c r="H1375" s="226">
        <v>10.08</v>
      </c>
      <c r="I1375" s="227"/>
      <c r="J1375" s="223"/>
      <c r="K1375" s="223"/>
      <c r="L1375" s="228"/>
      <c r="M1375" s="229"/>
      <c r="N1375" s="230"/>
      <c r="O1375" s="230"/>
      <c r="P1375" s="230"/>
      <c r="Q1375" s="230"/>
      <c r="R1375" s="230"/>
      <c r="S1375" s="230"/>
      <c r="T1375" s="231"/>
      <c r="AT1375" s="232" t="s">
        <v>222</v>
      </c>
      <c r="AU1375" s="232" t="s">
        <v>81</v>
      </c>
      <c r="AV1375" s="14" t="s">
        <v>81</v>
      </c>
      <c r="AW1375" s="14" t="s">
        <v>34</v>
      </c>
      <c r="AX1375" s="14" t="s">
        <v>79</v>
      </c>
      <c r="AY1375" s="232" t="s">
        <v>212</v>
      </c>
    </row>
    <row r="1376" spans="1:65" s="14" customFormat="1" ht="11.25">
      <c r="B1376" s="222"/>
      <c r="C1376" s="223"/>
      <c r="D1376" s="208" t="s">
        <v>222</v>
      </c>
      <c r="E1376" s="223"/>
      <c r="F1376" s="225" t="s">
        <v>1874</v>
      </c>
      <c r="G1376" s="223"/>
      <c r="H1376" s="226">
        <v>10.584</v>
      </c>
      <c r="I1376" s="227"/>
      <c r="J1376" s="223"/>
      <c r="K1376" s="223"/>
      <c r="L1376" s="228"/>
      <c r="M1376" s="229"/>
      <c r="N1376" s="230"/>
      <c r="O1376" s="230"/>
      <c r="P1376" s="230"/>
      <c r="Q1376" s="230"/>
      <c r="R1376" s="230"/>
      <c r="S1376" s="230"/>
      <c r="T1376" s="231"/>
      <c r="AT1376" s="232" t="s">
        <v>222</v>
      </c>
      <c r="AU1376" s="232" t="s">
        <v>81</v>
      </c>
      <c r="AV1376" s="14" t="s">
        <v>81</v>
      </c>
      <c r="AW1376" s="14" t="s">
        <v>4</v>
      </c>
      <c r="AX1376" s="14" t="s">
        <v>79</v>
      </c>
      <c r="AY1376" s="232" t="s">
        <v>212</v>
      </c>
    </row>
    <row r="1377" spans="1:65" s="2" customFormat="1" ht="16.5" customHeight="1">
      <c r="A1377" s="36"/>
      <c r="B1377" s="37"/>
      <c r="C1377" s="255" t="s">
        <v>1875</v>
      </c>
      <c r="D1377" s="255" t="s">
        <v>328</v>
      </c>
      <c r="E1377" s="256" t="s">
        <v>1876</v>
      </c>
      <c r="F1377" s="257" t="s">
        <v>1877</v>
      </c>
      <c r="G1377" s="258" t="s">
        <v>146</v>
      </c>
      <c r="H1377" s="259">
        <v>6</v>
      </c>
      <c r="I1377" s="260"/>
      <c r="J1377" s="261">
        <f>ROUND(I1377*H1377,2)</f>
        <v>0</v>
      </c>
      <c r="K1377" s="257" t="s">
        <v>21</v>
      </c>
      <c r="L1377" s="262"/>
      <c r="M1377" s="263" t="s">
        <v>21</v>
      </c>
      <c r="N1377" s="264" t="s">
        <v>44</v>
      </c>
      <c r="O1377" s="66"/>
      <c r="P1377" s="204">
        <f>O1377*H1377</f>
        <v>0</v>
      </c>
      <c r="Q1377" s="204">
        <v>2.0000000000000001E-4</v>
      </c>
      <c r="R1377" s="204">
        <f>Q1377*H1377</f>
        <v>1.2000000000000001E-3</v>
      </c>
      <c r="S1377" s="204">
        <v>0</v>
      </c>
      <c r="T1377" s="205">
        <f>S1377*H1377</f>
        <v>0</v>
      </c>
      <c r="U1377" s="36"/>
      <c r="V1377" s="36"/>
      <c r="W1377" s="36"/>
      <c r="X1377" s="36"/>
      <c r="Y1377" s="36"/>
      <c r="Z1377" s="36"/>
      <c r="AA1377" s="36"/>
      <c r="AB1377" s="36"/>
      <c r="AC1377" s="36"/>
      <c r="AD1377" s="36"/>
      <c r="AE1377" s="36"/>
      <c r="AR1377" s="206" t="s">
        <v>438</v>
      </c>
      <c r="AT1377" s="206" t="s">
        <v>328</v>
      </c>
      <c r="AU1377" s="206" t="s">
        <v>81</v>
      </c>
      <c r="AY1377" s="19" t="s">
        <v>212</v>
      </c>
      <c r="BE1377" s="207">
        <f>IF(N1377="základní",J1377,0)</f>
        <v>0</v>
      </c>
      <c r="BF1377" s="207">
        <f>IF(N1377="snížená",J1377,0)</f>
        <v>0</v>
      </c>
      <c r="BG1377" s="207">
        <f>IF(N1377="zákl. přenesená",J1377,0)</f>
        <v>0</v>
      </c>
      <c r="BH1377" s="207">
        <f>IF(N1377="sníž. přenesená",J1377,0)</f>
        <v>0</v>
      </c>
      <c r="BI1377" s="207">
        <f>IF(N1377="nulová",J1377,0)</f>
        <v>0</v>
      </c>
      <c r="BJ1377" s="19" t="s">
        <v>79</v>
      </c>
      <c r="BK1377" s="207">
        <f>ROUND(I1377*H1377,2)</f>
        <v>0</v>
      </c>
      <c r="BL1377" s="19" t="s">
        <v>327</v>
      </c>
      <c r="BM1377" s="206" t="s">
        <v>1878</v>
      </c>
    </row>
    <row r="1378" spans="1:65" s="14" customFormat="1" ht="11.25">
      <c r="B1378" s="222"/>
      <c r="C1378" s="223"/>
      <c r="D1378" s="208" t="s">
        <v>222</v>
      </c>
      <c r="E1378" s="224" t="s">
        <v>21</v>
      </c>
      <c r="F1378" s="225" t="s">
        <v>1868</v>
      </c>
      <c r="G1378" s="223"/>
      <c r="H1378" s="226">
        <v>6</v>
      </c>
      <c r="I1378" s="227"/>
      <c r="J1378" s="223"/>
      <c r="K1378" s="223"/>
      <c r="L1378" s="228"/>
      <c r="M1378" s="229"/>
      <c r="N1378" s="230"/>
      <c r="O1378" s="230"/>
      <c r="P1378" s="230"/>
      <c r="Q1378" s="230"/>
      <c r="R1378" s="230"/>
      <c r="S1378" s="230"/>
      <c r="T1378" s="231"/>
      <c r="AT1378" s="232" t="s">
        <v>222</v>
      </c>
      <c r="AU1378" s="232" t="s">
        <v>81</v>
      </c>
      <c r="AV1378" s="14" t="s">
        <v>81</v>
      </c>
      <c r="AW1378" s="14" t="s">
        <v>34</v>
      </c>
      <c r="AX1378" s="14" t="s">
        <v>79</v>
      </c>
      <c r="AY1378" s="232" t="s">
        <v>212</v>
      </c>
    </row>
    <row r="1379" spans="1:65" s="2" customFormat="1" ht="21.75" customHeight="1">
      <c r="A1379" s="36"/>
      <c r="B1379" s="37"/>
      <c r="C1379" s="195" t="s">
        <v>1879</v>
      </c>
      <c r="D1379" s="195" t="s">
        <v>214</v>
      </c>
      <c r="E1379" s="196" t="s">
        <v>1880</v>
      </c>
      <c r="F1379" s="197" t="s">
        <v>1881</v>
      </c>
      <c r="G1379" s="198" t="s">
        <v>1141</v>
      </c>
      <c r="H1379" s="199">
        <v>1</v>
      </c>
      <c r="I1379" s="200"/>
      <c r="J1379" s="201">
        <f>ROUND(I1379*H1379,2)</f>
        <v>0</v>
      </c>
      <c r="K1379" s="197" t="s">
        <v>21</v>
      </c>
      <c r="L1379" s="41"/>
      <c r="M1379" s="202" t="s">
        <v>21</v>
      </c>
      <c r="N1379" s="203" t="s">
        <v>44</v>
      </c>
      <c r="O1379" s="66"/>
      <c r="P1379" s="204">
        <f>O1379*H1379</f>
        <v>0</v>
      </c>
      <c r="Q1379" s="204">
        <v>0</v>
      </c>
      <c r="R1379" s="204">
        <f>Q1379*H1379</f>
        <v>0</v>
      </c>
      <c r="S1379" s="204">
        <v>0</v>
      </c>
      <c r="T1379" s="205">
        <f>S1379*H1379</f>
        <v>0</v>
      </c>
      <c r="U1379" s="36"/>
      <c r="V1379" s="36"/>
      <c r="W1379" s="36"/>
      <c r="X1379" s="36"/>
      <c r="Y1379" s="36"/>
      <c r="Z1379" s="36"/>
      <c r="AA1379" s="36"/>
      <c r="AB1379" s="36"/>
      <c r="AC1379" s="36"/>
      <c r="AD1379" s="36"/>
      <c r="AE1379" s="36"/>
      <c r="AR1379" s="206" t="s">
        <v>327</v>
      </c>
      <c r="AT1379" s="206" t="s">
        <v>214</v>
      </c>
      <c r="AU1379" s="206" t="s">
        <v>81</v>
      </c>
      <c r="AY1379" s="19" t="s">
        <v>212</v>
      </c>
      <c r="BE1379" s="207">
        <f>IF(N1379="základní",J1379,0)</f>
        <v>0</v>
      </c>
      <c r="BF1379" s="207">
        <f>IF(N1379="snížená",J1379,0)</f>
        <v>0</v>
      </c>
      <c r="BG1379" s="207">
        <f>IF(N1379="zákl. přenesená",J1379,0)</f>
        <v>0</v>
      </c>
      <c r="BH1379" s="207">
        <f>IF(N1379="sníž. přenesená",J1379,0)</f>
        <v>0</v>
      </c>
      <c r="BI1379" s="207">
        <f>IF(N1379="nulová",J1379,0)</f>
        <v>0</v>
      </c>
      <c r="BJ1379" s="19" t="s">
        <v>79</v>
      </c>
      <c r="BK1379" s="207">
        <f>ROUND(I1379*H1379,2)</f>
        <v>0</v>
      </c>
      <c r="BL1379" s="19" t="s">
        <v>327</v>
      </c>
      <c r="BM1379" s="206" t="s">
        <v>1882</v>
      </c>
    </row>
    <row r="1380" spans="1:65" s="2" customFormat="1" ht="97.5">
      <c r="A1380" s="36"/>
      <c r="B1380" s="37"/>
      <c r="C1380" s="38"/>
      <c r="D1380" s="208" t="s">
        <v>292</v>
      </c>
      <c r="E1380" s="38"/>
      <c r="F1380" s="209" t="s">
        <v>1883</v>
      </c>
      <c r="G1380" s="38"/>
      <c r="H1380" s="38"/>
      <c r="I1380" s="119"/>
      <c r="J1380" s="38"/>
      <c r="K1380" s="38"/>
      <c r="L1380" s="41"/>
      <c r="M1380" s="210"/>
      <c r="N1380" s="211"/>
      <c r="O1380" s="66"/>
      <c r="P1380" s="66"/>
      <c r="Q1380" s="66"/>
      <c r="R1380" s="66"/>
      <c r="S1380" s="66"/>
      <c r="T1380" s="67"/>
      <c r="U1380" s="36"/>
      <c r="V1380" s="36"/>
      <c r="W1380" s="36"/>
      <c r="X1380" s="36"/>
      <c r="Y1380" s="36"/>
      <c r="Z1380" s="36"/>
      <c r="AA1380" s="36"/>
      <c r="AB1380" s="36"/>
      <c r="AC1380" s="36"/>
      <c r="AD1380" s="36"/>
      <c r="AE1380" s="36"/>
      <c r="AT1380" s="19" t="s">
        <v>292</v>
      </c>
      <c r="AU1380" s="19" t="s">
        <v>81</v>
      </c>
    </row>
    <row r="1381" spans="1:65" s="2" customFormat="1" ht="21.75" customHeight="1">
      <c r="A1381" s="36"/>
      <c r="B1381" s="37"/>
      <c r="C1381" s="195" t="s">
        <v>1884</v>
      </c>
      <c r="D1381" s="195" t="s">
        <v>214</v>
      </c>
      <c r="E1381" s="196" t="s">
        <v>1885</v>
      </c>
      <c r="F1381" s="197" t="s">
        <v>1886</v>
      </c>
      <c r="G1381" s="198" t="s">
        <v>1148</v>
      </c>
      <c r="H1381" s="199">
        <v>1</v>
      </c>
      <c r="I1381" s="200"/>
      <c r="J1381" s="201">
        <f>ROUND(I1381*H1381,2)</f>
        <v>0</v>
      </c>
      <c r="K1381" s="197" t="s">
        <v>21</v>
      </c>
      <c r="L1381" s="41"/>
      <c r="M1381" s="202" t="s">
        <v>21</v>
      </c>
      <c r="N1381" s="203" t="s">
        <v>44</v>
      </c>
      <c r="O1381" s="66"/>
      <c r="P1381" s="204">
        <f>O1381*H1381</f>
        <v>0</v>
      </c>
      <c r="Q1381" s="204">
        <v>0</v>
      </c>
      <c r="R1381" s="204">
        <f>Q1381*H1381</f>
        <v>0</v>
      </c>
      <c r="S1381" s="204">
        <v>0</v>
      </c>
      <c r="T1381" s="205">
        <f>S1381*H1381</f>
        <v>0</v>
      </c>
      <c r="U1381" s="36"/>
      <c r="V1381" s="36"/>
      <c r="W1381" s="36"/>
      <c r="X1381" s="36"/>
      <c r="Y1381" s="36"/>
      <c r="Z1381" s="36"/>
      <c r="AA1381" s="36"/>
      <c r="AB1381" s="36"/>
      <c r="AC1381" s="36"/>
      <c r="AD1381" s="36"/>
      <c r="AE1381" s="36"/>
      <c r="AR1381" s="206" t="s">
        <v>327</v>
      </c>
      <c r="AT1381" s="206" t="s">
        <v>214</v>
      </c>
      <c r="AU1381" s="206" t="s">
        <v>81</v>
      </c>
      <c r="AY1381" s="19" t="s">
        <v>212</v>
      </c>
      <c r="BE1381" s="207">
        <f>IF(N1381="základní",J1381,0)</f>
        <v>0</v>
      </c>
      <c r="BF1381" s="207">
        <f>IF(N1381="snížená",J1381,0)</f>
        <v>0</v>
      </c>
      <c r="BG1381" s="207">
        <f>IF(N1381="zákl. přenesená",J1381,0)</f>
        <v>0</v>
      </c>
      <c r="BH1381" s="207">
        <f>IF(N1381="sníž. přenesená",J1381,0)</f>
        <v>0</v>
      </c>
      <c r="BI1381" s="207">
        <f>IF(N1381="nulová",J1381,0)</f>
        <v>0</v>
      </c>
      <c r="BJ1381" s="19" t="s">
        <v>79</v>
      </c>
      <c r="BK1381" s="207">
        <f>ROUND(I1381*H1381,2)</f>
        <v>0</v>
      </c>
      <c r="BL1381" s="19" t="s">
        <v>327</v>
      </c>
      <c r="BM1381" s="206" t="s">
        <v>1887</v>
      </c>
    </row>
    <row r="1382" spans="1:65" s="2" customFormat="1" ht="126.75">
      <c r="A1382" s="36"/>
      <c r="B1382" s="37"/>
      <c r="C1382" s="38"/>
      <c r="D1382" s="208" t="s">
        <v>292</v>
      </c>
      <c r="E1382" s="38"/>
      <c r="F1382" s="209" t="s">
        <v>1888</v>
      </c>
      <c r="G1382" s="38"/>
      <c r="H1382" s="38"/>
      <c r="I1382" s="119"/>
      <c r="J1382" s="38"/>
      <c r="K1382" s="38"/>
      <c r="L1382" s="41"/>
      <c r="M1382" s="210"/>
      <c r="N1382" s="211"/>
      <c r="O1382" s="66"/>
      <c r="P1382" s="66"/>
      <c r="Q1382" s="66"/>
      <c r="R1382" s="66"/>
      <c r="S1382" s="66"/>
      <c r="T1382" s="67"/>
      <c r="U1382" s="36"/>
      <c r="V1382" s="36"/>
      <c r="W1382" s="36"/>
      <c r="X1382" s="36"/>
      <c r="Y1382" s="36"/>
      <c r="Z1382" s="36"/>
      <c r="AA1382" s="36"/>
      <c r="AB1382" s="36"/>
      <c r="AC1382" s="36"/>
      <c r="AD1382" s="36"/>
      <c r="AE1382" s="36"/>
      <c r="AT1382" s="19" t="s">
        <v>292</v>
      </c>
      <c r="AU1382" s="19" t="s">
        <v>81</v>
      </c>
    </row>
    <row r="1383" spans="1:65" s="2" customFormat="1" ht="21.75" customHeight="1">
      <c r="A1383" s="36"/>
      <c r="B1383" s="37"/>
      <c r="C1383" s="195" t="s">
        <v>1889</v>
      </c>
      <c r="D1383" s="195" t="s">
        <v>214</v>
      </c>
      <c r="E1383" s="196" t="s">
        <v>1890</v>
      </c>
      <c r="F1383" s="197" t="s">
        <v>1891</v>
      </c>
      <c r="G1383" s="198" t="s">
        <v>1141</v>
      </c>
      <c r="H1383" s="199">
        <v>1</v>
      </c>
      <c r="I1383" s="200"/>
      <c r="J1383" s="201">
        <f>ROUND(I1383*H1383,2)</f>
        <v>0</v>
      </c>
      <c r="K1383" s="197" t="s">
        <v>21</v>
      </c>
      <c r="L1383" s="41"/>
      <c r="M1383" s="202" t="s">
        <v>21</v>
      </c>
      <c r="N1383" s="203" t="s">
        <v>44</v>
      </c>
      <c r="O1383" s="66"/>
      <c r="P1383" s="204">
        <f>O1383*H1383</f>
        <v>0</v>
      </c>
      <c r="Q1383" s="204">
        <v>0</v>
      </c>
      <c r="R1383" s="204">
        <f>Q1383*H1383</f>
        <v>0</v>
      </c>
      <c r="S1383" s="204">
        <v>0</v>
      </c>
      <c r="T1383" s="205">
        <f>S1383*H1383</f>
        <v>0</v>
      </c>
      <c r="U1383" s="36"/>
      <c r="V1383" s="36"/>
      <c r="W1383" s="36"/>
      <c r="X1383" s="36"/>
      <c r="Y1383" s="36"/>
      <c r="Z1383" s="36"/>
      <c r="AA1383" s="36"/>
      <c r="AB1383" s="36"/>
      <c r="AC1383" s="36"/>
      <c r="AD1383" s="36"/>
      <c r="AE1383" s="36"/>
      <c r="AR1383" s="206" t="s">
        <v>327</v>
      </c>
      <c r="AT1383" s="206" t="s">
        <v>214</v>
      </c>
      <c r="AU1383" s="206" t="s">
        <v>81</v>
      </c>
      <c r="AY1383" s="19" t="s">
        <v>212</v>
      </c>
      <c r="BE1383" s="207">
        <f>IF(N1383="základní",J1383,0)</f>
        <v>0</v>
      </c>
      <c r="BF1383" s="207">
        <f>IF(N1383="snížená",J1383,0)</f>
        <v>0</v>
      </c>
      <c r="BG1383" s="207">
        <f>IF(N1383="zákl. přenesená",J1383,0)</f>
        <v>0</v>
      </c>
      <c r="BH1383" s="207">
        <f>IF(N1383="sníž. přenesená",J1383,0)</f>
        <v>0</v>
      </c>
      <c r="BI1383" s="207">
        <f>IF(N1383="nulová",J1383,0)</f>
        <v>0</v>
      </c>
      <c r="BJ1383" s="19" t="s">
        <v>79</v>
      </c>
      <c r="BK1383" s="207">
        <f>ROUND(I1383*H1383,2)</f>
        <v>0</v>
      </c>
      <c r="BL1383" s="19" t="s">
        <v>327</v>
      </c>
      <c r="BM1383" s="206" t="s">
        <v>1892</v>
      </c>
    </row>
    <row r="1384" spans="1:65" s="2" customFormat="1" ht="87.75">
      <c r="A1384" s="36"/>
      <c r="B1384" s="37"/>
      <c r="C1384" s="38"/>
      <c r="D1384" s="208" t="s">
        <v>292</v>
      </c>
      <c r="E1384" s="38"/>
      <c r="F1384" s="209" t="s">
        <v>1893</v>
      </c>
      <c r="G1384" s="38"/>
      <c r="H1384" s="38"/>
      <c r="I1384" s="119"/>
      <c r="J1384" s="38"/>
      <c r="K1384" s="38"/>
      <c r="L1384" s="41"/>
      <c r="M1384" s="210"/>
      <c r="N1384" s="211"/>
      <c r="O1384" s="66"/>
      <c r="P1384" s="66"/>
      <c r="Q1384" s="66"/>
      <c r="R1384" s="66"/>
      <c r="S1384" s="66"/>
      <c r="T1384" s="67"/>
      <c r="U1384" s="36"/>
      <c r="V1384" s="36"/>
      <c r="W1384" s="36"/>
      <c r="X1384" s="36"/>
      <c r="Y1384" s="36"/>
      <c r="Z1384" s="36"/>
      <c r="AA1384" s="36"/>
      <c r="AB1384" s="36"/>
      <c r="AC1384" s="36"/>
      <c r="AD1384" s="36"/>
      <c r="AE1384" s="36"/>
      <c r="AT1384" s="19" t="s">
        <v>292</v>
      </c>
      <c r="AU1384" s="19" t="s">
        <v>81</v>
      </c>
    </row>
    <row r="1385" spans="1:65" s="2" customFormat="1" ht="21.75" customHeight="1">
      <c r="A1385" s="36"/>
      <c r="B1385" s="37"/>
      <c r="C1385" s="195" t="s">
        <v>1894</v>
      </c>
      <c r="D1385" s="195" t="s">
        <v>214</v>
      </c>
      <c r="E1385" s="196" t="s">
        <v>1895</v>
      </c>
      <c r="F1385" s="197" t="s">
        <v>1896</v>
      </c>
      <c r="G1385" s="198" t="s">
        <v>1141</v>
      </c>
      <c r="H1385" s="199">
        <v>2</v>
      </c>
      <c r="I1385" s="200"/>
      <c r="J1385" s="201">
        <f>ROUND(I1385*H1385,2)</f>
        <v>0</v>
      </c>
      <c r="K1385" s="197" t="s">
        <v>21</v>
      </c>
      <c r="L1385" s="41"/>
      <c r="M1385" s="202" t="s">
        <v>21</v>
      </c>
      <c r="N1385" s="203" t="s">
        <v>44</v>
      </c>
      <c r="O1385" s="66"/>
      <c r="P1385" s="204">
        <f>O1385*H1385</f>
        <v>0</v>
      </c>
      <c r="Q1385" s="204">
        <v>0</v>
      </c>
      <c r="R1385" s="204">
        <f>Q1385*H1385</f>
        <v>0</v>
      </c>
      <c r="S1385" s="204">
        <v>0</v>
      </c>
      <c r="T1385" s="205">
        <f>S1385*H1385</f>
        <v>0</v>
      </c>
      <c r="U1385" s="36"/>
      <c r="V1385" s="36"/>
      <c r="W1385" s="36"/>
      <c r="X1385" s="36"/>
      <c r="Y1385" s="36"/>
      <c r="Z1385" s="36"/>
      <c r="AA1385" s="36"/>
      <c r="AB1385" s="36"/>
      <c r="AC1385" s="36"/>
      <c r="AD1385" s="36"/>
      <c r="AE1385" s="36"/>
      <c r="AR1385" s="206" t="s">
        <v>327</v>
      </c>
      <c r="AT1385" s="206" t="s">
        <v>214</v>
      </c>
      <c r="AU1385" s="206" t="s">
        <v>81</v>
      </c>
      <c r="AY1385" s="19" t="s">
        <v>212</v>
      </c>
      <c r="BE1385" s="207">
        <f>IF(N1385="základní",J1385,0)</f>
        <v>0</v>
      </c>
      <c r="BF1385" s="207">
        <f>IF(N1385="snížená",J1385,0)</f>
        <v>0</v>
      </c>
      <c r="BG1385" s="207">
        <f>IF(N1385="zákl. přenesená",J1385,0)</f>
        <v>0</v>
      </c>
      <c r="BH1385" s="207">
        <f>IF(N1385="sníž. přenesená",J1385,0)</f>
        <v>0</v>
      </c>
      <c r="BI1385" s="207">
        <f>IF(N1385="nulová",J1385,0)</f>
        <v>0</v>
      </c>
      <c r="BJ1385" s="19" t="s">
        <v>79</v>
      </c>
      <c r="BK1385" s="207">
        <f>ROUND(I1385*H1385,2)</f>
        <v>0</v>
      </c>
      <c r="BL1385" s="19" t="s">
        <v>327</v>
      </c>
      <c r="BM1385" s="206" t="s">
        <v>1897</v>
      </c>
    </row>
    <row r="1386" spans="1:65" s="2" customFormat="1" ht="117">
      <c r="A1386" s="36"/>
      <c r="B1386" s="37"/>
      <c r="C1386" s="38"/>
      <c r="D1386" s="208" t="s">
        <v>292</v>
      </c>
      <c r="E1386" s="38"/>
      <c r="F1386" s="209" t="s">
        <v>1898</v>
      </c>
      <c r="G1386" s="38"/>
      <c r="H1386" s="38"/>
      <c r="I1386" s="119"/>
      <c r="J1386" s="38"/>
      <c r="K1386" s="38"/>
      <c r="L1386" s="41"/>
      <c r="M1386" s="210"/>
      <c r="N1386" s="211"/>
      <c r="O1386" s="66"/>
      <c r="P1386" s="66"/>
      <c r="Q1386" s="66"/>
      <c r="R1386" s="66"/>
      <c r="S1386" s="66"/>
      <c r="T1386" s="67"/>
      <c r="U1386" s="36"/>
      <c r="V1386" s="36"/>
      <c r="W1386" s="36"/>
      <c r="X1386" s="36"/>
      <c r="Y1386" s="36"/>
      <c r="Z1386" s="36"/>
      <c r="AA1386" s="36"/>
      <c r="AB1386" s="36"/>
      <c r="AC1386" s="36"/>
      <c r="AD1386" s="36"/>
      <c r="AE1386" s="36"/>
      <c r="AT1386" s="19" t="s">
        <v>292</v>
      </c>
      <c r="AU1386" s="19" t="s">
        <v>81</v>
      </c>
    </row>
    <row r="1387" spans="1:65" s="2" customFormat="1" ht="16.5" customHeight="1">
      <c r="A1387" s="36"/>
      <c r="B1387" s="37"/>
      <c r="C1387" s="195" t="s">
        <v>1899</v>
      </c>
      <c r="D1387" s="195" t="s">
        <v>214</v>
      </c>
      <c r="E1387" s="196" t="s">
        <v>1900</v>
      </c>
      <c r="F1387" s="197" t="s">
        <v>1901</v>
      </c>
      <c r="G1387" s="198" t="s">
        <v>1141</v>
      </c>
      <c r="H1387" s="199">
        <v>1</v>
      </c>
      <c r="I1387" s="200"/>
      <c r="J1387" s="201">
        <f>ROUND(I1387*H1387,2)</f>
        <v>0</v>
      </c>
      <c r="K1387" s="197" t="s">
        <v>21</v>
      </c>
      <c r="L1387" s="41"/>
      <c r="M1387" s="202" t="s">
        <v>21</v>
      </c>
      <c r="N1387" s="203" t="s">
        <v>44</v>
      </c>
      <c r="O1387" s="66"/>
      <c r="P1387" s="204">
        <f>O1387*H1387</f>
        <v>0</v>
      </c>
      <c r="Q1387" s="204">
        <v>0</v>
      </c>
      <c r="R1387" s="204">
        <f>Q1387*H1387</f>
        <v>0</v>
      </c>
      <c r="S1387" s="204">
        <v>0</v>
      </c>
      <c r="T1387" s="205">
        <f>S1387*H1387</f>
        <v>0</v>
      </c>
      <c r="U1387" s="36"/>
      <c r="V1387" s="36"/>
      <c r="W1387" s="36"/>
      <c r="X1387" s="36"/>
      <c r="Y1387" s="36"/>
      <c r="Z1387" s="36"/>
      <c r="AA1387" s="36"/>
      <c r="AB1387" s="36"/>
      <c r="AC1387" s="36"/>
      <c r="AD1387" s="36"/>
      <c r="AE1387" s="36"/>
      <c r="AR1387" s="206" t="s">
        <v>327</v>
      </c>
      <c r="AT1387" s="206" t="s">
        <v>214</v>
      </c>
      <c r="AU1387" s="206" t="s">
        <v>81</v>
      </c>
      <c r="AY1387" s="19" t="s">
        <v>212</v>
      </c>
      <c r="BE1387" s="207">
        <f>IF(N1387="základní",J1387,0)</f>
        <v>0</v>
      </c>
      <c r="BF1387" s="207">
        <f>IF(N1387="snížená",J1387,0)</f>
        <v>0</v>
      </c>
      <c r="BG1387" s="207">
        <f>IF(N1387="zákl. přenesená",J1387,0)</f>
        <v>0</v>
      </c>
      <c r="BH1387" s="207">
        <f>IF(N1387="sníž. přenesená",J1387,0)</f>
        <v>0</v>
      </c>
      <c r="BI1387" s="207">
        <f>IF(N1387="nulová",J1387,0)</f>
        <v>0</v>
      </c>
      <c r="BJ1387" s="19" t="s">
        <v>79</v>
      </c>
      <c r="BK1387" s="207">
        <f>ROUND(I1387*H1387,2)</f>
        <v>0</v>
      </c>
      <c r="BL1387" s="19" t="s">
        <v>327</v>
      </c>
      <c r="BM1387" s="206" t="s">
        <v>1902</v>
      </c>
    </row>
    <row r="1388" spans="1:65" s="2" customFormat="1" ht="58.5">
      <c r="A1388" s="36"/>
      <c r="B1388" s="37"/>
      <c r="C1388" s="38"/>
      <c r="D1388" s="208" t="s">
        <v>292</v>
      </c>
      <c r="E1388" s="38"/>
      <c r="F1388" s="209" t="s">
        <v>1903</v>
      </c>
      <c r="G1388" s="38"/>
      <c r="H1388" s="38"/>
      <c r="I1388" s="119"/>
      <c r="J1388" s="38"/>
      <c r="K1388" s="38"/>
      <c r="L1388" s="41"/>
      <c r="M1388" s="210"/>
      <c r="N1388" s="211"/>
      <c r="O1388" s="66"/>
      <c r="P1388" s="66"/>
      <c r="Q1388" s="66"/>
      <c r="R1388" s="66"/>
      <c r="S1388" s="66"/>
      <c r="T1388" s="67"/>
      <c r="U1388" s="36"/>
      <c r="V1388" s="36"/>
      <c r="W1388" s="36"/>
      <c r="X1388" s="36"/>
      <c r="Y1388" s="36"/>
      <c r="Z1388" s="36"/>
      <c r="AA1388" s="36"/>
      <c r="AB1388" s="36"/>
      <c r="AC1388" s="36"/>
      <c r="AD1388" s="36"/>
      <c r="AE1388" s="36"/>
      <c r="AT1388" s="19" t="s">
        <v>292</v>
      </c>
      <c r="AU1388" s="19" t="s">
        <v>81</v>
      </c>
    </row>
    <row r="1389" spans="1:65" s="2" customFormat="1" ht="21.75" customHeight="1">
      <c r="A1389" s="36"/>
      <c r="B1389" s="37"/>
      <c r="C1389" s="195" t="s">
        <v>1904</v>
      </c>
      <c r="D1389" s="195" t="s">
        <v>214</v>
      </c>
      <c r="E1389" s="196" t="s">
        <v>1905</v>
      </c>
      <c r="F1389" s="197" t="s">
        <v>1906</v>
      </c>
      <c r="G1389" s="198" t="s">
        <v>1148</v>
      </c>
      <c r="H1389" s="199">
        <v>1</v>
      </c>
      <c r="I1389" s="200"/>
      <c r="J1389" s="201">
        <f>ROUND(I1389*H1389,2)</f>
        <v>0</v>
      </c>
      <c r="K1389" s="197" t="s">
        <v>21</v>
      </c>
      <c r="L1389" s="41"/>
      <c r="M1389" s="202" t="s">
        <v>21</v>
      </c>
      <c r="N1389" s="203" t="s">
        <v>44</v>
      </c>
      <c r="O1389" s="66"/>
      <c r="P1389" s="204">
        <f>O1389*H1389</f>
        <v>0</v>
      </c>
      <c r="Q1389" s="204">
        <v>0</v>
      </c>
      <c r="R1389" s="204">
        <f>Q1389*H1389</f>
        <v>0</v>
      </c>
      <c r="S1389" s="204">
        <v>0</v>
      </c>
      <c r="T1389" s="205">
        <f>S1389*H1389</f>
        <v>0</v>
      </c>
      <c r="U1389" s="36"/>
      <c r="V1389" s="36"/>
      <c r="W1389" s="36"/>
      <c r="X1389" s="36"/>
      <c r="Y1389" s="36"/>
      <c r="Z1389" s="36"/>
      <c r="AA1389" s="36"/>
      <c r="AB1389" s="36"/>
      <c r="AC1389" s="36"/>
      <c r="AD1389" s="36"/>
      <c r="AE1389" s="36"/>
      <c r="AR1389" s="206" t="s">
        <v>327</v>
      </c>
      <c r="AT1389" s="206" t="s">
        <v>214</v>
      </c>
      <c r="AU1389" s="206" t="s">
        <v>81</v>
      </c>
      <c r="AY1389" s="19" t="s">
        <v>212</v>
      </c>
      <c r="BE1389" s="207">
        <f>IF(N1389="základní",J1389,0)</f>
        <v>0</v>
      </c>
      <c r="BF1389" s="207">
        <f>IF(N1389="snížená",J1389,0)</f>
        <v>0</v>
      </c>
      <c r="BG1389" s="207">
        <f>IF(N1389="zákl. přenesená",J1389,0)</f>
        <v>0</v>
      </c>
      <c r="BH1389" s="207">
        <f>IF(N1389="sníž. přenesená",J1389,0)</f>
        <v>0</v>
      </c>
      <c r="BI1389" s="207">
        <f>IF(N1389="nulová",J1389,0)</f>
        <v>0</v>
      </c>
      <c r="BJ1389" s="19" t="s">
        <v>79</v>
      </c>
      <c r="BK1389" s="207">
        <f>ROUND(I1389*H1389,2)</f>
        <v>0</v>
      </c>
      <c r="BL1389" s="19" t="s">
        <v>327</v>
      </c>
      <c r="BM1389" s="206" t="s">
        <v>1907</v>
      </c>
    </row>
    <row r="1390" spans="1:65" s="2" customFormat="1" ht="107.25">
      <c r="A1390" s="36"/>
      <c r="B1390" s="37"/>
      <c r="C1390" s="38"/>
      <c r="D1390" s="208" t="s">
        <v>292</v>
      </c>
      <c r="E1390" s="38"/>
      <c r="F1390" s="209" t="s">
        <v>1908</v>
      </c>
      <c r="G1390" s="38"/>
      <c r="H1390" s="38"/>
      <c r="I1390" s="119"/>
      <c r="J1390" s="38"/>
      <c r="K1390" s="38"/>
      <c r="L1390" s="41"/>
      <c r="M1390" s="210"/>
      <c r="N1390" s="211"/>
      <c r="O1390" s="66"/>
      <c r="P1390" s="66"/>
      <c r="Q1390" s="66"/>
      <c r="R1390" s="66"/>
      <c r="S1390" s="66"/>
      <c r="T1390" s="67"/>
      <c r="U1390" s="36"/>
      <c r="V1390" s="36"/>
      <c r="W1390" s="36"/>
      <c r="X1390" s="36"/>
      <c r="Y1390" s="36"/>
      <c r="Z1390" s="36"/>
      <c r="AA1390" s="36"/>
      <c r="AB1390" s="36"/>
      <c r="AC1390" s="36"/>
      <c r="AD1390" s="36"/>
      <c r="AE1390" s="36"/>
      <c r="AT1390" s="19" t="s">
        <v>292</v>
      </c>
      <c r="AU1390" s="19" t="s">
        <v>81</v>
      </c>
    </row>
    <row r="1391" spans="1:65" s="2" customFormat="1" ht="21.75" customHeight="1">
      <c r="A1391" s="36"/>
      <c r="B1391" s="37"/>
      <c r="C1391" s="195" t="s">
        <v>1909</v>
      </c>
      <c r="D1391" s="195" t="s">
        <v>214</v>
      </c>
      <c r="E1391" s="196" t="s">
        <v>1910</v>
      </c>
      <c r="F1391" s="197" t="s">
        <v>1911</v>
      </c>
      <c r="G1391" s="198" t="s">
        <v>1141</v>
      </c>
      <c r="H1391" s="199">
        <v>1</v>
      </c>
      <c r="I1391" s="200"/>
      <c r="J1391" s="201">
        <f>ROUND(I1391*H1391,2)</f>
        <v>0</v>
      </c>
      <c r="K1391" s="197" t="s">
        <v>21</v>
      </c>
      <c r="L1391" s="41"/>
      <c r="M1391" s="202" t="s">
        <v>21</v>
      </c>
      <c r="N1391" s="203" t="s">
        <v>44</v>
      </c>
      <c r="O1391" s="66"/>
      <c r="P1391" s="204">
        <f>O1391*H1391</f>
        <v>0</v>
      </c>
      <c r="Q1391" s="204">
        <v>0</v>
      </c>
      <c r="R1391" s="204">
        <f>Q1391*H1391</f>
        <v>0</v>
      </c>
      <c r="S1391" s="204">
        <v>0</v>
      </c>
      <c r="T1391" s="205">
        <f>S1391*H1391</f>
        <v>0</v>
      </c>
      <c r="U1391" s="36"/>
      <c r="V1391" s="36"/>
      <c r="W1391" s="36"/>
      <c r="X1391" s="36"/>
      <c r="Y1391" s="36"/>
      <c r="Z1391" s="36"/>
      <c r="AA1391" s="36"/>
      <c r="AB1391" s="36"/>
      <c r="AC1391" s="36"/>
      <c r="AD1391" s="36"/>
      <c r="AE1391" s="36"/>
      <c r="AR1391" s="206" t="s">
        <v>327</v>
      </c>
      <c r="AT1391" s="206" t="s">
        <v>214</v>
      </c>
      <c r="AU1391" s="206" t="s">
        <v>81</v>
      </c>
      <c r="AY1391" s="19" t="s">
        <v>212</v>
      </c>
      <c r="BE1391" s="207">
        <f>IF(N1391="základní",J1391,0)</f>
        <v>0</v>
      </c>
      <c r="BF1391" s="207">
        <f>IF(N1391="snížená",J1391,0)</f>
        <v>0</v>
      </c>
      <c r="BG1391" s="207">
        <f>IF(N1391="zákl. přenesená",J1391,0)</f>
        <v>0</v>
      </c>
      <c r="BH1391" s="207">
        <f>IF(N1391="sníž. přenesená",J1391,0)</f>
        <v>0</v>
      </c>
      <c r="BI1391" s="207">
        <f>IF(N1391="nulová",J1391,0)</f>
        <v>0</v>
      </c>
      <c r="BJ1391" s="19" t="s">
        <v>79</v>
      </c>
      <c r="BK1391" s="207">
        <f>ROUND(I1391*H1391,2)</f>
        <v>0</v>
      </c>
      <c r="BL1391" s="19" t="s">
        <v>327</v>
      </c>
      <c r="BM1391" s="206" t="s">
        <v>1912</v>
      </c>
    </row>
    <row r="1392" spans="1:65" s="2" customFormat="1" ht="136.5">
      <c r="A1392" s="36"/>
      <c r="B1392" s="37"/>
      <c r="C1392" s="38"/>
      <c r="D1392" s="208" t="s">
        <v>292</v>
      </c>
      <c r="E1392" s="38"/>
      <c r="F1392" s="209" t="s">
        <v>1913</v>
      </c>
      <c r="G1392" s="38"/>
      <c r="H1392" s="38"/>
      <c r="I1392" s="119"/>
      <c r="J1392" s="38"/>
      <c r="K1392" s="38"/>
      <c r="L1392" s="41"/>
      <c r="M1392" s="210"/>
      <c r="N1392" s="211"/>
      <c r="O1392" s="66"/>
      <c r="P1392" s="66"/>
      <c r="Q1392" s="66"/>
      <c r="R1392" s="66"/>
      <c r="S1392" s="66"/>
      <c r="T1392" s="67"/>
      <c r="U1392" s="36"/>
      <c r="V1392" s="36"/>
      <c r="W1392" s="36"/>
      <c r="X1392" s="36"/>
      <c r="Y1392" s="36"/>
      <c r="Z1392" s="36"/>
      <c r="AA1392" s="36"/>
      <c r="AB1392" s="36"/>
      <c r="AC1392" s="36"/>
      <c r="AD1392" s="36"/>
      <c r="AE1392" s="36"/>
      <c r="AT1392" s="19" t="s">
        <v>292</v>
      </c>
      <c r="AU1392" s="19" t="s">
        <v>81</v>
      </c>
    </row>
    <row r="1393" spans="1:65" s="2" customFormat="1" ht="33" customHeight="1">
      <c r="A1393" s="36"/>
      <c r="B1393" s="37"/>
      <c r="C1393" s="195" t="s">
        <v>1914</v>
      </c>
      <c r="D1393" s="195" t="s">
        <v>214</v>
      </c>
      <c r="E1393" s="196" t="s">
        <v>1915</v>
      </c>
      <c r="F1393" s="197" t="s">
        <v>1916</v>
      </c>
      <c r="G1393" s="198" t="s">
        <v>1141</v>
      </c>
      <c r="H1393" s="199">
        <v>1</v>
      </c>
      <c r="I1393" s="200"/>
      <c r="J1393" s="201">
        <f>ROUND(I1393*H1393,2)</f>
        <v>0</v>
      </c>
      <c r="K1393" s="197" t="s">
        <v>21</v>
      </c>
      <c r="L1393" s="41"/>
      <c r="M1393" s="202" t="s">
        <v>21</v>
      </c>
      <c r="N1393" s="203" t="s">
        <v>44</v>
      </c>
      <c r="O1393" s="66"/>
      <c r="P1393" s="204">
        <f>O1393*H1393</f>
        <v>0</v>
      </c>
      <c r="Q1393" s="204">
        <v>0</v>
      </c>
      <c r="R1393" s="204">
        <f>Q1393*H1393</f>
        <v>0</v>
      </c>
      <c r="S1393" s="204">
        <v>0</v>
      </c>
      <c r="T1393" s="205">
        <f>S1393*H1393</f>
        <v>0</v>
      </c>
      <c r="U1393" s="36"/>
      <c r="V1393" s="36"/>
      <c r="W1393" s="36"/>
      <c r="X1393" s="36"/>
      <c r="Y1393" s="36"/>
      <c r="Z1393" s="36"/>
      <c r="AA1393" s="36"/>
      <c r="AB1393" s="36"/>
      <c r="AC1393" s="36"/>
      <c r="AD1393" s="36"/>
      <c r="AE1393" s="36"/>
      <c r="AR1393" s="206" t="s">
        <v>327</v>
      </c>
      <c r="AT1393" s="206" t="s">
        <v>214</v>
      </c>
      <c r="AU1393" s="206" t="s">
        <v>81</v>
      </c>
      <c r="AY1393" s="19" t="s">
        <v>212</v>
      </c>
      <c r="BE1393" s="207">
        <f>IF(N1393="základní",J1393,0)</f>
        <v>0</v>
      </c>
      <c r="BF1393" s="207">
        <f>IF(N1393="snížená",J1393,0)</f>
        <v>0</v>
      </c>
      <c r="BG1393" s="207">
        <f>IF(N1393="zákl. přenesená",J1393,0)</f>
        <v>0</v>
      </c>
      <c r="BH1393" s="207">
        <f>IF(N1393="sníž. přenesená",J1393,0)</f>
        <v>0</v>
      </c>
      <c r="BI1393" s="207">
        <f>IF(N1393="nulová",J1393,0)</f>
        <v>0</v>
      </c>
      <c r="BJ1393" s="19" t="s">
        <v>79</v>
      </c>
      <c r="BK1393" s="207">
        <f>ROUND(I1393*H1393,2)</f>
        <v>0</v>
      </c>
      <c r="BL1393" s="19" t="s">
        <v>327</v>
      </c>
      <c r="BM1393" s="206" t="s">
        <v>1917</v>
      </c>
    </row>
    <row r="1394" spans="1:65" s="2" customFormat="1" ht="204.75">
      <c r="A1394" s="36"/>
      <c r="B1394" s="37"/>
      <c r="C1394" s="38"/>
      <c r="D1394" s="208" t="s">
        <v>292</v>
      </c>
      <c r="E1394" s="38"/>
      <c r="F1394" s="209" t="s">
        <v>1918</v>
      </c>
      <c r="G1394" s="38"/>
      <c r="H1394" s="38"/>
      <c r="I1394" s="119"/>
      <c r="J1394" s="38"/>
      <c r="K1394" s="38"/>
      <c r="L1394" s="41"/>
      <c r="M1394" s="210"/>
      <c r="N1394" s="211"/>
      <c r="O1394" s="66"/>
      <c r="P1394" s="66"/>
      <c r="Q1394" s="66"/>
      <c r="R1394" s="66"/>
      <c r="S1394" s="66"/>
      <c r="T1394" s="67"/>
      <c r="U1394" s="36"/>
      <c r="V1394" s="36"/>
      <c r="W1394" s="36"/>
      <c r="X1394" s="36"/>
      <c r="Y1394" s="36"/>
      <c r="Z1394" s="36"/>
      <c r="AA1394" s="36"/>
      <c r="AB1394" s="36"/>
      <c r="AC1394" s="36"/>
      <c r="AD1394" s="36"/>
      <c r="AE1394" s="36"/>
      <c r="AT1394" s="19" t="s">
        <v>292</v>
      </c>
      <c r="AU1394" s="19" t="s">
        <v>81</v>
      </c>
    </row>
    <row r="1395" spans="1:65" s="2" customFormat="1" ht="33" customHeight="1">
      <c r="A1395" s="36"/>
      <c r="B1395" s="37"/>
      <c r="C1395" s="195" t="s">
        <v>1919</v>
      </c>
      <c r="D1395" s="195" t="s">
        <v>214</v>
      </c>
      <c r="E1395" s="196" t="s">
        <v>1920</v>
      </c>
      <c r="F1395" s="197" t="s">
        <v>1921</v>
      </c>
      <c r="G1395" s="198" t="s">
        <v>1141</v>
      </c>
      <c r="H1395" s="199">
        <v>1</v>
      </c>
      <c r="I1395" s="200"/>
      <c r="J1395" s="201">
        <f>ROUND(I1395*H1395,2)</f>
        <v>0</v>
      </c>
      <c r="K1395" s="197" t="s">
        <v>21</v>
      </c>
      <c r="L1395" s="41"/>
      <c r="M1395" s="202" t="s">
        <v>21</v>
      </c>
      <c r="N1395" s="203" t="s">
        <v>44</v>
      </c>
      <c r="O1395" s="66"/>
      <c r="P1395" s="204">
        <f>O1395*H1395</f>
        <v>0</v>
      </c>
      <c r="Q1395" s="204">
        <v>0</v>
      </c>
      <c r="R1395" s="204">
        <f>Q1395*H1395</f>
        <v>0</v>
      </c>
      <c r="S1395" s="204">
        <v>0</v>
      </c>
      <c r="T1395" s="205">
        <f>S1395*H1395</f>
        <v>0</v>
      </c>
      <c r="U1395" s="36"/>
      <c r="V1395" s="36"/>
      <c r="W1395" s="36"/>
      <c r="X1395" s="36"/>
      <c r="Y1395" s="36"/>
      <c r="Z1395" s="36"/>
      <c r="AA1395" s="36"/>
      <c r="AB1395" s="36"/>
      <c r="AC1395" s="36"/>
      <c r="AD1395" s="36"/>
      <c r="AE1395" s="36"/>
      <c r="AR1395" s="206" t="s">
        <v>327</v>
      </c>
      <c r="AT1395" s="206" t="s">
        <v>214</v>
      </c>
      <c r="AU1395" s="206" t="s">
        <v>81</v>
      </c>
      <c r="AY1395" s="19" t="s">
        <v>212</v>
      </c>
      <c r="BE1395" s="207">
        <f>IF(N1395="základní",J1395,0)</f>
        <v>0</v>
      </c>
      <c r="BF1395" s="207">
        <f>IF(N1395="snížená",J1395,0)</f>
        <v>0</v>
      </c>
      <c r="BG1395" s="207">
        <f>IF(N1395="zákl. přenesená",J1395,0)</f>
        <v>0</v>
      </c>
      <c r="BH1395" s="207">
        <f>IF(N1395="sníž. přenesená",J1395,0)</f>
        <v>0</v>
      </c>
      <c r="BI1395" s="207">
        <f>IF(N1395="nulová",J1395,0)</f>
        <v>0</v>
      </c>
      <c r="BJ1395" s="19" t="s">
        <v>79</v>
      </c>
      <c r="BK1395" s="207">
        <f>ROUND(I1395*H1395,2)</f>
        <v>0</v>
      </c>
      <c r="BL1395" s="19" t="s">
        <v>327</v>
      </c>
      <c r="BM1395" s="206" t="s">
        <v>1922</v>
      </c>
    </row>
    <row r="1396" spans="1:65" s="2" customFormat="1" ht="97.5">
      <c r="A1396" s="36"/>
      <c r="B1396" s="37"/>
      <c r="C1396" s="38"/>
      <c r="D1396" s="208" t="s">
        <v>292</v>
      </c>
      <c r="E1396" s="38"/>
      <c r="F1396" s="209" t="s">
        <v>1923</v>
      </c>
      <c r="G1396" s="38"/>
      <c r="H1396" s="38"/>
      <c r="I1396" s="119"/>
      <c r="J1396" s="38"/>
      <c r="K1396" s="38"/>
      <c r="L1396" s="41"/>
      <c r="M1396" s="210"/>
      <c r="N1396" s="211"/>
      <c r="O1396" s="66"/>
      <c r="P1396" s="66"/>
      <c r="Q1396" s="66"/>
      <c r="R1396" s="66"/>
      <c r="S1396" s="66"/>
      <c r="T1396" s="67"/>
      <c r="U1396" s="36"/>
      <c r="V1396" s="36"/>
      <c r="W1396" s="36"/>
      <c r="X1396" s="36"/>
      <c r="Y1396" s="36"/>
      <c r="Z1396" s="36"/>
      <c r="AA1396" s="36"/>
      <c r="AB1396" s="36"/>
      <c r="AC1396" s="36"/>
      <c r="AD1396" s="36"/>
      <c r="AE1396" s="36"/>
      <c r="AT1396" s="19" t="s">
        <v>292</v>
      </c>
      <c r="AU1396" s="19" t="s">
        <v>81</v>
      </c>
    </row>
    <row r="1397" spans="1:65" s="2" customFormat="1" ht="33" customHeight="1">
      <c r="A1397" s="36"/>
      <c r="B1397" s="37"/>
      <c r="C1397" s="195" t="s">
        <v>1924</v>
      </c>
      <c r="D1397" s="195" t="s">
        <v>214</v>
      </c>
      <c r="E1397" s="196" t="s">
        <v>1925</v>
      </c>
      <c r="F1397" s="197" t="s">
        <v>1926</v>
      </c>
      <c r="G1397" s="198" t="s">
        <v>1141</v>
      </c>
      <c r="H1397" s="199">
        <v>1</v>
      </c>
      <c r="I1397" s="200"/>
      <c r="J1397" s="201">
        <f>ROUND(I1397*H1397,2)</f>
        <v>0</v>
      </c>
      <c r="K1397" s="197" t="s">
        <v>21</v>
      </c>
      <c r="L1397" s="41"/>
      <c r="M1397" s="202" t="s">
        <v>21</v>
      </c>
      <c r="N1397" s="203" t="s">
        <v>44</v>
      </c>
      <c r="O1397" s="66"/>
      <c r="P1397" s="204">
        <f>O1397*H1397</f>
        <v>0</v>
      </c>
      <c r="Q1397" s="204">
        <v>0</v>
      </c>
      <c r="R1397" s="204">
        <f>Q1397*H1397</f>
        <v>0</v>
      </c>
      <c r="S1397" s="204">
        <v>0</v>
      </c>
      <c r="T1397" s="205">
        <f>S1397*H1397</f>
        <v>0</v>
      </c>
      <c r="U1397" s="36"/>
      <c r="V1397" s="36"/>
      <c r="W1397" s="36"/>
      <c r="X1397" s="36"/>
      <c r="Y1397" s="36"/>
      <c r="Z1397" s="36"/>
      <c r="AA1397" s="36"/>
      <c r="AB1397" s="36"/>
      <c r="AC1397" s="36"/>
      <c r="AD1397" s="36"/>
      <c r="AE1397" s="36"/>
      <c r="AR1397" s="206" t="s">
        <v>327</v>
      </c>
      <c r="AT1397" s="206" t="s">
        <v>214</v>
      </c>
      <c r="AU1397" s="206" t="s">
        <v>81</v>
      </c>
      <c r="AY1397" s="19" t="s">
        <v>212</v>
      </c>
      <c r="BE1397" s="207">
        <f>IF(N1397="základní",J1397,0)</f>
        <v>0</v>
      </c>
      <c r="BF1397" s="207">
        <f>IF(N1397="snížená",J1397,0)</f>
        <v>0</v>
      </c>
      <c r="BG1397" s="207">
        <f>IF(N1397="zákl. přenesená",J1397,0)</f>
        <v>0</v>
      </c>
      <c r="BH1397" s="207">
        <f>IF(N1397="sníž. přenesená",J1397,0)</f>
        <v>0</v>
      </c>
      <c r="BI1397" s="207">
        <f>IF(N1397="nulová",J1397,0)</f>
        <v>0</v>
      </c>
      <c r="BJ1397" s="19" t="s">
        <v>79</v>
      </c>
      <c r="BK1397" s="207">
        <f>ROUND(I1397*H1397,2)</f>
        <v>0</v>
      </c>
      <c r="BL1397" s="19" t="s">
        <v>327</v>
      </c>
      <c r="BM1397" s="206" t="s">
        <v>1927</v>
      </c>
    </row>
    <row r="1398" spans="1:65" s="2" customFormat="1" ht="97.5">
      <c r="A1398" s="36"/>
      <c r="B1398" s="37"/>
      <c r="C1398" s="38"/>
      <c r="D1398" s="208" t="s">
        <v>292</v>
      </c>
      <c r="E1398" s="38"/>
      <c r="F1398" s="209" t="s">
        <v>1923</v>
      </c>
      <c r="G1398" s="38"/>
      <c r="H1398" s="38"/>
      <c r="I1398" s="119"/>
      <c r="J1398" s="38"/>
      <c r="K1398" s="38"/>
      <c r="L1398" s="41"/>
      <c r="M1398" s="210"/>
      <c r="N1398" s="211"/>
      <c r="O1398" s="66"/>
      <c r="P1398" s="66"/>
      <c r="Q1398" s="66"/>
      <c r="R1398" s="66"/>
      <c r="S1398" s="66"/>
      <c r="T1398" s="67"/>
      <c r="U1398" s="36"/>
      <c r="V1398" s="36"/>
      <c r="W1398" s="36"/>
      <c r="X1398" s="36"/>
      <c r="Y1398" s="36"/>
      <c r="Z1398" s="36"/>
      <c r="AA1398" s="36"/>
      <c r="AB1398" s="36"/>
      <c r="AC1398" s="36"/>
      <c r="AD1398" s="36"/>
      <c r="AE1398" s="36"/>
      <c r="AT1398" s="19" t="s">
        <v>292</v>
      </c>
      <c r="AU1398" s="19" t="s">
        <v>81</v>
      </c>
    </row>
    <row r="1399" spans="1:65" s="2" customFormat="1" ht="33" customHeight="1">
      <c r="A1399" s="36"/>
      <c r="B1399" s="37"/>
      <c r="C1399" s="195" t="s">
        <v>1928</v>
      </c>
      <c r="D1399" s="195" t="s">
        <v>214</v>
      </c>
      <c r="E1399" s="196" t="s">
        <v>1929</v>
      </c>
      <c r="F1399" s="197" t="s">
        <v>1930</v>
      </c>
      <c r="G1399" s="198" t="s">
        <v>1141</v>
      </c>
      <c r="H1399" s="199">
        <v>1</v>
      </c>
      <c r="I1399" s="200"/>
      <c r="J1399" s="201">
        <f>ROUND(I1399*H1399,2)</f>
        <v>0</v>
      </c>
      <c r="K1399" s="197" t="s">
        <v>21</v>
      </c>
      <c r="L1399" s="41"/>
      <c r="M1399" s="202" t="s">
        <v>21</v>
      </c>
      <c r="N1399" s="203" t="s">
        <v>44</v>
      </c>
      <c r="O1399" s="66"/>
      <c r="P1399" s="204">
        <f>O1399*H1399</f>
        <v>0</v>
      </c>
      <c r="Q1399" s="204">
        <v>0</v>
      </c>
      <c r="R1399" s="204">
        <f>Q1399*H1399</f>
        <v>0</v>
      </c>
      <c r="S1399" s="204">
        <v>0</v>
      </c>
      <c r="T1399" s="205">
        <f>S1399*H1399</f>
        <v>0</v>
      </c>
      <c r="U1399" s="36"/>
      <c r="V1399" s="36"/>
      <c r="W1399" s="36"/>
      <c r="X1399" s="36"/>
      <c r="Y1399" s="36"/>
      <c r="Z1399" s="36"/>
      <c r="AA1399" s="36"/>
      <c r="AB1399" s="36"/>
      <c r="AC1399" s="36"/>
      <c r="AD1399" s="36"/>
      <c r="AE1399" s="36"/>
      <c r="AR1399" s="206" t="s">
        <v>327</v>
      </c>
      <c r="AT1399" s="206" t="s">
        <v>214</v>
      </c>
      <c r="AU1399" s="206" t="s">
        <v>81</v>
      </c>
      <c r="AY1399" s="19" t="s">
        <v>212</v>
      </c>
      <c r="BE1399" s="207">
        <f>IF(N1399="základní",J1399,0)</f>
        <v>0</v>
      </c>
      <c r="BF1399" s="207">
        <f>IF(N1399="snížená",J1399,0)</f>
        <v>0</v>
      </c>
      <c r="BG1399" s="207">
        <f>IF(N1399="zákl. přenesená",J1399,0)</f>
        <v>0</v>
      </c>
      <c r="BH1399" s="207">
        <f>IF(N1399="sníž. přenesená",J1399,0)</f>
        <v>0</v>
      </c>
      <c r="BI1399" s="207">
        <f>IF(N1399="nulová",J1399,0)</f>
        <v>0</v>
      </c>
      <c r="BJ1399" s="19" t="s">
        <v>79</v>
      </c>
      <c r="BK1399" s="207">
        <f>ROUND(I1399*H1399,2)</f>
        <v>0</v>
      </c>
      <c r="BL1399" s="19" t="s">
        <v>327</v>
      </c>
      <c r="BM1399" s="206" t="s">
        <v>1931</v>
      </c>
    </row>
    <row r="1400" spans="1:65" s="2" customFormat="1" ht="97.5">
      <c r="A1400" s="36"/>
      <c r="B1400" s="37"/>
      <c r="C1400" s="38"/>
      <c r="D1400" s="208" t="s">
        <v>292</v>
      </c>
      <c r="E1400" s="38"/>
      <c r="F1400" s="209" t="s">
        <v>1923</v>
      </c>
      <c r="G1400" s="38"/>
      <c r="H1400" s="38"/>
      <c r="I1400" s="119"/>
      <c r="J1400" s="38"/>
      <c r="K1400" s="38"/>
      <c r="L1400" s="41"/>
      <c r="M1400" s="210"/>
      <c r="N1400" s="211"/>
      <c r="O1400" s="66"/>
      <c r="P1400" s="66"/>
      <c r="Q1400" s="66"/>
      <c r="R1400" s="66"/>
      <c r="S1400" s="66"/>
      <c r="T1400" s="67"/>
      <c r="U1400" s="36"/>
      <c r="V1400" s="36"/>
      <c r="W1400" s="36"/>
      <c r="X1400" s="36"/>
      <c r="Y1400" s="36"/>
      <c r="Z1400" s="36"/>
      <c r="AA1400" s="36"/>
      <c r="AB1400" s="36"/>
      <c r="AC1400" s="36"/>
      <c r="AD1400" s="36"/>
      <c r="AE1400" s="36"/>
      <c r="AT1400" s="19" t="s">
        <v>292</v>
      </c>
      <c r="AU1400" s="19" t="s">
        <v>81</v>
      </c>
    </row>
    <row r="1401" spans="1:65" s="2" customFormat="1" ht="21.75" customHeight="1">
      <c r="A1401" s="36"/>
      <c r="B1401" s="37"/>
      <c r="C1401" s="195" t="s">
        <v>1932</v>
      </c>
      <c r="D1401" s="195" t="s">
        <v>214</v>
      </c>
      <c r="E1401" s="196" t="s">
        <v>1933</v>
      </c>
      <c r="F1401" s="197" t="s">
        <v>1934</v>
      </c>
      <c r="G1401" s="198" t="s">
        <v>1141</v>
      </c>
      <c r="H1401" s="199">
        <v>4</v>
      </c>
      <c r="I1401" s="200"/>
      <c r="J1401" s="201">
        <f>ROUND(I1401*H1401,2)</f>
        <v>0</v>
      </c>
      <c r="K1401" s="197" t="s">
        <v>21</v>
      </c>
      <c r="L1401" s="41"/>
      <c r="M1401" s="202" t="s">
        <v>21</v>
      </c>
      <c r="N1401" s="203" t="s">
        <v>44</v>
      </c>
      <c r="O1401" s="66"/>
      <c r="P1401" s="204">
        <f>O1401*H1401</f>
        <v>0</v>
      </c>
      <c r="Q1401" s="204">
        <v>0</v>
      </c>
      <c r="R1401" s="204">
        <f>Q1401*H1401</f>
        <v>0</v>
      </c>
      <c r="S1401" s="204">
        <v>0</v>
      </c>
      <c r="T1401" s="205">
        <f>S1401*H1401</f>
        <v>0</v>
      </c>
      <c r="U1401" s="36"/>
      <c r="V1401" s="36"/>
      <c r="W1401" s="36"/>
      <c r="X1401" s="36"/>
      <c r="Y1401" s="36"/>
      <c r="Z1401" s="36"/>
      <c r="AA1401" s="36"/>
      <c r="AB1401" s="36"/>
      <c r="AC1401" s="36"/>
      <c r="AD1401" s="36"/>
      <c r="AE1401" s="36"/>
      <c r="AR1401" s="206" t="s">
        <v>327</v>
      </c>
      <c r="AT1401" s="206" t="s">
        <v>214</v>
      </c>
      <c r="AU1401" s="206" t="s">
        <v>81</v>
      </c>
      <c r="AY1401" s="19" t="s">
        <v>212</v>
      </c>
      <c r="BE1401" s="207">
        <f>IF(N1401="základní",J1401,0)</f>
        <v>0</v>
      </c>
      <c r="BF1401" s="207">
        <f>IF(N1401="snížená",J1401,0)</f>
        <v>0</v>
      </c>
      <c r="BG1401" s="207">
        <f>IF(N1401="zákl. přenesená",J1401,0)</f>
        <v>0</v>
      </c>
      <c r="BH1401" s="207">
        <f>IF(N1401="sníž. přenesená",J1401,0)</f>
        <v>0</v>
      </c>
      <c r="BI1401" s="207">
        <f>IF(N1401="nulová",J1401,0)</f>
        <v>0</v>
      </c>
      <c r="BJ1401" s="19" t="s">
        <v>79</v>
      </c>
      <c r="BK1401" s="207">
        <f>ROUND(I1401*H1401,2)</f>
        <v>0</v>
      </c>
      <c r="BL1401" s="19" t="s">
        <v>327</v>
      </c>
      <c r="BM1401" s="206" t="s">
        <v>1935</v>
      </c>
    </row>
    <row r="1402" spans="1:65" s="14" customFormat="1" ht="11.25">
      <c r="B1402" s="222"/>
      <c r="C1402" s="223"/>
      <c r="D1402" s="208" t="s">
        <v>222</v>
      </c>
      <c r="E1402" s="224" t="s">
        <v>21</v>
      </c>
      <c r="F1402" s="225" t="s">
        <v>1936</v>
      </c>
      <c r="G1402" s="223"/>
      <c r="H1402" s="226">
        <v>4</v>
      </c>
      <c r="I1402" s="227"/>
      <c r="J1402" s="223"/>
      <c r="K1402" s="223"/>
      <c r="L1402" s="228"/>
      <c r="M1402" s="229"/>
      <c r="N1402" s="230"/>
      <c r="O1402" s="230"/>
      <c r="P1402" s="230"/>
      <c r="Q1402" s="230"/>
      <c r="R1402" s="230"/>
      <c r="S1402" s="230"/>
      <c r="T1402" s="231"/>
      <c r="AT1402" s="232" t="s">
        <v>222</v>
      </c>
      <c r="AU1402" s="232" t="s">
        <v>81</v>
      </c>
      <c r="AV1402" s="14" t="s">
        <v>81</v>
      </c>
      <c r="AW1402" s="14" t="s">
        <v>34</v>
      </c>
      <c r="AX1402" s="14" t="s">
        <v>79</v>
      </c>
      <c r="AY1402" s="232" t="s">
        <v>212</v>
      </c>
    </row>
    <row r="1403" spans="1:65" s="2" customFormat="1" ht="16.5" customHeight="1">
      <c r="A1403" s="36"/>
      <c r="B1403" s="37"/>
      <c r="C1403" s="195" t="s">
        <v>1937</v>
      </c>
      <c r="D1403" s="195" t="s">
        <v>214</v>
      </c>
      <c r="E1403" s="196" t="s">
        <v>1938</v>
      </c>
      <c r="F1403" s="197" t="s">
        <v>1939</v>
      </c>
      <c r="G1403" s="198" t="s">
        <v>1141</v>
      </c>
      <c r="H1403" s="199">
        <v>4</v>
      </c>
      <c r="I1403" s="200"/>
      <c r="J1403" s="201">
        <f>ROUND(I1403*H1403,2)</f>
        <v>0</v>
      </c>
      <c r="K1403" s="197" t="s">
        <v>21</v>
      </c>
      <c r="L1403" s="41"/>
      <c r="M1403" s="202" t="s">
        <v>21</v>
      </c>
      <c r="N1403" s="203" t="s">
        <v>44</v>
      </c>
      <c r="O1403" s="66"/>
      <c r="P1403" s="204">
        <f>O1403*H1403</f>
        <v>0</v>
      </c>
      <c r="Q1403" s="204">
        <v>0</v>
      </c>
      <c r="R1403" s="204">
        <f>Q1403*H1403</f>
        <v>0</v>
      </c>
      <c r="S1403" s="204">
        <v>0</v>
      </c>
      <c r="T1403" s="205">
        <f>S1403*H1403</f>
        <v>0</v>
      </c>
      <c r="U1403" s="36"/>
      <c r="V1403" s="36"/>
      <c r="W1403" s="36"/>
      <c r="X1403" s="36"/>
      <c r="Y1403" s="36"/>
      <c r="Z1403" s="36"/>
      <c r="AA1403" s="36"/>
      <c r="AB1403" s="36"/>
      <c r="AC1403" s="36"/>
      <c r="AD1403" s="36"/>
      <c r="AE1403" s="36"/>
      <c r="AR1403" s="206" t="s">
        <v>327</v>
      </c>
      <c r="AT1403" s="206" t="s">
        <v>214</v>
      </c>
      <c r="AU1403" s="206" t="s">
        <v>81</v>
      </c>
      <c r="AY1403" s="19" t="s">
        <v>212</v>
      </c>
      <c r="BE1403" s="207">
        <f>IF(N1403="základní",J1403,0)</f>
        <v>0</v>
      </c>
      <c r="BF1403" s="207">
        <f>IF(N1403="snížená",J1403,0)</f>
        <v>0</v>
      </c>
      <c r="BG1403" s="207">
        <f>IF(N1403="zákl. přenesená",J1403,0)</f>
        <v>0</v>
      </c>
      <c r="BH1403" s="207">
        <f>IF(N1403="sníž. přenesená",J1403,0)</f>
        <v>0</v>
      </c>
      <c r="BI1403" s="207">
        <f>IF(N1403="nulová",J1403,0)</f>
        <v>0</v>
      </c>
      <c r="BJ1403" s="19" t="s">
        <v>79</v>
      </c>
      <c r="BK1403" s="207">
        <f>ROUND(I1403*H1403,2)</f>
        <v>0</v>
      </c>
      <c r="BL1403" s="19" t="s">
        <v>327</v>
      </c>
      <c r="BM1403" s="206" t="s">
        <v>1940</v>
      </c>
    </row>
    <row r="1404" spans="1:65" s="2" customFormat="1" ht="68.25">
      <c r="A1404" s="36"/>
      <c r="B1404" s="37"/>
      <c r="C1404" s="38"/>
      <c r="D1404" s="208" t="s">
        <v>292</v>
      </c>
      <c r="E1404" s="38"/>
      <c r="F1404" s="209" t="s">
        <v>1941</v>
      </c>
      <c r="G1404" s="38"/>
      <c r="H1404" s="38"/>
      <c r="I1404" s="119"/>
      <c r="J1404" s="38"/>
      <c r="K1404" s="38"/>
      <c r="L1404" s="41"/>
      <c r="M1404" s="210"/>
      <c r="N1404" s="211"/>
      <c r="O1404" s="66"/>
      <c r="P1404" s="66"/>
      <c r="Q1404" s="66"/>
      <c r="R1404" s="66"/>
      <c r="S1404" s="66"/>
      <c r="T1404" s="67"/>
      <c r="U1404" s="36"/>
      <c r="V1404" s="36"/>
      <c r="W1404" s="36"/>
      <c r="X1404" s="36"/>
      <c r="Y1404" s="36"/>
      <c r="Z1404" s="36"/>
      <c r="AA1404" s="36"/>
      <c r="AB1404" s="36"/>
      <c r="AC1404" s="36"/>
      <c r="AD1404" s="36"/>
      <c r="AE1404" s="36"/>
      <c r="AT1404" s="19" t="s">
        <v>292</v>
      </c>
      <c r="AU1404" s="19" t="s">
        <v>81</v>
      </c>
    </row>
    <row r="1405" spans="1:65" s="2" customFormat="1" ht="16.5" customHeight="1">
      <c r="A1405" s="36"/>
      <c r="B1405" s="37"/>
      <c r="C1405" s="195" t="s">
        <v>1942</v>
      </c>
      <c r="D1405" s="195" t="s">
        <v>214</v>
      </c>
      <c r="E1405" s="196" t="s">
        <v>1943</v>
      </c>
      <c r="F1405" s="197" t="s">
        <v>1944</v>
      </c>
      <c r="G1405" s="198" t="s">
        <v>1148</v>
      </c>
      <c r="H1405" s="199">
        <v>1</v>
      </c>
      <c r="I1405" s="200"/>
      <c r="J1405" s="201">
        <f>ROUND(I1405*H1405,2)</f>
        <v>0</v>
      </c>
      <c r="K1405" s="197" t="s">
        <v>21</v>
      </c>
      <c r="L1405" s="41"/>
      <c r="M1405" s="202" t="s">
        <v>21</v>
      </c>
      <c r="N1405" s="203" t="s">
        <v>44</v>
      </c>
      <c r="O1405" s="66"/>
      <c r="P1405" s="204">
        <f>O1405*H1405</f>
        <v>0</v>
      </c>
      <c r="Q1405" s="204">
        <v>0</v>
      </c>
      <c r="R1405" s="204">
        <f>Q1405*H1405</f>
        <v>0</v>
      </c>
      <c r="S1405" s="204">
        <v>0</v>
      </c>
      <c r="T1405" s="205">
        <f>S1405*H1405</f>
        <v>0</v>
      </c>
      <c r="U1405" s="36"/>
      <c r="V1405" s="36"/>
      <c r="W1405" s="36"/>
      <c r="X1405" s="36"/>
      <c r="Y1405" s="36"/>
      <c r="Z1405" s="36"/>
      <c r="AA1405" s="36"/>
      <c r="AB1405" s="36"/>
      <c r="AC1405" s="36"/>
      <c r="AD1405" s="36"/>
      <c r="AE1405" s="36"/>
      <c r="AR1405" s="206" t="s">
        <v>327</v>
      </c>
      <c r="AT1405" s="206" t="s">
        <v>214</v>
      </c>
      <c r="AU1405" s="206" t="s">
        <v>81</v>
      </c>
      <c r="AY1405" s="19" t="s">
        <v>212</v>
      </c>
      <c r="BE1405" s="207">
        <f>IF(N1405="základní",J1405,0)</f>
        <v>0</v>
      </c>
      <c r="BF1405" s="207">
        <f>IF(N1405="snížená",J1405,0)</f>
        <v>0</v>
      </c>
      <c r="BG1405" s="207">
        <f>IF(N1405="zákl. přenesená",J1405,0)</f>
        <v>0</v>
      </c>
      <c r="BH1405" s="207">
        <f>IF(N1405="sníž. přenesená",J1405,0)</f>
        <v>0</v>
      </c>
      <c r="BI1405" s="207">
        <f>IF(N1405="nulová",J1405,0)</f>
        <v>0</v>
      </c>
      <c r="BJ1405" s="19" t="s">
        <v>79</v>
      </c>
      <c r="BK1405" s="207">
        <f>ROUND(I1405*H1405,2)</f>
        <v>0</v>
      </c>
      <c r="BL1405" s="19" t="s">
        <v>327</v>
      </c>
      <c r="BM1405" s="206" t="s">
        <v>1945</v>
      </c>
    </row>
    <row r="1406" spans="1:65" s="2" customFormat="1" ht="321.75">
      <c r="A1406" s="36"/>
      <c r="B1406" s="37"/>
      <c r="C1406" s="38"/>
      <c r="D1406" s="208" t="s">
        <v>292</v>
      </c>
      <c r="E1406" s="38"/>
      <c r="F1406" s="209" t="s">
        <v>1946</v>
      </c>
      <c r="G1406" s="38"/>
      <c r="H1406" s="38"/>
      <c r="I1406" s="119"/>
      <c r="J1406" s="38"/>
      <c r="K1406" s="38"/>
      <c r="L1406" s="41"/>
      <c r="M1406" s="210"/>
      <c r="N1406" s="211"/>
      <c r="O1406" s="66"/>
      <c r="P1406" s="66"/>
      <c r="Q1406" s="66"/>
      <c r="R1406" s="66"/>
      <c r="S1406" s="66"/>
      <c r="T1406" s="67"/>
      <c r="U1406" s="36"/>
      <c r="V1406" s="36"/>
      <c r="W1406" s="36"/>
      <c r="X1406" s="36"/>
      <c r="Y1406" s="36"/>
      <c r="Z1406" s="36"/>
      <c r="AA1406" s="36"/>
      <c r="AB1406" s="36"/>
      <c r="AC1406" s="36"/>
      <c r="AD1406" s="36"/>
      <c r="AE1406" s="36"/>
      <c r="AT1406" s="19" t="s">
        <v>292</v>
      </c>
      <c r="AU1406" s="19" t="s">
        <v>81</v>
      </c>
    </row>
    <row r="1407" spans="1:65" s="2" customFormat="1" ht="16.5" customHeight="1">
      <c r="A1407" s="36"/>
      <c r="B1407" s="37"/>
      <c r="C1407" s="195" t="s">
        <v>1947</v>
      </c>
      <c r="D1407" s="195" t="s">
        <v>214</v>
      </c>
      <c r="E1407" s="196" t="s">
        <v>1948</v>
      </c>
      <c r="F1407" s="197" t="s">
        <v>1949</v>
      </c>
      <c r="G1407" s="198" t="s">
        <v>1141</v>
      </c>
      <c r="H1407" s="199">
        <v>1</v>
      </c>
      <c r="I1407" s="200"/>
      <c r="J1407" s="201">
        <f>ROUND(I1407*H1407,2)</f>
        <v>0</v>
      </c>
      <c r="K1407" s="197" t="s">
        <v>21</v>
      </c>
      <c r="L1407" s="41"/>
      <c r="M1407" s="202" t="s">
        <v>21</v>
      </c>
      <c r="N1407" s="203" t="s">
        <v>44</v>
      </c>
      <c r="O1407" s="66"/>
      <c r="P1407" s="204">
        <f>O1407*H1407</f>
        <v>0</v>
      </c>
      <c r="Q1407" s="204">
        <v>0</v>
      </c>
      <c r="R1407" s="204">
        <f>Q1407*H1407</f>
        <v>0</v>
      </c>
      <c r="S1407" s="204">
        <v>0</v>
      </c>
      <c r="T1407" s="205">
        <f>S1407*H1407</f>
        <v>0</v>
      </c>
      <c r="U1407" s="36"/>
      <c r="V1407" s="36"/>
      <c r="W1407" s="36"/>
      <c r="X1407" s="36"/>
      <c r="Y1407" s="36"/>
      <c r="Z1407" s="36"/>
      <c r="AA1407" s="36"/>
      <c r="AB1407" s="36"/>
      <c r="AC1407" s="36"/>
      <c r="AD1407" s="36"/>
      <c r="AE1407" s="36"/>
      <c r="AR1407" s="206" t="s">
        <v>327</v>
      </c>
      <c r="AT1407" s="206" t="s">
        <v>214</v>
      </c>
      <c r="AU1407" s="206" t="s">
        <v>81</v>
      </c>
      <c r="AY1407" s="19" t="s">
        <v>212</v>
      </c>
      <c r="BE1407" s="207">
        <f>IF(N1407="základní",J1407,0)</f>
        <v>0</v>
      </c>
      <c r="BF1407" s="207">
        <f>IF(N1407="snížená",J1407,0)</f>
        <v>0</v>
      </c>
      <c r="BG1407" s="207">
        <f>IF(N1407="zákl. přenesená",J1407,0)</f>
        <v>0</v>
      </c>
      <c r="BH1407" s="207">
        <f>IF(N1407="sníž. přenesená",J1407,0)</f>
        <v>0</v>
      </c>
      <c r="BI1407" s="207">
        <f>IF(N1407="nulová",J1407,0)</f>
        <v>0</v>
      </c>
      <c r="BJ1407" s="19" t="s">
        <v>79</v>
      </c>
      <c r="BK1407" s="207">
        <f>ROUND(I1407*H1407,2)</f>
        <v>0</v>
      </c>
      <c r="BL1407" s="19" t="s">
        <v>327</v>
      </c>
      <c r="BM1407" s="206" t="s">
        <v>1950</v>
      </c>
    </row>
    <row r="1408" spans="1:65" s="2" customFormat="1" ht="97.5">
      <c r="A1408" s="36"/>
      <c r="B1408" s="37"/>
      <c r="C1408" s="38"/>
      <c r="D1408" s="208" t="s">
        <v>292</v>
      </c>
      <c r="E1408" s="38"/>
      <c r="F1408" s="209" t="s">
        <v>1951</v>
      </c>
      <c r="G1408" s="38"/>
      <c r="H1408" s="38"/>
      <c r="I1408" s="119"/>
      <c r="J1408" s="38"/>
      <c r="K1408" s="38"/>
      <c r="L1408" s="41"/>
      <c r="M1408" s="210"/>
      <c r="N1408" s="211"/>
      <c r="O1408" s="66"/>
      <c r="P1408" s="66"/>
      <c r="Q1408" s="66"/>
      <c r="R1408" s="66"/>
      <c r="S1408" s="66"/>
      <c r="T1408" s="67"/>
      <c r="U1408" s="36"/>
      <c r="V1408" s="36"/>
      <c r="W1408" s="36"/>
      <c r="X1408" s="36"/>
      <c r="Y1408" s="36"/>
      <c r="Z1408" s="36"/>
      <c r="AA1408" s="36"/>
      <c r="AB1408" s="36"/>
      <c r="AC1408" s="36"/>
      <c r="AD1408" s="36"/>
      <c r="AE1408" s="36"/>
      <c r="AT1408" s="19" t="s">
        <v>292</v>
      </c>
      <c r="AU1408" s="19" t="s">
        <v>81</v>
      </c>
    </row>
    <row r="1409" spans="1:65" s="2" customFormat="1" ht="16.5" customHeight="1">
      <c r="A1409" s="36"/>
      <c r="B1409" s="37"/>
      <c r="C1409" s="195" t="s">
        <v>1952</v>
      </c>
      <c r="D1409" s="195" t="s">
        <v>214</v>
      </c>
      <c r="E1409" s="196" t="s">
        <v>1953</v>
      </c>
      <c r="F1409" s="197" t="s">
        <v>1954</v>
      </c>
      <c r="G1409" s="198" t="s">
        <v>1141</v>
      </c>
      <c r="H1409" s="199">
        <v>1</v>
      </c>
      <c r="I1409" s="200"/>
      <c r="J1409" s="201">
        <f>ROUND(I1409*H1409,2)</f>
        <v>0</v>
      </c>
      <c r="K1409" s="197" t="s">
        <v>21</v>
      </c>
      <c r="L1409" s="41"/>
      <c r="M1409" s="202" t="s">
        <v>21</v>
      </c>
      <c r="N1409" s="203" t="s">
        <v>44</v>
      </c>
      <c r="O1409" s="66"/>
      <c r="P1409" s="204">
        <f>O1409*H1409</f>
        <v>0</v>
      </c>
      <c r="Q1409" s="204">
        <v>0</v>
      </c>
      <c r="R1409" s="204">
        <f>Q1409*H1409</f>
        <v>0</v>
      </c>
      <c r="S1409" s="204">
        <v>0</v>
      </c>
      <c r="T1409" s="205">
        <f>S1409*H1409</f>
        <v>0</v>
      </c>
      <c r="U1409" s="36"/>
      <c r="V1409" s="36"/>
      <c r="W1409" s="36"/>
      <c r="X1409" s="36"/>
      <c r="Y1409" s="36"/>
      <c r="Z1409" s="36"/>
      <c r="AA1409" s="36"/>
      <c r="AB1409" s="36"/>
      <c r="AC1409" s="36"/>
      <c r="AD1409" s="36"/>
      <c r="AE1409" s="36"/>
      <c r="AR1409" s="206" t="s">
        <v>327</v>
      </c>
      <c r="AT1409" s="206" t="s">
        <v>214</v>
      </c>
      <c r="AU1409" s="206" t="s">
        <v>81</v>
      </c>
      <c r="AY1409" s="19" t="s">
        <v>212</v>
      </c>
      <c r="BE1409" s="207">
        <f>IF(N1409="základní",J1409,0)</f>
        <v>0</v>
      </c>
      <c r="BF1409" s="207">
        <f>IF(N1409="snížená",J1409,0)</f>
        <v>0</v>
      </c>
      <c r="BG1409" s="207">
        <f>IF(N1409="zákl. přenesená",J1409,0)</f>
        <v>0</v>
      </c>
      <c r="BH1409" s="207">
        <f>IF(N1409="sníž. přenesená",J1409,0)</f>
        <v>0</v>
      </c>
      <c r="BI1409" s="207">
        <f>IF(N1409="nulová",J1409,0)</f>
        <v>0</v>
      </c>
      <c r="BJ1409" s="19" t="s">
        <v>79</v>
      </c>
      <c r="BK1409" s="207">
        <f>ROUND(I1409*H1409,2)</f>
        <v>0</v>
      </c>
      <c r="BL1409" s="19" t="s">
        <v>327</v>
      </c>
      <c r="BM1409" s="206" t="s">
        <v>1955</v>
      </c>
    </row>
    <row r="1410" spans="1:65" s="2" customFormat="1" ht="97.5">
      <c r="A1410" s="36"/>
      <c r="B1410" s="37"/>
      <c r="C1410" s="38"/>
      <c r="D1410" s="208" t="s">
        <v>292</v>
      </c>
      <c r="E1410" s="38"/>
      <c r="F1410" s="209" t="s">
        <v>1951</v>
      </c>
      <c r="G1410" s="38"/>
      <c r="H1410" s="38"/>
      <c r="I1410" s="119"/>
      <c r="J1410" s="38"/>
      <c r="K1410" s="38"/>
      <c r="L1410" s="41"/>
      <c r="M1410" s="210"/>
      <c r="N1410" s="211"/>
      <c r="O1410" s="66"/>
      <c r="P1410" s="66"/>
      <c r="Q1410" s="66"/>
      <c r="R1410" s="66"/>
      <c r="S1410" s="66"/>
      <c r="T1410" s="67"/>
      <c r="U1410" s="36"/>
      <c r="V1410" s="36"/>
      <c r="W1410" s="36"/>
      <c r="X1410" s="36"/>
      <c r="Y1410" s="36"/>
      <c r="Z1410" s="36"/>
      <c r="AA1410" s="36"/>
      <c r="AB1410" s="36"/>
      <c r="AC1410" s="36"/>
      <c r="AD1410" s="36"/>
      <c r="AE1410" s="36"/>
      <c r="AT1410" s="19" t="s">
        <v>292</v>
      </c>
      <c r="AU1410" s="19" t="s">
        <v>81</v>
      </c>
    </row>
    <row r="1411" spans="1:65" s="2" customFormat="1" ht="16.5" customHeight="1">
      <c r="A1411" s="36"/>
      <c r="B1411" s="37"/>
      <c r="C1411" s="195" t="s">
        <v>1956</v>
      </c>
      <c r="D1411" s="195" t="s">
        <v>214</v>
      </c>
      <c r="E1411" s="196" t="s">
        <v>1957</v>
      </c>
      <c r="F1411" s="197" t="s">
        <v>1958</v>
      </c>
      <c r="G1411" s="198" t="s">
        <v>1141</v>
      </c>
      <c r="H1411" s="199">
        <v>1</v>
      </c>
      <c r="I1411" s="200"/>
      <c r="J1411" s="201">
        <f>ROUND(I1411*H1411,2)</f>
        <v>0</v>
      </c>
      <c r="K1411" s="197" t="s">
        <v>21</v>
      </c>
      <c r="L1411" s="41"/>
      <c r="M1411" s="202" t="s">
        <v>21</v>
      </c>
      <c r="N1411" s="203" t="s">
        <v>44</v>
      </c>
      <c r="O1411" s="66"/>
      <c r="P1411" s="204">
        <f>O1411*H1411</f>
        <v>0</v>
      </c>
      <c r="Q1411" s="204">
        <v>0</v>
      </c>
      <c r="R1411" s="204">
        <f>Q1411*H1411</f>
        <v>0</v>
      </c>
      <c r="S1411" s="204">
        <v>0</v>
      </c>
      <c r="T1411" s="205">
        <f>S1411*H1411</f>
        <v>0</v>
      </c>
      <c r="U1411" s="36"/>
      <c r="V1411" s="36"/>
      <c r="W1411" s="36"/>
      <c r="X1411" s="36"/>
      <c r="Y1411" s="36"/>
      <c r="Z1411" s="36"/>
      <c r="AA1411" s="36"/>
      <c r="AB1411" s="36"/>
      <c r="AC1411" s="36"/>
      <c r="AD1411" s="36"/>
      <c r="AE1411" s="36"/>
      <c r="AR1411" s="206" t="s">
        <v>327</v>
      </c>
      <c r="AT1411" s="206" t="s">
        <v>214</v>
      </c>
      <c r="AU1411" s="206" t="s">
        <v>81</v>
      </c>
      <c r="AY1411" s="19" t="s">
        <v>212</v>
      </c>
      <c r="BE1411" s="207">
        <f>IF(N1411="základní",J1411,0)</f>
        <v>0</v>
      </c>
      <c r="BF1411" s="207">
        <f>IF(N1411="snížená",J1411,0)</f>
        <v>0</v>
      </c>
      <c r="BG1411" s="207">
        <f>IF(N1411="zákl. přenesená",J1411,0)</f>
        <v>0</v>
      </c>
      <c r="BH1411" s="207">
        <f>IF(N1411="sníž. přenesená",J1411,0)</f>
        <v>0</v>
      </c>
      <c r="BI1411" s="207">
        <f>IF(N1411="nulová",J1411,0)</f>
        <v>0</v>
      </c>
      <c r="BJ1411" s="19" t="s">
        <v>79</v>
      </c>
      <c r="BK1411" s="207">
        <f>ROUND(I1411*H1411,2)</f>
        <v>0</v>
      </c>
      <c r="BL1411" s="19" t="s">
        <v>327</v>
      </c>
      <c r="BM1411" s="206" t="s">
        <v>1959</v>
      </c>
    </row>
    <row r="1412" spans="1:65" s="2" customFormat="1" ht="126.75">
      <c r="A1412" s="36"/>
      <c r="B1412" s="37"/>
      <c r="C1412" s="38"/>
      <c r="D1412" s="208" t="s">
        <v>292</v>
      </c>
      <c r="E1412" s="38"/>
      <c r="F1412" s="209" t="s">
        <v>1960</v>
      </c>
      <c r="G1412" s="38"/>
      <c r="H1412" s="38"/>
      <c r="I1412" s="119"/>
      <c r="J1412" s="38"/>
      <c r="K1412" s="38"/>
      <c r="L1412" s="41"/>
      <c r="M1412" s="210"/>
      <c r="N1412" s="211"/>
      <c r="O1412" s="66"/>
      <c r="P1412" s="66"/>
      <c r="Q1412" s="66"/>
      <c r="R1412" s="66"/>
      <c r="S1412" s="66"/>
      <c r="T1412" s="67"/>
      <c r="U1412" s="36"/>
      <c r="V1412" s="36"/>
      <c r="W1412" s="36"/>
      <c r="X1412" s="36"/>
      <c r="Y1412" s="36"/>
      <c r="Z1412" s="36"/>
      <c r="AA1412" s="36"/>
      <c r="AB1412" s="36"/>
      <c r="AC1412" s="36"/>
      <c r="AD1412" s="36"/>
      <c r="AE1412" s="36"/>
      <c r="AT1412" s="19" t="s">
        <v>292</v>
      </c>
      <c r="AU1412" s="19" t="s">
        <v>81</v>
      </c>
    </row>
    <row r="1413" spans="1:65" s="2" customFormat="1" ht="16.5" customHeight="1">
      <c r="A1413" s="36"/>
      <c r="B1413" s="37"/>
      <c r="C1413" s="195" t="s">
        <v>1961</v>
      </c>
      <c r="D1413" s="195" t="s">
        <v>214</v>
      </c>
      <c r="E1413" s="196" t="s">
        <v>1962</v>
      </c>
      <c r="F1413" s="197" t="s">
        <v>1963</v>
      </c>
      <c r="G1413" s="198" t="s">
        <v>1141</v>
      </c>
      <c r="H1413" s="199">
        <v>1</v>
      </c>
      <c r="I1413" s="200"/>
      <c r="J1413" s="201">
        <f>ROUND(I1413*H1413,2)</f>
        <v>0</v>
      </c>
      <c r="K1413" s="197" t="s">
        <v>21</v>
      </c>
      <c r="L1413" s="41"/>
      <c r="M1413" s="202" t="s">
        <v>21</v>
      </c>
      <c r="N1413" s="203" t="s">
        <v>44</v>
      </c>
      <c r="O1413" s="66"/>
      <c r="P1413" s="204">
        <f>O1413*H1413</f>
        <v>0</v>
      </c>
      <c r="Q1413" s="204">
        <v>0</v>
      </c>
      <c r="R1413" s="204">
        <f>Q1413*H1413</f>
        <v>0</v>
      </c>
      <c r="S1413" s="204">
        <v>0</v>
      </c>
      <c r="T1413" s="205">
        <f>S1413*H1413</f>
        <v>0</v>
      </c>
      <c r="U1413" s="36"/>
      <c r="V1413" s="36"/>
      <c r="W1413" s="36"/>
      <c r="X1413" s="36"/>
      <c r="Y1413" s="36"/>
      <c r="Z1413" s="36"/>
      <c r="AA1413" s="36"/>
      <c r="AB1413" s="36"/>
      <c r="AC1413" s="36"/>
      <c r="AD1413" s="36"/>
      <c r="AE1413" s="36"/>
      <c r="AR1413" s="206" t="s">
        <v>327</v>
      </c>
      <c r="AT1413" s="206" t="s">
        <v>214</v>
      </c>
      <c r="AU1413" s="206" t="s">
        <v>81</v>
      </c>
      <c r="AY1413" s="19" t="s">
        <v>212</v>
      </c>
      <c r="BE1413" s="207">
        <f>IF(N1413="základní",J1413,0)</f>
        <v>0</v>
      </c>
      <c r="BF1413" s="207">
        <f>IF(N1413="snížená",J1413,0)</f>
        <v>0</v>
      </c>
      <c r="BG1413" s="207">
        <f>IF(N1413="zákl. přenesená",J1413,0)</f>
        <v>0</v>
      </c>
      <c r="BH1413" s="207">
        <f>IF(N1413="sníž. přenesená",J1413,0)</f>
        <v>0</v>
      </c>
      <c r="BI1413" s="207">
        <f>IF(N1413="nulová",J1413,0)</f>
        <v>0</v>
      </c>
      <c r="BJ1413" s="19" t="s">
        <v>79</v>
      </c>
      <c r="BK1413" s="207">
        <f>ROUND(I1413*H1413,2)</f>
        <v>0</v>
      </c>
      <c r="BL1413" s="19" t="s">
        <v>327</v>
      </c>
      <c r="BM1413" s="206" t="s">
        <v>1964</v>
      </c>
    </row>
    <row r="1414" spans="1:65" s="2" customFormat="1" ht="97.5">
      <c r="A1414" s="36"/>
      <c r="B1414" s="37"/>
      <c r="C1414" s="38"/>
      <c r="D1414" s="208" t="s">
        <v>292</v>
      </c>
      <c r="E1414" s="38"/>
      <c r="F1414" s="209" t="s">
        <v>1951</v>
      </c>
      <c r="G1414" s="38"/>
      <c r="H1414" s="38"/>
      <c r="I1414" s="119"/>
      <c r="J1414" s="38"/>
      <c r="K1414" s="38"/>
      <c r="L1414" s="41"/>
      <c r="M1414" s="210"/>
      <c r="N1414" s="211"/>
      <c r="O1414" s="66"/>
      <c r="P1414" s="66"/>
      <c r="Q1414" s="66"/>
      <c r="R1414" s="66"/>
      <c r="S1414" s="66"/>
      <c r="T1414" s="67"/>
      <c r="U1414" s="36"/>
      <c r="V1414" s="36"/>
      <c r="W1414" s="36"/>
      <c r="X1414" s="36"/>
      <c r="Y1414" s="36"/>
      <c r="Z1414" s="36"/>
      <c r="AA1414" s="36"/>
      <c r="AB1414" s="36"/>
      <c r="AC1414" s="36"/>
      <c r="AD1414" s="36"/>
      <c r="AE1414" s="36"/>
      <c r="AT1414" s="19" t="s">
        <v>292</v>
      </c>
      <c r="AU1414" s="19" t="s">
        <v>81</v>
      </c>
    </row>
    <row r="1415" spans="1:65" s="2" customFormat="1" ht="16.5" customHeight="1">
      <c r="A1415" s="36"/>
      <c r="B1415" s="37"/>
      <c r="C1415" s="195" t="s">
        <v>1965</v>
      </c>
      <c r="D1415" s="195" t="s">
        <v>214</v>
      </c>
      <c r="E1415" s="196" t="s">
        <v>1966</v>
      </c>
      <c r="F1415" s="197" t="s">
        <v>1967</v>
      </c>
      <c r="G1415" s="198" t="s">
        <v>1141</v>
      </c>
      <c r="H1415" s="199">
        <v>1</v>
      </c>
      <c r="I1415" s="200"/>
      <c r="J1415" s="201">
        <f>ROUND(I1415*H1415,2)</f>
        <v>0</v>
      </c>
      <c r="K1415" s="197" t="s">
        <v>21</v>
      </c>
      <c r="L1415" s="41"/>
      <c r="M1415" s="202" t="s">
        <v>21</v>
      </c>
      <c r="N1415" s="203" t="s">
        <v>44</v>
      </c>
      <c r="O1415" s="66"/>
      <c r="P1415" s="204">
        <f>O1415*H1415</f>
        <v>0</v>
      </c>
      <c r="Q1415" s="204">
        <v>0</v>
      </c>
      <c r="R1415" s="204">
        <f>Q1415*H1415</f>
        <v>0</v>
      </c>
      <c r="S1415" s="204">
        <v>0</v>
      </c>
      <c r="T1415" s="205">
        <f>S1415*H1415</f>
        <v>0</v>
      </c>
      <c r="U1415" s="36"/>
      <c r="V1415" s="36"/>
      <c r="W1415" s="36"/>
      <c r="X1415" s="36"/>
      <c r="Y1415" s="36"/>
      <c r="Z1415" s="36"/>
      <c r="AA1415" s="36"/>
      <c r="AB1415" s="36"/>
      <c r="AC1415" s="36"/>
      <c r="AD1415" s="36"/>
      <c r="AE1415" s="36"/>
      <c r="AR1415" s="206" t="s">
        <v>327</v>
      </c>
      <c r="AT1415" s="206" t="s">
        <v>214</v>
      </c>
      <c r="AU1415" s="206" t="s">
        <v>81</v>
      </c>
      <c r="AY1415" s="19" t="s">
        <v>212</v>
      </c>
      <c r="BE1415" s="207">
        <f>IF(N1415="základní",J1415,0)</f>
        <v>0</v>
      </c>
      <c r="BF1415" s="207">
        <f>IF(N1415="snížená",J1415,0)</f>
        <v>0</v>
      </c>
      <c r="BG1415" s="207">
        <f>IF(N1415="zákl. přenesená",J1415,0)</f>
        <v>0</v>
      </c>
      <c r="BH1415" s="207">
        <f>IF(N1415="sníž. přenesená",J1415,0)</f>
        <v>0</v>
      </c>
      <c r="BI1415" s="207">
        <f>IF(N1415="nulová",J1415,0)</f>
        <v>0</v>
      </c>
      <c r="BJ1415" s="19" t="s">
        <v>79</v>
      </c>
      <c r="BK1415" s="207">
        <f>ROUND(I1415*H1415,2)</f>
        <v>0</v>
      </c>
      <c r="BL1415" s="19" t="s">
        <v>327</v>
      </c>
      <c r="BM1415" s="206" t="s">
        <v>1968</v>
      </c>
    </row>
    <row r="1416" spans="1:65" s="2" customFormat="1" ht="126.75">
      <c r="A1416" s="36"/>
      <c r="B1416" s="37"/>
      <c r="C1416" s="38"/>
      <c r="D1416" s="208" t="s">
        <v>292</v>
      </c>
      <c r="E1416" s="38"/>
      <c r="F1416" s="209" t="s">
        <v>1960</v>
      </c>
      <c r="G1416" s="38"/>
      <c r="H1416" s="38"/>
      <c r="I1416" s="119"/>
      <c r="J1416" s="38"/>
      <c r="K1416" s="38"/>
      <c r="L1416" s="41"/>
      <c r="M1416" s="210"/>
      <c r="N1416" s="211"/>
      <c r="O1416" s="66"/>
      <c r="P1416" s="66"/>
      <c r="Q1416" s="66"/>
      <c r="R1416" s="66"/>
      <c r="S1416" s="66"/>
      <c r="T1416" s="67"/>
      <c r="U1416" s="36"/>
      <c r="V1416" s="36"/>
      <c r="W1416" s="36"/>
      <c r="X1416" s="36"/>
      <c r="Y1416" s="36"/>
      <c r="Z1416" s="36"/>
      <c r="AA1416" s="36"/>
      <c r="AB1416" s="36"/>
      <c r="AC1416" s="36"/>
      <c r="AD1416" s="36"/>
      <c r="AE1416" s="36"/>
      <c r="AT1416" s="19" t="s">
        <v>292</v>
      </c>
      <c r="AU1416" s="19" t="s">
        <v>81</v>
      </c>
    </row>
    <row r="1417" spans="1:65" s="2" customFormat="1" ht="16.5" customHeight="1">
      <c r="A1417" s="36"/>
      <c r="B1417" s="37"/>
      <c r="C1417" s="195" t="s">
        <v>1969</v>
      </c>
      <c r="D1417" s="195" t="s">
        <v>214</v>
      </c>
      <c r="E1417" s="196" t="s">
        <v>1970</v>
      </c>
      <c r="F1417" s="197" t="s">
        <v>1971</v>
      </c>
      <c r="G1417" s="198" t="s">
        <v>1141</v>
      </c>
      <c r="H1417" s="199">
        <v>1</v>
      </c>
      <c r="I1417" s="200"/>
      <c r="J1417" s="201">
        <f>ROUND(I1417*H1417,2)</f>
        <v>0</v>
      </c>
      <c r="K1417" s="197" t="s">
        <v>21</v>
      </c>
      <c r="L1417" s="41"/>
      <c r="M1417" s="202" t="s">
        <v>21</v>
      </c>
      <c r="N1417" s="203" t="s">
        <v>44</v>
      </c>
      <c r="O1417" s="66"/>
      <c r="P1417" s="204">
        <f>O1417*H1417</f>
        <v>0</v>
      </c>
      <c r="Q1417" s="204">
        <v>0</v>
      </c>
      <c r="R1417" s="204">
        <f>Q1417*H1417</f>
        <v>0</v>
      </c>
      <c r="S1417" s="204">
        <v>0</v>
      </c>
      <c r="T1417" s="205">
        <f>S1417*H1417</f>
        <v>0</v>
      </c>
      <c r="U1417" s="36"/>
      <c r="V1417" s="36"/>
      <c r="W1417" s="36"/>
      <c r="X1417" s="36"/>
      <c r="Y1417" s="36"/>
      <c r="Z1417" s="36"/>
      <c r="AA1417" s="36"/>
      <c r="AB1417" s="36"/>
      <c r="AC1417" s="36"/>
      <c r="AD1417" s="36"/>
      <c r="AE1417" s="36"/>
      <c r="AR1417" s="206" t="s">
        <v>327</v>
      </c>
      <c r="AT1417" s="206" t="s">
        <v>214</v>
      </c>
      <c r="AU1417" s="206" t="s">
        <v>81</v>
      </c>
      <c r="AY1417" s="19" t="s">
        <v>212</v>
      </c>
      <c r="BE1417" s="207">
        <f>IF(N1417="základní",J1417,0)</f>
        <v>0</v>
      </c>
      <c r="BF1417" s="207">
        <f>IF(N1417="snížená",J1417,0)</f>
        <v>0</v>
      </c>
      <c r="BG1417" s="207">
        <f>IF(N1417="zákl. přenesená",J1417,0)</f>
        <v>0</v>
      </c>
      <c r="BH1417" s="207">
        <f>IF(N1417="sníž. přenesená",J1417,0)</f>
        <v>0</v>
      </c>
      <c r="BI1417" s="207">
        <f>IF(N1417="nulová",J1417,0)</f>
        <v>0</v>
      </c>
      <c r="BJ1417" s="19" t="s">
        <v>79</v>
      </c>
      <c r="BK1417" s="207">
        <f>ROUND(I1417*H1417,2)</f>
        <v>0</v>
      </c>
      <c r="BL1417" s="19" t="s">
        <v>327</v>
      </c>
      <c r="BM1417" s="206" t="s">
        <v>1972</v>
      </c>
    </row>
    <row r="1418" spans="1:65" s="2" customFormat="1" ht="97.5">
      <c r="A1418" s="36"/>
      <c r="B1418" s="37"/>
      <c r="C1418" s="38"/>
      <c r="D1418" s="208" t="s">
        <v>292</v>
      </c>
      <c r="E1418" s="38"/>
      <c r="F1418" s="209" t="s">
        <v>1951</v>
      </c>
      <c r="G1418" s="38"/>
      <c r="H1418" s="38"/>
      <c r="I1418" s="119"/>
      <c r="J1418" s="38"/>
      <c r="K1418" s="38"/>
      <c r="L1418" s="41"/>
      <c r="M1418" s="210"/>
      <c r="N1418" s="211"/>
      <c r="O1418" s="66"/>
      <c r="P1418" s="66"/>
      <c r="Q1418" s="66"/>
      <c r="R1418" s="66"/>
      <c r="S1418" s="66"/>
      <c r="T1418" s="67"/>
      <c r="U1418" s="36"/>
      <c r="V1418" s="36"/>
      <c r="W1418" s="36"/>
      <c r="X1418" s="36"/>
      <c r="Y1418" s="36"/>
      <c r="Z1418" s="36"/>
      <c r="AA1418" s="36"/>
      <c r="AB1418" s="36"/>
      <c r="AC1418" s="36"/>
      <c r="AD1418" s="36"/>
      <c r="AE1418" s="36"/>
      <c r="AT1418" s="19" t="s">
        <v>292</v>
      </c>
      <c r="AU1418" s="19" t="s">
        <v>81</v>
      </c>
    </row>
    <row r="1419" spans="1:65" s="2" customFormat="1" ht="16.5" customHeight="1">
      <c r="A1419" s="36"/>
      <c r="B1419" s="37"/>
      <c r="C1419" s="195" t="s">
        <v>1973</v>
      </c>
      <c r="D1419" s="195" t="s">
        <v>214</v>
      </c>
      <c r="E1419" s="196" t="s">
        <v>1974</v>
      </c>
      <c r="F1419" s="197" t="s">
        <v>1975</v>
      </c>
      <c r="G1419" s="198" t="s">
        <v>1141</v>
      </c>
      <c r="H1419" s="199">
        <v>1</v>
      </c>
      <c r="I1419" s="200"/>
      <c r="J1419" s="201">
        <f>ROUND(I1419*H1419,2)</f>
        <v>0</v>
      </c>
      <c r="K1419" s="197" t="s">
        <v>21</v>
      </c>
      <c r="L1419" s="41"/>
      <c r="M1419" s="202" t="s">
        <v>21</v>
      </c>
      <c r="N1419" s="203" t="s">
        <v>44</v>
      </c>
      <c r="O1419" s="66"/>
      <c r="P1419" s="204">
        <f>O1419*H1419</f>
        <v>0</v>
      </c>
      <c r="Q1419" s="204">
        <v>0</v>
      </c>
      <c r="R1419" s="204">
        <f>Q1419*H1419</f>
        <v>0</v>
      </c>
      <c r="S1419" s="204">
        <v>0</v>
      </c>
      <c r="T1419" s="205">
        <f>S1419*H1419</f>
        <v>0</v>
      </c>
      <c r="U1419" s="36"/>
      <c r="V1419" s="36"/>
      <c r="W1419" s="36"/>
      <c r="X1419" s="36"/>
      <c r="Y1419" s="36"/>
      <c r="Z1419" s="36"/>
      <c r="AA1419" s="36"/>
      <c r="AB1419" s="36"/>
      <c r="AC1419" s="36"/>
      <c r="AD1419" s="36"/>
      <c r="AE1419" s="36"/>
      <c r="AR1419" s="206" t="s">
        <v>327</v>
      </c>
      <c r="AT1419" s="206" t="s">
        <v>214</v>
      </c>
      <c r="AU1419" s="206" t="s">
        <v>81</v>
      </c>
      <c r="AY1419" s="19" t="s">
        <v>212</v>
      </c>
      <c r="BE1419" s="207">
        <f>IF(N1419="základní",J1419,0)</f>
        <v>0</v>
      </c>
      <c r="BF1419" s="207">
        <f>IF(N1419="snížená",J1419,0)</f>
        <v>0</v>
      </c>
      <c r="BG1419" s="207">
        <f>IF(N1419="zákl. přenesená",J1419,0)</f>
        <v>0</v>
      </c>
      <c r="BH1419" s="207">
        <f>IF(N1419="sníž. přenesená",J1419,0)</f>
        <v>0</v>
      </c>
      <c r="BI1419" s="207">
        <f>IF(N1419="nulová",J1419,0)</f>
        <v>0</v>
      </c>
      <c r="BJ1419" s="19" t="s">
        <v>79</v>
      </c>
      <c r="BK1419" s="207">
        <f>ROUND(I1419*H1419,2)</f>
        <v>0</v>
      </c>
      <c r="BL1419" s="19" t="s">
        <v>327</v>
      </c>
      <c r="BM1419" s="206" t="s">
        <v>1976</v>
      </c>
    </row>
    <row r="1420" spans="1:65" s="2" customFormat="1" ht="126.75">
      <c r="A1420" s="36"/>
      <c r="B1420" s="37"/>
      <c r="C1420" s="38"/>
      <c r="D1420" s="208" t="s">
        <v>292</v>
      </c>
      <c r="E1420" s="38"/>
      <c r="F1420" s="209" t="s">
        <v>1960</v>
      </c>
      <c r="G1420" s="38"/>
      <c r="H1420" s="38"/>
      <c r="I1420" s="119"/>
      <c r="J1420" s="38"/>
      <c r="K1420" s="38"/>
      <c r="L1420" s="41"/>
      <c r="M1420" s="210"/>
      <c r="N1420" s="211"/>
      <c r="O1420" s="66"/>
      <c r="P1420" s="66"/>
      <c r="Q1420" s="66"/>
      <c r="R1420" s="66"/>
      <c r="S1420" s="66"/>
      <c r="T1420" s="67"/>
      <c r="U1420" s="36"/>
      <c r="V1420" s="36"/>
      <c r="W1420" s="36"/>
      <c r="X1420" s="36"/>
      <c r="Y1420" s="36"/>
      <c r="Z1420" s="36"/>
      <c r="AA1420" s="36"/>
      <c r="AB1420" s="36"/>
      <c r="AC1420" s="36"/>
      <c r="AD1420" s="36"/>
      <c r="AE1420" s="36"/>
      <c r="AT1420" s="19" t="s">
        <v>292</v>
      </c>
      <c r="AU1420" s="19" t="s">
        <v>81</v>
      </c>
    </row>
    <row r="1421" spans="1:65" s="2" customFormat="1" ht="16.5" customHeight="1">
      <c r="A1421" s="36"/>
      <c r="B1421" s="37"/>
      <c r="C1421" s="195" t="s">
        <v>1977</v>
      </c>
      <c r="D1421" s="195" t="s">
        <v>214</v>
      </c>
      <c r="E1421" s="196" t="s">
        <v>1978</v>
      </c>
      <c r="F1421" s="197" t="s">
        <v>1979</v>
      </c>
      <c r="G1421" s="198" t="s">
        <v>1141</v>
      </c>
      <c r="H1421" s="199">
        <v>1</v>
      </c>
      <c r="I1421" s="200"/>
      <c r="J1421" s="201">
        <f>ROUND(I1421*H1421,2)</f>
        <v>0</v>
      </c>
      <c r="K1421" s="197" t="s">
        <v>21</v>
      </c>
      <c r="L1421" s="41"/>
      <c r="M1421" s="202" t="s">
        <v>21</v>
      </c>
      <c r="N1421" s="203" t="s">
        <v>44</v>
      </c>
      <c r="O1421" s="66"/>
      <c r="P1421" s="204">
        <f>O1421*H1421</f>
        <v>0</v>
      </c>
      <c r="Q1421" s="204">
        <v>0</v>
      </c>
      <c r="R1421" s="204">
        <f>Q1421*H1421</f>
        <v>0</v>
      </c>
      <c r="S1421" s="204">
        <v>0</v>
      </c>
      <c r="T1421" s="205">
        <f>S1421*H1421</f>
        <v>0</v>
      </c>
      <c r="U1421" s="36"/>
      <c r="V1421" s="36"/>
      <c r="W1421" s="36"/>
      <c r="X1421" s="36"/>
      <c r="Y1421" s="36"/>
      <c r="Z1421" s="36"/>
      <c r="AA1421" s="36"/>
      <c r="AB1421" s="36"/>
      <c r="AC1421" s="36"/>
      <c r="AD1421" s="36"/>
      <c r="AE1421" s="36"/>
      <c r="AR1421" s="206" t="s">
        <v>327</v>
      </c>
      <c r="AT1421" s="206" t="s">
        <v>214</v>
      </c>
      <c r="AU1421" s="206" t="s">
        <v>81</v>
      </c>
      <c r="AY1421" s="19" t="s">
        <v>212</v>
      </c>
      <c r="BE1421" s="207">
        <f>IF(N1421="základní",J1421,0)</f>
        <v>0</v>
      </c>
      <c r="BF1421" s="207">
        <f>IF(N1421="snížená",J1421,0)</f>
        <v>0</v>
      </c>
      <c r="BG1421" s="207">
        <f>IF(N1421="zákl. přenesená",J1421,0)</f>
        <v>0</v>
      </c>
      <c r="BH1421" s="207">
        <f>IF(N1421="sníž. přenesená",J1421,0)</f>
        <v>0</v>
      </c>
      <c r="BI1421" s="207">
        <f>IF(N1421="nulová",J1421,0)</f>
        <v>0</v>
      </c>
      <c r="BJ1421" s="19" t="s">
        <v>79</v>
      </c>
      <c r="BK1421" s="207">
        <f>ROUND(I1421*H1421,2)</f>
        <v>0</v>
      </c>
      <c r="BL1421" s="19" t="s">
        <v>327</v>
      </c>
      <c r="BM1421" s="206" t="s">
        <v>1980</v>
      </c>
    </row>
    <row r="1422" spans="1:65" s="2" customFormat="1" ht="136.5">
      <c r="A1422" s="36"/>
      <c r="B1422" s="37"/>
      <c r="C1422" s="38"/>
      <c r="D1422" s="208" t="s">
        <v>292</v>
      </c>
      <c r="E1422" s="38"/>
      <c r="F1422" s="209" t="s">
        <v>1981</v>
      </c>
      <c r="G1422" s="38"/>
      <c r="H1422" s="38"/>
      <c r="I1422" s="119"/>
      <c r="J1422" s="38"/>
      <c r="K1422" s="38"/>
      <c r="L1422" s="41"/>
      <c r="M1422" s="210"/>
      <c r="N1422" s="211"/>
      <c r="O1422" s="66"/>
      <c r="P1422" s="66"/>
      <c r="Q1422" s="66"/>
      <c r="R1422" s="66"/>
      <c r="S1422" s="66"/>
      <c r="T1422" s="67"/>
      <c r="U1422" s="36"/>
      <c r="V1422" s="36"/>
      <c r="W1422" s="36"/>
      <c r="X1422" s="36"/>
      <c r="Y1422" s="36"/>
      <c r="Z1422" s="36"/>
      <c r="AA1422" s="36"/>
      <c r="AB1422" s="36"/>
      <c r="AC1422" s="36"/>
      <c r="AD1422" s="36"/>
      <c r="AE1422" s="36"/>
      <c r="AT1422" s="19" t="s">
        <v>292</v>
      </c>
      <c r="AU1422" s="19" t="s">
        <v>81</v>
      </c>
    </row>
    <row r="1423" spans="1:65" s="2" customFormat="1" ht="16.5" customHeight="1">
      <c r="A1423" s="36"/>
      <c r="B1423" s="37"/>
      <c r="C1423" s="195" t="s">
        <v>1982</v>
      </c>
      <c r="D1423" s="195" t="s">
        <v>214</v>
      </c>
      <c r="E1423" s="196" t="s">
        <v>1983</v>
      </c>
      <c r="F1423" s="197" t="s">
        <v>1984</v>
      </c>
      <c r="G1423" s="198" t="s">
        <v>1148</v>
      </c>
      <c r="H1423" s="199">
        <v>1</v>
      </c>
      <c r="I1423" s="200"/>
      <c r="J1423" s="201">
        <f>ROUND(I1423*H1423,2)</f>
        <v>0</v>
      </c>
      <c r="K1423" s="197" t="s">
        <v>21</v>
      </c>
      <c r="L1423" s="41"/>
      <c r="M1423" s="202" t="s">
        <v>21</v>
      </c>
      <c r="N1423" s="203" t="s">
        <v>44</v>
      </c>
      <c r="O1423" s="66"/>
      <c r="P1423" s="204">
        <f>O1423*H1423</f>
        <v>0</v>
      </c>
      <c r="Q1423" s="204">
        <v>0</v>
      </c>
      <c r="R1423" s="204">
        <f>Q1423*H1423</f>
        <v>0</v>
      </c>
      <c r="S1423" s="204">
        <v>0</v>
      </c>
      <c r="T1423" s="205">
        <f>S1423*H1423</f>
        <v>0</v>
      </c>
      <c r="U1423" s="36"/>
      <c r="V1423" s="36"/>
      <c r="W1423" s="36"/>
      <c r="X1423" s="36"/>
      <c r="Y1423" s="36"/>
      <c r="Z1423" s="36"/>
      <c r="AA1423" s="36"/>
      <c r="AB1423" s="36"/>
      <c r="AC1423" s="36"/>
      <c r="AD1423" s="36"/>
      <c r="AE1423" s="36"/>
      <c r="AR1423" s="206" t="s">
        <v>327</v>
      </c>
      <c r="AT1423" s="206" t="s">
        <v>214</v>
      </c>
      <c r="AU1423" s="206" t="s">
        <v>81</v>
      </c>
      <c r="AY1423" s="19" t="s">
        <v>212</v>
      </c>
      <c r="BE1423" s="207">
        <f>IF(N1423="základní",J1423,0)</f>
        <v>0</v>
      </c>
      <c r="BF1423" s="207">
        <f>IF(N1423="snížená",J1423,0)</f>
        <v>0</v>
      </c>
      <c r="BG1423" s="207">
        <f>IF(N1423="zákl. přenesená",J1423,0)</f>
        <v>0</v>
      </c>
      <c r="BH1423" s="207">
        <f>IF(N1423="sníž. přenesená",J1423,0)</f>
        <v>0</v>
      </c>
      <c r="BI1423" s="207">
        <f>IF(N1423="nulová",J1423,0)</f>
        <v>0</v>
      </c>
      <c r="BJ1423" s="19" t="s">
        <v>79</v>
      </c>
      <c r="BK1423" s="207">
        <f>ROUND(I1423*H1423,2)</f>
        <v>0</v>
      </c>
      <c r="BL1423" s="19" t="s">
        <v>327</v>
      </c>
      <c r="BM1423" s="206" t="s">
        <v>1985</v>
      </c>
    </row>
    <row r="1424" spans="1:65" s="2" customFormat="1" ht="97.5">
      <c r="A1424" s="36"/>
      <c r="B1424" s="37"/>
      <c r="C1424" s="38"/>
      <c r="D1424" s="208" t="s">
        <v>292</v>
      </c>
      <c r="E1424" s="38"/>
      <c r="F1424" s="209" t="s">
        <v>1986</v>
      </c>
      <c r="G1424" s="38"/>
      <c r="H1424" s="38"/>
      <c r="I1424" s="119"/>
      <c r="J1424" s="38"/>
      <c r="K1424" s="38"/>
      <c r="L1424" s="41"/>
      <c r="M1424" s="210"/>
      <c r="N1424" s="211"/>
      <c r="O1424" s="66"/>
      <c r="P1424" s="66"/>
      <c r="Q1424" s="66"/>
      <c r="R1424" s="66"/>
      <c r="S1424" s="66"/>
      <c r="T1424" s="67"/>
      <c r="U1424" s="36"/>
      <c r="V1424" s="36"/>
      <c r="W1424" s="36"/>
      <c r="X1424" s="36"/>
      <c r="Y1424" s="36"/>
      <c r="Z1424" s="36"/>
      <c r="AA1424" s="36"/>
      <c r="AB1424" s="36"/>
      <c r="AC1424" s="36"/>
      <c r="AD1424" s="36"/>
      <c r="AE1424" s="36"/>
      <c r="AT1424" s="19" t="s">
        <v>292</v>
      </c>
      <c r="AU1424" s="19" t="s">
        <v>81</v>
      </c>
    </row>
    <row r="1425" spans="1:65" s="2" customFormat="1" ht="16.5" customHeight="1">
      <c r="A1425" s="36"/>
      <c r="B1425" s="37"/>
      <c r="C1425" s="195" t="s">
        <v>1987</v>
      </c>
      <c r="D1425" s="195" t="s">
        <v>214</v>
      </c>
      <c r="E1425" s="196" t="s">
        <v>1988</v>
      </c>
      <c r="F1425" s="197" t="s">
        <v>1989</v>
      </c>
      <c r="G1425" s="198" t="s">
        <v>1148</v>
      </c>
      <c r="H1425" s="199">
        <v>1</v>
      </c>
      <c r="I1425" s="200"/>
      <c r="J1425" s="201">
        <f>ROUND(I1425*H1425,2)</f>
        <v>0</v>
      </c>
      <c r="K1425" s="197" t="s">
        <v>21</v>
      </c>
      <c r="L1425" s="41"/>
      <c r="M1425" s="202" t="s">
        <v>21</v>
      </c>
      <c r="N1425" s="203" t="s">
        <v>44</v>
      </c>
      <c r="O1425" s="66"/>
      <c r="P1425" s="204">
        <f>O1425*H1425</f>
        <v>0</v>
      </c>
      <c r="Q1425" s="204">
        <v>0</v>
      </c>
      <c r="R1425" s="204">
        <f>Q1425*H1425</f>
        <v>0</v>
      </c>
      <c r="S1425" s="204">
        <v>0</v>
      </c>
      <c r="T1425" s="205">
        <f>S1425*H1425</f>
        <v>0</v>
      </c>
      <c r="U1425" s="36"/>
      <c r="V1425" s="36"/>
      <c r="W1425" s="36"/>
      <c r="X1425" s="36"/>
      <c r="Y1425" s="36"/>
      <c r="Z1425" s="36"/>
      <c r="AA1425" s="36"/>
      <c r="AB1425" s="36"/>
      <c r="AC1425" s="36"/>
      <c r="AD1425" s="36"/>
      <c r="AE1425" s="36"/>
      <c r="AR1425" s="206" t="s">
        <v>327</v>
      </c>
      <c r="AT1425" s="206" t="s">
        <v>214</v>
      </c>
      <c r="AU1425" s="206" t="s">
        <v>81</v>
      </c>
      <c r="AY1425" s="19" t="s">
        <v>212</v>
      </c>
      <c r="BE1425" s="207">
        <f>IF(N1425="základní",J1425,0)</f>
        <v>0</v>
      </c>
      <c r="BF1425" s="207">
        <f>IF(N1425="snížená",J1425,0)</f>
        <v>0</v>
      </c>
      <c r="BG1425" s="207">
        <f>IF(N1425="zákl. přenesená",J1425,0)</f>
        <v>0</v>
      </c>
      <c r="BH1425" s="207">
        <f>IF(N1425="sníž. přenesená",J1425,0)</f>
        <v>0</v>
      </c>
      <c r="BI1425" s="207">
        <f>IF(N1425="nulová",J1425,0)</f>
        <v>0</v>
      </c>
      <c r="BJ1425" s="19" t="s">
        <v>79</v>
      </c>
      <c r="BK1425" s="207">
        <f>ROUND(I1425*H1425,2)</f>
        <v>0</v>
      </c>
      <c r="BL1425" s="19" t="s">
        <v>327</v>
      </c>
      <c r="BM1425" s="206" t="s">
        <v>1990</v>
      </c>
    </row>
    <row r="1426" spans="1:65" s="2" customFormat="1" ht="97.5">
      <c r="A1426" s="36"/>
      <c r="B1426" s="37"/>
      <c r="C1426" s="38"/>
      <c r="D1426" s="208" t="s">
        <v>292</v>
      </c>
      <c r="E1426" s="38"/>
      <c r="F1426" s="209" t="s">
        <v>1991</v>
      </c>
      <c r="G1426" s="38"/>
      <c r="H1426" s="38"/>
      <c r="I1426" s="119"/>
      <c r="J1426" s="38"/>
      <c r="K1426" s="38"/>
      <c r="L1426" s="41"/>
      <c r="M1426" s="210"/>
      <c r="N1426" s="211"/>
      <c r="O1426" s="66"/>
      <c r="P1426" s="66"/>
      <c r="Q1426" s="66"/>
      <c r="R1426" s="66"/>
      <c r="S1426" s="66"/>
      <c r="T1426" s="67"/>
      <c r="U1426" s="36"/>
      <c r="V1426" s="36"/>
      <c r="W1426" s="36"/>
      <c r="X1426" s="36"/>
      <c r="Y1426" s="36"/>
      <c r="Z1426" s="36"/>
      <c r="AA1426" s="36"/>
      <c r="AB1426" s="36"/>
      <c r="AC1426" s="36"/>
      <c r="AD1426" s="36"/>
      <c r="AE1426" s="36"/>
      <c r="AT1426" s="19" t="s">
        <v>292</v>
      </c>
      <c r="AU1426" s="19" t="s">
        <v>81</v>
      </c>
    </row>
    <row r="1427" spans="1:65" s="2" customFormat="1" ht="16.5" customHeight="1">
      <c r="A1427" s="36"/>
      <c r="B1427" s="37"/>
      <c r="C1427" s="195" t="s">
        <v>1992</v>
      </c>
      <c r="D1427" s="195" t="s">
        <v>214</v>
      </c>
      <c r="E1427" s="196" t="s">
        <v>1993</v>
      </c>
      <c r="F1427" s="197" t="s">
        <v>1994</v>
      </c>
      <c r="G1427" s="198" t="s">
        <v>1148</v>
      </c>
      <c r="H1427" s="199">
        <v>3</v>
      </c>
      <c r="I1427" s="200"/>
      <c r="J1427" s="201">
        <f>ROUND(I1427*H1427,2)</f>
        <v>0</v>
      </c>
      <c r="K1427" s="197" t="s">
        <v>21</v>
      </c>
      <c r="L1427" s="41"/>
      <c r="M1427" s="202" t="s">
        <v>21</v>
      </c>
      <c r="N1427" s="203" t="s">
        <v>44</v>
      </c>
      <c r="O1427" s="66"/>
      <c r="P1427" s="204">
        <f>O1427*H1427</f>
        <v>0</v>
      </c>
      <c r="Q1427" s="204">
        <v>0</v>
      </c>
      <c r="R1427" s="204">
        <f>Q1427*H1427</f>
        <v>0</v>
      </c>
      <c r="S1427" s="204">
        <v>0</v>
      </c>
      <c r="T1427" s="205">
        <f>S1427*H1427</f>
        <v>0</v>
      </c>
      <c r="U1427" s="36"/>
      <c r="V1427" s="36"/>
      <c r="W1427" s="36"/>
      <c r="X1427" s="36"/>
      <c r="Y1427" s="36"/>
      <c r="Z1427" s="36"/>
      <c r="AA1427" s="36"/>
      <c r="AB1427" s="36"/>
      <c r="AC1427" s="36"/>
      <c r="AD1427" s="36"/>
      <c r="AE1427" s="36"/>
      <c r="AR1427" s="206" t="s">
        <v>327</v>
      </c>
      <c r="AT1427" s="206" t="s">
        <v>214</v>
      </c>
      <c r="AU1427" s="206" t="s">
        <v>81</v>
      </c>
      <c r="AY1427" s="19" t="s">
        <v>212</v>
      </c>
      <c r="BE1427" s="207">
        <f>IF(N1427="základní",J1427,0)</f>
        <v>0</v>
      </c>
      <c r="BF1427" s="207">
        <f>IF(N1427="snížená",J1427,0)</f>
        <v>0</v>
      </c>
      <c r="BG1427" s="207">
        <f>IF(N1427="zákl. přenesená",J1427,0)</f>
        <v>0</v>
      </c>
      <c r="BH1427" s="207">
        <f>IF(N1427="sníž. přenesená",J1427,0)</f>
        <v>0</v>
      </c>
      <c r="BI1427" s="207">
        <f>IF(N1427="nulová",J1427,0)</f>
        <v>0</v>
      </c>
      <c r="BJ1427" s="19" t="s">
        <v>79</v>
      </c>
      <c r="BK1427" s="207">
        <f>ROUND(I1427*H1427,2)</f>
        <v>0</v>
      </c>
      <c r="BL1427" s="19" t="s">
        <v>327</v>
      </c>
      <c r="BM1427" s="206" t="s">
        <v>1995</v>
      </c>
    </row>
    <row r="1428" spans="1:65" s="2" customFormat="1" ht="107.25">
      <c r="A1428" s="36"/>
      <c r="B1428" s="37"/>
      <c r="C1428" s="38"/>
      <c r="D1428" s="208" t="s">
        <v>292</v>
      </c>
      <c r="E1428" s="38"/>
      <c r="F1428" s="209" t="s">
        <v>1996</v>
      </c>
      <c r="G1428" s="38"/>
      <c r="H1428" s="38"/>
      <c r="I1428" s="119"/>
      <c r="J1428" s="38"/>
      <c r="K1428" s="38"/>
      <c r="L1428" s="41"/>
      <c r="M1428" s="210"/>
      <c r="N1428" s="211"/>
      <c r="O1428" s="66"/>
      <c r="P1428" s="66"/>
      <c r="Q1428" s="66"/>
      <c r="R1428" s="66"/>
      <c r="S1428" s="66"/>
      <c r="T1428" s="67"/>
      <c r="U1428" s="36"/>
      <c r="V1428" s="36"/>
      <c r="W1428" s="36"/>
      <c r="X1428" s="36"/>
      <c r="Y1428" s="36"/>
      <c r="Z1428" s="36"/>
      <c r="AA1428" s="36"/>
      <c r="AB1428" s="36"/>
      <c r="AC1428" s="36"/>
      <c r="AD1428" s="36"/>
      <c r="AE1428" s="36"/>
      <c r="AT1428" s="19" t="s">
        <v>292</v>
      </c>
      <c r="AU1428" s="19" t="s">
        <v>81</v>
      </c>
    </row>
    <row r="1429" spans="1:65" s="2" customFormat="1" ht="16.5" customHeight="1">
      <c r="A1429" s="36"/>
      <c r="B1429" s="37"/>
      <c r="C1429" s="195" t="s">
        <v>1997</v>
      </c>
      <c r="D1429" s="195" t="s">
        <v>214</v>
      </c>
      <c r="E1429" s="196" t="s">
        <v>1998</v>
      </c>
      <c r="F1429" s="197" t="s">
        <v>1999</v>
      </c>
      <c r="G1429" s="198" t="s">
        <v>1148</v>
      </c>
      <c r="H1429" s="199">
        <v>1</v>
      </c>
      <c r="I1429" s="200"/>
      <c r="J1429" s="201">
        <f>ROUND(I1429*H1429,2)</f>
        <v>0</v>
      </c>
      <c r="K1429" s="197" t="s">
        <v>21</v>
      </c>
      <c r="L1429" s="41"/>
      <c r="M1429" s="202" t="s">
        <v>21</v>
      </c>
      <c r="N1429" s="203" t="s">
        <v>44</v>
      </c>
      <c r="O1429" s="66"/>
      <c r="P1429" s="204">
        <f>O1429*H1429</f>
        <v>0</v>
      </c>
      <c r="Q1429" s="204">
        <v>0</v>
      </c>
      <c r="R1429" s="204">
        <f>Q1429*H1429</f>
        <v>0</v>
      </c>
      <c r="S1429" s="204">
        <v>0</v>
      </c>
      <c r="T1429" s="205">
        <f>S1429*H1429</f>
        <v>0</v>
      </c>
      <c r="U1429" s="36"/>
      <c r="V1429" s="36"/>
      <c r="W1429" s="36"/>
      <c r="X1429" s="36"/>
      <c r="Y1429" s="36"/>
      <c r="Z1429" s="36"/>
      <c r="AA1429" s="36"/>
      <c r="AB1429" s="36"/>
      <c r="AC1429" s="36"/>
      <c r="AD1429" s="36"/>
      <c r="AE1429" s="36"/>
      <c r="AR1429" s="206" t="s">
        <v>327</v>
      </c>
      <c r="AT1429" s="206" t="s">
        <v>214</v>
      </c>
      <c r="AU1429" s="206" t="s">
        <v>81</v>
      </c>
      <c r="AY1429" s="19" t="s">
        <v>212</v>
      </c>
      <c r="BE1429" s="207">
        <f>IF(N1429="základní",J1429,0)</f>
        <v>0</v>
      </c>
      <c r="BF1429" s="207">
        <f>IF(N1429="snížená",J1429,0)</f>
        <v>0</v>
      </c>
      <c r="BG1429" s="207">
        <f>IF(N1429="zákl. přenesená",J1429,0)</f>
        <v>0</v>
      </c>
      <c r="BH1429" s="207">
        <f>IF(N1429="sníž. přenesená",J1429,0)</f>
        <v>0</v>
      </c>
      <c r="BI1429" s="207">
        <f>IF(N1429="nulová",J1429,0)</f>
        <v>0</v>
      </c>
      <c r="BJ1429" s="19" t="s">
        <v>79</v>
      </c>
      <c r="BK1429" s="207">
        <f>ROUND(I1429*H1429,2)</f>
        <v>0</v>
      </c>
      <c r="BL1429" s="19" t="s">
        <v>327</v>
      </c>
      <c r="BM1429" s="206" t="s">
        <v>2000</v>
      </c>
    </row>
    <row r="1430" spans="1:65" s="2" customFormat="1" ht="58.5">
      <c r="A1430" s="36"/>
      <c r="B1430" s="37"/>
      <c r="C1430" s="38"/>
      <c r="D1430" s="208" t="s">
        <v>292</v>
      </c>
      <c r="E1430" s="38"/>
      <c r="F1430" s="209" t="s">
        <v>2001</v>
      </c>
      <c r="G1430" s="38"/>
      <c r="H1430" s="38"/>
      <c r="I1430" s="119"/>
      <c r="J1430" s="38"/>
      <c r="K1430" s="38"/>
      <c r="L1430" s="41"/>
      <c r="M1430" s="210"/>
      <c r="N1430" s="211"/>
      <c r="O1430" s="66"/>
      <c r="P1430" s="66"/>
      <c r="Q1430" s="66"/>
      <c r="R1430" s="66"/>
      <c r="S1430" s="66"/>
      <c r="T1430" s="67"/>
      <c r="U1430" s="36"/>
      <c r="V1430" s="36"/>
      <c r="W1430" s="36"/>
      <c r="X1430" s="36"/>
      <c r="Y1430" s="36"/>
      <c r="Z1430" s="36"/>
      <c r="AA1430" s="36"/>
      <c r="AB1430" s="36"/>
      <c r="AC1430" s="36"/>
      <c r="AD1430" s="36"/>
      <c r="AE1430" s="36"/>
      <c r="AT1430" s="19" t="s">
        <v>292</v>
      </c>
      <c r="AU1430" s="19" t="s">
        <v>81</v>
      </c>
    </row>
    <row r="1431" spans="1:65" s="2" customFormat="1" ht="16.5" customHeight="1">
      <c r="A1431" s="36"/>
      <c r="B1431" s="37"/>
      <c r="C1431" s="195" t="s">
        <v>2002</v>
      </c>
      <c r="D1431" s="195" t="s">
        <v>214</v>
      </c>
      <c r="E1431" s="196" t="s">
        <v>2003</v>
      </c>
      <c r="F1431" s="197" t="s">
        <v>2004</v>
      </c>
      <c r="G1431" s="198" t="s">
        <v>2005</v>
      </c>
      <c r="H1431" s="199">
        <v>1000</v>
      </c>
      <c r="I1431" s="200"/>
      <c r="J1431" s="201">
        <f>ROUND(I1431*H1431,2)</f>
        <v>0</v>
      </c>
      <c r="K1431" s="197" t="s">
        <v>21</v>
      </c>
      <c r="L1431" s="41"/>
      <c r="M1431" s="202" t="s">
        <v>21</v>
      </c>
      <c r="N1431" s="203" t="s">
        <v>44</v>
      </c>
      <c r="O1431" s="66"/>
      <c r="P1431" s="204">
        <f>O1431*H1431</f>
        <v>0</v>
      </c>
      <c r="Q1431" s="204">
        <v>0</v>
      </c>
      <c r="R1431" s="204">
        <f>Q1431*H1431</f>
        <v>0</v>
      </c>
      <c r="S1431" s="204">
        <v>0</v>
      </c>
      <c r="T1431" s="205">
        <f>S1431*H1431</f>
        <v>0</v>
      </c>
      <c r="U1431" s="36"/>
      <c r="V1431" s="36"/>
      <c r="W1431" s="36"/>
      <c r="X1431" s="36"/>
      <c r="Y1431" s="36"/>
      <c r="Z1431" s="36"/>
      <c r="AA1431" s="36"/>
      <c r="AB1431" s="36"/>
      <c r="AC1431" s="36"/>
      <c r="AD1431" s="36"/>
      <c r="AE1431" s="36"/>
      <c r="AR1431" s="206" t="s">
        <v>327</v>
      </c>
      <c r="AT1431" s="206" t="s">
        <v>214</v>
      </c>
      <c r="AU1431" s="206" t="s">
        <v>81</v>
      </c>
      <c r="AY1431" s="19" t="s">
        <v>212</v>
      </c>
      <c r="BE1431" s="207">
        <f>IF(N1431="základní",J1431,0)</f>
        <v>0</v>
      </c>
      <c r="BF1431" s="207">
        <f>IF(N1431="snížená",J1431,0)</f>
        <v>0</v>
      </c>
      <c r="BG1431" s="207">
        <f>IF(N1431="zákl. přenesená",J1431,0)</f>
        <v>0</v>
      </c>
      <c r="BH1431" s="207">
        <f>IF(N1431="sníž. přenesená",J1431,0)</f>
        <v>0</v>
      </c>
      <c r="BI1431" s="207">
        <f>IF(N1431="nulová",J1431,0)</f>
        <v>0</v>
      </c>
      <c r="BJ1431" s="19" t="s">
        <v>79</v>
      </c>
      <c r="BK1431" s="207">
        <f>ROUND(I1431*H1431,2)</f>
        <v>0</v>
      </c>
      <c r="BL1431" s="19" t="s">
        <v>327</v>
      </c>
      <c r="BM1431" s="206" t="s">
        <v>2006</v>
      </c>
    </row>
    <row r="1432" spans="1:65" s="2" customFormat="1" ht="78">
      <c r="A1432" s="36"/>
      <c r="B1432" s="37"/>
      <c r="C1432" s="38"/>
      <c r="D1432" s="208" t="s">
        <v>292</v>
      </c>
      <c r="E1432" s="38"/>
      <c r="F1432" s="209" t="s">
        <v>2007</v>
      </c>
      <c r="G1432" s="38"/>
      <c r="H1432" s="38"/>
      <c r="I1432" s="119"/>
      <c r="J1432" s="38"/>
      <c r="K1432" s="38"/>
      <c r="L1432" s="41"/>
      <c r="M1432" s="210"/>
      <c r="N1432" s="211"/>
      <c r="O1432" s="66"/>
      <c r="P1432" s="66"/>
      <c r="Q1432" s="66"/>
      <c r="R1432" s="66"/>
      <c r="S1432" s="66"/>
      <c r="T1432" s="67"/>
      <c r="U1432" s="36"/>
      <c r="V1432" s="36"/>
      <c r="W1432" s="36"/>
      <c r="X1432" s="36"/>
      <c r="Y1432" s="36"/>
      <c r="Z1432" s="36"/>
      <c r="AA1432" s="36"/>
      <c r="AB1432" s="36"/>
      <c r="AC1432" s="36"/>
      <c r="AD1432" s="36"/>
      <c r="AE1432" s="36"/>
      <c r="AT1432" s="19" t="s">
        <v>292</v>
      </c>
      <c r="AU1432" s="19" t="s">
        <v>81</v>
      </c>
    </row>
    <row r="1433" spans="1:65" s="2" customFormat="1" ht="16.5" customHeight="1">
      <c r="A1433" s="36"/>
      <c r="B1433" s="37"/>
      <c r="C1433" s="195" t="s">
        <v>2008</v>
      </c>
      <c r="D1433" s="195" t="s">
        <v>214</v>
      </c>
      <c r="E1433" s="196" t="s">
        <v>2009</v>
      </c>
      <c r="F1433" s="197" t="s">
        <v>2010</v>
      </c>
      <c r="G1433" s="198" t="s">
        <v>2005</v>
      </c>
      <c r="H1433" s="199">
        <v>2000</v>
      </c>
      <c r="I1433" s="200"/>
      <c r="J1433" s="201">
        <f>ROUND(I1433*H1433,2)</f>
        <v>0</v>
      </c>
      <c r="K1433" s="197" t="s">
        <v>21</v>
      </c>
      <c r="L1433" s="41"/>
      <c r="M1433" s="202" t="s">
        <v>21</v>
      </c>
      <c r="N1433" s="203" t="s">
        <v>44</v>
      </c>
      <c r="O1433" s="66"/>
      <c r="P1433" s="204">
        <f>O1433*H1433</f>
        <v>0</v>
      </c>
      <c r="Q1433" s="204">
        <v>0</v>
      </c>
      <c r="R1433" s="204">
        <f>Q1433*H1433</f>
        <v>0</v>
      </c>
      <c r="S1433" s="204">
        <v>0</v>
      </c>
      <c r="T1433" s="205">
        <f>S1433*H1433</f>
        <v>0</v>
      </c>
      <c r="U1433" s="36"/>
      <c r="V1433" s="36"/>
      <c r="W1433" s="36"/>
      <c r="X1433" s="36"/>
      <c r="Y1433" s="36"/>
      <c r="Z1433" s="36"/>
      <c r="AA1433" s="36"/>
      <c r="AB1433" s="36"/>
      <c r="AC1433" s="36"/>
      <c r="AD1433" s="36"/>
      <c r="AE1433" s="36"/>
      <c r="AR1433" s="206" t="s">
        <v>327</v>
      </c>
      <c r="AT1433" s="206" t="s">
        <v>214</v>
      </c>
      <c r="AU1433" s="206" t="s">
        <v>81</v>
      </c>
      <c r="AY1433" s="19" t="s">
        <v>212</v>
      </c>
      <c r="BE1433" s="207">
        <f>IF(N1433="základní",J1433,0)</f>
        <v>0</v>
      </c>
      <c r="BF1433" s="207">
        <f>IF(N1433="snížená",J1433,0)</f>
        <v>0</v>
      </c>
      <c r="BG1433" s="207">
        <f>IF(N1433="zákl. přenesená",J1433,0)</f>
        <v>0</v>
      </c>
      <c r="BH1433" s="207">
        <f>IF(N1433="sníž. přenesená",J1433,0)</f>
        <v>0</v>
      </c>
      <c r="BI1433" s="207">
        <f>IF(N1433="nulová",J1433,0)</f>
        <v>0</v>
      </c>
      <c r="BJ1433" s="19" t="s">
        <v>79</v>
      </c>
      <c r="BK1433" s="207">
        <f>ROUND(I1433*H1433,2)</f>
        <v>0</v>
      </c>
      <c r="BL1433" s="19" t="s">
        <v>327</v>
      </c>
      <c r="BM1433" s="206" t="s">
        <v>2011</v>
      </c>
    </row>
    <row r="1434" spans="1:65" s="2" customFormat="1" ht="78">
      <c r="A1434" s="36"/>
      <c r="B1434" s="37"/>
      <c r="C1434" s="38"/>
      <c r="D1434" s="208" t="s">
        <v>292</v>
      </c>
      <c r="E1434" s="38"/>
      <c r="F1434" s="209" t="s">
        <v>2012</v>
      </c>
      <c r="G1434" s="38"/>
      <c r="H1434" s="38"/>
      <c r="I1434" s="119"/>
      <c r="J1434" s="38"/>
      <c r="K1434" s="38"/>
      <c r="L1434" s="41"/>
      <c r="M1434" s="210"/>
      <c r="N1434" s="211"/>
      <c r="O1434" s="66"/>
      <c r="P1434" s="66"/>
      <c r="Q1434" s="66"/>
      <c r="R1434" s="66"/>
      <c r="S1434" s="66"/>
      <c r="T1434" s="67"/>
      <c r="U1434" s="36"/>
      <c r="V1434" s="36"/>
      <c r="W1434" s="36"/>
      <c r="X1434" s="36"/>
      <c r="Y1434" s="36"/>
      <c r="Z1434" s="36"/>
      <c r="AA1434" s="36"/>
      <c r="AB1434" s="36"/>
      <c r="AC1434" s="36"/>
      <c r="AD1434" s="36"/>
      <c r="AE1434" s="36"/>
      <c r="AT1434" s="19" t="s">
        <v>292</v>
      </c>
      <c r="AU1434" s="19" t="s">
        <v>81</v>
      </c>
    </row>
    <row r="1435" spans="1:65" s="2" customFormat="1" ht="21.75" customHeight="1">
      <c r="A1435" s="36"/>
      <c r="B1435" s="37"/>
      <c r="C1435" s="195" t="s">
        <v>2013</v>
      </c>
      <c r="D1435" s="195" t="s">
        <v>214</v>
      </c>
      <c r="E1435" s="196" t="s">
        <v>2014</v>
      </c>
      <c r="F1435" s="197" t="s">
        <v>2015</v>
      </c>
      <c r="G1435" s="198" t="s">
        <v>2016</v>
      </c>
      <c r="H1435" s="265"/>
      <c r="I1435" s="200"/>
      <c r="J1435" s="201">
        <f>ROUND(I1435*H1435,2)</f>
        <v>0</v>
      </c>
      <c r="K1435" s="197" t="s">
        <v>218</v>
      </c>
      <c r="L1435" s="41"/>
      <c r="M1435" s="202" t="s">
        <v>21</v>
      </c>
      <c r="N1435" s="203" t="s">
        <v>44</v>
      </c>
      <c r="O1435" s="66"/>
      <c r="P1435" s="204">
        <f>O1435*H1435</f>
        <v>0</v>
      </c>
      <c r="Q1435" s="204">
        <v>0</v>
      </c>
      <c r="R1435" s="204">
        <f>Q1435*H1435</f>
        <v>0</v>
      </c>
      <c r="S1435" s="204">
        <v>0</v>
      </c>
      <c r="T1435" s="205">
        <f>S1435*H1435</f>
        <v>0</v>
      </c>
      <c r="U1435" s="36"/>
      <c r="V1435" s="36"/>
      <c r="W1435" s="36"/>
      <c r="X1435" s="36"/>
      <c r="Y1435" s="36"/>
      <c r="Z1435" s="36"/>
      <c r="AA1435" s="36"/>
      <c r="AB1435" s="36"/>
      <c r="AC1435" s="36"/>
      <c r="AD1435" s="36"/>
      <c r="AE1435" s="36"/>
      <c r="AR1435" s="206" t="s">
        <v>327</v>
      </c>
      <c r="AT1435" s="206" t="s">
        <v>214</v>
      </c>
      <c r="AU1435" s="206" t="s">
        <v>81</v>
      </c>
      <c r="AY1435" s="19" t="s">
        <v>212</v>
      </c>
      <c r="BE1435" s="207">
        <f>IF(N1435="základní",J1435,0)</f>
        <v>0</v>
      </c>
      <c r="BF1435" s="207">
        <f>IF(N1435="snížená",J1435,0)</f>
        <v>0</v>
      </c>
      <c r="BG1435" s="207">
        <f>IF(N1435="zákl. přenesená",J1435,0)</f>
        <v>0</v>
      </c>
      <c r="BH1435" s="207">
        <f>IF(N1435="sníž. přenesená",J1435,0)</f>
        <v>0</v>
      </c>
      <c r="BI1435" s="207">
        <f>IF(N1435="nulová",J1435,0)</f>
        <v>0</v>
      </c>
      <c r="BJ1435" s="19" t="s">
        <v>79</v>
      </c>
      <c r="BK1435" s="207">
        <f>ROUND(I1435*H1435,2)</f>
        <v>0</v>
      </c>
      <c r="BL1435" s="19" t="s">
        <v>327</v>
      </c>
      <c r="BM1435" s="206" t="s">
        <v>2017</v>
      </c>
    </row>
    <row r="1436" spans="1:65" s="2" customFormat="1" ht="78">
      <c r="A1436" s="36"/>
      <c r="B1436" s="37"/>
      <c r="C1436" s="38"/>
      <c r="D1436" s="208" t="s">
        <v>220</v>
      </c>
      <c r="E1436" s="38"/>
      <c r="F1436" s="209" t="s">
        <v>2018</v>
      </c>
      <c r="G1436" s="38"/>
      <c r="H1436" s="38"/>
      <c r="I1436" s="119"/>
      <c r="J1436" s="38"/>
      <c r="K1436" s="38"/>
      <c r="L1436" s="41"/>
      <c r="M1436" s="210"/>
      <c r="N1436" s="211"/>
      <c r="O1436" s="66"/>
      <c r="P1436" s="66"/>
      <c r="Q1436" s="66"/>
      <c r="R1436" s="66"/>
      <c r="S1436" s="66"/>
      <c r="T1436" s="67"/>
      <c r="U1436" s="36"/>
      <c r="V1436" s="36"/>
      <c r="W1436" s="36"/>
      <c r="X1436" s="36"/>
      <c r="Y1436" s="36"/>
      <c r="Z1436" s="36"/>
      <c r="AA1436" s="36"/>
      <c r="AB1436" s="36"/>
      <c r="AC1436" s="36"/>
      <c r="AD1436" s="36"/>
      <c r="AE1436" s="36"/>
      <c r="AT1436" s="19" t="s">
        <v>220</v>
      </c>
      <c r="AU1436" s="19" t="s">
        <v>81</v>
      </c>
    </row>
    <row r="1437" spans="1:65" s="12" customFormat="1" ht="22.9" customHeight="1">
      <c r="B1437" s="179"/>
      <c r="C1437" s="180"/>
      <c r="D1437" s="181" t="s">
        <v>72</v>
      </c>
      <c r="E1437" s="193" t="s">
        <v>2019</v>
      </c>
      <c r="F1437" s="193" t="s">
        <v>2020</v>
      </c>
      <c r="G1437" s="180"/>
      <c r="H1437" s="180"/>
      <c r="I1437" s="183"/>
      <c r="J1437" s="194">
        <f>BK1437</f>
        <v>0</v>
      </c>
      <c r="K1437" s="180"/>
      <c r="L1437" s="185"/>
      <c r="M1437" s="186"/>
      <c r="N1437" s="187"/>
      <c r="O1437" s="187"/>
      <c r="P1437" s="188">
        <f>SUM(P1438:P1505)</f>
        <v>0</v>
      </c>
      <c r="Q1437" s="187"/>
      <c r="R1437" s="188">
        <f>SUM(R1438:R1505)</f>
        <v>2.0065816999999999</v>
      </c>
      <c r="S1437" s="187"/>
      <c r="T1437" s="189">
        <f>SUM(T1438:T1505)</f>
        <v>0</v>
      </c>
      <c r="AR1437" s="190" t="s">
        <v>81</v>
      </c>
      <c r="AT1437" s="191" t="s">
        <v>72</v>
      </c>
      <c r="AU1437" s="191" t="s">
        <v>79</v>
      </c>
      <c r="AY1437" s="190" t="s">
        <v>212</v>
      </c>
      <c r="BK1437" s="192">
        <f>SUM(BK1438:BK1505)</f>
        <v>0</v>
      </c>
    </row>
    <row r="1438" spans="1:65" s="2" customFormat="1" ht="16.5" customHeight="1">
      <c r="A1438" s="36"/>
      <c r="B1438" s="37"/>
      <c r="C1438" s="195" t="s">
        <v>2021</v>
      </c>
      <c r="D1438" s="195" t="s">
        <v>214</v>
      </c>
      <c r="E1438" s="196" t="s">
        <v>2022</v>
      </c>
      <c r="F1438" s="197" t="s">
        <v>2023</v>
      </c>
      <c r="G1438" s="198" t="s">
        <v>146</v>
      </c>
      <c r="H1438" s="199">
        <v>66.06</v>
      </c>
      <c r="I1438" s="200"/>
      <c r="J1438" s="201">
        <f>ROUND(I1438*H1438,2)</f>
        <v>0</v>
      </c>
      <c r="K1438" s="197" t="s">
        <v>21</v>
      </c>
      <c r="L1438" s="41"/>
      <c r="M1438" s="202" t="s">
        <v>21</v>
      </c>
      <c r="N1438" s="203" t="s">
        <v>44</v>
      </c>
      <c r="O1438" s="66"/>
      <c r="P1438" s="204">
        <f>O1438*H1438</f>
        <v>0</v>
      </c>
      <c r="Q1438" s="204">
        <v>1E-3</v>
      </c>
      <c r="R1438" s="204">
        <f>Q1438*H1438</f>
        <v>6.6060000000000008E-2</v>
      </c>
      <c r="S1438" s="204">
        <v>0</v>
      </c>
      <c r="T1438" s="205">
        <f>S1438*H1438</f>
        <v>0</v>
      </c>
      <c r="U1438" s="36"/>
      <c r="V1438" s="36"/>
      <c r="W1438" s="36"/>
      <c r="X1438" s="36"/>
      <c r="Y1438" s="36"/>
      <c r="Z1438" s="36"/>
      <c r="AA1438" s="36"/>
      <c r="AB1438" s="36"/>
      <c r="AC1438" s="36"/>
      <c r="AD1438" s="36"/>
      <c r="AE1438" s="36"/>
      <c r="AR1438" s="206" t="s">
        <v>327</v>
      </c>
      <c r="AT1438" s="206" t="s">
        <v>214</v>
      </c>
      <c r="AU1438" s="206" t="s">
        <v>81</v>
      </c>
      <c r="AY1438" s="19" t="s">
        <v>212</v>
      </c>
      <c r="BE1438" s="207">
        <f>IF(N1438="základní",J1438,0)</f>
        <v>0</v>
      </c>
      <c r="BF1438" s="207">
        <f>IF(N1438="snížená",J1438,0)</f>
        <v>0</v>
      </c>
      <c r="BG1438" s="207">
        <f>IF(N1438="zákl. přenesená",J1438,0)</f>
        <v>0</v>
      </c>
      <c r="BH1438" s="207">
        <f>IF(N1438="sníž. přenesená",J1438,0)</f>
        <v>0</v>
      </c>
      <c r="BI1438" s="207">
        <f>IF(N1438="nulová",J1438,0)</f>
        <v>0</v>
      </c>
      <c r="BJ1438" s="19" t="s">
        <v>79</v>
      </c>
      <c r="BK1438" s="207">
        <f>ROUND(I1438*H1438,2)</f>
        <v>0</v>
      </c>
      <c r="BL1438" s="19" t="s">
        <v>327</v>
      </c>
      <c r="BM1438" s="206" t="s">
        <v>2024</v>
      </c>
    </row>
    <row r="1439" spans="1:65" s="14" customFormat="1" ht="11.25">
      <c r="B1439" s="222"/>
      <c r="C1439" s="223"/>
      <c r="D1439" s="208" t="s">
        <v>222</v>
      </c>
      <c r="E1439" s="224" t="s">
        <v>21</v>
      </c>
      <c r="F1439" s="225" t="s">
        <v>2025</v>
      </c>
      <c r="G1439" s="223"/>
      <c r="H1439" s="226">
        <v>66.06</v>
      </c>
      <c r="I1439" s="227"/>
      <c r="J1439" s="223"/>
      <c r="K1439" s="223"/>
      <c r="L1439" s="228"/>
      <c r="M1439" s="229"/>
      <c r="N1439" s="230"/>
      <c r="O1439" s="230"/>
      <c r="P1439" s="230"/>
      <c r="Q1439" s="230"/>
      <c r="R1439" s="230"/>
      <c r="S1439" s="230"/>
      <c r="T1439" s="231"/>
      <c r="AT1439" s="232" t="s">
        <v>222</v>
      </c>
      <c r="AU1439" s="232" t="s">
        <v>81</v>
      </c>
      <c r="AV1439" s="14" t="s">
        <v>81</v>
      </c>
      <c r="AW1439" s="14" t="s">
        <v>34</v>
      </c>
      <c r="AX1439" s="14" t="s">
        <v>79</v>
      </c>
      <c r="AY1439" s="232" t="s">
        <v>212</v>
      </c>
    </row>
    <row r="1440" spans="1:65" s="2" customFormat="1" ht="16.5" customHeight="1">
      <c r="A1440" s="36"/>
      <c r="B1440" s="37"/>
      <c r="C1440" s="255" t="s">
        <v>2026</v>
      </c>
      <c r="D1440" s="255" t="s">
        <v>328</v>
      </c>
      <c r="E1440" s="256" t="s">
        <v>2027</v>
      </c>
      <c r="F1440" s="257" t="s">
        <v>2028</v>
      </c>
      <c r="G1440" s="258" t="s">
        <v>146</v>
      </c>
      <c r="H1440" s="259">
        <v>69.363</v>
      </c>
      <c r="I1440" s="260"/>
      <c r="J1440" s="261">
        <f>ROUND(I1440*H1440,2)</f>
        <v>0</v>
      </c>
      <c r="K1440" s="257" t="s">
        <v>21</v>
      </c>
      <c r="L1440" s="262"/>
      <c r="M1440" s="263" t="s">
        <v>21</v>
      </c>
      <c r="N1440" s="264" t="s">
        <v>44</v>
      </c>
      <c r="O1440" s="66"/>
      <c r="P1440" s="204">
        <f>O1440*H1440</f>
        <v>0</v>
      </c>
      <c r="Q1440" s="204">
        <v>0</v>
      </c>
      <c r="R1440" s="204">
        <f>Q1440*H1440</f>
        <v>0</v>
      </c>
      <c r="S1440" s="204">
        <v>0</v>
      </c>
      <c r="T1440" s="205">
        <f>S1440*H1440</f>
        <v>0</v>
      </c>
      <c r="U1440" s="36"/>
      <c r="V1440" s="36"/>
      <c r="W1440" s="36"/>
      <c r="X1440" s="36"/>
      <c r="Y1440" s="36"/>
      <c r="Z1440" s="36"/>
      <c r="AA1440" s="36"/>
      <c r="AB1440" s="36"/>
      <c r="AC1440" s="36"/>
      <c r="AD1440" s="36"/>
      <c r="AE1440" s="36"/>
      <c r="AR1440" s="206" t="s">
        <v>438</v>
      </c>
      <c r="AT1440" s="206" t="s">
        <v>328</v>
      </c>
      <c r="AU1440" s="206" t="s">
        <v>81</v>
      </c>
      <c r="AY1440" s="19" t="s">
        <v>212</v>
      </c>
      <c r="BE1440" s="207">
        <f>IF(N1440="základní",J1440,0)</f>
        <v>0</v>
      </c>
      <c r="BF1440" s="207">
        <f>IF(N1440="snížená",J1440,0)</f>
        <v>0</v>
      </c>
      <c r="BG1440" s="207">
        <f>IF(N1440="zákl. přenesená",J1440,0)</f>
        <v>0</v>
      </c>
      <c r="BH1440" s="207">
        <f>IF(N1440="sníž. přenesená",J1440,0)</f>
        <v>0</v>
      </c>
      <c r="BI1440" s="207">
        <f>IF(N1440="nulová",J1440,0)</f>
        <v>0</v>
      </c>
      <c r="BJ1440" s="19" t="s">
        <v>79</v>
      </c>
      <c r="BK1440" s="207">
        <f>ROUND(I1440*H1440,2)</f>
        <v>0</v>
      </c>
      <c r="BL1440" s="19" t="s">
        <v>327</v>
      </c>
      <c r="BM1440" s="206" t="s">
        <v>2029</v>
      </c>
    </row>
    <row r="1441" spans="1:65" s="14" customFormat="1" ht="11.25">
      <c r="B1441" s="222"/>
      <c r="C1441" s="223"/>
      <c r="D1441" s="208" t="s">
        <v>222</v>
      </c>
      <c r="E1441" s="223"/>
      <c r="F1441" s="225" t="s">
        <v>2030</v>
      </c>
      <c r="G1441" s="223"/>
      <c r="H1441" s="226">
        <v>69.363</v>
      </c>
      <c r="I1441" s="227"/>
      <c r="J1441" s="223"/>
      <c r="K1441" s="223"/>
      <c r="L1441" s="228"/>
      <c r="M1441" s="229"/>
      <c r="N1441" s="230"/>
      <c r="O1441" s="230"/>
      <c r="P1441" s="230"/>
      <c r="Q1441" s="230"/>
      <c r="R1441" s="230"/>
      <c r="S1441" s="230"/>
      <c r="T1441" s="231"/>
      <c r="AT1441" s="232" t="s">
        <v>222</v>
      </c>
      <c r="AU1441" s="232" t="s">
        <v>81</v>
      </c>
      <c r="AV1441" s="14" t="s">
        <v>81</v>
      </c>
      <c r="AW1441" s="14" t="s">
        <v>4</v>
      </c>
      <c r="AX1441" s="14" t="s">
        <v>79</v>
      </c>
      <c r="AY1441" s="232" t="s">
        <v>212</v>
      </c>
    </row>
    <row r="1442" spans="1:65" s="2" customFormat="1" ht="16.5" customHeight="1">
      <c r="A1442" s="36"/>
      <c r="B1442" s="37"/>
      <c r="C1442" s="195" t="s">
        <v>2031</v>
      </c>
      <c r="D1442" s="195" t="s">
        <v>214</v>
      </c>
      <c r="E1442" s="196" t="s">
        <v>2032</v>
      </c>
      <c r="F1442" s="197" t="s">
        <v>2033</v>
      </c>
      <c r="G1442" s="198" t="s">
        <v>150</v>
      </c>
      <c r="H1442" s="199">
        <v>265.95</v>
      </c>
      <c r="I1442" s="200"/>
      <c r="J1442" s="201">
        <f>ROUND(I1442*H1442,2)</f>
        <v>0</v>
      </c>
      <c r="K1442" s="197" t="s">
        <v>218</v>
      </c>
      <c r="L1442" s="41"/>
      <c r="M1442" s="202" t="s">
        <v>21</v>
      </c>
      <c r="N1442" s="203" t="s">
        <v>44</v>
      </c>
      <c r="O1442" s="66"/>
      <c r="P1442" s="204">
        <f>O1442*H1442</f>
        <v>0</v>
      </c>
      <c r="Q1442" s="204">
        <v>0</v>
      </c>
      <c r="R1442" s="204">
        <f>Q1442*H1442</f>
        <v>0</v>
      </c>
      <c r="S1442" s="204">
        <v>0</v>
      </c>
      <c r="T1442" s="205">
        <f>S1442*H1442</f>
        <v>0</v>
      </c>
      <c r="U1442" s="36"/>
      <c r="V1442" s="36"/>
      <c r="W1442" s="36"/>
      <c r="X1442" s="36"/>
      <c r="Y1442" s="36"/>
      <c r="Z1442" s="36"/>
      <c r="AA1442" s="36"/>
      <c r="AB1442" s="36"/>
      <c r="AC1442" s="36"/>
      <c r="AD1442" s="36"/>
      <c r="AE1442" s="36"/>
      <c r="AR1442" s="206" t="s">
        <v>327</v>
      </c>
      <c r="AT1442" s="206" t="s">
        <v>214</v>
      </c>
      <c r="AU1442" s="206" t="s">
        <v>81</v>
      </c>
      <c r="AY1442" s="19" t="s">
        <v>212</v>
      </c>
      <c r="BE1442" s="207">
        <f>IF(N1442="základní",J1442,0)</f>
        <v>0</v>
      </c>
      <c r="BF1442" s="207">
        <f>IF(N1442="snížená",J1442,0)</f>
        <v>0</v>
      </c>
      <c r="BG1442" s="207">
        <f>IF(N1442="zákl. přenesená",J1442,0)</f>
        <v>0</v>
      </c>
      <c r="BH1442" s="207">
        <f>IF(N1442="sníž. přenesená",J1442,0)</f>
        <v>0</v>
      </c>
      <c r="BI1442" s="207">
        <f>IF(N1442="nulová",J1442,0)</f>
        <v>0</v>
      </c>
      <c r="BJ1442" s="19" t="s">
        <v>79</v>
      </c>
      <c r="BK1442" s="207">
        <f>ROUND(I1442*H1442,2)</f>
        <v>0</v>
      </c>
      <c r="BL1442" s="19" t="s">
        <v>327</v>
      </c>
      <c r="BM1442" s="206" t="s">
        <v>2034</v>
      </c>
    </row>
    <row r="1443" spans="1:65" s="2" customFormat="1" ht="48.75">
      <c r="A1443" s="36"/>
      <c r="B1443" s="37"/>
      <c r="C1443" s="38"/>
      <c r="D1443" s="208" t="s">
        <v>220</v>
      </c>
      <c r="E1443" s="38"/>
      <c r="F1443" s="209" t="s">
        <v>2035</v>
      </c>
      <c r="G1443" s="38"/>
      <c r="H1443" s="38"/>
      <c r="I1443" s="119"/>
      <c r="J1443" s="38"/>
      <c r="K1443" s="38"/>
      <c r="L1443" s="41"/>
      <c r="M1443" s="210"/>
      <c r="N1443" s="211"/>
      <c r="O1443" s="66"/>
      <c r="P1443" s="66"/>
      <c r="Q1443" s="66"/>
      <c r="R1443" s="66"/>
      <c r="S1443" s="66"/>
      <c r="T1443" s="67"/>
      <c r="U1443" s="36"/>
      <c r="V1443" s="36"/>
      <c r="W1443" s="36"/>
      <c r="X1443" s="36"/>
      <c r="Y1443" s="36"/>
      <c r="Z1443" s="36"/>
      <c r="AA1443" s="36"/>
      <c r="AB1443" s="36"/>
      <c r="AC1443" s="36"/>
      <c r="AD1443" s="36"/>
      <c r="AE1443" s="36"/>
      <c r="AT1443" s="19" t="s">
        <v>220</v>
      </c>
      <c r="AU1443" s="19" t="s">
        <v>81</v>
      </c>
    </row>
    <row r="1444" spans="1:65" s="14" customFormat="1" ht="11.25">
      <c r="B1444" s="222"/>
      <c r="C1444" s="223"/>
      <c r="D1444" s="208" t="s">
        <v>222</v>
      </c>
      <c r="E1444" s="224" t="s">
        <v>21</v>
      </c>
      <c r="F1444" s="225" t="s">
        <v>2036</v>
      </c>
      <c r="G1444" s="223"/>
      <c r="H1444" s="226">
        <v>265.95</v>
      </c>
      <c r="I1444" s="227"/>
      <c r="J1444" s="223"/>
      <c r="K1444" s="223"/>
      <c r="L1444" s="228"/>
      <c r="M1444" s="229"/>
      <c r="N1444" s="230"/>
      <c r="O1444" s="230"/>
      <c r="P1444" s="230"/>
      <c r="Q1444" s="230"/>
      <c r="R1444" s="230"/>
      <c r="S1444" s="230"/>
      <c r="T1444" s="231"/>
      <c r="AT1444" s="232" t="s">
        <v>222</v>
      </c>
      <c r="AU1444" s="232" t="s">
        <v>81</v>
      </c>
      <c r="AV1444" s="14" t="s">
        <v>81</v>
      </c>
      <c r="AW1444" s="14" t="s">
        <v>34</v>
      </c>
      <c r="AX1444" s="14" t="s">
        <v>73</v>
      </c>
      <c r="AY1444" s="232" t="s">
        <v>212</v>
      </c>
    </row>
    <row r="1445" spans="1:65" s="15" customFormat="1" ht="11.25">
      <c r="B1445" s="233"/>
      <c r="C1445" s="234"/>
      <c r="D1445" s="208" t="s">
        <v>222</v>
      </c>
      <c r="E1445" s="235" t="s">
        <v>21</v>
      </c>
      <c r="F1445" s="236" t="s">
        <v>226</v>
      </c>
      <c r="G1445" s="234"/>
      <c r="H1445" s="237">
        <v>265.95</v>
      </c>
      <c r="I1445" s="238"/>
      <c r="J1445" s="234"/>
      <c r="K1445" s="234"/>
      <c r="L1445" s="239"/>
      <c r="M1445" s="240"/>
      <c r="N1445" s="241"/>
      <c r="O1445" s="241"/>
      <c r="P1445" s="241"/>
      <c r="Q1445" s="241"/>
      <c r="R1445" s="241"/>
      <c r="S1445" s="241"/>
      <c r="T1445" s="242"/>
      <c r="AT1445" s="243" t="s">
        <v>222</v>
      </c>
      <c r="AU1445" s="243" t="s">
        <v>81</v>
      </c>
      <c r="AV1445" s="15" t="s">
        <v>88</v>
      </c>
      <c r="AW1445" s="15" t="s">
        <v>34</v>
      </c>
      <c r="AX1445" s="15" t="s">
        <v>79</v>
      </c>
      <c r="AY1445" s="243" t="s">
        <v>212</v>
      </c>
    </row>
    <row r="1446" spans="1:65" s="2" customFormat="1" ht="21.75" customHeight="1">
      <c r="A1446" s="36"/>
      <c r="B1446" s="37"/>
      <c r="C1446" s="195" t="s">
        <v>2037</v>
      </c>
      <c r="D1446" s="195" t="s">
        <v>214</v>
      </c>
      <c r="E1446" s="196" t="s">
        <v>2038</v>
      </c>
      <c r="F1446" s="197" t="s">
        <v>2039</v>
      </c>
      <c r="G1446" s="198" t="s">
        <v>150</v>
      </c>
      <c r="H1446" s="199">
        <v>40.69</v>
      </c>
      <c r="I1446" s="200"/>
      <c r="J1446" s="201">
        <f>ROUND(I1446*H1446,2)</f>
        <v>0</v>
      </c>
      <c r="K1446" s="197" t="s">
        <v>218</v>
      </c>
      <c r="L1446" s="41"/>
      <c r="M1446" s="202" t="s">
        <v>21</v>
      </c>
      <c r="N1446" s="203" t="s">
        <v>44</v>
      </c>
      <c r="O1446" s="66"/>
      <c r="P1446" s="204">
        <f>O1446*H1446</f>
        <v>0</v>
      </c>
      <c r="Q1446" s="204">
        <v>7.4999999999999997E-3</v>
      </c>
      <c r="R1446" s="204">
        <f>Q1446*H1446</f>
        <v>0.30517499999999997</v>
      </c>
      <c r="S1446" s="204">
        <v>0</v>
      </c>
      <c r="T1446" s="205">
        <f>S1446*H1446</f>
        <v>0</v>
      </c>
      <c r="U1446" s="36"/>
      <c r="V1446" s="36"/>
      <c r="W1446" s="36"/>
      <c r="X1446" s="36"/>
      <c r="Y1446" s="36"/>
      <c r="Z1446" s="36"/>
      <c r="AA1446" s="36"/>
      <c r="AB1446" s="36"/>
      <c r="AC1446" s="36"/>
      <c r="AD1446" s="36"/>
      <c r="AE1446" s="36"/>
      <c r="AR1446" s="206" t="s">
        <v>327</v>
      </c>
      <c r="AT1446" s="206" t="s">
        <v>214</v>
      </c>
      <c r="AU1446" s="206" t="s">
        <v>81</v>
      </c>
      <c r="AY1446" s="19" t="s">
        <v>212</v>
      </c>
      <c r="BE1446" s="207">
        <f>IF(N1446="základní",J1446,0)</f>
        <v>0</v>
      </c>
      <c r="BF1446" s="207">
        <f>IF(N1446="snížená",J1446,0)</f>
        <v>0</v>
      </c>
      <c r="BG1446" s="207">
        <f>IF(N1446="zákl. přenesená",J1446,0)</f>
        <v>0</v>
      </c>
      <c r="BH1446" s="207">
        <f>IF(N1446="sníž. přenesená",J1446,0)</f>
        <v>0</v>
      </c>
      <c r="BI1446" s="207">
        <f>IF(N1446="nulová",J1446,0)</f>
        <v>0</v>
      </c>
      <c r="BJ1446" s="19" t="s">
        <v>79</v>
      </c>
      <c r="BK1446" s="207">
        <f>ROUND(I1446*H1446,2)</f>
        <v>0</v>
      </c>
      <c r="BL1446" s="19" t="s">
        <v>327</v>
      </c>
      <c r="BM1446" s="206" t="s">
        <v>2040</v>
      </c>
    </row>
    <row r="1447" spans="1:65" s="2" customFormat="1" ht="48.75">
      <c r="A1447" s="36"/>
      <c r="B1447" s="37"/>
      <c r="C1447" s="38"/>
      <c r="D1447" s="208" t="s">
        <v>220</v>
      </c>
      <c r="E1447" s="38"/>
      <c r="F1447" s="209" t="s">
        <v>2035</v>
      </c>
      <c r="G1447" s="38"/>
      <c r="H1447" s="38"/>
      <c r="I1447" s="119"/>
      <c r="J1447" s="38"/>
      <c r="K1447" s="38"/>
      <c r="L1447" s="41"/>
      <c r="M1447" s="210"/>
      <c r="N1447" s="211"/>
      <c r="O1447" s="66"/>
      <c r="P1447" s="66"/>
      <c r="Q1447" s="66"/>
      <c r="R1447" s="66"/>
      <c r="S1447" s="66"/>
      <c r="T1447" s="67"/>
      <c r="U1447" s="36"/>
      <c r="V1447" s="36"/>
      <c r="W1447" s="36"/>
      <c r="X1447" s="36"/>
      <c r="Y1447" s="36"/>
      <c r="Z1447" s="36"/>
      <c r="AA1447" s="36"/>
      <c r="AB1447" s="36"/>
      <c r="AC1447" s="36"/>
      <c r="AD1447" s="36"/>
      <c r="AE1447" s="36"/>
      <c r="AT1447" s="19" t="s">
        <v>220</v>
      </c>
      <c r="AU1447" s="19" t="s">
        <v>81</v>
      </c>
    </row>
    <row r="1448" spans="1:65" s="14" customFormat="1" ht="11.25">
      <c r="B1448" s="222"/>
      <c r="C1448" s="223"/>
      <c r="D1448" s="208" t="s">
        <v>222</v>
      </c>
      <c r="E1448" s="224" t="s">
        <v>21</v>
      </c>
      <c r="F1448" s="225" t="s">
        <v>156</v>
      </c>
      <c r="G1448" s="223"/>
      <c r="H1448" s="226">
        <v>40.69</v>
      </c>
      <c r="I1448" s="227"/>
      <c r="J1448" s="223"/>
      <c r="K1448" s="223"/>
      <c r="L1448" s="228"/>
      <c r="M1448" s="229"/>
      <c r="N1448" s="230"/>
      <c r="O1448" s="230"/>
      <c r="P1448" s="230"/>
      <c r="Q1448" s="230"/>
      <c r="R1448" s="230"/>
      <c r="S1448" s="230"/>
      <c r="T1448" s="231"/>
      <c r="AT1448" s="232" t="s">
        <v>222</v>
      </c>
      <c r="AU1448" s="232" t="s">
        <v>81</v>
      </c>
      <c r="AV1448" s="14" t="s">
        <v>81</v>
      </c>
      <c r="AW1448" s="14" t="s">
        <v>34</v>
      </c>
      <c r="AX1448" s="14" t="s">
        <v>79</v>
      </c>
      <c r="AY1448" s="232" t="s">
        <v>212</v>
      </c>
    </row>
    <row r="1449" spans="1:65" s="2" customFormat="1" ht="16.5" customHeight="1">
      <c r="A1449" s="36"/>
      <c r="B1449" s="37"/>
      <c r="C1449" s="195" t="s">
        <v>2041</v>
      </c>
      <c r="D1449" s="195" t="s">
        <v>214</v>
      </c>
      <c r="E1449" s="196" t="s">
        <v>2042</v>
      </c>
      <c r="F1449" s="197" t="s">
        <v>2043</v>
      </c>
      <c r="G1449" s="198" t="s">
        <v>146</v>
      </c>
      <c r="H1449" s="199">
        <v>10</v>
      </c>
      <c r="I1449" s="200"/>
      <c r="J1449" s="201">
        <f>ROUND(I1449*H1449,2)</f>
        <v>0</v>
      </c>
      <c r="K1449" s="197" t="s">
        <v>218</v>
      </c>
      <c r="L1449" s="41"/>
      <c r="M1449" s="202" t="s">
        <v>21</v>
      </c>
      <c r="N1449" s="203" t="s">
        <v>44</v>
      </c>
      <c r="O1449" s="66"/>
      <c r="P1449" s="204">
        <f>O1449*H1449</f>
        <v>0</v>
      </c>
      <c r="Q1449" s="204">
        <v>0</v>
      </c>
      <c r="R1449" s="204">
        <f>Q1449*H1449</f>
        <v>0</v>
      </c>
      <c r="S1449" s="204">
        <v>0</v>
      </c>
      <c r="T1449" s="205">
        <f>S1449*H1449</f>
        <v>0</v>
      </c>
      <c r="U1449" s="36"/>
      <c r="V1449" s="36"/>
      <c r="W1449" s="36"/>
      <c r="X1449" s="36"/>
      <c r="Y1449" s="36"/>
      <c r="Z1449" s="36"/>
      <c r="AA1449" s="36"/>
      <c r="AB1449" s="36"/>
      <c r="AC1449" s="36"/>
      <c r="AD1449" s="36"/>
      <c r="AE1449" s="36"/>
      <c r="AR1449" s="206" t="s">
        <v>327</v>
      </c>
      <c r="AT1449" s="206" t="s">
        <v>214</v>
      </c>
      <c r="AU1449" s="206" t="s">
        <v>81</v>
      </c>
      <c r="AY1449" s="19" t="s">
        <v>212</v>
      </c>
      <c r="BE1449" s="207">
        <f>IF(N1449="základní",J1449,0)</f>
        <v>0</v>
      </c>
      <c r="BF1449" s="207">
        <f>IF(N1449="snížená",J1449,0)</f>
        <v>0</v>
      </c>
      <c r="BG1449" s="207">
        <f>IF(N1449="zákl. přenesená",J1449,0)</f>
        <v>0</v>
      </c>
      <c r="BH1449" s="207">
        <f>IF(N1449="sníž. přenesená",J1449,0)</f>
        <v>0</v>
      </c>
      <c r="BI1449" s="207">
        <f>IF(N1449="nulová",J1449,0)</f>
        <v>0</v>
      </c>
      <c r="BJ1449" s="19" t="s">
        <v>79</v>
      </c>
      <c r="BK1449" s="207">
        <f>ROUND(I1449*H1449,2)</f>
        <v>0</v>
      </c>
      <c r="BL1449" s="19" t="s">
        <v>327</v>
      </c>
      <c r="BM1449" s="206" t="s">
        <v>2044</v>
      </c>
    </row>
    <row r="1450" spans="1:65" s="2" customFormat="1" ht="48.75">
      <c r="A1450" s="36"/>
      <c r="B1450" s="37"/>
      <c r="C1450" s="38"/>
      <c r="D1450" s="208" t="s">
        <v>220</v>
      </c>
      <c r="E1450" s="38"/>
      <c r="F1450" s="209" t="s">
        <v>2035</v>
      </c>
      <c r="G1450" s="38"/>
      <c r="H1450" s="38"/>
      <c r="I1450" s="119"/>
      <c r="J1450" s="38"/>
      <c r="K1450" s="38"/>
      <c r="L1450" s="41"/>
      <c r="M1450" s="210"/>
      <c r="N1450" s="211"/>
      <c r="O1450" s="66"/>
      <c r="P1450" s="66"/>
      <c r="Q1450" s="66"/>
      <c r="R1450" s="66"/>
      <c r="S1450" s="66"/>
      <c r="T1450" s="67"/>
      <c r="U1450" s="36"/>
      <c r="V1450" s="36"/>
      <c r="W1450" s="36"/>
      <c r="X1450" s="36"/>
      <c r="Y1450" s="36"/>
      <c r="Z1450" s="36"/>
      <c r="AA1450" s="36"/>
      <c r="AB1450" s="36"/>
      <c r="AC1450" s="36"/>
      <c r="AD1450" s="36"/>
      <c r="AE1450" s="36"/>
      <c r="AT1450" s="19" t="s">
        <v>220</v>
      </c>
      <c r="AU1450" s="19" t="s">
        <v>81</v>
      </c>
    </row>
    <row r="1451" spans="1:65" s="14" customFormat="1" ht="11.25">
      <c r="B1451" s="222"/>
      <c r="C1451" s="223"/>
      <c r="D1451" s="208" t="s">
        <v>222</v>
      </c>
      <c r="E1451" s="224" t="s">
        <v>21</v>
      </c>
      <c r="F1451" s="225" t="s">
        <v>2045</v>
      </c>
      <c r="G1451" s="223"/>
      <c r="H1451" s="226">
        <v>10</v>
      </c>
      <c r="I1451" s="227"/>
      <c r="J1451" s="223"/>
      <c r="K1451" s="223"/>
      <c r="L1451" s="228"/>
      <c r="M1451" s="229"/>
      <c r="N1451" s="230"/>
      <c r="O1451" s="230"/>
      <c r="P1451" s="230"/>
      <c r="Q1451" s="230"/>
      <c r="R1451" s="230"/>
      <c r="S1451" s="230"/>
      <c r="T1451" s="231"/>
      <c r="AT1451" s="232" t="s">
        <v>222</v>
      </c>
      <c r="AU1451" s="232" t="s">
        <v>81</v>
      </c>
      <c r="AV1451" s="14" t="s">
        <v>81</v>
      </c>
      <c r="AW1451" s="14" t="s">
        <v>34</v>
      </c>
      <c r="AX1451" s="14" t="s">
        <v>73</v>
      </c>
      <c r="AY1451" s="232" t="s">
        <v>212</v>
      </c>
    </row>
    <row r="1452" spans="1:65" s="15" customFormat="1" ht="11.25">
      <c r="B1452" s="233"/>
      <c r="C1452" s="234"/>
      <c r="D1452" s="208" t="s">
        <v>222</v>
      </c>
      <c r="E1452" s="235" t="s">
        <v>21</v>
      </c>
      <c r="F1452" s="236" t="s">
        <v>226</v>
      </c>
      <c r="G1452" s="234"/>
      <c r="H1452" s="237">
        <v>10</v>
      </c>
      <c r="I1452" s="238"/>
      <c r="J1452" s="234"/>
      <c r="K1452" s="234"/>
      <c r="L1452" s="239"/>
      <c r="M1452" s="240"/>
      <c r="N1452" s="241"/>
      <c r="O1452" s="241"/>
      <c r="P1452" s="241"/>
      <c r="Q1452" s="241"/>
      <c r="R1452" s="241"/>
      <c r="S1452" s="241"/>
      <c r="T1452" s="242"/>
      <c r="AT1452" s="243" t="s">
        <v>222</v>
      </c>
      <c r="AU1452" s="243" t="s">
        <v>81</v>
      </c>
      <c r="AV1452" s="15" t="s">
        <v>88</v>
      </c>
      <c r="AW1452" s="15" t="s">
        <v>34</v>
      </c>
      <c r="AX1452" s="15" t="s">
        <v>79</v>
      </c>
      <c r="AY1452" s="243" t="s">
        <v>212</v>
      </c>
    </row>
    <row r="1453" spans="1:65" s="2" customFormat="1" ht="16.5" customHeight="1">
      <c r="A1453" s="36"/>
      <c r="B1453" s="37"/>
      <c r="C1453" s="255" t="s">
        <v>2046</v>
      </c>
      <c r="D1453" s="255" t="s">
        <v>328</v>
      </c>
      <c r="E1453" s="256" t="s">
        <v>2047</v>
      </c>
      <c r="F1453" s="257" t="s">
        <v>2048</v>
      </c>
      <c r="G1453" s="258" t="s">
        <v>146</v>
      </c>
      <c r="H1453" s="259">
        <v>11</v>
      </c>
      <c r="I1453" s="260"/>
      <c r="J1453" s="261">
        <f>ROUND(I1453*H1453,2)</f>
        <v>0</v>
      </c>
      <c r="K1453" s="257" t="s">
        <v>218</v>
      </c>
      <c r="L1453" s="262"/>
      <c r="M1453" s="263" t="s">
        <v>21</v>
      </c>
      <c r="N1453" s="264" t="s">
        <v>44</v>
      </c>
      <c r="O1453" s="66"/>
      <c r="P1453" s="204">
        <f>O1453*H1453</f>
        <v>0</v>
      </c>
      <c r="Q1453" s="204">
        <v>5.0000000000000002E-5</v>
      </c>
      <c r="R1453" s="204">
        <f>Q1453*H1453</f>
        <v>5.5000000000000003E-4</v>
      </c>
      <c r="S1453" s="204">
        <v>0</v>
      </c>
      <c r="T1453" s="205">
        <f>S1453*H1453</f>
        <v>0</v>
      </c>
      <c r="U1453" s="36"/>
      <c r="V1453" s="36"/>
      <c r="W1453" s="36"/>
      <c r="X1453" s="36"/>
      <c r="Y1453" s="36"/>
      <c r="Z1453" s="36"/>
      <c r="AA1453" s="36"/>
      <c r="AB1453" s="36"/>
      <c r="AC1453" s="36"/>
      <c r="AD1453" s="36"/>
      <c r="AE1453" s="36"/>
      <c r="AR1453" s="206" t="s">
        <v>438</v>
      </c>
      <c r="AT1453" s="206" t="s">
        <v>328</v>
      </c>
      <c r="AU1453" s="206" t="s">
        <v>81</v>
      </c>
      <c r="AY1453" s="19" t="s">
        <v>212</v>
      </c>
      <c r="BE1453" s="207">
        <f>IF(N1453="základní",J1453,0)</f>
        <v>0</v>
      </c>
      <c r="BF1453" s="207">
        <f>IF(N1453="snížená",J1453,0)</f>
        <v>0</v>
      </c>
      <c r="BG1453" s="207">
        <f>IF(N1453="zákl. přenesená",J1453,0)</f>
        <v>0</v>
      </c>
      <c r="BH1453" s="207">
        <f>IF(N1453="sníž. přenesená",J1453,0)</f>
        <v>0</v>
      </c>
      <c r="BI1453" s="207">
        <f>IF(N1453="nulová",J1453,0)</f>
        <v>0</v>
      </c>
      <c r="BJ1453" s="19" t="s">
        <v>79</v>
      </c>
      <c r="BK1453" s="207">
        <f>ROUND(I1453*H1453,2)</f>
        <v>0</v>
      </c>
      <c r="BL1453" s="19" t="s">
        <v>327</v>
      </c>
      <c r="BM1453" s="206" t="s">
        <v>2049</v>
      </c>
    </row>
    <row r="1454" spans="1:65" s="14" customFormat="1" ht="11.25">
      <c r="B1454" s="222"/>
      <c r="C1454" s="223"/>
      <c r="D1454" s="208" t="s">
        <v>222</v>
      </c>
      <c r="E1454" s="223"/>
      <c r="F1454" s="225" t="s">
        <v>2050</v>
      </c>
      <c r="G1454" s="223"/>
      <c r="H1454" s="226">
        <v>11</v>
      </c>
      <c r="I1454" s="227"/>
      <c r="J1454" s="223"/>
      <c r="K1454" s="223"/>
      <c r="L1454" s="228"/>
      <c r="M1454" s="229"/>
      <c r="N1454" s="230"/>
      <c r="O1454" s="230"/>
      <c r="P1454" s="230"/>
      <c r="Q1454" s="230"/>
      <c r="R1454" s="230"/>
      <c r="S1454" s="230"/>
      <c r="T1454" s="231"/>
      <c r="AT1454" s="232" t="s">
        <v>222</v>
      </c>
      <c r="AU1454" s="232" t="s">
        <v>81</v>
      </c>
      <c r="AV1454" s="14" t="s">
        <v>81</v>
      </c>
      <c r="AW1454" s="14" t="s">
        <v>4</v>
      </c>
      <c r="AX1454" s="14" t="s">
        <v>79</v>
      </c>
      <c r="AY1454" s="232" t="s">
        <v>212</v>
      </c>
    </row>
    <row r="1455" spans="1:65" s="2" customFormat="1" ht="21.75" customHeight="1">
      <c r="A1455" s="36"/>
      <c r="B1455" s="37"/>
      <c r="C1455" s="195" t="s">
        <v>2051</v>
      </c>
      <c r="D1455" s="195" t="s">
        <v>214</v>
      </c>
      <c r="E1455" s="196" t="s">
        <v>2052</v>
      </c>
      <c r="F1455" s="197" t="s">
        <v>2053</v>
      </c>
      <c r="G1455" s="198" t="s">
        <v>146</v>
      </c>
      <c r="H1455" s="199">
        <v>0.8</v>
      </c>
      <c r="I1455" s="200"/>
      <c r="J1455" s="201">
        <f>ROUND(I1455*H1455,2)</f>
        <v>0</v>
      </c>
      <c r="K1455" s="197" t="s">
        <v>218</v>
      </c>
      <c r="L1455" s="41"/>
      <c r="M1455" s="202" t="s">
        <v>21</v>
      </c>
      <c r="N1455" s="203" t="s">
        <v>44</v>
      </c>
      <c r="O1455" s="66"/>
      <c r="P1455" s="204">
        <f>O1455*H1455</f>
        <v>0</v>
      </c>
      <c r="Q1455" s="204">
        <v>2.0000000000000001E-4</v>
      </c>
      <c r="R1455" s="204">
        <f>Q1455*H1455</f>
        <v>1.6000000000000001E-4</v>
      </c>
      <c r="S1455" s="204">
        <v>0</v>
      </c>
      <c r="T1455" s="205">
        <f>S1455*H1455</f>
        <v>0</v>
      </c>
      <c r="U1455" s="36"/>
      <c r="V1455" s="36"/>
      <c r="W1455" s="36"/>
      <c r="X1455" s="36"/>
      <c r="Y1455" s="36"/>
      <c r="Z1455" s="36"/>
      <c r="AA1455" s="36"/>
      <c r="AB1455" s="36"/>
      <c r="AC1455" s="36"/>
      <c r="AD1455" s="36"/>
      <c r="AE1455" s="36"/>
      <c r="AR1455" s="206" t="s">
        <v>327</v>
      </c>
      <c r="AT1455" s="206" t="s">
        <v>214</v>
      </c>
      <c r="AU1455" s="206" t="s">
        <v>81</v>
      </c>
      <c r="AY1455" s="19" t="s">
        <v>212</v>
      </c>
      <c r="BE1455" s="207">
        <f>IF(N1455="základní",J1455,0)</f>
        <v>0</v>
      </c>
      <c r="BF1455" s="207">
        <f>IF(N1455="snížená",J1455,0)</f>
        <v>0</v>
      </c>
      <c r="BG1455" s="207">
        <f>IF(N1455="zákl. přenesená",J1455,0)</f>
        <v>0</v>
      </c>
      <c r="BH1455" s="207">
        <f>IF(N1455="sníž. přenesená",J1455,0)</f>
        <v>0</v>
      </c>
      <c r="BI1455" s="207">
        <f>IF(N1455="nulová",J1455,0)</f>
        <v>0</v>
      </c>
      <c r="BJ1455" s="19" t="s">
        <v>79</v>
      </c>
      <c r="BK1455" s="207">
        <f>ROUND(I1455*H1455,2)</f>
        <v>0</v>
      </c>
      <c r="BL1455" s="19" t="s">
        <v>327</v>
      </c>
      <c r="BM1455" s="206" t="s">
        <v>2054</v>
      </c>
    </row>
    <row r="1456" spans="1:65" s="2" customFormat="1" ht="48.75">
      <c r="A1456" s="36"/>
      <c r="B1456" s="37"/>
      <c r="C1456" s="38"/>
      <c r="D1456" s="208" t="s">
        <v>220</v>
      </c>
      <c r="E1456" s="38"/>
      <c r="F1456" s="209" t="s">
        <v>2035</v>
      </c>
      <c r="G1456" s="38"/>
      <c r="H1456" s="38"/>
      <c r="I1456" s="119"/>
      <c r="J1456" s="38"/>
      <c r="K1456" s="38"/>
      <c r="L1456" s="41"/>
      <c r="M1456" s="210"/>
      <c r="N1456" s="211"/>
      <c r="O1456" s="66"/>
      <c r="P1456" s="66"/>
      <c r="Q1456" s="66"/>
      <c r="R1456" s="66"/>
      <c r="S1456" s="66"/>
      <c r="T1456" s="67"/>
      <c r="U1456" s="36"/>
      <c r="V1456" s="36"/>
      <c r="W1456" s="36"/>
      <c r="X1456" s="36"/>
      <c r="Y1456" s="36"/>
      <c r="Z1456" s="36"/>
      <c r="AA1456" s="36"/>
      <c r="AB1456" s="36"/>
      <c r="AC1456" s="36"/>
      <c r="AD1456" s="36"/>
      <c r="AE1456" s="36"/>
      <c r="AT1456" s="19" t="s">
        <v>220</v>
      </c>
      <c r="AU1456" s="19" t="s">
        <v>81</v>
      </c>
    </row>
    <row r="1457" spans="1:65" s="14" customFormat="1" ht="11.25">
      <c r="B1457" s="222"/>
      <c r="C1457" s="223"/>
      <c r="D1457" s="208" t="s">
        <v>222</v>
      </c>
      <c r="E1457" s="224" t="s">
        <v>21</v>
      </c>
      <c r="F1457" s="225" t="s">
        <v>2055</v>
      </c>
      <c r="G1457" s="223"/>
      <c r="H1457" s="226">
        <v>0.8</v>
      </c>
      <c r="I1457" s="227"/>
      <c r="J1457" s="223"/>
      <c r="K1457" s="223"/>
      <c r="L1457" s="228"/>
      <c r="M1457" s="229"/>
      <c r="N1457" s="230"/>
      <c r="O1457" s="230"/>
      <c r="P1457" s="230"/>
      <c r="Q1457" s="230"/>
      <c r="R1457" s="230"/>
      <c r="S1457" s="230"/>
      <c r="T1457" s="231"/>
      <c r="AT1457" s="232" t="s">
        <v>222</v>
      </c>
      <c r="AU1457" s="232" t="s">
        <v>81</v>
      </c>
      <c r="AV1457" s="14" t="s">
        <v>81</v>
      </c>
      <c r="AW1457" s="14" t="s">
        <v>34</v>
      </c>
      <c r="AX1457" s="14" t="s">
        <v>79</v>
      </c>
      <c r="AY1457" s="232" t="s">
        <v>212</v>
      </c>
    </row>
    <row r="1458" spans="1:65" s="2" customFormat="1" ht="16.5" customHeight="1">
      <c r="A1458" s="36"/>
      <c r="B1458" s="37"/>
      <c r="C1458" s="255" t="s">
        <v>2056</v>
      </c>
      <c r="D1458" s="255" t="s">
        <v>328</v>
      </c>
      <c r="E1458" s="256" t="s">
        <v>2057</v>
      </c>
      <c r="F1458" s="257" t="s">
        <v>2058</v>
      </c>
      <c r="G1458" s="258" t="s">
        <v>146</v>
      </c>
      <c r="H1458" s="259">
        <v>0.88</v>
      </c>
      <c r="I1458" s="260"/>
      <c r="J1458" s="261">
        <f>ROUND(I1458*H1458,2)</f>
        <v>0</v>
      </c>
      <c r="K1458" s="257" t="s">
        <v>218</v>
      </c>
      <c r="L1458" s="262"/>
      <c r="M1458" s="263" t="s">
        <v>21</v>
      </c>
      <c r="N1458" s="264" t="s">
        <v>44</v>
      </c>
      <c r="O1458" s="66"/>
      <c r="P1458" s="204">
        <f>O1458*H1458</f>
        <v>0</v>
      </c>
      <c r="Q1458" s="204">
        <v>6.0000000000000002E-5</v>
      </c>
      <c r="R1458" s="204">
        <f>Q1458*H1458</f>
        <v>5.2800000000000003E-5</v>
      </c>
      <c r="S1458" s="204">
        <v>0</v>
      </c>
      <c r="T1458" s="205">
        <f>S1458*H1458</f>
        <v>0</v>
      </c>
      <c r="U1458" s="36"/>
      <c r="V1458" s="36"/>
      <c r="W1458" s="36"/>
      <c r="X1458" s="36"/>
      <c r="Y1458" s="36"/>
      <c r="Z1458" s="36"/>
      <c r="AA1458" s="36"/>
      <c r="AB1458" s="36"/>
      <c r="AC1458" s="36"/>
      <c r="AD1458" s="36"/>
      <c r="AE1458" s="36"/>
      <c r="AR1458" s="206" t="s">
        <v>438</v>
      </c>
      <c r="AT1458" s="206" t="s">
        <v>328</v>
      </c>
      <c r="AU1458" s="206" t="s">
        <v>81</v>
      </c>
      <c r="AY1458" s="19" t="s">
        <v>212</v>
      </c>
      <c r="BE1458" s="207">
        <f>IF(N1458="základní",J1458,0)</f>
        <v>0</v>
      </c>
      <c r="BF1458" s="207">
        <f>IF(N1458="snížená",J1458,0)</f>
        <v>0</v>
      </c>
      <c r="BG1458" s="207">
        <f>IF(N1458="zákl. přenesená",J1458,0)</f>
        <v>0</v>
      </c>
      <c r="BH1458" s="207">
        <f>IF(N1458="sníž. přenesená",J1458,0)</f>
        <v>0</v>
      </c>
      <c r="BI1458" s="207">
        <f>IF(N1458="nulová",J1458,0)</f>
        <v>0</v>
      </c>
      <c r="BJ1458" s="19" t="s">
        <v>79</v>
      </c>
      <c r="BK1458" s="207">
        <f>ROUND(I1458*H1458,2)</f>
        <v>0</v>
      </c>
      <c r="BL1458" s="19" t="s">
        <v>327</v>
      </c>
      <c r="BM1458" s="206" t="s">
        <v>2059</v>
      </c>
    </row>
    <row r="1459" spans="1:65" s="14" customFormat="1" ht="11.25">
      <c r="B1459" s="222"/>
      <c r="C1459" s="223"/>
      <c r="D1459" s="208" t="s">
        <v>222</v>
      </c>
      <c r="E1459" s="223"/>
      <c r="F1459" s="225" t="s">
        <v>2060</v>
      </c>
      <c r="G1459" s="223"/>
      <c r="H1459" s="226">
        <v>0.88</v>
      </c>
      <c r="I1459" s="227"/>
      <c r="J1459" s="223"/>
      <c r="K1459" s="223"/>
      <c r="L1459" s="228"/>
      <c r="M1459" s="229"/>
      <c r="N1459" s="230"/>
      <c r="O1459" s="230"/>
      <c r="P1459" s="230"/>
      <c r="Q1459" s="230"/>
      <c r="R1459" s="230"/>
      <c r="S1459" s="230"/>
      <c r="T1459" s="231"/>
      <c r="AT1459" s="232" t="s">
        <v>222</v>
      </c>
      <c r="AU1459" s="232" t="s">
        <v>81</v>
      </c>
      <c r="AV1459" s="14" t="s">
        <v>81</v>
      </c>
      <c r="AW1459" s="14" t="s">
        <v>4</v>
      </c>
      <c r="AX1459" s="14" t="s">
        <v>79</v>
      </c>
      <c r="AY1459" s="232" t="s">
        <v>212</v>
      </c>
    </row>
    <row r="1460" spans="1:65" s="2" customFormat="1" ht="16.5" customHeight="1">
      <c r="A1460" s="36"/>
      <c r="B1460" s="37"/>
      <c r="C1460" s="195" t="s">
        <v>2061</v>
      </c>
      <c r="D1460" s="195" t="s">
        <v>214</v>
      </c>
      <c r="E1460" s="196" t="s">
        <v>2062</v>
      </c>
      <c r="F1460" s="197" t="s">
        <v>2063</v>
      </c>
      <c r="G1460" s="198" t="s">
        <v>146</v>
      </c>
      <c r="H1460" s="199">
        <v>66.06</v>
      </c>
      <c r="I1460" s="200"/>
      <c r="J1460" s="201">
        <f>ROUND(I1460*H1460,2)</f>
        <v>0</v>
      </c>
      <c r="K1460" s="197" t="s">
        <v>218</v>
      </c>
      <c r="L1460" s="41"/>
      <c r="M1460" s="202" t="s">
        <v>21</v>
      </c>
      <c r="N1460" s="203" t="s">
        <v>44</v>
      </c>
      <c r="O1460" s="66"/>
      <c r="P1460" s="204">
        <f>O1460*H1460</f>
        <v>0</v>
      </c>
      <c r="Q1460" s="204">
        <v>4.2999999999999999E-4</v>
      </c>
      <c r="R1460" s="204">
        <f>Q1460*H1460</f>
        <v>2.8405800000000002E-2</v>
      </c>
      <c r="S1460" s="204">
        <v>0</v>
      </c>
      <c r="T1460" s="205">
        <f>S1460*H1460</f>
        <v>0</v>
      </c>
      <c r="U1460" s="36"/>
      <c r="V1460" s="36"/>
      <c r="W1460" s="36"/>
      <c r="X1460" s="36"/>
      <c r="Y1460" s="36"/>
      <c r="Z1460" s="36"/>
      <c r="AA1460" s="36"/>
      <c r="AB1460" s="36"/>
      <c r="AC1460" s="36"/>
      <c r="AD1460" s="36"/>
      <c r="AE1460" s="36"/>
      <c r="AR1460" s="206" t="s">
        <v>327</v>
      </c>
      <c r="AT1460" s="206" t="s">
        <v>214</v>
      </c>
      <c r="AU1460" s="206" t="s">
        <v>81</v>
      </c>
      <c r="AY1460" s="19" t="s">
        <v>212</v>
      </c>
      <c r="BE1460" s="207">
        <f>IF(N1460="základní",J1460,0)</f>
        <v>0</v>
      </c>
      <c r="BF1460" s="207">
        <f>IF(N1460="snížená",J1460,0)</f>
        <v>0</v>
      </c>
      <c r="BG1460" s="207">
        <f>IF(N1460="zákl. přenesená",J1460,0)</f>
        <v>0</v>
      </c>
      <c r="BH1460" s="207">
        <f>IF(N1460="sníž. přenesená",J1460,0)</f>
        <v>0</v>
      </c>
      <c r="BI1460" s="207">
        <f>IF(N1460="nulová",J1460,0)</f>
        <v>0</v>
      </c>
      <c r="BJ1460" s="19" t="s">
        <v>79</v>
      </c>
      <c r="BK1460" s="207">
        <f>ROUND(I1460*H1460,2)</f>
        <v>0</v>
      </c>
      <c r="BL1460" s="19" t="s">
        <v>327</v>
      </c>
      <c r="BM1460" s="206" t="s">
        <v>2064</v>
      </c>
    </row>
    <row r="1461" spans="1:65" s="13" customFormat="1" ht="11.25">
      <c r="B1461" s="212"/>
      <c r="C1461" s="213"/>
      <c r="D1461" s="208" t="s">
        <v>222</v>
      </c>
      <c r="E1461" s="214" t="s">
        <v>21</v>
      </c>
      <c r="F1461" s="215" t="s">
        <v>2065</v>
      </c>
      <c r="G1461" s="213"/>
      <c r="H1461" s="214" t="s">
        <v>21</v>
      </c>
      <c r="I1461" s="216"/>
      <c r="J1461" s="213"/>
      <c r="K1461" s="213"/>
      <c r="L1461" s="217"/>
      <c r="M1461" s="218"/>
      <c r="N1461" s="219"/>
      <c r="O1461" s="219"/>
      <c r="P1461" s="219"/>
      <c r="Q1461" s="219"/>
      <c r="R1461" s="219"/>
      <c r="S1461" s="219"/>
      <c r="T1461" s="220"/>
      <c r="AT1461" s="221" t="s">
        <v>222</v>
      </c>
      <c r="AU1461" s="221" t="s">
        <v>81</v>
      </c>
      <c r="AV1461" s="13" t="s">
        <v>79</v>
      </c>
      <c r="AW1461" s="13" t="s">
        <v>34</v>
      </c>
      <c r="AX1461" s="13" t="s">
        <v>73</v>
      </c>
      <c r="AY1461" s="221" t="s">
        <v>212</v>
      </c>
    </row>
    <row r="1462" spans="1:65" s="13" customFormat="1" ht="11.25">
      <c r="B1462" s="212"/>
      <c r="C1462" s="213"/>
      <c r="D1462" s="208" t="s">
        <v>222</v>
      </c>
      <c r="E1462" s="214" t="s">
        <v>21</v>
      </c>
      <c r="F1462" s="215" t="s">
        <v>688</v>
      </c>
      <c r="G1462" s="213"/>
      <c r="H1462" s="214" t="s">
        <v>21</v>
      </c>
      <c r="I1462" s="216"/>
      <c r="J1462" s="213"/>
      <c r="K1462" s="213"/>
      <c r="L1462" s="217"/>
      <c r="M1462" s="218"/>
      <c r="N1462" s="219"/>
      <c r="O1462" s="219"/>
      <c r="P1462" s="219"/>
      <c r="Q1462" s="219"/>
      <c r="R1462" s="219"/>
      <c r="S1462" s="219"/>
      <c r="T1462" s="220"/>
      <c r="AT1462" s="221" t="s">
        <v>222</v>
      </c>
      <c r="AU1462" s="221" t="s">
        <v>81</v>
      </c>
      <c r="AV1462" s="13" t="s">
        <v>79</v>
      </c>
      <c r="AW1462" s="13" t="s">
        <v>34</v>
      </c>
      <c r="AX1462" s="13" t="s">
        <v>73</v>
      </c>
      <c r="AY1462" s="221" t="s">
        <v>212</v>
      </c>
    </row>
    <row r="1463" spans="1:65" s="14" customFormat="1" ht="11.25">
      <c r="B1463" s="222"/>
      <c r="C1463" s="223"/>
      <c r="D1463" s="208" t="s">
        <v>222</v>
      </c>
      <c r="E1463" s="224" t="s">
        <v>21</v>
      </c>
      <c r="F1463" s="225" t="s">
        <v>2066</v>
      </c>
      <c r="G1463" s="223"/>
      <c r="H1463" s="226">
        <v>29.62</v>
      </c>
      <c r="I1463" s="227"/>
      <c r="J1463" s="223"/>
      <c r="K1463" s="223"/>
      <c r="L1463" s="228"/>
      <c r="M1463" s="229"/>
      <c r="N1463" s="230"/>
      <c r="O1463" s="230"/>
      <c r="P1463" s="230"/>
      <c r="Q1463" s="230"/>
      <c r="R1463" s="230"/>
      <c r="S1463" s="230"/>
      <c r="T1463" s="231"/>
      <c r="AT1463" s="232" t="s">
        <v>222</v>
      </c>
      <c r="AU1463" s="232" t="s">
        <v>81</v>
      </c>
      <c r="AV1463" s="14" t="s">
        <v>81</v>
      </c>
      <c r="AW1463" s="14" t="s">
        <v>34</v>
      </c>
      <c r="AX1463" s="14" t="s">
        <v>73</v>
      </c>
      <c r="AY1463" s="232" t="s">
        <v>212</v>
      </c>
    </row>
    <row r="1464" spans="1:65" s="14" customFormat="1" ht="11.25">
      <c r="B1464" s="222"/>
      <c r="C1464" s="223"/>
      <c r="D1464" s="208" t="s">
        <v>222</v>
      </c>
      <c r="E1464" s="224" t="s">
        <v>21</v>
      </c>
      <c r="F1464" s="225" t="s">
        <v>2067</v>
      </c>
      <c r="G1464" s="223"/>
      <c r="H1464" s="226">
        <v>11.29</v>
      </c>
      <c r="I1464" s="227"/>
      <c r="J1464" s="223"/>
      <c r="K1464" s="223"/>
      <c r="L1464" s="228"/>
      <c r="M1464" s="229"/>
      <c r="N1464" s="230"/>
      <c r="O1464" s="230"/>
      <c r="P1464" s="230"/>
      <c r="Q1464" s="230"/>
      <c r="R1464" s="230"/>
      <c r="S1464" s="230"/>
      <c r="T1464" s="231"/>
      <c r="AT1464" s="232" t="s">
        <v>222</v>
      </c>
      <c r="AU1464" s="232" t="s">
        <v>81</v>
      </c>
      <c r="AV1464" s="14" t="s">
        <v>81</v>
      </c>
      <c r="AW1464" s="14" t="s">
        <v>34</v>
      </c>
      <c r="AX1464" s="14" t="s">
        <v>73</v>
      </c>
      <c r="AY1464" s="232" t="s">
        <v>212</v>
      </c>
    </row>
    <row r="1465" spans="1:65" s="14" customFormat="1" ht="11.25">
      <c r="B1465" s="222"/>
      <c r="C1465" s="223"/>
      <c r="D1465" s="208" t="s">
        <v>222</v>
      </c>
      <c r="E1465" s="224" t="s">
        <v>21</v>
      </c>
      <c r="F1465" s="225" t="s">
        <v>2068</v>
      </c>
      <c r="G1465" s="223"/>
      <c r="H1465" s="226">
        <v>11.99</v>
      </c>
      <c r="I1465" s="227"/>
      <c r="J1465" s="223"/>
      <c r="K1465" s="223"/>
      <c r="L1465" s="228"/>
      <c r="M1465" s="229"/>
      <c r="N1465" s="230"/>
      <c r="O1465" s="230"/>
      <c r="P1465" s="230"/>
      <c r="Q1465" s="230"/>
      <c r="R1465" s="230"/>
      <c r="S1465" s="230"/>
      <c r="T1465" s="231"/>
      <c r="AT1465" s="232" t="s">
        <v>222</v>
      </c>
      <c r="AU1465" s="232" t="s">
        <v>81</v>
      </c>
      <c r="AV1465" s="14" t="s">
        <v>81</v>
      </c>
      <c r="AW1465" s="14" t="s">
        <v>34</v>
      </c>
      <c r="AX1465" s="14" t="s">
        <v>73</v>
      </c>
      <c r="AY1465" s="232" t="s">
        <v>212</v>
      </c>
    </row>
    <row r="1466" spans="1:65" s="14" customFormat="1" ht="11.25">
      <c r="B1466" s="222"/>
      <c r="C1466" s="223"/>
      <c r="D1466" s="208" t="s">
        <v>222</v>
      </c>
      <c r="E1466" s="224" t="s">
        <v>21</v>
      </c>
      <c r="F1466" s="225" t="s">
        <v>2069</v>
      </c>
      <c r="G1466" s="223"/>
      <c r="H1466" s="226">
        <v>13.16</v>
      </c>
      <c r="I1466" s="227"/>
      <c r="J1466" s="223"/>
      <c r="K1466" s="223"/>
      <c r="L1466" s="228"/>
      <c r="M1466" s="229"/>
      <c r="N1466" s="230"/>
      <c r="O1466" s="230"/>
      <c r="P1466" s="230"/>
      <c r="Q1466" s="230"/>
      <c r="R1466" s="230"/>
      <c r="S1466" s="230"/>
      <c r="T1466" s="231"/>
      <c r="AT1466" s="232" t="s">
        <v>222</v>
      </c>
      <c r="AU1466" s="232" t="s">
        <v>81</v>
      </c>
      <c r="AV1466" s="14" t="s">
        <v>81</v>
      </c>
      <c r="AW1466" s="14" t="s">
        <v>34</v>
      </c>
      <c r="AX1466" s="14" t="s">
        <v>73</v>
      </c>
      <c r="AY1466" s="232" t="s">
        <v>212</v>
      </c>
    </row>
    <row r="1467" spans="1:65" s="15" customFormat="1" ht="11.25">
      <c r="B1467" s="233"/>
      <c r="C1467" s="234"/>
      <c r="D1467" s="208" t="s">
        <v>222</v>
      </c>
      <c r="E1467" s="235" t="s">
        <v>2070</v>
      </c>
      <c r="F1467" s="236" t="s">
        <v>226</v>
      </c>
      <c r="G1467" s="234"/>
      <c r="H1467" s="237">
        <v>66.06</v>
      </c>
      <c r="I1467" s="238"/>
      <c r="J1467" s="234"/>
      <c r="K1467" s="234"/>
      <c r="L1467" s="239"/>
      <c r="M1467" s="240"/>
      <c r="N1467" s="241"/>
      <c r="O1467" s="241"/>
      <c r="P1467" s="241"/>
      <c r="Q1467" s="241"/>
      <c r="R1467" s="241"/>
      <c r="S1467" s="241"/>
      <c r="T1467" s="242"/>
      <c r="AT1467" s="243" t="s">
        <v>222</v>
      </c>
      <c r="AU1467" s="243" t="s">
        <v>81</v>
      </c>
      <c r="AV1467" s="15" t="s">
        <v>88</v>
      </c>
      <c r="AW1467" s="15" t="s">
        <v>34</v>
      </c>
      <c r="AX1467" s="15" t="s">
        <v>79</v>
      </c>
      <c r="AY1467" s="243" t="s">
        <v>212</v>
      </c>
    </row>
    <row r="1468" spans="1:65" s="2" customFormat="1" ht="16.5" customHeight="1">
      <c r="A1468" s="36"/>
      <c r="B1468" s="37"/>
      <c r="C1468" s="255" t="s">
        <v>2071</v>
      </c>
      <c r="D1468" s="255" t="s">
        <v>328</v>
      </c>
      <c r="E1468" s="256" t="s">
        <v>2072</v>
      </c>
      <c r="F1468" s="257" t="s">
        <v>2073</v>
      </c>
      <c r="G1468" s="258" t="s">
        <v>150</v>
      </c>
      <c r="H1468" s="259">
        <v>7.5970000000000004</v>
      </c>
      <c r="I1468" s="260"/>
      <c r="J1468" s="261">
        <f>ROUND(I1468*H1468,2)</f>
        <v>0</v>
      </c>
      <c r="K1468" s="257" t="s">
        <v>21</v>
      </c>
      <c r="L1468" s="262"/>
      <c r="M1468" s="263" t="s">
        <v>21</v>
      </c>
      <c r="N1468" s="264" t="s">
        <v>44</v>
      </c>
      <c r="O1468" s="66"/>
      <c r="P1468" s="204">
        <f>O1468*H1468</f>
        <v>0</v>
      </c>
      <c r="Q1468" s="204">
        <v>7.1000000000000004E-3</v>
      </c>
      <c r="R1468" s="204">
        <f>Q1468*H1468</f>
        <v>5.3938700000000006E-2</v>
      </c>
      <c r="S1468" s="204">
        <v>0</v>
      </c>
      <c r="T1468" s="205">
        <f>S1468*H1468</f>
        <v>0</v>
      </c>
      <c r="U1468" s="36"/>
      <c r="V1468" s="36"/>
      <c r="W1468" s="36"/>
      <c r="X1468" s="36"/>
      <c r="Y1468" s="36"/>
      <c r="Z1468" s="36"/>
      <c r="AA1468" s="36"/>
      <c r="AB1468" s="36"/>
      <c r="AC1468" s="36"/>
      <c r="AD1468" s="36"/>
      <c r="AE1468" s="36"/>
      <c r="AR1468" s="206" t="s">
        <v>438</v>
      </c>
      <c r="AT1468" s="206" t="s">
        <v>328</v>
      </c>
      <c r="AU1468" s="206" t="s">
        <v>81</v>
      </c>
      <c r="AY1468" s="19" t="s">
        <v>212</v>
      </c>
      <c r="BE1468" s="207">
        <f>IF(N1468="základní",J1468,0)</f>
        <v>0</v>
      </c>
      <c r="BF1468" s="207">
        <f>IF(N1468="snížená",J1468,0)</f>
        <v>0</v>
      </c>
      <c r="BG1468" s="207">
        <f>IF(N1468="zákl. přenesená",J1468,0)</f>
        <v>0</v>
      </c>
      <c r="BH1468" s="207">
        <f>IF(N1468="sníž. přenesená",J1468,0)</f>
        <v>0</v>
      </c>
      <c r="BI1468" s="207">
        <f>IF(N1468="nulová",J1468,0)</f>
        <v>0</v>
      </c>
      <c r="BJ1468" s="19" t="s">
        <v>79</v>
      </c>
      <c r="BK1468" s="207">
        <f>ROUND(I1468*H1468,2)</f>
        <v>0</v>
      </c>
      <c r="BL1468" s="19" t="s">
        <v>327</v>
      </c>
      <c r="BM1468" s="206" t="s">
        <v>2074</v>
      </c>
    </row>
    <row r="1469" spans="1:65" s="2" customFormat="1" ht="136.5">
      <c r="A1469" s="36"/>
      <c r="B1469" s="37"/>
      <c r="C1469" s="38"/>
      <c r="D1469" s="208" t="s">
        <v>292</v>
      </c>
      <c r="E1469" s="38"/>
      <c r="F1469" s="209" t="s">
        <v>2075</v>
      </c>
      <c r="G1469" s="38"/>
      <c r="H1469" s="38"/>
      <c r="I1469" s="119"/>
      <c r="J1469" s="38"/>
      <c r="K1469" s="38"/>
      <c r="L1469" s="41"/>
      <c r="M1469" s="210"/>
      <c r="N1469" s="211"/>
      <c r="O1469" s="66"/>
      <c r="P1469" s="66"/>
      <c r="Q1469" s="66"/>
      <c r="R1469" s="66"/>
      <c r="S1469" s="66"/>
      <c r="T1469" s="67"/>
      <c r="U1469" s="36"/>
      <c r="V1469" s="36"/>
      <c r="W1469" s="36"/>
      <c r="X1469" s="36"/>
      <c r="Y1469" s="36"/>
      <c r="Z1469" s="36"/>
      <c r="AA1469" s="36"/>
      <c r="AB1469" s="36"/>
      <c r="AC1469" s="36"/>
      <c r="AD1469" s="36"/>
      <c r="AE1469" s="36"/>
      <c r="AT1469" s="19" t="s">
        <v>292</v>
      </c>
      <c r="AU1469" s="19" t="s">
        <v>81</v>
      </c>
    </row>
    <row r="1470" spans="1:65" s="14" customFormat="1" ht="11.25">
      <c r="B1470" s="222"/>
      <c r="C1470" s="223"/>
      <c r="D1470" s="208" t="s">
        <v>222</v>
      </c>
      <c r="E1470" s="224" t="s">
        <v>21</v>
      </c>
      <c r="F1470" s="225" t="s">
        <v>2076</v>
      </c>
      <c r="G1470" s="223"/>
      <c r="H1470" s="226">
        <v>6.6059999999999999</v>
      </c>
      <c r="I1470" s="227"/>
      <c r="J1470" s="223"/>
      <c r="K1470" s="223"/>
      <c r="L1470" s="228"/>
      <c r="M1470" s="229"/>
      <c r="N1470" s="230"/>
      <c r="O1470" s="230"/>
      <c r="P1470" s="230"/>
      <c r="Q1470" s="230"/>
      <c r="R1470" s="230"/>
      <c r="S1470" s="230"/>
      <c r="T1470" s="231"/>
      <c r="AT1470" s="232" t="s">
        <v>222</v>
      </c>
      <c r="AU1470" s="232" t="s">
        <v>81</v>
      </c>
      <c r="AV1470" s="14" t="s">
        <v>81</v>
      </c>
      <c r="AW1470" s="14" t="s">
        <v>34</v>
      </c>
      <c r="AX1470" s="14" t="s">
        <v>79</v>
      </c>
      <c r="AY1470" s="232" t="s">
        <v>212</v>
      </c>
    </row>
    <row r="1471" spans="1:65" s="14" customFormat="1" ht="11.25">
      <c r="B1471" s="222"/>
      <c r="C1471" s="223"/>
      <c r="D1471" s="208" t="s">
        <v>222</v>
      </c>
      <c r="E1471" s="223"/>
      <c r="F1471" s="225" t="s">
        <v>2077</v>
      </c>
      <c r="G1471" s="223"/>
      <c r="H1471" s="226">
        <v>7.5970000000000004</v>
      </c>
      <c r="I1471" s="227"/>
      <c r="J1471" s="223"/>
      <c r="K1471" s="223"/>
      <c r="L1471" s="228"/>
      <c r="M1471" s="229"/>
      <c r="N1471" s="230"/>
      <c r="O1471" s="230"/>
      <c r="P1471" s="230"/>
      <c r="Q1471" s="230"/>
      <c r="R1471" s="230"/>
      <c r="S1471" s="230"/>
      <c r="T1471" s="231"/>
      <c r="AT1471" s="232" t="s">
        <v>222</v>
      </c>
      <c r="AU1471" s="232" t="s">
        <v>81</v>
      </c>
      <c r="AV1471" s="14" t="s">
        <v>81</v>
      </c>
      <c r="AW1471" s="14" t="s">
        <v>4</v>
      </c>
      <c r="AX1471" s="14" t="s">
        <v>79</v>
      </c>
      <c r="AY1471" s="232" t="s">
        <v>212</v>
      </c>
    </row>
    <row r="1472" spans="1:65" s="2" customFormat="1" ht="21.75" customHeight="1">
      <c r="A1472" s="36"/>
      <c r="B1472" s="37"/>
      <c r="C1472" s="195" t="s">
        <v>2078</v>
      </c>
      <c r="D1472" s="195" t="s">
        <v>214</v>
      </c>
      <c r="E1472" s="196" t="s">
        <v>2079</v>
      </c>
      <c r="F1472" s="197" t="s">
        <v>2080</v>
      </c>
      <c r="G1472" s="198" t="s">
        <v>150</v>
      </c>
      <c r="H1472" s="199">
        <v>88.65</v>
      </c>
      <c r="I1472" s="200"/>
      <c r="J1472" s="201">
        <f>ROUND(I1472*H1472,2)</f>
        <v>0</v>
      </c>
      <c r="K1472" s="197" t="s">
        <v>218</v>
      </c>
      <c r="L1472" s="41"/>
      <c r="M1472" s="202" t="s">
        <v>21</v>
      </c>
      <c r="N1472" s="203" t="s">
        <v>44</v>
      </c>
      <c r="O1472" s="66"/>
      <c r="P1472" s="204">
        <f>O1472*H1472</f>
        <v>0</v>
      </c>
      <c r="Q1472" s="204">
        <v>8.9999999999999993E-3</v>
      </c>
      <c r="R1472" s="204">
        <f>Q1472*H1472</f>
        <v>0.79784999999999995</v>
      </c>
      <c r="S1472" s="204">
        <v>0</v>
      </c>
      <c r="T1472" s="205">
        <f>S1472*H1472</f>
        <v>0</v>
      </c>
      <c r="U1472" s="36"/>
      <c r="V1472" s="36"/>
      <c r="W1472" s="36"/>
      <c r="X1472" s="36"/>
      <c r="Y1472" s="36"/>
      <c r="Z1472" s="36"/>
      <c r="AA1472" s="36"/>
      <c r="AB1472" s="36"/>
      <c r="AC1472" s="36"/>
      <c r="AD1472" s="36"/>
      <c r="AE1472" s="36"/>
      <c r="AR1472" s="206" t="s">
        <v>327</v>
      </c>
      <c r="AT1472" s="206" t="s">
        <v>214</v>
      </c>
      <c r="AU1472" s="206" t="s">
        <v>81</v>
      </c>
      <c r="AY1472" s="19" t="s">
        <v>212</v>
      </c>
      <c r="BE1472" s="207">
        <f>IF(N1472="základní",J1472,0)</f>
        <v>0</v>
      </c>
      <c r="BF1472" s="207">
        <f>IF(N1472="snížená",J1472,0)</f>
        <v>0</v>
      </c>
      <c r="BG1472" s="207">
        <f>IF(N1472="zákl. přenesená",J1472,0)</f>
        <v>0</v>
      </c>
      <c r="BH1472" s="207">
        <f>IF(N1472="sníž. přenesená",J1472,0)</f>
        <v>0</v>
      </c>
      <c r="BI1472" s="207">
        <f>IF(N1472="nulová",J1472,0)</f>
        <v>0</v>
      </c>
      <c r="BJ1472" s="19" t="s">
        <v>79</v>
      </c>
      <c r="BK1472" s="207">
        <f>ROUND(I1472*H1472,2)</f>
        <v>0</v>
      </c>
      <c r="BL1472" s="19" t="s">
        <v>327</v>
      </c>
      <c r="BM1472" s="206" t="s">
        <v>2081</v>
      </c>
    </row>
    <row r="1473" spans="1:65" s="2" customFormat="1" ht="29.25">
      <c r="A1473" s="36"/>
      <c r="B1473" s="37"/>
      <c r="C1473" s="38"/>
      <c r="D1473" s="208" t="s">
        <v>220</v>
      </c>
      <c r="E1473" s="38"/>
      <c r="F1473" s="209" t="s">
        <v>2082</v>
      </c>
      <c r="G1473" s="38"/>
      <c r="H1473" s="38"/>
      <c r="I1473" s="119"/>
      <c r="J1473" s="38"/>
      <c r="K1473" s="38"/>
      <c r="L1473" s="41"/>
      <c r="M1473" s="210"/>
      <c r="N1473" s="211"/>
      <c r="O1473" s="66"/>
      <c r="P1473" s="66"/>
      <c r="Q1473" s="66"/>
      <c r="R1473" s="66"/>
      <c r="S1473" s="66"/>
      <c r="T1473" s="67"/>
      <c r="U1473" s="36"/>
      <c r="V1473" s="36"/>
      <c r="W1473" s="36"/>
      <c r="X1473" s="36"/>
      <c r="Y1473" s="36"/>
      <c r="Z1473" s="36"/>
      <c r="AA1473" s="36"/>
      <c r="AB1473" s="36"/>
      <c r="AC1473" s="36"/>
      <c r="AD1473" s="36"/>
      <c r="AE1473" s="36"/>
      <c r="AT1473" s="19" t="s">
        <v>220</v>
      </c>
      <c r="AU1473" s="19" t="s">
        <v>81</v>
      </c>
    </row>
    <row r="1474" spans="1:65" s="13" customFormat="1" ht="11.25">
      <c r="B1474" s="212"/>
      <c r="C1474" s="213"/>
      <c r="D1474" s="208" t="s">
        <v>222</v>
      </c>
      <c r="E1474" s="214" t="s">
        <v>21</v>
      </c>
      <c r="F1474" s="215" t="s">
        <v>2083</v>
      </c>
      <c r="G1474" s="213"/>
      <c r="H1474" s="214" t="s">
        <v>21</v>
      </c>
      <c r="I1474" s="216"/>
      <c r="J1474" s="213"/>
      <c r="K1474" s="213"/>
      <c r="L1474" s="217"/>
      <c r="M1474" s="218"/>
      <c r="N1474" s="219"/>
      <c r="O1474" s="219"/>
      <c r="P1474" s="219"/>
      <c r="Q1474" s="219"/>
      <c r="R1474" s="219"/>
      <c r="S1474" s="219"/>
      <c r="T1474" s="220"/>
      <c r="AT1474" s="221" t="s">
        <v>222</v>
      </c>
      <c r="AU1474" s="221" t="s">
        <v>81</v>
      </c>
      <c r="AV1474" s="13" t="s">
        <v>79</v>
      </c>
      <c r="AW1474" s="13" t="s">
        <v>34</v>
      </c>
      <c r="AX1474" s="13" t="s">
        <v>73</v>
      </c>
      <c r="AY1474" s="221" t="s">
        <v>212</v>
      </c>
    </row>
    <row r="1475" spans="1:65" s="13" customFormat="1" ht="11.25">
      <c r="B1475" s="212"/>
      <c r="C1475" s="213"/>
      <c r="D1475" s="208" t="s">
        <v>222</v>
      </c>
      <c r="E1475" s="214" t="s">
        <v>21</v>
      </c>
      <c r="F1475" s="215" t="s">
        <v>2084</v>
      </c>
      <c r="G1475" s="213"/>
      <c r="H1475" s="214" t="s">
        <v>21</v>
      </c>
      <c r="I1475" s="216"/>
      <c r="J1475" s="213"/>
      <c r="K1475" s="213"/>
      <c r="L1475" s="217"/>
      <c r="M1475" s="218"/>
      <c r="N1475" s="219"/>
      <c r="O1475" s="219"/>
      <c r="P1475" s="219"/>
      <c r="Q1475" s="219"/>
      <c r="R1475" s="219"/>
      <c r="S1475" s="219"/>
      <c r="T1475" s="220"/>
      <c r="AT1475" s="221" t="s">
        <v>222</v>
      </c>
      <c r="AU1475" s="221" t="s">
        <v>81</v>
      </c>
      <c r="AV1475" s="13" t="s">
        <v>79</v>
      </c>
      <c r="AW1475" s="13" t="s">
        <v>34</v>
      </c>
      <c r="AX1475" s="13" t="s">
        <v>73</v>
      </c>
      <c r="AY1475" s="221" t="s">
        <v>212</v>
      </c>
    </row>
    <row r="1476" spans="1:65" s="14" customFormat="1" ht="11.25">
      <c r="B1476" s="222"/>
      <c r="C1476" s="223"/>
      <c r="D1476" s="208" t="s">
        <v>222</v>
      </c>
      <c r="E1476" s="224" t="s">
        <v>21</v>
      </c>
      <c r="F1476" s="225" t="s">
        <v>2085</v>
      </c>
      <c r="G1476" s="223"/>
      <c r="H1476" s="226">
        <v>47.96</v>
      </c>
      <c r="I1476" s="227"/>
      <c r="J1476" s="223"/>
      <c r="K1476" s="223"/>
      <c r="L1476" s="228"/>
      <c r="M1476" s="229"/>
      <c r="N1476" s="230"/>
      <c r="O1476" s="230"/>
      <c r="P1476" s="230"/>
      <c r="Q1476" s="230"/>
      <c r="R1476" s="230"/>
      <c r="S1476" s="230"/>
      <c r="T1476" s="231"/>
      <c r="AT1476" s="232" t="s">
        <v>222</v>
      </c>
      <c r="AU1476" s="232" t="s">
        <v>81</v>
      </c>
      <c r="AV1476" s="14" t="s">
        <v>81</v>
      </c>
      <c r="AW1476" s="14" t="s">
        <v>34</v>
      </c>
      <c r="AX1476" s="14" t="s">
        <v>73</v>
      </c>
      <c r="AY1476" s="232" t="s">
        <v>212</v>
      </c>
    </row>
    <row r="1477" spans="1:65" s="15" customFormat="1" ht="11.25">
      <c r="B1477" s="233"/>
      <c r="C1477" s="234"/>
      <c r="D1477" s="208" t="s">
        <v>222</v>
      </c>
      <c r="E1477" s="235" t="s">
        <v>148</v>
      </c>
      <c r="F1477" s="236" t="s">
        <v>226</v>
      </c>
      <c r="G1477" s="234"/>
      <c r="H1477" s="237">
        <v>47.96</v>
      </c>
      <c r="I1477" s="238"/>
      <c r="J1477" s="234"/>
      <c r="K1477" s="234"/>
      <c r="L1477" s="239"/>
      <c r="M1477" s="240"/>
      <c r="N1477" s="241"/>
      <c r="O1477" s="241"/>
      <c r="P1477" s="241"/>
      <c r="Q1477" s="241"/>
      <c r="R1477" s="241"/>
      <c r="S1477" s="241"/>
      <c r="T1477" s="242"/>
      <c r="AT1477" s="243" t="s">
        <v>222</v>
      </c>
      <c r="AU1477" s="243" t="s">
        <v>81</v>
      </c>
      <c r="AV1477" s="15" t="s">
        <v>88</v>
      </c>
      <c r="AW1477" s="15" t="s">
        <v>34</v>
      </c>
      <c r="AX1477" s="15" t="s">
        <v>73</v>
      </c>
      <c r="AY1477" s="243" t="s">
        <v>212</v>
      </c>
    </row>
    <row r="1478" spans="1:65" s="13" customFormat="1" ht="11.25">
      <c r="B1478" s="212"/>
      <c r="C1478" s="213"/>
      <c r="D1478" s="208" t="s">
        <v>222</v>
      </c>
      <c r="E1478" s="214" t="s">
        <v>21</v>
      </c>
      <c r="F1478" s="215" t="s">
        <v>2086</v>
      </c>
      <c r="G1478" s="213"/>
      <c r="H1478" s="214" t="s">
        <v>21</v>
      </c>
      <c r="I1478" s="216"/>
      <c r="J1478" s="213"/>
      <c r="K1478" s="213"/>
      <c r="L1478" s="217"/>
      <c r="M1478" s="218"/>
      <c r="N1478" s="219"/>
      <c r="O1478" s="219"/>
      <c r="P1478" s="219"/>
      <c r="Q1478" s="219"/>
      <c r="R1478" s="219"/>
      <c r="S1478" s="219"/>
      <c r="T1478" s="220"/>
      <c r="AT1478" s="221" t="s">
        <v>222</v>
      </c>
      <c r="AU1478" s="221" t="s">
        <v>81</v>
      </c>
      <c r="AV1478" s="13" t="s">
        <v>79</v>
      </c>
      <c r="AW1478" s="13" t="s">
        <v>34</v>
      </c>
      <c r="AX1478" s="13" t="s">
        <v>73</v>
      </c>
      <c r="AY1478" s="221" t="s">
        <v>212</v>
      </c>
    </row>
    <row r="1479" spans="1:65" s="14" customFormat="1" ht="11.25">
      <c r="B1479" s="222"/>
      <c r="C1479" s="223"/>
      <c r="D1479" s="208" t="s">
        <v>222</v>
      </c>
      <c r="E1479" s="224" t="s">
        <v>21</v>
      </c>
      <c r="F1479" s="225" t="s">
        <v>1789</v>
      </c>
      <c r="G1479" s="223"/>
      <c r="H1479" s="226">
        <v>13.25</v>
      </c>
      <c r="I1479" s="227"/>
      <c r="J1479" s="223"/>
      <c r="K1479" s="223"/>
      <c r="L1479" s="228"/>
      <c r="M1479" s="229"/>
      <c r="N1479" s="230"/>
      <c r="O1479" s="230"/>
      <c r="P1479" s="230"/>
      <c r="Q1479" s="230"/>
      <c r="R1479" s="230"/>
      <c r="S1479" s="230"/>
      <c r="T1479" s="231"/>
      <c r="AT1479" s="232" t="s">
        <v>222</v>
      </c>
      <c r="AU1479" s="232" t="s">
        <v>81</v>
      </c>
      <c r="AV1479" s="14" t="s">
        <v>81</v>
      </c>
      <c r="AW1479" s="14" t="s">
        <v>34</v>
      </c>
      <c r="AX1479" s="14" t="s">
        <v>73</v>
      </c>
      <c r="AY1479" s="232" t="s">
        <v>212</v>
      </c>
    </row>
    <row r="1480" spans="1:65" s="14" customFormat="1" ht="11.25">
      <c r="B1480" s="222"/>
      <c r="C1480" s="223"/>
      <c r="D1480" s="208" t="s">
        <v>222</v>
      </c>
      <c r="E1480" s="224" t="s">
        <v>21</v>
      </c>
      <c r="F1480" s="225" t="s">
        <v>2087</v>
      </c>
      <c r="G1480" s="223"/>
      <c r="H1480" s="226">
        <v>13.25</v>
      </c>
      <c r="I1480" s="227"/>
      <c r="J1480" s="223"/>
      <c r="K1480" s="223"/>
      <c r="L1480" s="228"/>
      <c r="M1480" s="229"/>
      <c r="N1480" s="230"/>
      <c r="O1480" s="230"/>
      <c r="P1480" s="230"/>
      <c r="Q1480" s="230"/>
      <c r="R1480" s="230"/>
      <c r="S1480" s="230"/>
      <c r="T1480" s="231"/>
      <c r="AT1480" s="232" t="s">
        <v>222</v>
      </c>
      <c r="AU1480" s="232" t="s">
        <v>81</v>
      </c>
      <c r="AV1480" s="14" t="s">
        <v>81</v>
      </c>
      <c r="AW1480" s="14" t="s">
        <v>34</v>
      </c>
      <c r="AX1480" s="14" t="s">
        <v>73</v>
      </c>
      <c r="AY1480" s="232" t="s">
        <v>212</v>
      </c>
    </row>
    <row r="1481" spans="1:65" s="14" customFormat="1" ht="11.25">
      <c r="B1481" s="222"/>
      <c r="C1481" s="223"/>
      <c r="D1481" s="208" t="s">
        <v>222</v>
      </c>
      <c r="E1481" s="224" t="s">
        <v>21</v>
      </c>
      <c r="F1481" s="225" t="s">
        <v>1791</v>
      </c>
      <c r="G1481" s="223"/>
      <c r="H1481" s="226">
        <v>14.19</v>
      </c>
      <c r="I1481" s="227"/>
      <c r="J1481" s="223"/>
      <c r="K1481" s="223"/>
      <c r="L1481" s="228"/>
      <c r="M1481" s="229"/>
      <c r="N1481" s="230"/>
      <c r="O1481" s="230"/>
      <c r="P1481" s="230"/>
      <c r="Q1481" s="230"/>
      <c r="R1481" s="230"/>
      <c r="S1481" s="230"/>
      <c r="T1481" s="231"/>
      <c r="AT1481" s="232" t="s">
        <v>222</v>
      </c>
      <c r="AU1481" s="232" t="s">
        <v>81</v>
      </c>
      <c r="AV1481" s="14" t="s">
        <v>81</v>
      </c>
      <c r="AW1481" s="14" t="s">
        <v>34</v>
      </c>
      <c r="AX1481" s="14" t="s">
        <v>73</v>
      </c>
      <c r="AY1481" s="232" t="s">
        <v>212</v>
      </c>
    </row>
    <row r="1482" spans="1:65" s="15" customFormat="1" ht="11.25">
      <c r="B1482" s="233"/>
      <c r="C1482" s="234"/>
      <c r="D1482" s="208" t="s">
        <v>222</v>
      </c>
      <c r="E1482" s="235" t="s">
        <v>156</v>
      </c>
      <c r="F1482" s="236" t="s">
        <v>226</v>
      </c>
      <c r="G1482" s="234"/>
      <c r="H1482" s="237">
        <v>40.69</v>
      </c>
      <c r="I1482" s="238"/>
      <c r="J1482" s="234"/>
      <c r="K1482" s="234"/>
      <c r="L1482" s="239"/>
      <c r="M1482" s="240"/>
      <c r="N1482" s="241"/>
      <c r="O1482" s="241"/>
      <c r="P1482" s="241"/>
      <c r="Q1482" s="241"/>
      <c r="R1482" s="241"/>
      <c r="S1482" s="241"/>
      <c r="T1482" s="242"/>
      <c r="AT1482" s="243" t="s">
        <v>222</v>
      </c>
      <c r="AU1482" s="243" t="s">
        <v>81</v>
      </c>
      <c r="AV1482" s="15" t="s">
        <v>88</v>
      </c>
      <c r="AW1482" s="15" t="s">
        <v>34</v>
      </c>
      <c r="AX1482" s="15" t="s">
        <v>73</v>
      </c>
      <c r="AY1482" s="243" t="s">
        <v>212</v>
      </c>
    </row>
    <row r="1483" spans="1:65" s="16" customFormat="1" ht="11.25">
      <c r="B1483" s="244"/>
      <c r="C1483" s="245"/>
      <c r="D1483" s="208" t="s">
        <v>222</v>
      </c>
      <c r="E1483" s="246" t="s">
        <v>21</v>
      </c>
      <c r="F1483" s="247" t="s">
        <v>239</v>
      </c>
      <c r="G1483" s="245"/>
      <c r="H1483" s="248">
        <v>88.65</v>
      </c>
      <c r="I1483" s="249"/>
      <c r="J1483" s="245"/>
      <c r="K1483" s="245"/>
      <c r="L1483" s="250"/>
      <c r="M1483" s="251"/>
      <c r="N1483" s="252"/>
      <c r="O1483" s="252"/>
      <c r="P1483" s="252"/>
      <c r="Q1483" s="252"/>
      <c r="R1483" s="252"/>
      <c r="S1483" s="252"/>
      <c r="T1483" s="253"/>
      <c r="AT1483" s="254" t="s">
        <v>222</v>
      </c>
      <c r="AU1483" s="254" t="s">
        <v>81</v>
      </c>
      <c r="AV1483" s="16" t="s">
        <v>93</v>
      </c>
      <c r="AW1483" s="16" t="s">
        <v>34</v>
      </c>
      <c r="AX1483" s="16" t="s">
        <v>79</v>
      </c>
      <c r="AY1483" s="254" t="s">
        <v>212</v>
      </c>
    </row>
    <row r="1484" spans="1:65" s="2" customFormat="1" ht="16.5" customHeight="1">
      <c r="A1484" s="36"/>
      <c r="B1484" s="37"/>
      <c r="C1484" s="255" t="s">
        <v>2088</v>
      </c>
      <c r="D1484" s="255" t="s">
        <v>328</v>
      </c>
      <c r="E1484" s="256" t="s">
        <v>2072</v>
      </c>
      <c r="F1484" s="257" t="s">
        <v>2073</v>
      </c>
      <c r="G1484" s="258" t="s">
        <v>150</v>
      </c>
      <c r="H1484" s="259">
        <v>101.94799999999999</v>
      </c>
      <c r="I1484" s="260"/>
      <c r="J1484" s="261">
        <f>ROUND(I1484*H1484,2)</f>
        <v>0</v>
      </c>
      <c r="K1484" s="257" t="s">
        <v>21</v>
      </c>
      <c r="L1484" s="262"/>
      <c r="M1484" s="263" t="s">
        <v>21</v>
      </c>
      <c r="N1484" s="264" t="s">
        <v>44</v>
      </c>
      <c r="O1484" s="66"/>
      <c r="P1484" s="204">
        <f>O1484*H1484</f>
        <v>0</v>
      </c>
      <c r="Q1484" s="204">
        <v>7.1000000000000004E-3</v>
      </c>
      <c r="R1484" s="204">
        <f>Q1484*H1484</f>
        <v>0.7238308</v>
      </c>
      <c r="S1484" s="204">
        <v>0</v>
      </c>
      <c r="T1484" s="205">
        <f>S1484*H1484</f>
        <v>0</v>
      </c>
      <c r="U1484" s="36"/>
      <c r="V1484" s="36"/>
      <c r="W1484" s="36"/>
      <c r="X1484" s="36"/>
      <c r="Y1484" s="36"/>
      <c r="Z1484" s="36"/>
      <c r="AA1484" s="36"/>
      <c r="AB1484" s="36"/>
      <c r="AC1484" s="36"/>
      <c r="AD1484" s="36"/>
      <c r="AE1484" s="36"/>
      <c r="AR1484" s="206" t="s">
        <v>438</v>
      </c>
      <c r="AT1484" s="206" t="s">
        <v>328</v>
      </c>
      <c r="AU1484" s="206" t="s">
        <v>81</v>
      </c>
      <c r="AY1484" s="19" t="s">
        <v>212</v>
      </c>
      <c r="BE1484" s="207">
        <f>IF(N1484="základní",J1484,0)</f>
        <v>0</v>
      </c>
      <c r="BF1484" s="207">
        <f>IF(N1484="snížená",J1484,0)</f>
        <v>0</v>
      </c>
      <c r="BG1484" s="207">
        <f>IF(N1484="zákl. přenesená",J1484,0)</f>
        <v>0</v>
      </c>
      <c r="BH1484" s="207">
        <f>IF(N1484="sníž. přenesená",J1484,0)</f>
        <v>0</v>
      </c>
      <c r="BI1484" s="207">
        <f>IF(N1484="nulová",J1484,0)</f>
        <v>0</v>
      </c>
      <c r="BJ1484" s="19" t="s">
        <v>79</v>
      </c>
      <c r="BK1484" s="207">
        <f>ROUND(I1484*H1484,2)</f>
        <v>0</v>
      </c>
      <c r="BL1484" s="19" t="s">
        <v>327</v>
      </c>
      <c r="BM1484" s="206" t="s">
        <v>2089</v>
      </c>
    </row>
    <row r="1485" spans="1:65" s="2" customFormat="1" ht="136.5">
      <c r="A1485" s="36"/>
      <c r="B1485" s="37"/>
      <c r="C1485" s="38"/>
      <c r="D1485" s="208" t="s">
        <v>292</v>
      </c>
      <c r="E1485" s="38"/>
      <c r="F1485" s="209" t="s">
        <v>2075</v>
      </c>
      <c r="G1485" s="38"/>
      <c r="H1485" s="38"/>
      <c r="I1485" s="119"/>
      <c r="J1485" s="38"/>
      <c r="K1485" s="38"/>
      <c r="L1485" s="41"/>
      <c r="M1485" s="210"/>
      <c r="N1485" s="211"/>
      <c r="O1485" s="66"/>
      <c r="P1485" s="66"/>
      <c r="Q1485" s="66"/>
      <c r="R1485" s="66"/>
      <c r="S1485" s="66"/>
      <c r="T1485" s="67"/>
      <c r="U1485" s="36"/>
      <c r="V1485" s="36"/>
      <c r="W1485" s="36"/>
      <c r="X1485" s="36"/>
      <c r="Y1485" s="36"/>
      <c r="Z1485" s="36"/>
      <c r="AA1485" s="36"/>
      <c r="AB1485" s="36"/>
      <c r="AC1485" s="36"/>
      <c r="AD1485" s="36"/>
      <c r="AE1485" s="36"/>
      <c r="AT1485" s="19" t="s">
        <v>292</v>
      </c>
      <c r="AU1485" s="19" t="s">
        <v>81</v>
      </c>
    </row>
    <row r="1486" spans="1:65" s="14" customFormat="1" ht="11.25">
      <c r="B1486" s="222"/>
      <c r="C1486" s="223"/>
      <c r="D1486" s="208" t="s">
        <v>222</v>
      </c>
      <c r="E1486" s="223"/>
      <c r="F1486" s="225" t="s">
        <v>2090</v>
      </c>
      <c r="G1486" s="223"/>
      <c r="H1486" s="226">
        <v>101.94799999999999</v>
      </c>
      <c r="I1486" s="227"/>
      <c r="J1486" s="223"/>
      <c r="K1486" s="223"/>
      <c r="L1486" s="228"/>
      <c r="M1486" s="229"/>
      <c r="N1486" s="230"/>
      <c r="O1486" s="230"/>
      <c r="P1486" s="230"/>
      <c r="Q1486" s="230"/>
      <c r="R1486" s="230"/>
      <c r="S1486" s="230"/>
      <c r="T1486" s="231"/>
      <c r="AT1486" s="232" t="s">
        <v>222</v>
      </c>
      <c r="AU1486" s="232" t="s">
        <v>81</v>
      </c>
      <c r="AV1486" s="14" t="s">
        <v>81</v>
      </c>
      <c r="AW1486" s="14" t="s">
        <v>4</v>
      </c>
      <c r="AX1486" s="14" t="s">
        <v>79</v>
      </c>
      <c r="AY1486" s="232" t="s">
        <v>212</v>
      </c>
    </row>
    <row r="1487" spans="1:65" s="2" customFormat="1" ht="21.75" customHeight="1">
      <c r="A1487" s="36"/>
      <c r="B1487" s="37"/>
      <c r="C1487" s="195" t="s">
        <v>2091</v>
      </c>
      <c r="D1487" s="195" t="s">
        <v>214</v>
      </c>
      <c r="E1487" s="196" t="s">
        <v>2092</v>
      </c>
      <c r="F1487" s="197" t="s">
        <v>2093</v>
      </c>
      <c r="G1487" s="198" t="s">
        <v>150</v>
      </c>
      <c r="H1487" s="199">
        <v>95.256</v>
      </c>
      <c r="I1487" s="200"/>
      <c r="J1487" s="201">
        <f>ROUND(I1487*H1487,2)</f>
        <v>0</v>
      </c>
      <c r="K1487" s="197" t="s">
        <v>218</v>
      </c>
      <c r="L1487" s="41"/>
      <c r="M1487" s="202" t="s">
        <v>21</v>
      </c>
      <c r="N1487" s="203" t="s">
        <v>44</v>
      </c>
      <c r="O1487" s="66"/>
      <c r="P1487" s="204">
        <f>O1487*H1487</f>
        <v>0</v>
      </c>
      <c r="Q1487" s="204">
        <v>0</v>
      </c>
      <c r="R1487" s="204">
        <f>Q1487*H1487</f>
        <v>0</v>
      </c>
      <c r="S1487" s="204">
        <v>0</v>
      </c>
      <c r="T1487" s="205">
        <f>S1487*H1487</f>
        <v>0</v>
      </c>
      <c r="U1487" s="36"/>
      <c r="V1487" s="36"/>
      <c r="W1487" s="36"/>
      <c r="X1487" s="36"/>
      <c r="Y1487" s="36"/>
      <c r="Z1487" s="36"/>
      <c r="AA1487" s="36"/>
      <c r="AB1487" s="36"/>
      <c r="AC1487" s="36"/>
      <c r="AD1487" s="36"/>
      <c r="AE1487" s="36"/>
      <c r="AR1487" s="206" t="s">
        <v>327</v>
      </c>
      <c r="AT1487" s="206" t="s">
        <v>214</v>
      </c>
      <c r="AU1487" s="206" t="s">
        <v>81</v>
      </c>
      <c r="AY1487" s="19" t="s">
        <v>212</v>
      </c>
      <c r="BE1487" s="207">
        <f>IF(N1487="základní",J1487,0)</f>
        <v>0</v>
      </c>
      <c r="BF1487" s="207">
        <f>IF(N1487="snížená",J1487,0)</f>
        <v>0</v>
      </c>
      <c r="BG1487" s="207">
        <f>IF(N1487="zákl. přenesená",J1487,0)</f>
        <v>0</v>
      </c>
      <c r="BH1487" s="207">
        <f>IF(N1487="sníž. přenesená",J1487,0)</f>
        <v>0</v>
      </c>
      <c r="BI1487" s="207">
        <f>IF(N1487="nulová",J1487,0)</f>
        <v>0</v>
      </c>
      <c r="BJ1487" s="19" t="s">
        <v>79</v>
      </c>
      <c r="BK1487" s="207">
        <f>ROUND(I1487*H1487,2)</f>
        <v>0</v>
      </c>
      <c r="BL1487" s="19" t="s">
        <v>327</v>
      </c>
      <c r="BM1487" s="206" t="s">
        <v>2094</v>
      </c>
    </row>
    <row r="1488" spans="1:65" s="2" customFormat="1" ht="29.25">
      <c r="A1488" s="36"/>
      <c r="B1488" s="37"/>
      <c r="C1488" s="38"/>
      <c r="D1488" s="208" t="s">
        <v>220</v>
      </c>
      <c r="E1488" s="38"/>
      <c r="F1488" s="209" t="s">
        <v>2082</v>
      </c>
      <c r="G1488" s="38"/>
      <c r="H1488" s="38"/>
      <c r="I1488" s="119"/>
      <c r="J1488" s="38"/>
      <c r="K1488" s="38"/>
      <c r="L1488" s="41"/>
      <c r="M1488" s="210"/>
      <c r="N1488" s="211"/>
      <c r="O1488" s="66"/>
      <c r="P1488" s="66"/>
      <c r="Q1488" s="66"/>
      <c r="R1488" s="66"/>
      <c r="S1488" s="66"/>
      <c r="T1488" s="67"/>
      <c r="U1488" s="36"/>
      <c r="V1488" s="36"/>
      <c r="W1488" s="36"/>
      <c r="X1488" s="36"/>
      <c r="Y1488" s="36"/>
      <c r="Z1488" s="36"/>
      <c r="AA1488" s="36"/>
      <c r="AB1488" s="36"/>
      <c r="AC1488" s="36"/>
      <c r="AD1488" s="36"/>
      <c r="AE1488" s="36"/>
      <c r="AT1488" s="19" t="s">
        <v>220</v>
      </c>
      <c r="AU1488" s="19" t="s">
        <v>81</v>
      </c>
    </row>
    <row r="1489" spans="1:65" s="14" customFormat="1" ht="11.25">
      <c r="B1489" s="222"/>
      <c r="C1489" s="223"/>
      <c r="D1489" s="208" t="s">
        <v>222</v>
      </c>
      <c r="E1489" s="224" t="s">
        <v>21</v>
      </c>
      <c r="F1489" s="225" t="s">
        <v>2095</v>
      </c>
      <c r="G1489" s="223"/>
      <c r="H1489" s="226">
        <v>88.65</v>
      </c>
      <c r="I1489" s="227"/>
      <c r="J1489" s="223"/>
      <c r="K1489" s="223"/>
      <c r="L1489" s="228"/>
      <c r="M1489" s="229"/>
      <c r="N1489" s="230"/>
      <c r="O1489" s="230"/>
      <c r="P1489" s="230"/>
      <c r="Q1489" s="230"/>
      <c r="R1489" s="230"/>
      <c r="S1489" s="230"/>
      <c r="T1489" s="231"/>
      <c r="AT1489" s="232" t="s">
        <v>222</v>
      </c>
      <c r="AU1489" s="232" t="s">
        <v>81</v>
      </c>
      <c r="AV1489" s="14" t="s">
        <v>81</v>
      </c>
      <c r="AW1489" s="14" t="s">
        <v>34</v>
      </c>
      <c r="AX1489" s="14" t="s">
        <v>73</v>
      </c>
      <c r="AY1489" s="232" t="s">
        <v>212</v>
      </c>
    </row>
    <row r="1490" spans="1:65" s="14" customFormat="1" ht="11.25">
      <c r="B1490" s="222"/>
      <c r="C1490" s="223"/>
      <c r="D1490" s="208" t="s">
        <v>222</v>
      </c>
      <c r="E1490" s="224" t="s">
        <v>21</v>
      </c>
      <c r="F1490" s="225" t="s">
        <v>2076</v>
      </c>
      <c r="G1490" s="223"/>
      <c r="H1490" s="226">
        <v>6.6059999999999999</v>
      </c>
      <c r="I1490" s="227"/>
      <c r="J1490" s="223"/>
      <c r="K1490" s="223"/>
      <c r="L1490" s="228"/>
      <c r="M1490" s="229"/>
      <c r="N1490" s="230"/>
      <c r="O1490" s="230"/>
      <c r="P1490" s="230"/>
      <c r="Q1490" s="230"/>
      <c r="R1490" s="230"/>
      <c r="S1490" s="230"/>
      <c r="T1490" s="231"/>
      <c r="AT1490" s="232" t="s">
        <v>222</v>
      </c>
      <c r="AU1490" s="232" t="s">
        <v>81</v>
      </c>
      <c r="AV1490" s="14" t="s">
        <v>81</v>
      </c>
      <c r="AW1490" s="14" t="s">
        <v>34</v>
      </c>
      <c r="AX1490" s="14" t="s">
        <v>73</v>
      </c>
      <c r="AY1490" s="232" t="s">
        <v>212</v>
      </c>
    </row>
    <row r="1491" spans="1:65" s="15" customFormat="1" ht="11.25">
      <c r="B1491" s="233"/>
      <c r="C1491" s="234"/>
      <c r="D1491" s="208" t="s">
        <v>222</v>
      </c>
      <c r="E1491" s="235" t="s">
        <v>21</v>
      </c>
      <c r="F1491" s="236" t="s">
        <v>226</v>
      </c>
      <c r="G1491" s="234"/>
      <c r="H1491" s="237">
        <v>95.256</v>
      </c>
      <c r="I1491" s="238"/>
      <c r="J1491" s="234"/>
      <c r="K1491" s="234"/>
      <c r="L1491" s="239"/>
      <c r="M1491" s="240"/>
      <c r="N1491" s="241"/>
      <c r="O1491" s="241"/>
      <c r="P1491" s="241"/>
      <c r="Q1491" s="241"/>
      <c r="R1491" s="241"/>
      <c r="S1491" s="241"/>
      <c r="T1491" s="242"/>
      <c r="AT1491" s="243" t="s">
        <v>222</v>
      </c>
      <c r="AU1491" s="243" t="s">
        <v>81</v>
      </c>
      <c r="AV1491" s="15" t="s">
        <v>88</v>
      </c>
      <c r="AW1491" s="15" t="s">
        <v>34</v>
      </c>
      <c r="AX1491" s="15" t="s">
        <v>79</v>
      </c>
      <c r="AY1491" s="243" t="s">
        <v>212</v>
      </c>
    </row>
    <row r="1492" spans="1:65" s="2" customFormat="1" ht="16.5" customHeight="1">
      <c r="A1492" s="36"/>
      <c r="B1492" s="37"/>
      <c r="C1492" s="195" t="s">
        <v>2096</v>
      </c>
      <c r="D1492" s="195" t="s">
        <v>214</v>
      </c>
      <c r="E1492" s="196" t="s">
        <v>2097</v>
      </c>
      <c r="F1492" s="197" t="s">
        <v>2098</v>
      </c>
      <c r="G1492" s="198" t="s">
        <v>146</v>
      </c>
      <c r="H1492" s="199">
        <v>66.06</v>
      </c>
      <c r="I1492" s="200"/>
      <c r="J1492" s="201">
        <f>ROUND(I1492*H1492,2)</f>
        <v>0</v>
      </c>
      <c r="K1492" s="197" t="s">
        <v>21</v>
      </c>
      <c r="L1492" s="41"/>
      <c r="M1492" s="202" t="s">
        <v>21</v>
      </c>
      <c r="N1492" s="203" t="s">
        <v>44</v>
      </c>
      <c r="O1492" s="66"/>
      <c r="P1492" s="204">
        <f>O1492*H1492</f>
        <v>0</v>
      </c>
      <c r="Q1492" s="204">
        <v>0</v>
      </c>
      <c r="R1492" s="204">
        <f>Q1492*H1492</f>
        <v>0</v>
      </c>
      <c r="S1492" s="204">
        <v>0</v>
      </c>
      <c r="T1492" s="205">
        <f>S1492*H1492</f>
        <v>0</v>
      </c>
      <c r="U1492" s="36"/>
      <c r="V1492" s="36"/>
      <c r="W1492" s="36"/>
      <c r="X1492" s="36"/>
      <c r="Y1492" s="36"/>
      <c r="Z1492" s="36"/>
      <c r="AA1492" s="36"/>
      <c r="AB1492" s="36"/>
      <c r="AC1492" s="36"/>
      <c r="AD1492" s="36"/>
      <c r="AE1492" s="36"/>
      <c r="AR1492" s="206" t="s">
        <v>327</v>
      </c>
      <c r="AT1492" s="206" t="s">
        <v>214</v>
      </c>
      <c r="AU1492" s="206" t="s">
        <v>81</v>
      </c>
      <c r="AY1492" s="19" t="s">
        <v>212</v>
      </c>
      <c r="BE1492" s="207">
        <f>IF(N1492="základní",J1492,0)</f>
        <v>0</v>
      </c>
      <c r="BF1492" s="207">
        <f>IF(N1492="snížená",J1492,0)</f>
        <v>0</v>
      </c>
      <c r="BG1492" s="207">
        <f>IF(N1492="zákl. přenesená",J1492,0)</f>
        <v>0</v>
      </c>
      <c r="BH1492" s="207">
        <f>IF(N1492="sníž. přenesená",J1492,0)</f>
        <v>0</v>
      </c>
      <c r="BI1492" s="207">
        <f>IF(N1492="nulová",J1492,0)</f>
        <v>0</v>
      </c>
      <c r="BJ1492" s="19" t="s">
        <v>79</v>
      </c>
      <c r="BK1492" s="207">
        <f>ROUND(I1492*H1492,2)</f>
        <v>0</v>
      </c>
      <c r="BL1492" s="19" t="s">
        <v>327</v>
      </c>
      <c r="BM1492" s="206" t="s">
        <v>2099</v>
      </c>
    </row>
    <row r="1493" spans="1:65" s="14" customFormat="1" ht="11.25">
      <c r="B1493" s="222"/>
      <c r="C1493" s="223"/>
      <c r="D1493" s="208" t="s">
        <v>222</v>
      </c>
      <c r="E1493" s="224" t="s">
        <v>21</v>
      </c>
      <c r="F1493" s="225" t="s">
        <v>734</v>
      </c>
      <c r="G1493" s="223"/>
      <c r="H1493" s="226">
        <v>66.06</v>
      </c>
      <c r="I1493" s="227"/>
      <c r="J1493" s="223"/>
      <c r="K1493" s="223"/>
      <c r="L1493" s="228"/>
      <c r="M1493" s="229"/>
      <c r="N1493" s="230"/>
      <c r="O1493" s="230"/>
      <c r="P1493" s="230"/>
      <c r="Q1493" s="230"/>
      <c r="R1493" s="230"/>
      <c r="S1493" s="230"/>
      <c r="T1493" s="231"/>
      <c r="AT1493" s="232" t="s">
        <v>222</v>
      </c>
      <c r="AU1493" s="232" t="s">
        <v>81</v>
      </c>
      <c r="AV1493" s="14" t="s">
        <v>81</v>
      </c>
      <c r="AW1493" s="14" t="s">
        <v>34</v>
      </c>
      <c r="AX1493" s="14" t="s">
        <v>79</v>
      </c>
      <c r="AY1493" s="232" t="s">
        <v>212</v>
      </c>
    </row>
    <row r="1494" spans="1:65" s="2" customFormat="1" ht="16.5" customHeight="1">
      <c r="A1494" s="36"/>
      <c r="B1494" s="37"/>
      <c r="C1494" s="195" t="s">
        <v>2100</v>
      </c>
      <c r="D1494" s="195" t="s">
        <v>214</v>
      </c>
      <c r="E1494" s="196" t="s">
        <v>2101</v>
      </c>
      <c r="F1494" s="197" t="s">
        <v>2102</v>
      </c>
      <c r="G1494" s="198" t="s">
        <v>150</v>
      </c>
      <c r="H1494" s="199">
        <v>95.256</v>
      </c>
      <c r="I1494" s="200"/>
      <c r="J1494" s="201">
        <f>ROUND(I1494*H1494,2)</f>
        <v>0</v>
      </c>
      <c r="K1494" s="197" t="s">
        <v>218</v>
      </c>
      <c r="L1494" s="41"/>
      <c r="M1494" s="202" t="s">
        <v>21</v>
      </c>
      <c r="N1494" s="203" t="s">
        <v>44</v>
      </c>
      <c r="O1494" s="66"/>
      <c r="P1494" s="204">
        <f>O1494*H1494</f>
        <v>0</v>
      </c>
      <c r="Q1494" s="204">
        <v>2.9999999999999997E-4</v>
      </c>
      <c r="R1494" s="204">
        <f>Q1494*H1494</f>
        <v>2.8576799999999996E-2</v>
      </c>
      <c r="S1494" s="204">
        <v>0</v>
      </c>
      <c r="T1494" s="205">
        <f>S1494*H1494</f>
        <v>0</v>
      </c>
      <c r="U1494" s="36"/>
      <c r="V1494" s="36"/>
      <c r="W1494" s="36"/>
      <c r="X1494" s="36"/>
      <c r="Y1494" s="36"/>
      <c r="Z1494" s="36"/>
      <c r="AA1494" s="36"/>
      <c r="AB1494" s="36"/>
      <c r="AC1494" s="36"/>
      <c r="AD1494" s="36"/>
      <c r="AE1494" s="36"/>
      <c r="AR1494" s="206" t="s">
        <v>327</v>
      </c>
      <c r="AT1494" s="206" t="s">
        <v>214</v>
      </c>
      <c r="AU1494" s="206" t="s">
        <v>81</v>
      </c>
      <c r="AY1494" s="19" t="s">
        <v>212</v>
      </c>
      <c r="BE1494" s="207">
        <f>IF(N1494="základní",J1494,0)</f>
        <v>0</v>
      </c>
      <c r="BF1494" s="207">
        <f>IF(N1494="snížená",J1494,0)</f>
        <v>0</v>
      </c>
      <c r="BG1494" s="207">
        <f>IF(N1494="zákl. přenesená",J1494,0)</f>
        <v>0</v>
      </c>
      <c r="BH1494" s="207">
        <f>IF(N1494="sníž. přenesená",J1494,0)</f>
        <v>0</v>
      </c>
      <c r="BI1494" s="207">
        <f>IF(N1494="nulová",J1494,0)</f>
        <v>0</v>
      </c>
      <c r="BJ1494" s="19" t="s">
        <v>79</v>
      </c>
      <c r="BK1494" s="207">
        <f>ROUND(I1494*H1494,2)</f>
        <v>0</v>
      </c>
      <c r="BL1494" s="19" t="s">
        <v>327</v>
      </c>
      <c r="BM1494" s="206" t="s">
        <v>2103</v>
      </c>
    </row>
    <row r="1495" spans="1:65" s="2" customFormat="1" ht="48.75">
      <c r="A1495" s="36"/>
      <c r="B1495" s="37"/>
      <c r="C1495" s="38"/>
      <c r="D1495" s="208" t="s">
        <v>220</v>
      </c>
      <c r="E1495" s="38"/>
      <c r="F1495" s="209" t="s">
        <v>2035</v>
      </c>
      <c r="G1495" s="38"/>
      <c r="H1495" s="38"/>
      <c r="I1495" s="119"/>
      <c r="J1495" s="38"/>
      <c r="K1495" s="38"/>
      <c r="L1495" s="41"/>
      <c r="M1495" s="210"/>
      <c r="N1495" s="211"/>
      <c r="O1495" s="66"/>
      <c r="P1495" s="66"/>
      <c r="Q1495" s="66"/>
      <c r="R1495" s="66"/>
      <c r="S1495" s="66"/>
      <c r="T1495" s="67"/>
      <c r="U1495" s="36"/>
      <c r="V1495" s="36"/>
      <c r="W1495" s="36"/>
      <c r="X1495" s="36"/>
      <c r="Y1495" s="36"/>
      <c r="Z1495" s="36"/>
      <c r="AA1495" s="36"/>
      <c r="AB1495" s="36"/>
      <c r="AC1495" s="36"/>
      <c r="AD1495" s="36"/>
      <c r="AE1495" s="36"/>
      <c r="AT1495" s="19" t="s">
        <v>220</v>
      </c>
      <c r="AU1495" s="19" t="s">
        <v>81</v>
      </c>
    </row>
    <row r="1496" spans="1:65" s="14" customFormat="1" ht="11.25">
      <c r="B1496" s="222"/>
      <c r="C1496" s="223"/>
      <c r="D1496" s="208" t="s">
        <v>222</v>
      </c>
      <c r="E1496" s="224" t="s">
        <v>21</v>
      </c>
      <c r="F1496" s="225" t="s">
        <v>2095</v>
      </c>
      <c r="G1496" s="223"/>
      <c r="H1496" s="226">
        <v>88.65</v>
      </c>
      <c r="I1496" s="227"/>
      <c r="J1496" s="223"/>
      <c r="K1496" s="223"/>
      <c r="L1496" s="228"/>
      <c r="M1496" s="229"/>
      <c r="N1496" s="230"/>
      <c r="O1496" s="230"/>
      <c r="P1496" s="230"/>
      <c r="Q1496" s="230"/>
      <c r="R1496" s="230"/>
      <c r="S1496" s="230"/>
      <c r="T1496" s="231"/>
      <c r="AT1496" s="232" t="s">
        <v>222</v>
      </c>
      <c r="AU1496" s="232" t="s">
        <v>81</v>
      </c>
      <c r="AV1496" s="14" t="s">
        <v>81</v>
      </c>
      <c r="AW1496" s="14" t="s">
        <v>34</v>
      </c>
      <c r="AX1496" s="14" t="s">
        <v>73</v>
      </c>
      <c r="AY1496" s="232" t="s">
        <v>212</v>
      </c>
    </row>
    <row r="1497" spans="1:65" s="14" customFormat="1" ht="11.25">
      <c r="B1497" s="222"/>
      <c r="C1497" s="223"/>
      <c r="D1497" s="208" t="s">
        <v>222</v>
      </c>
      <c r="E1497" s="224" t="s">
        <v>21</v>
      </c>
      <c r="F1497" s="225" t="s">
        <v>2076</v>
      </c>
      <c r="G1497" s="223"/>
      <c r="H1497" s="226">
        <v>6.6059999999999999</v>
      </c>
      <c r="I1497" s="227"/>
      <c r="J1497" s="223"/>
      <c r="K1497" s="223"/>
      <c r="L1497" s="228"/>
      <c r="M1497" s="229"/>
      <c r="N1497" s="230"/>
      <c r="O1497" s="230"/>
      <c r="P1497" s="230"/>
      <c r="Q1497" s="230"/>
      <c r="R1497" s="230"/>
      <c r="S1497" s="230"/>
      <c r="T1497" s="231"/>
      <c r="AT1497" s="232" t="s">
        <v>222</v>
      </c>
      <c r="AU1497" s="232" t="s">
        <v>81</v>
      </c>
      <c r="AV1497" s="14" t="s">
        <v>81</v>
      </c>
      <c r="AW1497" s="14" t="s">
        <v>34</v>
      </c>
      <c r="AX1497" s="14" t="s">
        <v>73</v>
      </c>
      <c r="AY1497" s="232" t="s">
        <v>212</v>
      </c>
    </row>
    <row r="1498" spans="1:65" s="15" customFormat="1" ht="11.25">
      <c r="B1498" s="233"/>
      <c r="C1498" s="234"/>
      <c r="D1498" s="208" t="s">
        <v>222</v>
      </c>
      <c r="E1498" s="235" t="s">
        <v>21</v>
      </c>
      <c r="F1498" s="236" t="s">
        <v>226</v>
      </c>
      <c r="G1498" s="234"/>
      <c r="H1498" s="237">
        <v>95.256</v>
      </c>
      <c r="I1498" s="238"/>
      <c r="J1498" s="234"/>
      <c r="K1498" s="234"/>
      <c r="L1498" s="239"/>
      <c r="M1498" s="240"/>
      <c r="N1498" s="241"/>
      <c r="O1498" s="241"/>
      <c r="P1498" s="241"/>
      <c r="Q1498" s="241"/>
      <c r="R1498" s="241"/>
      <c r="S1498" s="241"/>
      <c r="T1498" s="242"/>
      <c r="AT1498" s="243" t="s">
        <v>222</v>
      </c>
      <c r="AU1498" s="243" t="s">
        <v>81</v>
      </c>
      <c r="AV1498" s="15" t="s">
        <v>88</v>
      </c>
      <c r="AW1498" s="15" t="s">
        <v>34</v>
      </c>
      <c r="AX1498" s="15" t="s">
        <v>79</v>
      </c>
      <c r="AY1498" s="243" t="s">
        <v>212</v>
      </c>
    </row>
    <row r="1499" spans="1:65" s="2" customFormat="1" ht="16.5" customHeight="1">
      <c r="A1499" s="36"/>
      <c r="B1499" s="37"/>
      <c r="C1499" s="195" t="s">
        <v>2104</v>
      </c>
      <c r="D1499" s="195" t="s">
        <v>214</v>
      </c>
      <c r="E1499" s="196" t="s">
        <v>2105</v>
      </c>
      <c r="F1499" s="197" t="s">
        <v>2106</v>
      </c>
      <c r="G1499" s="198" t="s">
        <v>146</v>
      </c>
      <c r="H1499" s="199">
        <v>66.06</v>
      </c>
      <c r="I1499" s="200"/>
      <c r="J1499" s="201">
        <f>ROUND(I1499*H1499,2)</f>
        <v>0</v>
      </c>
      <c r="K1499" s="197" t="s">
        <v>218</v>
      </c>
      <c r="L1499" s="41"/>
      <c r="M1499" s="202" t="s">
        <v>21</v>
      </c>
      <c r="N1499" s="203" t="s">
        <v>44</v>
      </c>
      <c r="O1499" s="66"/>
      <c r="P1499" s="204">
        <f>O1499*H1499</f>
        <v>0</v>
      </c>
      <c r="Q1499" s="204">
        <v>3.0000000000000001E-5</v>
      </c>
      <c r="R1499" s="204">
        <f>Q1499*H1499</f>
        <v>1.9818000000000001E-3</v>
      </c>
      <c r="S1499" s="204">
        <v>0</v>
      </c>
      <c r="T1499" s="205">
        <f>S1499*H1499</f>
        <v>0</v>
      </c>
      <c r="U1499" s="36"/>
      <c r="V1499" s="36"/>
      <c r="W1499" s="36"/>
      <c r="X1499" s="36"/>
      <c r="Y1499" s="36"/>
      <c r="Z1499" s="36"/>
      <c r="AA1499" s="36"/>
      <c r="AB1499" s="36"/>
      <c r="AC1499" s="36"/>
      <c r="AD1499" s="36"/>
      <c r="AE1499" s="36"/>
      <c r="AR1499" s="206" t="s">
        <v>327</v>
      </c>
      <c r="AT1499" s="206" t="s">
        <v>214</v>
      </c>
      <c r="AU1499" s="206" t="s">
        <v>81</v>
      </c>
      <c r="AY1499" s="19" t="s">
        <v>212</v>
      </c>
      <c r="BE1499" s="207">
        <f>IF(N1499="základní",J1499,0)</f>
        <v>0</v>
      </c>
      <c r="BF1499" s="207">
        <f>IF(N1499="snížená",J1499,0)</f>
        <v>0</v>
      </c>
      <c r="BG1499" s="207">
        <f>IF(N1499="zákl. přenesená",J1499,0)</f>
        <v>0</v>
      </c>
      <c r="BH1499" s="207">
        <f>IF(N1499="sníž. přenesená",J1499,0)</f>
        <v>0</v>
      </c>
      <c r="BI1499" s="207">
        <f>IF(N1499="nulová",J1499,0)</f>
        <v>0</v>
      </c>
      <c r="BJ1499" s="19" t="s">
        <v>79</v>
      </c>
      <c r="BK1499" s="207">
        <f>ROUND(I1499*H1499,2)</f>
        <v>0</v>
      </c>
      <c r="BL1499" s="19" t="s">
        <v>327</v>
      </c>
      <c r="BM1499" s="206" t="s">
        <v>2107</v>
      </c>
    </row>
    <row r="1500" spans="1:65" s="2" customFormat="1" ht="39">
      <c r="A1500" s="36"/>
      <c r="B1500" s="37"/>
      <c r="C1500" s="38"/>
      <c r="D1500" s="208" t="s">
        <v>220</v>
      </c>
      <c r="E1500" s="38"/>
      <c r="F1500" s="209" t="s">
        <v>2108</v>
      </c>
      <c r="G1500" s="38"/>
      <c r="H1500" s="38"/>
      <c r="I1500" s="119"/>
      <c r="J1500" s="38"/>
      <c r="K1500" s="38"/>
      <c r="L1500" s="41"/>
      <c r="M1500" s="210"/>
      <c r="N1500" s="211"/>
      <c r="O1500" s="66"/>
      <c r="P1500" s="66"/>
      <c r="Q1500" s="66"/>
      <c r="R1500" s="66"/>
      <c r="S1500" s="66"/>
      <c r="T1500" s="67"/>
      <c r="U1500" s="36"/>
      <c r="V1500" s="36"/>
      <c r="W1500" s="36"/>
      <c r="X1500" s="36"/>
      <c r="Y1500" s="36"/>
      <c r="Z1500" s="36"/>
      <c r="AA1500" s="36"/>
      <c r="AB1500" s="36"/>
      <c r="AC1500" s="36"/>
      <c r="AD1500" s="36"/>
      <c r="AE1500" s="36"/>
      <c r="AT1500" s="19" t="s">
        <v>220</v>
      </c>
      <c r="AU1500" s="19" t="s">
        <v>81</v>
      </c>
    </row>
    <row r="1501" spans="1:65" s="14" customFormat="1" ht="11.25">
      <c r="B1501" s="222"/>
      <c r="C1501" s="223"/>
      <c r="D1501" s="208" t="s">
        <v>222</v>
      </c>
      <c r="E1501" s="224" t="s">
        <v>21</v>
      </c>
      <c r="F1501" s="225" t="s">
        <v>2109</v>
      </c>
      <c r="G1501" s="223"/>
      <c r="H1501" s="226">
        <v>66.06</v>
      </c>
      <c r="I1501" s="227"/>
      <c r="J1501" s="223"/>
      <c r="K1501" s="223"/>
      <c r="L1501" s="228"/>
      <c r="M1501" s="229"/>
      <c r="N1501" s="230"/>
      <c r="O1501" s="230"/>
      <c r="P1501" s="230"/>
      <c r="Q1501" s="230"/>
      <c r="R1501" s="230"/>
      <c r="S1501" s="230"/>
      <c r="T1501" s="231"/>
      <c r="AT1501" s="232" t="s">
        <v>222</v>
      </c>
      <c r="AU1501" s="232" t="s">
        <v>81</v>
      </c>
      <c r="AV1501" s="14" t="s">
        <v>81</v>
      </c>
      <c r="AW1501" s="14" t="s">
        <v>34</v>
      </c>
      <c r="AX1501" s="14" t="s">
        <v>79</v>
      </c>
      <c r="AY1501" s="232" t="s">
        <v>212</v>
      </c>
    </row>
    <row r="1502" spans="1:65" s="2" customFormat="1" ht="21.75" customHeight="1">
      <c r="A1502" s="36"/>
      <c r="B1502" s="37"/>
      <c r="C1502" s="195" t="s">
        <v>2110</v>
      </c>
      <c r="D1502" s="195" t="s">
        <v>214</v>
      </c>
      <c r="E1502" s="196" t="s">
        <v>2111</v>
      </c>
      <c r="F1502" s="197" t="s">
        <v>2112</v>
      </c>
      <c r="G1502" s="198" t="s">
        <v>306</v>
      </c>
      <c r="H1502" s="199">
        <v>2.0070000000000001</v>
      </c>
      <c r="I1502" s="200"/>
      <c r="J1502" s="201">
        <f>ROUND(I1502*H1502,2)</f>
        <v>0</v>
      </c>
      <c r="K1502" s="197" t="s">
        <v>218</v>
      </c>
      <c r="L1502" s="41"/>
      <c r="M1502" s="202" t="s">
        <v>21</v>
      </c>
      <c r="N1502" s="203" t="s">
        <v>44</v>
      </c>
      <c r="O1502" s="66"/>
      <c r="P1502" s="204">
        <f>O1502*H1502</f>
        <v>0</v>
      </c>
      <c r="Q1502" s="204">
        <v>0</v>
      </c>
      <c r="R1502" s="204">
        <f>Q1502*H1502</f>
        <v>0</v>
      </c>
      <c r="S1502" s="204">
        <v>0</v>
      </c>
      <c r="T1502" s="205">
        <f>S1502*H1502</f>
        <v>0</v>
      </c>
      <c r="U1502" s="36"/>
      <c r="V1502" s="36"/>
      <c r="W1502" s="36"/>
      <c r="X1502" s="36"/>
      <c r="Y1502" s="36"/>
      <c r="Z1502" s="36"/>
      <c r="AA1502" s="36"/>
      <c r="AB1502" s="36"/>
      <c r="AC1502" s="36"/>
      <c r="AD1502" s="36"/>
      <c r="AE1502" s="36"/>
      <c r="AR1502" s="206" t="s">
        <v>327</v>
      </c>
      <c r="AT1502" s="206" t="s">
        <v>214</v>
      </c>
      <c r="AU1502" s="206" t="s">
        <v>81</v>
      </c>
      <c r="AY1502" s="19" t="s">
        <v>212</v>
      </c>
      <c r="BE1502" s="207">
        <f>IF(N1502="základní",J1502,0)</f>
        <v>0</v>
      </c>
      <c r="BF1502" s="207">
        <f>IF(N1502="snížená",J1502,0)</f>
        <v>0</v>
      </c>
      <c r="BG1502" s="207">
        <f>IF(N1502="zákl. přenesená",J1502,0)</f>
        <v>0</v>
      </c>
      <c r="BH1502" s="207">
        <f>IF(N1502="sníž. přenesená",J1502,0)</f>
        <v>0</v>
      </c>
      <c r="BI1502" s="207">
        <f>IF(N1502="nulová",J1502,0)</f>
        <v>0</v>
      </c>
      <c r="BJ1502" s="19" t="s">
        <v>79</v>
      </c>
      <c r="BK1502" s="207">
        <f>ROUND(I1502*H1502,2)</f>
        <v>0</v>
      </c>
      <c r="BL1502" s="19" t="s">
        <v>327</v>
      </c>
      <c r="BM1502" s="206" t="s">
        <v>2113</v>
      </c>
    </row>
    <row r="1503" spans="1:65" s="2" customFormat="1" ht="78">
      <c r="A1503" s="36"/>
      <c r="B1503" s="37"/>
      <c r="C1503" s="38"/>
      <c r="D1503" s="208" t="s">
        <v>220</v>
      </c>
      <c r="E1503" s="38"/>
      <c r="F1503" s="209" t="s">
        <v>1374</v>
      </c>
      <c r="G1503" s="38"/>
      <c r="H1503" s="38"/>
      <c r="I1503" s="119"/>
      <c r="J1503" s="38"/>
      <c r="K1503" s="38"/>
      <c r="L1503" s="41"/>
      <c r="M1503" s="210"/>
      <c r="N1503" s="211"/>
      <c r="O1503" s="66"/>
      <c r="P1503" s="66"/>
      <c r="Q1503" s="66"/>
      <c r="R1503" s="66"/>
      <c r="S1503" s="66"/>
      <c r="T1503" s="67"/>
      <c r="U1503" s="36"/>
      <c r="V1503" s="36"/>
      <c r="W1503" s="36"/>
      <c r="X1503" s="36"/>
      <c r="Y1503" s="36"/>
      <c r="Z1503" s="36"/>
      <c r="AA1503" s="36"/>
      <c r="AB1503" s="36"/>
      <c r="AC1503" s="36"/>
      <c r="AD1503" s="36"/>
      <c r="AE1503" s="36"/>
      <c r="AT1503" s="19" t="s">
        <v>220</v>
      </c>
      <c r="AU1503" s="19" t="s">
        <v>81</v>
      </c>
    </row>
    <row r="1504" spans="1:65" s="2" customFormat="1" ht="21.75" customHeight="1">
      <c r="A1504" s="36"/>
      <c r="B1504" s="37"/>
      <c r="C1504" s="195" t="s">
        <v>2114</v>
      </c>
      <c r="D1504" s="195" t="s">
        <v>214</v>
      </c>
      <c r="E1504" s="196" t="s">
        <v>2115</v>
      </c>
      <c r="F1504" s="197" t="s">
        <v>2116</v>
      </c>
      <c r="G1504" s="198" t="s">
        <v>306</v>
      </c>
      <c r="H1504" s="199">
        <v>2.0070000000000001</v>
      </c>
      <c r="I1504" s="200"/>
      <c r="J1504" s="201">
        <f>ROUND(I1504*H1504,2)</f>
        <v>0</v>
      </c>
      <c r="K1504" s="197" t="s">
        <v>218</v>
      </c>
      <c r="L1504" s="41"/>
      <c r="M1504" s="202" t="s">
        <v>21</v>
      </c>
      <c r="N1504" s="203" t="s">
        <v>44</v>
      </c>
      <c r="O1504" s="66"/>
      <c r="P1504" s="204">
        <f>O1504*H1504</f>
        <v>0</v>
      </c>
      <c r="Q1504" s="204">
        <v>0</v>
      </c>
      <c r="R1504" s="204">
        <f>Q1504*H1504</f>
        <v>0</v>
      </c>
      <c r="S1504" s="204">
        <v>0</v>
      </c>
      <c r="T1504" s="205">
        <f>S1504*H1504</f>
        <v>0</v>
      </c>
      <c r="U1504" s="36"/>
      <c r="V1504" s="36"/>
      <c r="W1504" s="36"/>
      <c r="X1504" s="36"/>
      <c r="Y1504" s="36"/>
      <c r="Z1504" s="36"/>
      <c r="AA1504" s="36"/>
      <c r="AB1504" s="36"/>
      <c r="AC1504" s="36"/>
      <c r="AD1504" s="36"/>
      <c r="AE1504" s="36"/>
      <c r="AR1504" s="206" t="s">
        <v>327</v>
      </c>
      <c r="AT1504" s="206" t="s">
        <v>214</v>
      </c>
      <c r="AU1504" s="206" t="s">
        <v>81</v>
      </c>
      <c r="AY1504" s="19" t="s">
        <v>212</v>
      </c>
      <c r="BE1504" s="207">
        <f>IF(N1504="základní",J1504,0)</f>
        <v>0</v>
      </c>
      <c r="BF1504" s="207">
        <f>IF(N1504="snížená",J1504,0)</f>
        <v>0</v>
      </c>
      <c r="BG1504" s="207">
        <f>IF(N1504="zákl. přenesená",J1504,0)</f>
        <v>0</v>
      </c>
      <c r="BH1504" s="207">
        <f>IF(N1504="sníž. přenesená",J1504,0)</f>
        <v>0</v>
      </c>
      <c r="BI1504" s="207">
        <f>IF(N1504="nulová",J1504,0)</f>
        <v>0</v>
      </c>
      <c r="BJ1504" s="19" t="s">
        <v>79</v>
      </c>
      <c r="BK1504" s="207">
        <f>ROUND(I1504*H1504,2)</f>
        <v>0</v>
      </c>
      <c r="BL1504" s="19" t="s">
        <v>327</v>
      </c>
      <c r="BM1504" s="206" t="s">
        <v>2117</v>
      </c>
    </row>
    <row r="1505" spans="1:65" s="2" customFormat="1" ht="78">
      <c r="A1505" s="36"/>
      <c r="B1505" s="37"/>
      <c r="C1505" s="38"/>
      <c r="D1505" s="208" t="s">
        <v>220</v>
      </c>
      <c r="E1505" s="38"/>
      <c r="F1505" s="209" t="s">
        <v>1374</v>
      </c>
      <c r="G1505" s="38"/>
      <c r="H1505" s="38"/>
      <c r="I1505" s="119"/>
      <c r="J1505" s="38"/>
      <c r="K1505" s="38"/>
      <c r="L1505" s="41"/>
      <c r="M1505" s="210"/>
      <c r="N1505" s="211"/>
      <c r="O1505" s="66"/>
      <c r="P1505" s="66"/>
      <c r="Q1505" s="66"/>
      <c r="R1505" s="66"/>
      <c r="S1505" s="66"/>
      <c r="T1505" s="67"/>
      <c r="U1505" s="36"/>
      <c r="V1505" s="36"/>
      <c r="W1505" s="36"/>
      <c r="X1505" s="36"/>
      <c r="Y1505" s="36"/>
      <c r="Z1505" s="36"/>
      <c r="AA1505" s="36"/>
      <c r="AB1505" s="36"/>
      <c r="AC1505" s="36"/>
      <c r="AD1505" s="36"/>
      <c r="AE1505" s="36"/>
      <c r="AT1505" s="19" t="s">
        <v>220</v>
      </c>
      <c r="AU1505" s="19" t="s">
        <v>81</v>
      </c>
    </row>
    <row r="1506" spans="1:65" s="12" customFormat="1" ht="22.9" customHeight="1">
      <c r="B1506" s="179"/>
      <c r="C1506" s="180"/>
      <c r="D1506" s="181" t="s">
        <v>72</v>
      </c>
      <c r="E1506" s="193" t="s">
        <v>2118</v>
      </c>
      <c r="F1506" s="193" t="s">
        <v>2119</v>
      </c>
      <c r="G1506" s="180"/>
      <c r="H1506" s="180"/>
      <c r="I1506" s="183"/>
      <c r="J1506" s="194">
        <f>BK1506</f>
        <v>0</v>
      </c>
      <c r="K1506" s="180"/>
      <c r="L1506" s="185"/>
      <c r="M1506" s="186"/>
      <c r="N1506" s="187"/>
      <c r="O1506" s="187"/>
      <c r="P1506" s="188">
        <f>SUM(P1507:P1550)</f>
        <v>0</v>
      </c>
      <c r="Q1506" s="187"/>
      <c r="R1506" s="188">
        <f>SUM(R1507:R1550)</f>
        <v>0.18709418</v>
      </c>
      <c r="S1506" s="187"/>
      <c r="T1506" s="189">
        <f>SUM(T1507:T1550)</f>
        <v>0</v>
      </c>
      <c r="AR1506" s="190" t="s">
        <v>81</v>
      </c>
      <c r="AT1506" s="191" t="s">
        <v>72</v>
      </c>
      <c r="AU1506" s="191" t="s">
        <v>79</v>
      </c>
      <c r="AY1506" s="190" t="s">
        <v>212</v>
      </c>
      <c r="BK1506" s="192">
        <f>SUM(BK1507:BK1550)</f>
        <v>0</v>
      </c>
    </row>
    <row r="1507" spans="1:65" s="2" customFormat="1" ht="16.5" customHeight="1">
      <c r="A1507" s="36"/>
      <c r="B1507" s="37"/>
      <c r="C1507" s="195" t="s">
        <v>2120</v>
      </c>
      <c r="D1507" s="195" t="s">
        <v>214</v>
      </c>
      <c r="E1507" s="196" t="s">
        <v>2121</v>
      </c>
      <c r="F1507" s="197" t="s">
        <v>2122</v>
      </c>
      <c r="G1507" s="198" t="s">
        <v>150</v>
      </c>
      <c r="H1507" s="199">
        <v>14.74</v>
      </c>
      <c r="I1507" s="200"/>
      <c r="J1507" s="201">
        <f>ROUND(I1507*H1507,2)</f>
        <v>0</v>
      </c>
      <c r="K1507" s="197" t="s">
        <v>218</v>
      </c>
      <c r="L1507" s="41"/>
      <c r="M1507" s="202" t="s">
        <v>21</v>
      </c>
      <c r="N1507" s="203" t="s">
        <v>44</v>
      </c>
      <c r="O1507" s="66"/>
      <c r="P1507" s="204">
        <f>O1507*H1507</f>
        <v>0</v>
      </c>
      <c r="Q1507" s="204">
        <v>0</v>
      </c>
      <c r="R1507" s="204">
        <f>Q1507*H1507</f>
        <v>0</v>
      </c>
      <c r="S1507" s="204">
        <v>0</v>
      </c>
      <c r="T1507" s="205">
        <f>S1507*H1507</f>
        <v>0</v>
      </c>
      <c r="U1507" s="36"/>
      <c r="V1507" s="36"/>
      <c r="W1507" s="36"/>
      <c r="X1507" s="36"/>
      <c r="Y1507" s="36"/>
      <c r="Z1507" s="36"/>
      <c r="AA1507" s="36"/>
      <c r="AB1507" s="36"/>
      <c r="AC1507" s="36"/>
      <c r="AD1507" s="36"/>
      <c r="AE1507" s="36"/>
      <c r="AR1507" s="206" t="s">
        <v>327</v>
      </c>
      <c r="AT1507" s="206" t="s">
        <v>214</v>
      </c>
      <c r="AU1507" s="206" t="s">
        <v>81</v>
      </c>
      <c r="AY1507" s="19" t="s">
        <v>212</v>
      </c>
      <c r="BE1507" s="207">
        <f>IF(N1507="základní",J1507,0)</f>
        <v>0</v>
      </c>
      <c r="BF1507" s="207">
        <f>IF(N1507="snížená",J1507,0)</f>
        <v>0</v>
      </c>
      <c r="BG1507" s="207">
        <f>IF(N1507="zákl. přenesená",J1507,0)</f>
        <v>0</v>
      </c>
      <c r="BH1507" s="207">
        <f>IF(N1507="sníž. přenesená",J1507,0)</f>
        <v>0</v>
      </c>
      <c r="BI1507" s="207">
        <f>IF(N1507="nulová",J1507,0)</f>
        <v>0</v>
      </c>
      <c r="BJ1507" s="19" t="s">
        <v>79</v>
      </c>
      <c r="BK1507" s="207">
        <f>ROUND(I1507*H1507,2)</f>
        <v>0</v>
      </c>
      <c r="BL1507" s="19" t="s">
        <v>327</v>
      </c>
      <c r="BM1507" s="206" t="s">
        <v>2123</v>
      </c>
    </row>
    <row r="1508" spans="1:65" s="2" customFormat="1" ht="48.75">
      <c r="A1508" s="36"/>
      <c r="B1508" s="37"/>
      <c r="C1508" s="38"/>
      <c r="D1508" s="208" t="s">
        <v>220</v>
      </c>
      <c r="E1508" s="38"/>
      <c r="F1508" s="209" t="s">
        <v>2124</v>
      </c>
      <c r="G1508" s="38"/>
      <c r="H1508" s="38"/>
      <c r="I1508" s="119"/>
      <c r="J1508" s="38"/>
      <c r="K1508" s="38"/>
      <c r="L1508" s="41"/>
      <c r="M1508" s="210"/>
      <c r="N1508" s="211"/>
      <c r="O1508" s="66"/>
      <c r="P1508" s="66"/>
      <c r="Q1508" s="66"/>
      <c r="R1508" s="66"/>
      <c r="S1508" s="66"/>
      <c r="T1508" s="67"/>
      <c r="U1508" s="36"/>
      <c r="V1508" s="36"/>
      <c r="W1508" s="36"/>
      <c r="X1508" s="36"/>
      <c r="Y1508" s="36"/>
      <c r="Z1508" s="36"/>
      <c r="AA1508" s="36"/>
      <c r="AB1508" s="36"/>
      <c r="AC1508" s="36"/>
      <c r="AD1508" s="36"/>
      <c r="AE1508" s="36"/>
      <c r="AT1508" s="19" t="s">
        <v>220</v>
      </c>
      <c r="AU1508" s="19" t="s">
        <v>81</v>
      </c>
    </row>
    <row r="1509" spans="1:65" s="14" customFormat="1" ht="11.25">
      <c r="B1509" s="222"/>
      <c r="C1509" s="223"/>
      <c r="D1509" s="208" t="s">
        <v>222</v>
      </c>
      <c r="E1509" s="224" t="s">
        <v>21</v>
      </c>
      <c r="F1509" s="225" t="s">
        <v>153</v>
      </c>
      <c r="G1509" s="223"/>
      <c r="H1509" s="226">
        <v>14.74</v>
      </c>
      <c r="I1509" s="227"/>
      <c r="J1509" s="223"/>
      <c r="K1509" s="223"/>
      <c r="L1509" s="228"/>
      <c r="M1509" s="229"/>
      <c r="N1509" s="230"/>
      <c r="O1509" s="230"/>
      <c r="P1509" s="230"/>
      <c r="Q1509" s="230"/>
      <c r="R1509" s="230"/>
      <c r="S1509" s="230"/>
      <c r="T1509" s="231"/>
      <c r="AT1509" s="232" t="s">
        <v>222</v>
      </c>
      <c r="AU1509" s="232" t="s">
        <v>81</v>
      </c>
      <c r="AV1509" s="14" t="s">
        <v>81</v>
      </c>
      <c r="AW1509" s="14" t="s">
        <v>34</v>
      </c>
      <c r="AX1509" s="14" t="s">
        <v>79</v>
      </c>
      <c r="AY1509" s="232" t="s">
        <v>212</v>
      </c>
    </row>
    <row r="1510" spans="1:65" s="2" customFormat="1" ht="16.5" customHeight="1">
      <c r="A1510" s="36"/>
      <c r="B1510" s="37"/>
      <c r="C1510" s="195" t="s">
        <v>2125</v>
      </c>
      <c r="D1510" s="195" t="s">
        <v>214</v>
      </c>
      <c r="E1510" s="196" t="s">
        <v>2126</v>
      </c>
      <c r="F1510" s="197" t="s">
        <v>2127</v>
      </c>
      <c r="G1510" s="198" t="s">
        <v>150</v>
      </c>
      <c r="H1510" s="199">
        <v>44.22</v>
      </c>
      <c r="I1510" s="200"/>
      <c r="J1510" s="201">
        <f>ROUND(I1510*H1510,2)</f>
        <v>0</v>
      </c>
      <c r="K1510" s="197" t="s">
        <v>218</v>
      </c>
      <c r="L1510" s="41"/>
      <c r="M1510" s="202" t="s">
        <v>21</v>
      </c>
      <c r="N1510" s="203" t="s">
        <v>44</v>
      </c>
      <c r="O1510" s="66"/>
      <c r="P1510" s="204">
        <f>O1510*H1510</f>
        <v>0</v>
      </c>
      <c r="Q1510" s="204">
        <v>0</v>
      </c>
      <c r="R1510" s="204">
        <f>Q1510*H1510</f>
        <v>0</v>
      </c>
      <c r="S1510" s="204">
        <v>0</v>
      </c>
      <c r="T1510" s="205">
        <f>S1510*H1510</f>
        <v>0</v>
      </c>
      <c r="U1510" s="36"/>
      <c r="V1510" s="36"/>
      <c r="W1510" s="36"/>
      <c r="X1510" s="36"/>
      <c r="Y1510" s="36"/>
      <c r="Z1510" s="36"/>
      <c r="AA1510" s="36"/>
      <c r="AB1510" s="36"/>
      <c r="AC1510" s="36"/>
      <c r="AD1510" s="36"/>
      <c r="AE1510" s="36"/>
      <c r="AR1510" s="206" t="s">
        <v>327</v>
      </c>
      <c r="AT1510" s="206" t="s">
        <v>214</v>
      </c>
      <c r="AU1510" s="206" t="s">
        <v>81</v>
      </c>
      <c r="AY1510" s="19" t="s">
        <v>212</v>
      </c>
      <c r="BE1510" s="207">
        <f>IF(N1510="základní",J1510,0)</f>
        <v>0</v>
      </c>
      <c r="BF1510" s="207">
        <f>IF(N1510="snížená",J1510,0)</f>
        <v>0</v>
      </c>
      <c r="BG1510" s="207">
        <f>IF(N1510="zákl. přenesená",J1510,0)</f>
        <v>0</v>
      </c>
      <c r="BH1510" s="207">
        <f>IF(N1510="sníž. přenesená",J1510,0)</f>
        <v>0</v>
      </c>
      <c r="BI1510" s="207">
        <f>IF(N1510="nulová",J1510,0)</f>
        <v>0</v>
      </c>
      <c r="BJ1510" s="19" t="s">
        <v>79</v>
      </c>
      <c r="BK1510" s="207">
        <f>ROUND(I1510*H1510,2)</f>
        <v>0</v>
      </c>
      <c r="BL1510" s="19" t="s">
        <v>327</v>
      </c>
      <c r="BM1510" s="206" t="s">
        <v>2128</v>
      </c>
    </row>
    <row r="1511" spans="1:65" s="2" customFormat="1" ht="48.75">
      <c r="A1511" s="36"/>
      <c r="B1511" s="37"/>
      <c r="C1511" s="38"/>
      <c r="D1511" s="208" t="s">
        <v>220</v>
      </c>
      <c r="E1511" s="38"/>
      <c r="F1511" s="209" t="s">
        <v>2124</v>
      </c>
      <c r="G1511" s="38"/>
      <c r="H1511" s="38"/>
      <c r="I1511" s="119"/>
      <c r="J1511" s="38"/>
      <c r="K1511" s="38"/>
      <c r="L1511" s="41"/>
      <c r="M1511" s="210"/>
      <c r="N1511" s="211"/>
      <c r="O1511" s="66"/>
      <c r="P1511" s="66"/>
      <c r="Q1511" s="66"/>
      <c r="R1511" s="66"/>
      <c r="S1511" s="66"/>
      <c r="T1511" s="67"/>
      <c r="U1511" s="36"/>
      <c r="V1511" s="36"/>
      <c r="W1511" s="36"/>
      <c r="X1511" s="36"/>
      <c r="Y1511" s="36"/>
      <c r="Z1511" s="36"/>
      <c r="AA1511" s="36"/>
      <c r="AB1511" s="36"/>
      <c r="AC1511" s="36"/>
      <c r="AD1511" s="36"/>
      <c r="AE1511" s="36"/>
      <c r="AT1511" s="19" t="s">
        <v>220</v>
      </c>
      <c r="AU1511" s="19" t="s">
        <v>81</v>
      </c>
    </row>
    <row r="1512" spans="1:65" s="14" customFormat="1" ht="11.25">
      <c r="B1512" s="222"/>
      <c r="C1512" s="223"/>
      <c r="D1512" s="208" t="s">
        <v>222</v>
      </c>
      <c r="E1512" s="224" t="s">
        <v>21</v>
      </c>
      <c r="F1512" s="225" t="s">
        <v>2129</v>
      </c>
      <c r="G1512" s="223"/>
      <c r="H1512" s="226">
        <v>44.22</v>
      </c>
      <c r="I1512" s="227"/>
      <c r="J1512" s="223"/>
      <c r="K1512" s="223"/>
      <c r="L1512" s="228"/>
      <c r="M1512" s="229"/>
      <c r="N1512" s="230"/>
      <c r="O1512" s="230"/>
      <c r="P1512" s="230"/>
      <c r="Q1512" s="230"/>
      <c r="R1512" s="230"/>
      <c r="S1512" s="230"/>
      <c r="T1512" s="231"/>
      <c r="AT1512" s="232" t="s">
        <v>222</v>
      </c>
      <c r="AU1512" s="232" t="s">
        <v>81</v>
      </c>
      <c r="AV1512" s="14" t="s">
        <v>81</v>
      </c>
      <c r="AW1512" s="14" t="s">
        <v>34</v>
      </c>
      <c r="AX1512" s="14" t="s">
        <v>79</v>
      </c>
      <c r="AY1512" s="232" t="s">
        <v>212</v>
      </c>
    </row>
    <row r="1513" spans="1:65" s="2" customFormat="1" ht="16.5" customHeight="1">
      <c r="A1513" s="36"/>
      <c r="B1513" s="37"/>
      <c r="C1513" s="195" t="s">
        <v>2130</v>
      </c>
      <c r="D1513" s="195" t="s">
        <v>214</v>
      </c>
      <c r="E1513" s="196" t="s">
        <v>2131</v>
      </c>
      <c r="F1513" s="197" t="s">
        <v>2132</v>
      </c>
      <c r="G1513" s="198" t="s">
        <v>150</v>
      </c>
      <c r="H1513" s="199">
        <v>14.74</v>
      </c>
      <c r="I1513" s="200"/>
      <c r="J1513" s="201">
        <f>ROUND(I1513*H1513,2)</f>
        <v>0</v>
      </c>
      <c r="K1513" s="197" t="s">
        <v>218</v>
      </c>
      <c r="L1513" s="41"/>
      <c r="M1513" s="202" t="s">
        <v>21</v>
      </c>
      <c r="N1513" s="203" t="s">
        <v>44</v>
      </c>
      <c r="O1513" s="66"/>
      <c r="P1513" s="204">
        <f>O1513*H1513</f>
        <v>0</v>
      </c>
      <c r="Q1513" s="204">
        <v>3.0000000000000001E-5</v>
      </c>
      <c r="R1513" s="204">
        <f>Q1513*H1513</f>
        <v>4.4220000000000001E-4</v>
      </c>
      <c r="S1513" s="204">
        <v>0</v>
      </c>
      <c r="T1513" s="205">
        <f>S1513*H1513</f>
        <v>0</v>
      </c>
      <c r="U1513" s="36"/>
      <c r="V1513" s="36"/>
      <c r="W1513" s="36"/>
      <c r="X1513" s="36"/>
      <c r="Y1513" s="36"/>
      <c r="Z1513" s="36"/>
      <c r="AA1513" s="36"/>
      <c r="AB1513" s="36"/>
      <c r="AC1513" s="36"/>
      <c r="AD1513" s="36"/>
      <c r="AE1513" s="36"/>
      <c r="AR1513" s="206" t="s">
        <v>327</v>
      </c>
      <c r="AT1513" s="206" t="s">
        <v>214</v>
      </c>
      <c r="AU1513" s="206" t="s">
        <v>81</v>
      </c>
      <c r="AY1513" s="19" t="s">
        <v>212</v>
      </c>
      <c r="BE1513" s="207">
        <f>IF(N1513="základní",J1513,0)</f>
        <v>0</v>
      </c>
      <c r="BF1513" s="207">
        <f>IF(N1513="snížená",J1513,0)</f>
        <v>0</v>
      </c>
      <c r="BG1513" s="207">
        <f>IF(N1513="zákl. přenesená",J1513,0)</f>
        <v>0</v>
      </c>
      <c r="BH1513" s="207">
        <f>IF(N1513="sníž. přenesená",J1513,0)</f>
        <v>0</v>
      </c>
      <c r="BI1513" s="207">
        <f>IF(N1513="nulová",J1513,0)</f>
        <v>0</v>
      </c>
      <c r="BJ1513" s="19" t="s">
        <v>79</v>
      </c>
      <c r="BK1513" s="207">
        <f>ROUND(I1513*H1513,2)</f>
        <v>0</v>
      </c>
      <c r="BL1513" s="19" t="s">
        <v>327</v>
      </c>
      <c r="BM1513" s="206" t="s">
        <v>2133</v>
      </c>
    </row>
    <row r="1514" spans="1:65" s="2" customFormat="1" ht="48.75">
      <c r="A1514" s="36"/>
      <c r="B1514" s="37"/>
      <c r="C1514" s="38"/>
      <c r="D1514" s="208" t="s">
        <v>220</v>
      </c>
      <c r="E1514" s="38"/>
      <c r="F1514" s="209" t="s">
        <v>2124</v>
      </c>
      <c r="G1514" s="38"/>
      <c r="H1514" s="38"/>
      <c r="I1514" s="119"/>
      <c r="J1514" s="38"/>
      <c r="K1514" s="38"/>
      <c r="L1514" s="41"/>
      <c r="M1514" s="210"/>
      <c r="N1514" s="211"/>
      <c r="O1514" s="66"/>
      <c r="P1514" s="66"/>
      <c r="Q1514" s="66"/>
      <c r="R1514" s="66"/>
      <c r="S1514" s="66"/>
      <c r="T1514" s="67"/>
      <c r="U1514" s="36"/>
      <c r="V1514" s="36"/>
      <c r="W1514" s="36"/>
      <c r="X1514" s="36"/>
      <c r="Y1514" s="36"/>
      <c r="Z1514" s="36"/>
      <c r="AA1514" s="36"/>
      <c r="AB1514" s="36"/>
      <c r="AC1514" s="36"/>
      <c r="AD1514" s="36"/>
      <c r="AE1514" s="36"/>
      <c r="AT1514" s="19" t="s">
        <v>220</v>
      </c>
      <c r="AU1514" s="19" t="s">
        <v>81</v>
      </c>
    </row>
    <row r="1515" spans="1:65" s="14" customFormat="1" ht="11.25">
      <c r="B1515" s="222"/>
      <c r="C1515" s="223"/>
      <c r="D1515" s="208" t="s">
        <v>222</v>
      </c>
      <c r="E1515" s="224" t="s">
        <v>21</v>
      </c>
      <c r="F1515" s="225" t="s">
        <v>153</v>
      </c>
      <c r="G1515" s="223"/>
      <c r="H1515" s="226">
        <v>14.74</v>
      </c>
      <c r="I1515" s="227"/>
      <c r="J1515" s="223"/>
      <c r="K1515" s="223"/>
      <c r="L1515" s="228"/>
      <c r="M1515" s="229"/>
      <c r="N1515" s="230"/>
      <c r="O1515" s="230"/>
      <c r="P1515" s="230"/>
      <c r="Q1515" s="230"/>
      <c r="R1515" s="230"/>
      <c r="S1515" s="230"/>
      <c r="T1515" s="231"/>
      <c r="AT1515" s="232" t="s">
        <v>222</v>
      </c>
      <c r="AU1515" s="232" t="s">
        <v>81</v>
      </c>
      <c r="AV1515" s="14" t="s">
        <v>81</v>
      </c>
      <c r="AW1515" s="14" t="s">
        <v>34</v>
      </c>
      <c r="AX1515" s="14" t="s">
        <v>79</v>
      </c>
      <c r="AY1515" s="232" t="s">
        <v>212</v>
      </c>
    </row>
    <row r="1516" spans="1:65" s="2" customFormat="1" ht="16.5" customHeight="1">
      <c r="A1516" s="36"/>
      <c r="B1516" s="37"/>
      <c r="C1516" s="195" t="s">
        <v>2134</v>
      </c>
      <c r="D1516" s="195" t="s">
        <v>214</v>
      </c>
      <c r="E1516" s="196" t="s">
        <v>2135</v>
      </c>
      <c r="F1516" s="197" t="s">
        <v>2136</v>
      </c>
      <c r="G1516" s="198" t="s">
        <v>150</v>
      </c>
      <c r="H1516" s="199">
        <v>14.74</v>
      </c>
      <c r="I1516" s="200"/>
      <c r="J1516" s="201">
        <f>ROUND(I1516*H1516,2)</f>
        <v>0</v>
      </c>
      <c r="K1516" s="197" t="s">
        <v>218</v>
      </c>
      <c r="L1516" s="41"/>
      <c r="M1516" s="202" t="s">
        <v>21</v>
      </c>
      <c r="N1516" s="203" t="s">
        <v>44</v>
      </c>
      <c r="O1516" s="66"/>
      <c r="P1516" s="204">
        <f>O1516*H1516</f>
        <v>0</v>
      </c>
      <c r="Q1516" s="204">
        <v>7.4999999999999997E-3</v>
      </c>
      <c r="R1516" s="204">
        <f>Q1516*H1516</f>
        <v>0.11055</v>
      </c>
      <c r="S1516" s="204">
        <v>0</v>
      </c>
      <c r="T1516" s="205">
        <f>S1516*H1516</f>
        <v>0</v>
      </c>
      <c r="U1516" s="36"/>
      <c r="V1516" s="36"/>
      <c r="W1516" s="36"/>
      <c r="X1516" s="36"/>
      <c r="Y1516" s="36"/>
      <c r="Z1516" s="36"/>
      <c r="AA1516" s="36"/>
      <c r="AB1516" s="36"/>
      <c r="AC1516" s="36"/>
      <c r="AD1516" s="36"/>
      <c r="AE1516" s="36"/>
      <c r="AR1516" s="206" t="s">
        <v>327</v>
      </c>
      <c r="AT1516" s="206" t="s">
        <v>214</v>
      </c>
      <c r="AU1516" s="206" t="s">
        <v>81</v>
      </c>
      <c r="AY1516" s="19" t="s">
        <v>212</v>
      </c>
      <c r="BE1516" s="207">
        <f>IF(N1516="základní",J1516,0)</f>
        <v>0</v>
      </c>
      <c r="BF1516" s="207">
        <f>IF(N1516="snížená",J1516,0)</f>
        <v>0</v>
      </c>
      <c r="BG1516" s="207">
        <f>IF(N1516="zákl. přenesená",J1516,0)</f>
        <v>0</v>
      </c>
      <c r="BH1516" s="207">
        <f>IF(N1516="sníž. přenesená",J1516,0)</f>
        <v>0</v>
      </c>
      <c r="BI1516" s="207">
        <f>IF(N1516="nulová",J1516,0)</f>
        <v>0</v>
      </c>
      <c r="BJ1516" s="19" t="s">
        <v>79</v>
      </c>
      <c r="BK1516" s="207">
        <f>ROUND(I1516*H1516,2)</f>
        <v>0</v>
      </c>
      <c r="BL1516" s="19" t="s">
        <v>327</v>
      </c>
      <c r="BM1516" s="206" t="s">
        <v>2137</v>
      </c>
    </row>
    <row r="1517" spans="1:65" s="2" customFormat="1" ht="48.75">
      <c r="A1517" s="36"/>
      <c r="B1517" s="37"/>
      <c r="C1517" s="38"/>
      <c r="D1517" s="208" t="s">
        <v>220</v>
      </c>
      <c r="E1517" s="38"/>
      <c r="F1517" s="209" t="s">
        <v>2124</v>
      </c>
      <c r="G1517" s="38"/>
      <c r="H1517" s="38"/>
      <c r="I1517" s="119"/>
      <c r="J1517" s="38"/>
      <c r="K1517" s="38"/>
      <c r="L1517" s="41"/>
      <c r="M1517" s="210"/>
      <c r="N1517" s="211"/>
      <c r="O1517" s="66"/>
      <c r="P1517" s="66"/>
      <c r="Q1517" s="66"/>
      <c r="R1517" s="66"/>
      <c r="S1517" s="66"/>
      <c r="T1517" s="67"/>
      <c r="U1517" s="36"/>
      <c r="V1517" s="36"/>
      <c r="W1517" s="36"/>
      <c r="X1517" s="36"/>
      <c r="Y1517" s="36"/>
      <c r="Z1517" s="36"/>
      <c r="AA1517" s="36"/>
      <c r="AB1517" s="36"/>
      <c r="AC1517" s="36"/>
      <c r="AD1517" s="36"/>
      <c r="AE1517" s="36"/>
      <c r="AT1517" s="19" t="s">
        <v>220</v>
      </c>
      <c r="AU1517" s="19" t="s">
        <v>81</v>
      </c>
    </row>
    <row r="1518" spans="1:65" s="14" customFormat="1" ht="11.25">
      <c r="B1518" s="222"/>
      <c r="C1518" s="223"/>
      <c r="D1518" s="208" t="s">
        <v>222</v>
      </c>
      <c r="E1518" s="224" t="s">
        <v>21</v>
      </c>
      <c r="F1518" s="225" t="s">
        <v>153</v>
      </c>
      <c r="G1518" s="223"/>
      <c r="H1518" s="226">
        <v>14.74</v>
      </c>
      <c r="I1518" s="227"/>
      <c r="J1518" s="223"/>
      <c r="K1518" s="223"/>
      <c r="L1518" s="228"/>
      <c r="M1518" s="229"/>
      <c r="N1518" s="230"/>
      <c r="O1518" s="230"/>
      <c r="P1518" s="230"/>
      <c r="Q1518" s="230"/>
      <c r="R1518" s="230"/>
      <c r="S1518" s="230"/>
      <c r="T1518" s="231"/>
      <c r="AT1518" s="232" t="s">
        <v>222</v>
      </c>
      <c r="AU1518" s="232" t="s">
        <v>81</v>
      </c>
      <c r="AV1518" s="14" t="s">
        <v>81</v>
      </c>
      <c r="AW1518" s="14" t="s">
        <v>34</v>
      </c>
      <c r="AX1518" s="14" t="s">
        <v>79</v>
      </c>
      <c r="AY1518" s="232" t="s">
        <v>212</v>
      </c>
    </row>
    <row r="1519" spans="1:65" s="2" customFormat="1" ht="16.5" customHeight="1">
      <c r="A1519" s="36"/>
      <c r="B1519" s="37"/>
      <c r="C1519" s="195" t="s">
        <v>2138</v>
      </c>
      <c r="D1519" s="195" t="s">
        <v>214</v>
      </c>
      <c r="E1519" s="196" t="s">
        <v>2139</v>
      </c>
      <c r="F1519" s="197" t="s">
        <v>2140</v>
      </c>
      <c r="G1519" s="198" t="s">
        <v>150</v>
      </c>
      <c r="H1519" s="199">
        <v>14.74</v>
      </c>
      <c r="I1519" s="200"/>
      <c r="J1519" s="201">
        <f>ROUND(I1519*H1519,2)</f>
        <v>0</v>
      </c>
      <c r="K1519" s="197" t="s">
        <v>218</v>
      </c>
      <c r="L1519" s="41"/>
      <c r="M1519" s="202" t="s">
        <v>21</v>
      </c>
      <c r="N1519" s="203" t="s">
        <v>44</v>
      </c>
      <c r="O1519" s="66"/>
      <c r="P1519" s="204">
        <f>O1519*H1519</f>
        <v>0</v>
      </c>
      <c r="Q1519" s="204">
        <v>2.9999999999999997E-4</v>
      </c>
      <c r="R1519" s="204">
        <f>Q1519*H1519</f>
        <v>4.4219999999999997E-3</v>
      </c>
      <c r="S1519" s="204">
        <v>0</v>
      </c>
      <c r="T1519" s="205">
        <f>S1519*H1519</f>
        <v>0</v>
      </c>
      <c r="U1519" s="36"/>
      <c r="V1519" s="36"/>
      <c r="W1519" s="36"/>
      <c r="X1519" s="36"/>
      <c r="Y1519" s="36"/>
      <c r="Z1519" s="36"/>
      <c r="AA1519" s="36"/>
      <c r="AB1519" s="36"/>
      <c r="AC1519" s="36"/>
      <c r="AD1519" s="36"/>
      <c r="AE1519" s="36"/>
      <c r="AR1519" s="206" t="s">
        <v>327</v>
      </c>
      <c r="AT1519" s="206" t="s">
        <v>214</v>
      </c>
      <c r="AU1519" s="206" t="s">
        <v>81</v>
      </c>
      <c r="AY1519" s="19" t="s">
        <v>212</v>
      </c>
      <c r="BE1519" s="207">
        <f>IF(N1519="základní",J1519,0)</f>
        <v>0</v>
      </c>
      <c r="BF1519" s="207">
        <f>IF(N1519="snížená",J1519,0)</f>
        <v>0</v>
      </c>
      <c r="BG1519" s="207">
        <f>IF(N1519="zákl. přenesená",J1519,0)</f>
        <v>0</v>
      </c>
      <c r="BH1519" s="207">
        <f>IF(N1519="sníž. přenesená",J1519,0)</f>
        <v>0</v>
      </c>
      <c r="BI1519" s="207">
        <f>IF(N1519="nulová",J1519,0)</f>
        <v>0</v>
      </c>
      <c r="BJ1519" s="19" t="s">
        <v>79</v>
      </c>
      <c r="BK1519" s="207">
        <f>ROUND(I1519*H1519,2)</f>
        <v>0</v>
      </c>
      <c r="BL1519" s="19" t="s">
        <v>327</v>
      </c>
      <c r="BM1519" s="206" t="s">
        <v>2141</v>
      </c>
    </row>
    <row r="1520" spans="1:65" s="13" customFormat="1" ht="11.25">
      <c r="B1520" s="212"/>
      <c r="C1520" s="213"/>
      <c r="D1520" s="208" t="s">
        <v>222</v>
      </c>
      <c r="E1520" s="214" t="s">
        <v>21</v>
      </c>
      <c r="F1520" s="215" t="s">
        <v>2083</v>
      </c>
      <c r="G1520" s="213"/>
      <c r="H1520" s="214" t="s">
        <v>21</v>
      </c>
      <c r="I1520" s="216"/>
      <c r="J1520" s="213"/>
      <c r="K1520" s="213"/>
      <c r="L1520" s="217"/>
      <c r="M1520" s="218"/>
      <c r="N1520" s="219"/>
      <c r="O1520" s="219"/>
      <c r="P1520" s="219"/>
      <c r="Q1520" s="219"/>
      <c r="R1520" s="219"/>
      <c r="S1520" s="219"/>
      <c r="T1520" s="220"/>
      <c r="AT1520" s="221" t="s">
        <v>222</v>
      </c>
      <c r="AU1520" s="221" t="s">
        <v>81</v>
      </c>
      <c r="AV1520" s="13" t="s">
        <v>79</v>
      </c>
      <c r="AW1520" s="13" t="s">
        <v>34</v>
      </c>
      <c r="AX1520" s="13" t="s">
        <v>73</v>
      </c>
      <c r="AY1520" s="221" t="s">
        <v>212</v>
      </c>
    </row>
    <row r="1521" spans="1:65" s="13" customFormat="1" ht="11.25">
      <c r="B1521" s="212"/>
      <c r="C1521" s="213"/>
      <c r="D1521" s="208" t="s">
        <v>222</v>
      </c>
      <c r="E1521" s="214" t="s">
        <v>21</v>
      </c>
      <c r="F1521" s="215" t="s">
        <v>2142</v>
      </c>
      <c r="G1521" s="213"/>
      <c r="H1521" s="214" t="s">
        <v>21</v>
      </c>
      <c r="I1521" s="216"/>
      <c r="J1521" s="213"/>
      <c r="K1521" s="213"/>
      <c r="L1521" s="217"/>
      <c r="M1521" s="218"/>
      <c r="N1521" s="219"/>
      <c r="O1521" s="219"/>
      <c r="P1521" s="219"/>
      <c r="Q1521" s="219"/>
      <c r="R1521" s="219"/>
      <c r="S1521" s="219"/>
      <c r="T1521" s="220"/>
      <c r="AT1521" s="221" t="s">
        <v>222</v>
      </c>
      <c r="AU1521" s="221" t="s">
        <v>81</v>
      </c>
      <c r="AV1521" s="13" t="s">
        <v>79</v>
      </c>
      <c r="AW1521" s="13" t="s">
        <v>34</v>
      </c>
      <c r="AX1521" s="13" t="s">
        <v>73</v>
      </c>
      <c r="AY1521" s="221" t="s">
        <v>212</v>
      </c>
    </row>
    <row r="1522" spans="1:65" s="14" customFormat="1" ht="11.25">
      <c r="B1522" s="222"/>
      <c r="C1522" s="223"/>
      <c r="D1522" s="208" t="s">
        <v>222</v>
      </c>
      <c r="E1522" s="224" t="s">
        <v>21</v>
      </c>
      <c r="F1522" s="225" t="s">
        <v>2143</v>
      </c>
      <c r="G1522" s="223"/>
      <c r="H1522" s="226">
        <v>14.74</v>
      </c>
      <c r="I1522" s="227"/>
      <c r="J1522" s="223"/>
      <c r="K1522" s="223"/>
      <c r="L1522" s="228"/>
      <c r="M1522" s="229"/>
      <c r="N1522" s="230"/>
      <c r="O1522" s="230"/>
      <c r="P1522" s="230"/>
      <c r="Q1522" s="230"/>
      <c r="R1522" s="230"/>
      <c r="S1522" s="230"/>
      <c r="T1522" s="231"/>
      <c r="AT1522" s="232" t="s">
        <v>222</v>
      </c>
      <c r="AU1522" s="232" t="s">
        <v>81</v>
      </c>
      <c r="AV1522" s="14" t="s">
        <v>81</v>
      </c>
      <c r="AW1522" s="14" t="s">
        <v>34</v>
      </c>
      <c r="AX1522" s="14" t="s">
        <v>73</v>
      </c>
      <c r="AY1522" s="232" t="s">
        <v>212</v>
      </c>
    </row>
    <row r="1523" spans="1:65" s="15" customFormat="1" ht="11.25">
      <c r="B1523" s="233"/>
      <c r="C1523" s="234"/>
      <c r="D1523" s="208" t="s">
        <v>222</v>
      </c>
      <c r="E1523" s="235" t="s">
        <v>153</v>
      </c>
      <c r="F1523" s="236" t="s">
        <v>226</v>
      </c>
      <c r="G1523" s="234"/>
      <c r="H1523" s="237">
        <v>14.74</v>
      </c>
      <c r="I1523" s="238"/>
      <c r="J1523" s="234"/>
      <c r="K1523" s="234"/>
      <c r="L1523" s="239"/>
      <c r="M1523" s="240"/>
      <c r="N1523" s="241"/>
      <c r="O1523" s="241"/>
      <c r="P1523" s="241"/>
      <c r="Q1523" s="241"/>
      <c r="R1523" s="241"/>
      <c r="S1523" s="241"/>
      <c r="T1523" s="242"/>
      <c r="AT1523" s="243" t="s">
        <v>222</v>
      </c>
      <c r="AU1523" s="243" t="s">
        <v>81</v>
      </c>
      <c r="AV1523" s="15" t="s">
        <v>88</v>
      </c>
      <c r="AW1523" s="15" t="s">
        <v>34</v>
      </c>
      <c r="AX1523" s="15" t="s">
        <v>79</v>
      </c>
      <c r="AY1523" s="243" t="s">
        <v>212</v>
      </c>
    </row>
    <row r="1524" spans="1:65" s="2" customFormat="1" ht="16.5" customHeight="1">
      <c r="A1524" s="36"/>
      <c r="B1524" s="37"/>
      <c r="C1524" s="255" t="s">
        <v>2144</v>
      </c>
      <c r="D1524" s="255" t="s">
        <v>328</v>
      </c>
      <c r="E1524" s="256" t="s">
        <v>2145</v>
      </c>
      <c r="F1524" s="257" t="s">
        <v>2146</v>
      </c>
      <c r="G1524" s="258" t="s">
        <v>150</v>
      </c>
      <c r="H1524" s="259">
        <v>16.213999999999999</v>
      </c>
      <c r="I1524" s="260"/>
      <c r="J1524" s="261">
        <f>ROUND(I1524*H1524,2)</f>
        <v>0</v>
      </c>
      <c r="K1524" s="257" t="s">
        <v>21</v>
      </c>
      <c r="L1524" s="262"/>
      <c r="M1524" s="263" t="s">
        <v>21</v>
      </c>
      <c r="N1524" s="264" t="s">
        <v>44</v>
      </c>
      <c r="O1524" s="66"/>
      <c r="P1524" s="204">
        <f>O1524*H1524</f>
        <v>0</v>
      </c>
      <c r="Q1524" s="204">
        <v>3.6800000000000001E-3</v>
      </c>
      <c r="R1524" s="204">
        <f>Q1524*H1524</f>
        <v>5.9667519999999995E-2</v>
      </c>
      <c r="S1524" s="204">
        <v>0</v>
      </c>
      <c r="T1524" s="205">
        <f>S1524*H1524</f>
        <v>0</v>
      </c>
      <c r="U1524" s="36"/>
      <c r="V1524" s="36"/>
      <c r="W1524" s="36"/>
      <c r="X1524" s="36"/>
      <c r="Y1524" s="36"/>
      <c r="Z1524" s="36"/>
      <c r="AA1524" s="36"/>
      <c r="AB1524" s="36"/>
      <c r="AC1524" s="36"/>
      <c r="AD1524" s="36"/>
      <c r="AE1524" s="36"/>
      <c r="AR1524" s="206" t="s">
        <v>438</v>
      </c>
      <c r="AT1524" s="206" t="s">
        <v>328</v>
      </c>
      <c r="AU1524" s="206" t="s">
        <v>81</v>
      </c>
      <c r="AY1524" s="19" t="s">
        <v>212</v>
      </c>
      <c r="BE1524" s="207">
        <f>IF(N1524="základní",J1524,0)</f>
        <v>0</v>
      </c>
      <c r="BF1524" s="207">
        <f>IF(N1524="snížená",J1524,0)</f>
        <v>0</v>
      </c>
      <c r="BG1524" s="207">
        <f>IF(N1524="zákl. přenesená",J1524,0)</f>
        <v>0</v>
      </c>
      <c r="BH1524" s="207">
        <f>IF(N1524="sníž. přenesená",J1524,0)</f>
        <v>0</v>
      </c>
      <c r="BI1524" s="207">
        <f>IF(N1524="nulová",J1524,0)</f>
        <v>0</v>
      </c>
      <c r="BJ1524" s="19" t="s">
        <v>79</v>
      </c>
      <c r="BK1524" s="207">
        <f>ROUND(I1524*H1524,2)</f>
        <v>0</v>
      </c>
      <c r="BL1524" s="19" t="s">
        <v>327</v>
      </c>
      <c r="BM1524" s="206" t="s">
        <v>2147</v>
      </c>
    </row>
    <row r="1525" spans="1:65" s="2" customFormat="1" ht="68.25">
      <c r="A1525" s="36"/>
      <c r="B1525" s="37"/>
      <c r="C1525" s="38"/>
      <c r="D1525" s="208" t="s">
        <v>292</v>
      </c>
      <c r="E1525" s="38"/>
      <c r="F1525" s="209" t="s">
        <v>2148</v>
      </c>
      <c r="G1525" s="38"/>
      <c r="H1525" s="38"/>
      <c r="I1525" s="119"/>
      <c r="J1525" s="38"/>
      <c r="K1525" s="38"/>
      <c r="L1525" s="41"/>
      <c r="M1525" s="210"/>
      <c r="N1525" s="211"/>
      <c r="O1525" s="66"/>
      <c r="P1525" s="66"/>
      <c r="Q1525" s="66"/>
      <c r="R1525" s="66"/>
      <c r="S1525" s="66"/>
      <c r="T1525" s="67"/>
      <c r="U1525" s="36"/>
      <c r="V1525" s="36"/>
      <c r="W1525" s="36"/>
      <c r="X1525" s="36"/>
      <c r="Y1525" s="36"/>
      <c r="Z1525" s="36"/>
      <c r="AA1525" s="36"/>
      <c r="AB1525" s="36"/>
      <c r="AC1525" s="36"/>
      <c r="AD1525" s="36"/>
      <c r="AE1525" s="36"/>
      <c r="AT1525" s="19" t="s">
        <v>292</v>
      </c>
      <c r="AU1525" s="19" t="s">
        <v>81</v>
      </c>
    </row>
    <row r="1526" spans="1:65" s="14" customFormat="1" ht="11.25">
      <c r="B1526" s="222"/>
      <c r="C1526" s="223"/>
      <c r="D1526" s="208" t="s">
        <v>222</v>
      </c>
      <c r="E1526" s="223"/>
      <c r="F1526" s="225" t="s">
        <v>2149</v>
      </c>
      <c r="G1526" s="223"/>
      <c r="H1526" s="226">
        <v>16.213999999999999</v>
      </c>
      <c r="I1526" s="227"/>
      <c r="J1526" s="223"/>
      <c r="K1526" s="223"/>
      <c r="L1526" s="228"/>
      <c r="M1526" s="229"/>
      <c r="N1526" s="230"/>
      <c r="O1526" s="230"/>
      <c r="P1526" s="230"/>
      <c r="Q1526" s="230"/>
      <c r="R1526" s="230"/>
      <c r="S1526" s="230"/>
      <c r="T1526" s="231"/>
      <c r="AT1526" s="232" t="s">
        <v>222</v>
      </c>
      <c r="AU1526" s="232" t="s">
        <v>81</v>
      </c>
      <c r="AV1526" s="14" t="s">
        <v>81</v>
      </c>
      <c r="AW1526" s="14" t="s">
        <v>4</v>
      </c>
      <c r="AX1526" s="14" t="s">
        <v>79</v>
      </c>
      <c r="AY1526" s="232" t="s">
        <v>212</v>
      </c>
    </row>
    <row r="1527" spans="1:65" s="2" customFormat="1" ht="16.5" customHeight="1">
      <c r="A1527" s="36"/>
      <c r="B1527" s="37"/>
      <c r="C1527" s="195" t="s">
        <v>2150</v>
      </c>
      <c r="D1527" s="195" t="s">
        <v>214</v>
      </c>
      <c r="E1527" s="196" t="s">
        <v>2151</v>
      </c>
      <c r="F1527" s="197" t="s">
        <v>2152</v>
      </c>
      <c r="G1527" s="198" t="s">
        <v>146</v>
      </c>
      <c r="H1527" s="199">
        <v>11.055</v>
      </c>
      <c r="I1527" s="200"/>
      <c r="J1527" s="201">
        <f>ROUND(I1527*H1527,2)</f>
        <v>0</v>
      </c>
      <c r="K1527" s="197" t="s">
        <v>218</v>
      </c>
      <c r="L1527" s="41"/>
      <c r="M1527" s="202" t="s">
        <v>21</v>
      </c>
      <c r="N1527" s="203" t="s">
        <v>44</v>
      </c>
      <c r="O1527" s="66"/>
      <c r="P1527" s="204">
        <f>O1527*H1527</f>
        <v>0</v>
      </c>
      <c r="Q1527" s="204">
        <v>2.0000000000000002E-5</v>
      </c>
      <c r="R1527" s="204">
        <f>Q1527*H1527</f>
        <v>2.2110000000000001E-4</v>
      </c>
      <c r="S1527" s="204">
        <v>0</v>
      </c>
      <c r="T1527" s="205">
        <f>S1527*H1527</f>
        <v>0</v>
      </c>
      <c r="U1527" s="36"/>
      <c r="V1527" s="36"/>
      <c r="W1527" s="36"/>
      <c r="X1527" s="36"/>
      <c r="Y1527" s="36"/>
      <c r="Z1527" s="36"/>
      <c r="AA1527" s="36"/>
      <c r="AB1527" s="36"/>
      <c r="AC1527" s="36"/>
      <c r="AD1527" s="36"/>
      <c r="AE1527" s="36"/>
      <c r="AR1527" s="206" t="s">
        <v>327</v>
      </c>
      <c r="AT1527" s="206" t="s">
        <v>214</v>
      </c>
      <c r="AU1527" s="206" t="s">
        <v>81</v>
      </c>
      <c r="AY1527" s="19" t="s">
        <v>212</v>
      </c>
      <c r="BE1527" s="207">
        <f>IF(N1527="základní",J1527,0)</f>
        <v>0</v>
      </c>
      <c r="BF1527" s="207">
        <f>IF(N1527="snížená",J1527,0)</f>
        <v>0</v>
      </c>
      <c r="BG1527" s="207">
        <f>IF(N1527="zákl. přenesená",J1527,0)</f>
        <v>0</v>
      </c>
      <c r="BH1527" s="207">
        <f>IF(N1527="sníž. přenesená",J1527,0)</f>
        <v>0</v>
      </c>
      <c r="BI1527" s="207">
        <f>IF(N1527="nulová",J1527,0)</f>
        <v>0</v>
      </c>
      <c r="BJ1527" s="19" t="s">
        <v>79</v>
      </c>
      <c r="BK1527" s="207">
        <f>ROUND(I1527*H1527,2)</f>
        <v>0</v>
      </c>
      <c r="BL1527" s="19" t="s">
        <v>327</v>
      </c>
      <c r="BM1527" s="206" t="s">
        <v>2153</v>
      </c>
    </row>
    <row r="1528" spans="1:65" s="14" customFormat="1" ht="11.25">
      <c r="B1528" s="222"/>
      <c r="C1528" s="223"/>
      <c r="D1528" s="208" t="s">
        <v>222</v>
      </c>
      <c r="E1528" s="224" t="s">
        <v>21</v>
      </c>
      <c r="F1528" s="225" t="s">
        <v>2154</v>
      </c>
      <c r="G1528" s="223"/>
      <c r="H1528" s="226">
        <v>11.055</v>
      </c>
      <c r="I1528" s="227"/>
      <c r="J1528" s="223"/>
      <c r="K1528" s="223"/>
      <c r="L1528" s="228"/>
      <c r="M1528" s="229"/>
      <c r="N1528" s="230"/>
      <c r="O1528" s="230"/>
      <c r="P1528" s="230"/>
      <c r="Q1528" s="230"/>
      <c r="R1528" s="230"/>
      <c r="S1528" s="230"/>
      <c r="T1528" s="231"/>
      <c r="AT1528" s="232" t="s">
        <v>222</v>
      </c>
      <c r="AU1528" s="232" t="s">
        <v>81</v>
      </c>
      <c r="AV1528" s="14" t="s">
        <v>81</v>
      </c>
      <c r="AW1528" s="14" t="s">
        <v>34</v>
      </c>
      <c r="AX1528" s="14" t="s">
        <v>79</v>
      </c>
      <c r="AY1528" s="232" t="s">
        <v>212</v>
      </c>
    </row>
    <row r="1529" spans="1:65" s="2" customFormat="1" ht="16.5" customHeight="1">
      <c r="A1529" s="36"/>
      <c r="B1529" s="37"/>
      <c r="C1529" s="195" t="s">
        <v>2155</v>
      </c>
      <c r="D1529" s="195" t="s">
        <v>214</v>
      </c>
      <c r="E1529" s="196" t="s">
        <v>2156</v>
      </c>
      <c r="F1529" s="197" t="s">
        <v>2157</v>
      </c>
      <c r="G1529" s="198" t="s">
        <v>146</v>
      </c>
      <c r="H1529" s="199">
        <v>15.52</v>
      </c>
      <c r="I1529" s="200"/>
      <c r="J1529" s="201">
        <f>ROUND(I1529*H1529,2)</f>
        <v>0</v>
      </c>
      <c r="K1529" s="197" t="s">
        <v>218</v>
      </c>
      <c r="L1529" s="41"/>
      <c r="M1529" s="202" t="s">
        <v>21</v>
      </c>
      <c r="N1529" s="203" t="s">
        <v>44</v>
      </c>
      <c r="O1529" s="66"/>
      <c r="P1529" s="204">
        <f>O1529*H1529</f>
        <v>0</v>
      </c>
      <c r="Q1529" s="204">
        <v>1.0000000000000001E-5</v>
      </c>
      <c r="R1529" s="204">
        <f>Q1529*H1529</f>
        <v>1.552E-4</v>
      </c>
      <c r="S1529" s="204">
        <v>0</v>
      </c>
      <c r="T1529" s="205">
        <f>S1529*H1529</f>
        <v>0</v>
      </c>
      <c r="U1529" s="36"/>
      <c r="V1529" s="36"/>
      <c r="W1529" s="36"/>
      <c r="X1529" s="36"/>
      <c r="Y1529" s="36"/>
      <c r="Z1529" s="36"/>
      <c r="AA1529" s="36"/>
      <c r="AB1529" s="36"/>
      <c r="AC1529" s="36"/>
      <c r="AD1529" s="36"/>
      <c r="AE1529" s="36"/>
      <c r="AR1529" s="206" t="s">
        <v>327</v>
      </c>
      <c r="AT1529" s="206" t="s">
        <v>214</v>
      </c>
      <c r="AU1529" s="206" t="s">
        <v>81</v>
      </c>
      <c r="AY1529" s="19" t="s">
        <v>212</v>
      </c>
      <c r="BE1529" s="207">
        <f>IF(N1529="základní",J1529,0)</f>
        <v>0</v>
      </c>
      <c r="BF1529" s="207">
        <f>IF(N1529="snížená",J1529,0)</f>
        <v>0</v>
      </c>
      <c r="BG1529" s="207">
        <f>IF(N1529="zákl. přenesená",J1529,0)</f>
        <v>0</v>
      </c>
      <c r="BH1529" s="207">
        <f>IF(N1529="sníž. přenesená",J1529,0)</f>
        <v>0</v>
      </c>
      <c r="BI1529" s="207">
        <f>IF(N1529="nulová",J1529,0)</f>
        <v>0</v>
      </c>
      <c r="BJ1529" s="19" t="s">
        <v>79</v>
      </c>
      <c r="BK1529" s="207">
        <f>ROUND(I1529*H1529,2)</f>
        <v>0</v>
      </c>
      <c r="BL1529" s="19" t="s">
        <v>327</v>
      </c>
      <c r="BM1529" s="206" t="s">
        <v>2158</v>
      </c>
    </row>
    <row r="1530" spans="1:65" s="13" customFormat="1" ht="11.25">
      <c r="B1530" s="212"/>
      <c r="C1530" s="213"/>
      <c r="D1530" s="208" t="s">
        <v>222</v>
      </c>
      <c r="E1530" s="214" t="s">
        <v>21</v>
      </c>
      <c r="F1530" s="215" t="s">
        <v>2159</v>
      </c>
      <c r="G1530" s="213"/>
      <c r="H1530" s="214" t="s">
        <v>21</v>
      </c>
      <c r="I1530" s="216"/>
      <c r="J1530" s="213"/>
      <c r="K1530" s="213"/>
      <c r="L1530" s="217"/>
      <c r="M1530" s="218"/>
      <c r="N1530" s="219"/>
      <c r="O1530" s="219"/>
      <c r="P1530" s="219"/>
      <c r="Q1530" s="219"/>
      <c r="R1530" s="219"/>
      <c r="S1530" s="219"/>
      <c r="T1530" s="220"/>
      <c r="AT1530" s="221" t="s">
        <v>222</v>
      </c>
      <c r="AU1530" s="221" t="s">
        <v>81</v>
      </c>
      <c r="AV1530" s="13" t="s">
        <v>79</v>
      </c>
      <c r="AW1530" s="13" t="s">
        <v>34</v>
      </c>
      <c r="AX1530" s="13" t="s">
        <v>73</v>
      </c>
      <c r="AY1530" s="221" t="s">
        <v>212</v>
      </c>
    </row>
    <row r="1531" spans="1:65" s="14" customFormat="1" ht="11.25">
      <c r="B1531" s="222"/>
      <c r="C1531" s="223"/>
      <c r="D1531" s="208" t="s">
        <v>222</v>
      </c>
      <c r="E1531" s="224" t="s">
        <v>21</v>
      </c>
      <c r="F1531" s="225" t="s">
        <v>2160</v>
      </c>
      <c r="G1531" s="223"/>
      <c r="H1531" s="226">
        <v>15.52</v>
      </c>
      <c r="I1531" s="227"/>
      <c r="J1531" s="223"/>
      <c r="K1531" s="223"/>
      <c r="L1531" s="228"/>
      <c r="M1531" s="229"/>
      <c r="N1531" s="230"/>
      <c r="O1531" s="230"/>
      <c r="P1531" s="230"/>
      <c r="Q1531" s="230"/>
      <c r="R1531" s="230"/>
      <c r="S1531" s="230"/>
      <c r="T1531" s="231"/>
      <c r="AT1531" s="232" t="s">
        <v>222</v>
      </c>
      <c r="AU1531" s="232" t="s">
        <v>81</v>
      </c>
      <c r="AV1531" s="14" t="s">
        <v>81</v>
      </c>
      <c r="AW1531" s="14" t="s">
        <v>34</v>
      </c>
      <c r="AX1531" s="14" t="s">
        <v>73</v>
      </c>
      <c r="AY1531" s="232" t="s">
        <v>212</v>
      </c>
    </row>
    <row r="1532" spans="1:65" s="15" customFormat="1" ht="11.25">
      <c r="B1532" s="233"/>
      <c r="C1532" s="234"/>
      <c r="D1532" s="208" t="s">
        <v>222</v>
      </c>
      <c r="E1532" s="235" t="s">
        <v>144</v>
      </c>
      <c r="F1532" s="236" t="s">
        <v>226</v>
      </c>
      <c r="G1532" s="234"/>
      <c r="H1532" s="237">
        <v>15.52</v>
      </c>
      <c r="I1532" s="238"/>
      <c r="J1532" s="234"/>
      <c r="K1532" s="234"/>
      <c r="L1532" s="239"/>
      <c r="M1532" s="240"/>
      <c r="N1532" s="241"/>
      <c r="O1532" s="241"/>
      <c r="P1532" s="241"/>
      <c r="Q1532" s="241"/>
      <c r="R1532" s="241"/>
      <c r="S1532" s="241"/>
      <c r="T1532" s="242"/>
      <c r="AT1532" s="243" t="s">
        <v>222</v>
      </c>
      <c r="AU1532" s="243" t="s">
        <v>81</v>
      </c>
      <c r="AV1532" s="15" t="s">
        <v>88</v>
      </c>
      <c r="AW1532" s="15" t="s">
        <v>34</v>
      </c>
      <c r="AX1532" s="15" t="s">
        <v>79</v>
      </c>
      <c r="AY1532" s="243" t="s">
        <v>212</v>
      </c>
    </row>
    <row r="1533" spans="1:65" s="2" customFormat="1" ht="16.5" customHeight="1">
      <c r="A1533" s="36"/>
      <c r="B1533" s="37"/>
      <c r="C1533" s="255" t="s">
        <v>2161</v>
      </c>
      <c r="D1533" s="255" t="s">
        <v>328</v>
      </c>
      <c r="E1533" s="256" t="s">
        <v>2162</v>
      </c>
      <c r="F1533" s="257" t="s">
        <v>2163</v>
      </c>
      <c r="G1533" s="258" t="s">
        <v>146</v>
      </c>
      <c r="H1533" s="259">
        <v>16.295999999999999</v>
      </c>
      <c r="I1533" s="260"/>
      <c r="J1533" s="261">
        <f>ROUND(I1533*H1533,2)</f>
        <v>0</v>
      </c>
      <c r="K1533" s="257" t="s">
        <v>21</v>
      </c>
      <c r="L1533" s="262"/>
      <c r="M1533" s="263" t="s">
        <v>21</v>
      </c>
      <c r="N1533" s="264" t="s">
        <v>44</v>
      </c>
      <c r="O1533" s="66"/>
      <c r="P1533" s="204">
        <f>O1533*H1533</f>
        <v>0</v>
      </c>
      <c r="Q1533" s="204">
        <v>2.9999999999999997E-4</v>
      </c>
      <c r="R1533" s="204">
        <f>Q1533*H1533</f>
        <v>4.8887999999999996E-3</v>
      </c>
      <c r="S1533" s="204">
        <v>0</v>
      </c>
      <c r="T1533" s="205">
        <f>S1533*H1533</f>
        <v>0</v>
      </c>
      <c r="U1533" s="36"/>
      <c r="V1533" s="36"/>
      <c r="W1533" s="36"/>
      <c r="X1533" s="36"/>
      <c r="Y1533" s="36"/>
      <c r="Z1533" s="36"/>
      <c r="AA1533" s="36"/>
      <c r="AB1533" s="36"/>
      <c r="AC1533" s="36"/>
      <c r="AD1533" s="36"/>
      <c r="AE1533" s="36"/>
      <c r="AR1533" s="206" t="s">
        <v>438</v>
      </c>
      <c r="AT1533" s="206" t="s">
        <v>328</v>
      </c>
      <c r="AU1533" s="206" t="s">
        <v>81</v>
      </c>
      <c r="AY1533" s="19" t="s">
        <v>212</v>
      </c>
      <c r="BE1533" s="207">
        <f>IF(N1533="základní",J1533,0)</f>
        <v>0</v>
      </c>
      <c r="BF1533" s="207">
        <f>IF(N1533="snížená",J1533,0)</f>
        <v>0</v>
      </c>
      <c r="BG1533" s="207">
        <f>IF(N1533="zákl. přenesená",J1533,0)</f>
        <v>0</v>
      </c>
      <c r="BH1533" s="207">
        <f>IF(N1533="sníž. přenesená",J1533,0)</f>
        <v>0</v>
      </c>
      <c r="BI1533" s="207">
        <f>IF(N1533="nulová",J1533,0)</f>
        <v>0</v>
      </c>
      <c r="BJ1533" s="19" t="s">
        <v>79</v>
      </c>
      <c r="BK1533" s="207">
        <f>ROUND(I1533*H1533,2)</f>
        <v>0</v>
      </c>
      <c r="BL1533" s="19" t="s">
        <v>327</v>
      </c>
      <c r="BM1533" s="206" t="s">
        <v>2164</v>
      </c>
    </row>
    <row r="1534" spans="1:65" s="14" customFormat="1" ht="11.25">
      <c r="B1534" s="222"/>
      <c r="C1534" s="223"/>
      <c r="D1534" s="208" t="s">
        <v>222</v>
      </c>
      <c r="E1534" s="223"/>
      <c r="F1534" s="225" t="s">
        <v>2165</v>
      </c>
      <c r="G1534" s="223"/>
      <c r="H1534" s="226">
        <v>16.295999999999999</v>
      </c>
      <c r="I1534" s="227"/>
      <c r="J1534" s="223"/>
      <c r="K1534" s="223"/>
      <c r="L1534" s="228"/>
      <c r="M1534" s="229"/>
      <c r="N1534" s="230"/>
      <c r="O1534" s="230"/>
      <c r="P1534" s="230"/>
      <c r="Q1534" s="230"/>
      <c r="R1534" s="230"/>
      <c r="S1534" s="230"/>
      <c r="T1534" s="231"/>
      <c r="AT1534" s="232" t="s">
        <v>222</v>
      </c>
      <c r="AU1534" s="232" t="s">
        <v>81</v>
      </c>
      <c r="AV1534" s="14" t="s">
        <v>81</v>
      </c>
      <c r="AW1534" s="14" t="s">
        <v>4</v>
      </c>
      <c r="AX1534" s="14" t="s">
        <v>79</v>
      </c>
      <c r="AY1534" s="232" t="s">
        <v>212</v>
      </c>
    </row>
    <row r="1535" spans="1:65" s="2" customFormat="1" ht="16.5" customHeight="1">
      <c r="A1535" s="36"/>
      <c r="B1535" s="37"/>
      <c r="C1535" s="195" t="s">
        <v>2166</v>
      </c>
      <c r="D1535" s="195" t="s">
        <v>214</v>
      </c>
      <c r="E1535" s="196" t="s">
        <v>2167</v>
      </c>
      <c r="F1535" s="197" t="s">
        <v>2168</v>
      </c>
      <c r="G1535" s="198" t="s">
        <v>146</v>
      </c>
      <c r="H1535" s="199">
        <v>15.52</v>
      </c>
      <c r="I1535" s="200"/>
      <c r="J1535" s="201">
        <f>ROUND(I1535*H1535,2)</f>
        <v>0</v>
      </c>
      <c r="K1535" s="197" t="s">
        <v>218</v>
      </c>
      <c r="L1535" s="41"/>
      <c r="M1535" s="202" t="s">
        <v>21</v>
      </c>
      <c r="N1535" s="203" t="s">
        <v>44</v>
      </c>
      <c r="O1535" s="66"/>
      <c r="P1535" s="204">
        <f>O1535*H1535</f>
        <v>0</v>
      </c>
      <c r="Q1535" s="204">
        <v>0</v>
      </c>
      <c r="R1535" s="204">
        <f>Q1535*H1535</f>
        <v>0</v>
      </c>
      <c r="S1535" s="204">
        <v>0</v>
      </c>
      <c r="T1535" s="205">
        <f>S1535*H1535</f>
        <v>0</v>
      </c>
      <c r="U1535" s="36"/>
      <c r="V1535" s="36"/>
      <c r="W1535" s="36"/>
      <c r="X1535" s="36"/>
      <c r="Y1535" s="36"/>
      <c r="Z1535" s="36"/>
      <c r="AA1535" s="36"/>
      <c r="AB1535" s="36"/>
      <c r="AC1535" s="36"/>
      <c r="AD1535" s="36"/>
      <c r="AE1535" s="36"/>
      <c r="AR1535" s="206" t="s">
        <v>327</v>
      </c>
      <c r="AT1535" s="206" t="s">
        <v>214</v>
      </c>
      <c r="AU1535" s="206" t="s">
        <v>81</v>
      </c>
      <c r="AY1535" s="19" t="s">
        <v>212</v>
      </c>
      <c r="BE1535" s="207">
        <f>IF(N1535="základní",J1535,0)</f>
        <v>0</v>
      </c>
      <c r="BF1535" s="207">
        <f>IF(N1535="snížená",J1535,0)</f>
        <v>0</v>
      </c>
      <c r="BG1535" s="207">
        <f>IF(N1535="zákl. přenesená",J1535,0)</f>
        <v>0</v>
      </c>
      <c r="BH1535" s="207">
        <f>IF(N1535="sníž. přenesená",J1535,0)</f>
        <v>0</v>
      </c>
      <c r="BI1535" s="207">
        <f>IF(N1535="nulová",J1535,0)</f>
        <v>0</v>
      </c>
      <c r="BJ1535" s="19" t="s">
        <v>79</v>
      </c>
      <c r="BK1535" s="207">
        <f>ROUND(I1535*H1535,2)</f>
        <v>0</v>
      </c>
      <c r="BL1535" s="19" t="s">
        <v>327</v>
      </c>
      <c r="BM1535" s="206" t="s">
        <v>2169</v>
      </c>
    </row>
    <row r="1536" spans="1:65" s="14" customFormat="1" ht="11.25">
      <c r="B1536" s="222"/>
      <c r="C1536" s="223"/>
      <c r="D1536" s="208" t="s">
        <v>222</v>
      </c>
      <c r="E1536" s="224" t="s">
        <v>21</v>
      </c>
      <c r="F1536" s="225" t="s">
        <v>144</v>
      </c>
      <c r="G1536" s="223"/>
      <c r="H1536" s="226">
        <v>15.52</v>
      </c>
      <c r="I1536" s="227"/>
      <c r="J1536" s="223"/>
      <c r="K1536" s="223"/>
      <c r="L1536" s="228"/>
      <c r="M1536" s="229"/>
      <c r="N1536" s="230"/>
      <c r="O1536" s="230"/>
      <c r="P1536" s="230"/>
      <c r="Q1536" s="230"/>
      <c r="R1536" s="230"/>
      <c r="S1536" s="230"/>
      <c r="T1536" s="231"/>
      <c r="AT1536" s="232" t="s">
        <v>222</v>
      </c>
      <c r="AU1536" s="232" t="s">
        <v>81</v>
      </c>
      <c r="AV1536" s="14" t="s">
        <v>81</v>
      </c>
      <c r="AW1536" s="14" t="s">
        <v>34</v>
      </c>
      <c r="AX1536" s="14" t="s">
        <v>79</v>
      </c>
      <c r="AY1536" s="232" t="s">
        <v>212</v>
      </c>
    </row>
    <row r="1537" spans="1:65" s="2" customFormat="1" ht="16.5" customHeight="1">
      <c r="A1537" s="36"/>
      <c r="B1537" s="37"/>
      <c r="C1537" s="255" t="s">
        <v>2170</v>
      </c>
      <c r="D1537" s="255" t="s">
        <v>328</v>
      </c>
      <c r="E1537" s="256" t="s">
        <v>2145</v>
      </c>
      <c r="F1537" s="257" t="s">
        <v>2146</v>
      </c>
      <c r="G1537" s="258" t="s">
        <v>150</v>
      </c>
      <c r="H1537" s="259">
        <v>1.7070000000000001</v>
      </c>
      <c r="I1537" s="260"/>
      <c r="J1537" s="261">
        <f>ROUND(I1537*H1537,2)</f>
        <v>0</v>
      </c>
      <c r="K1537" s="257" t="s">
        <v>21</v>
      </c>
      <c r="L1537" s="262"/>
      <c r="M1537" s="263" t="s">
        <v>21</v>
      </c>
      <c r="N1537" s="264" t="s">
        <v>44</v>
      </c>
      <c r="O1537" s="66"/>
      <c r="P1537" s="204">
        <f>O1537*H1537</f>
        <v>0</v>
      </c>
      <c r="Q1537" s="204">
        <v>3.6800000000000001E-3</v>
      </c>
      <c r="R1537" s="204">
        <f>Q1537*H1537</f>
        <v>6.2817600000000008E-3</v>
      </c>
      <c r="S1537" s="204">
        <v>0</v>
      </c>
      <c r="T1537" s="205">
        <f>S1537*H1537</f>
        <v>0</v>
      </c>
      <c r="U1537" s="36"/>
      <c r="V1537" s="36"/>
      <c r="W1537" s="36"/>
      <c r="X1537" s="36"/>
      <c r="Y1537" s="36"/>
      <c r="Z1537" s="36"/>
      <c r="AA1537" s="36"/>
      <c r="AB1537" s="36"/>
      <c r="AC1537" s="36"/>
      <c r="AD1537" s="36"/>
      <c r="AE1537" s="36"/>
      <c r="AR1537" s="206" t="s">
        <v>438</v>
      </c>
      <c r="AT1537" s="206" t="s">
        <v>328</v>
      </c>
      <c r="AU1537" s="206" t="s">
        <v>81</v>
      </c>
      <c r="AY1537" s="19" t="s">
        <v>212</v>
      </c>
      <c r="BE1537" s="207">
        <f>IF(N1537="základní",J1537,0)</f>
        <v>0</v>
      </c>
      <c r="BF1537" s="207">
        <f>IF(N1537="snížená",J1537,0)</f>
        <v>0</v>
      </c>
      <c r="BG1537" s="207">
        <f>IF(N1537="zákl. přenesená",J1537,0)</f>
        <v>0</v>
      </c>
      <c r="BH1537" s="207">
        <f>IF(N1537="sníž. přenesená",J1537,0)</f>
        <v>0</v>
      </c>
      <c r="BI1537" s="207">
        <f>IF(N1537="nulová",J1537,0)</f>
        <v>0</v>
      </c>
      <c r="BJ1537" s="19" t="s">
        <v>79</v>
      </c>
      <c r="BK1537" s="207">
        <f>ROUND(I1537*H1537,2)</f>
        <v>0</v>
      </c>
      <c r="BL1537" s="19" t="s">
        <v>327</v>
      </c>
      <c r="BM1537" s="206" t="s">
        <v>2171</v>
      </c>
    </row>
    <row r="1538" spans="1:65" s="2" customFormat="1" ht="19.5">
      <c r="A1538" s="36"/>
      <c r="B1538" s="37"/>
      <c r="C1538" s="38"/>
      <c r="D1538" s="208" t="s">
        <v>292</v>
      </c>
      <c r="E1538" s="38"/>
      <c r="F1538" s="209" t="s">
        <v>2172</v>
      </c>
      <c r="G1538" s="38"/>
      <c r="H1538" s="38"/>
      <c r="I1538" s="119"/>
      <c r="J1538" s="38"/>
      <c r="K1538" s="38"/>
      <c r="L1538" s="41"/>
      <c r="M1538" s="210"/>
      <c r="N1538" s="211"/>
      <c r="O1538" s="66"/>
      <c r="P1538" s="66"/>
      <c r="Q1538" s="66"/>
      <c r="R1538" s="66"/>
      <c r="S1538" s="66"/>
      <c r="T1538" s="67"/>
      <c r="U1538" s="36"/>
      <c r="V1538" s="36"/>
      <c r="W1538" s="36"/>
      <c r="X1538" s="36"/>
      <c r="Y1538" s="36"/>
      <c r="Z1538" s="36"/>
      <c r="AA1538" s="36"/>
      <c r="AB1538" s="36"/>
      <c r="AC1538" s="36"/>
      <c r="AD1538" s="36"/>
      <c r="AE1538" s="36"/>
      <c r="AT1538" s="19" t="s">
        <v>292</v>
      </c>
      <c r="AU1538" s="19" t="s">
        <v>81</v>
      </c>
    </row>
    <row r="1539" spans="1:65" s="14" customFormat="1" ht="11.25">
      <c r="B1539" s="222"/>
      <c r="C1539" s="223"/>
      <c r="D1539" s="208" t="s">
        <v>222</v>
      </c>
      <c r="E1539" s="224" t="s">
        <v>21</v>
      </c>
      <c r="F1539" s="225" t="s">
        <v>2173</v>
      </c>
      <c r="G1539" s="223"/>
      <c r="H1539" s="226">
        <v>1.552</v>
      </c>
      <c r="I1539" s="227"/>
      <c r="J1539" s="223"/>
      <c r="K1539" s="223"/>
      <c r="L1539" s="228"/>
      <c r="M1539" s="229"/>
      <c r="N1539" s="230"/>
      <c r="O1539" s="230"/>
      <c r="P1539" s="230"/>
      <c r="Q1539" s="230"/>
      <c r="R1539" s="230"/>
      <c r="S1539" s="230"/>
      <c r="T1539" s="231"/>
      <c r="AT1539" s="232" t="s">
        <v>222</v>
      </c>
      <c r="AU1539" s="232" t="s">
        <v>81</v>
      </c>
      <c r="AV1539" s="14" t="s">
        <v>81</v>
      </c>
      <c r="AW1539" s="14" t="s">
        <v>34</v>
      </c>
      <c r="AX1539" s="14" t="s">
        <v>79</v>
      </c>
      <c r="AY1539" s="232" t="s">
        <v>212</v>
      </c>
    </row>
    <row r="1540" spans="1:65" s="14" customFormat="1" ht="11.25">
      <c r="B1540" s="222"/>
      <c r="C1540" s="223"/>
      <c r="D1540" s="208" t="s">
        <v>222</v>
      </c>
      <c r="E1540" s="223"/>
      <c r="F1540" s="225" t="s">
        <v>2174</v>
      </c>
      <c r="G1540" s="223"/>
      <c r="H1540" s="226">
        <v>1.7070000000000001</v>
      </c>
      <c r="I1540" s="227"/>
      <c r="J1540" s="223"/>
      <c r="K1540" s="223"/>
      <c r="L1540" s="228"/>
      <c r="M1540" s="229"/>
      <c r="N1540" s="230"/>
      <c r="O1540" s="230"/>
      <c r="P1540" s="230"/>
      <c r="Q1540" s="230"/>
      <c r="R1540" s="230"/>
      <c r="S1540" s="230"/>
      <c r="T1540" s="231"/>
      <c r="AT1540" s="232" t="s">
        <v>222</v>
      </c>
      <c r="AU1540" s="232" t="s">
        <v>81</v>
      </c>
      <c r="AV1540" s="14" t="s">
        <v>81</v>
      </c>
      <c r="AW1540" s="14" t="s">
        <v>4</v>
      </c>
      <c r="AX1540" s="14" t="s">
        <v>79</v>
      </c>
      <c r="AY1540" s="232" t="s">
        <v>212</v>
      </c>
    </row>
    <row r="1541" spans="1:65" s="2" customFormat="1" ht="16.5" customHeight="1">
      <c r="A1541" s="36"/>
      <c r="B1541" s="37"/>
      <c r="C1541" s="195" t="s">
        <v>2175</v>
      </c>
      <c r="D1541" s="195" t="s">
        <v>214</v>
      </c>
      <c r="E1541" s="196" t="s">
        <v>2176</v>
      </c>
      <c r="F1541" s="197" t="s">
        <v>2177</v>
      </c>
      <c r="G1541" s="198" t="s">
        <v>146</v>
      </c>
      <c r="H1541" s="199">
        <v>15.52</v>
      </c>
      <c r="I1541" s="200"/>
      <c r="J1541" s="201">
        <f>ROUND(I1541*H1541,2)</f>
        <v>0</v>
      </c>
      <c r="K1541" s="197" t="s">
        <v>218</v>
      </c>
      <c r="L1541" s="41"/>
      <c r="M1541" s="202" t="s">
        <v>21</v>
      </c>
      <c r="N1541" s="203" t="s">
        <v>44</v>
      </c>
      <c r="O1541" s="66"/>
      <c r="P1541" s="204">
        <f>O1541*H1541</f>
        <v>0</v>
      </c>
      <c r="Q1541" s="204">
        <v>3.0000000000000001E-5</v>
      </c>
      <c r="R1541" s="204">
        <f>Q1541*H1541</f>
        <v>4.6559999999999999E-4</v>
      </c>
      <c r="S1541" s="204">
        <v>0</v>
      </c>
      <c r="T1541" s="205">
        <f>S1541*H1541</f>
        <v>0</v>
      </c>
      <c r="U1541" s="36"/>
      <c r="V1541" s="36"/>
      <c r="W1541" s="36"/>
      <c r="X1541" s="36"/>
      <c r="Y1541" s="36"/>
      <c r="Z1541" s="36"/>
      <c r="AA1541" s="36"/>
      <c r="AB1541" s="36"/>
      <c r="AC1541" s="36"/>
      <c r="AD1541" s="36"/>
      <c r="AE1541" s="36"/>
      <c r="AR1541" s="206" t="s">
        <v>327</v>
      </c>
      <c r="AT1541" s="206" t="s">
        <v>214</v>
      </c>
      <c r="AU1541" s="206" t="s">
        <v>81</v>
      </c>
      <c r="AY1541" s="19" t="s">
        <v>212</v>
      </c>
      <c r="BE1541" s="207">
        <f>IF(N1541="základní",J1541,0)</f>
        <v>0</v>
      </c>
      <c r="BF1541" s="207">
        <f>IF(N1541="snížená",J1541,0)</f>
        <v>0</v>
      </c>
      <c r="BG1541" s="207">
        <f>IF(N1541="zákl. přenesená",J1541,0)</f>
        <v>0</v>
      </c>
      <c r="BH1541" s="207">
        <f>IF(N1541="sníž. přenesená",J1541,0)</f>
        <v>0</v>
      </c>
      <c r="BI1541" s="207">
        <f>IF(N1541="nulová",J1541,0)</f>
        <v>0</v>
      </c>
      <c r="BJ1541" s="19" t="s">
        <v>79</v>
      </c>
      <c r="BK1541" s="207">
        <f>ROUND(I1541*H1541,2)</f>
        <v>0</v>
      </c>
      <c r="BL1541" s="19" t="s">
        <v>327</v>
      </c>
      <c r="BM1541" s="206" t="s">
        <v>2178</v>
      </c>
    </row>
    <row r="1542" spans="1:65" s="2" customFormat="1" ht="39">
      <c r="A1542" s="36"/>
      <c r="B1542" s="37"/>
      <c r="C1542" s="38"/>
      <c r="D1542" s="208" t="s">
        <v>220</v>
      </c>
      <c r="E1542" s="38"/>
      <c r="F1542" s="209" t="s">
        <v>2179</v>
      </c>
      <c r="G1542" s="38"/>
      <c r="H1542" s="38"/>
      <c r="I1542" s="119"/>
      <c r="J1542" s="38"/>
      <c r="K1542" s="38"/>
      <c r="L1542" s="41"/>
      <c r="M1542" s="210"/>
      <c r="N1542" s="211"/>
      <c r="O1542" s="66"/>
      <c r="P1542" s="66"/>
      <c r="Q1542" s="66"/>
      <c r="R1542" s="66"/>
      <c r="S1542" s="66"/>
      <c r="T1542" s="67"/>
      <c r="U1542" s="36"/>
      <c r="V1542" s="36"/>
      <c r="W1542" s="36"/>
      <c r="X1542" s="36"/>
      <c r="Y1542" s="36"/>
      <c r="Z1542" s="36"/>
      <c r="AA1542" s="36"/>
      <c r="AB1542" s="36"/>
      <c r="AC1542" s="36"/>
      <c r="AD1542" s="36"/>
      <c r="AE1542" s="36"/>
      <c r="AT1542" s="19" t="s">
        <v>220</v>
      </c>
      <c r="AU1542" s="19" t="s">
        <v>81</v>
      </c>
    </row>
    <row r="1543" spans="1:65" s="14" customFormat="1" ht="11.25">
      <c r="B1543" s="222"/>
      <c r="C1543" s="223"/>
      <c r="D1543" s="208" t="s">
        <v>222</v>
      </c>
      <c r="E1543" s="224" t="s">
        <v>21</v>
      </c>
      <c r="F1543" s="225" t="s">
        <v>144</v>
      </c>
      <c r="G1543" s="223"/>
      <c r="H1543" s="226">
        <v>15.52</v>
      </c>
      <c r="I1543" s="227"/>
      <c r="J1543" s="223"/>
      <c r="K1543" s="223"/>
      <c r="L1543" s="228"/>
      <c r="M1543" s="229"/>
      <c r="N1543" s="230"/>
      <c r="O1543" s="230"/>
      <c r="P1543" s="230"/>
      <c r="Q1543" s="230"/>
      <c r="R1543" s="230"/>
      <c r="S1543" s="230"/>
      <c r="T1543" s="231"/>
      <c r="AT1543" s="232" t="s">
        <v>222</v>
      </c>
      <c r="AU1543" s="232" t="s">
        <v>81</v>
      </c>
      <c r="AV1543" s="14" t="s">
        <v>81</v>
      </c>
      <c r="AW1543" s="14" t="s">
        <v>34</v>
      </c>
      <c r="AX1543" s="14" t="s">
        <v>79</v>
      </c>
      <c r="AY1543" s="232" t="s">
        <v>212</v>
      </c>
    </row>
    <row r="1544" spans="1:65" s="2" customFormat="1" ht="16.5" customHeight="1">
      <c r="A1544" s="36"/>
      <c r="B1544" s="37"/>
      <c r="C1544" s="195" t="s">
        <v>2180</v>
      </c>
      <c r="D1544" s="195" t="s">
        <v>214</v>
      </c>
      <c r="E1544" s="196" t="s">
        <v>2181</v>
      </c>
      <c r="F1544" s="197" t="s">
        <v>2182</v>
      </c>
      <c r="G1544" s="198" t="s">
        <v>150</v>
      </c>
      <c r="H1544" s="199">
        <v>14.74</v>
      </c>
      <c r="I1544" s="200"/>
      <c r="J1544" s="201">
        <f>ROUND(I1544*H1544,2)</f>
        <v>0</v>
      </c>
      <c r="K1544" s="197" t="s">
        <v>218</v>
      </c>
      <c r="L1544" s="41"/>
      <c r="M1544" s="202" t="s">
        <v>21</v>
      </c>
      <c r="N1544" s="203" t="s">
        <v>44</v>
      </c>
      <c r="O1544" s="66"/>
      <c r="P1544" s="204">
        <f>O1544*H1544</f>
        <v>0</v>
      </c>
      <c r="Q1544" s="204">
        <v>0</v>
      </c>
      <c r="R1544" s="204">
        <f>Q1544*H1544</f>
        <v>0</v>
      </c>
      <c r="S1544" s="204">
        <v>0</v>
      </c>
      <c r="T1544" s="205">
        <f>S1544*H1544</f>
        <v>0</v>
      </c>
      <c r="U1544" s="36"/>
      <c r="V1544" s="36"/>
      <c r="W1544" s="36"/>
      <c r="X1544" s="36"/>
      <c r="Y1544" s="36"/>
      <c r="Z1544" s="36"/>
      <c r="AA1544" s="36"/>
      <c r="AB1544" s="36"/>
      <c r="AC1544" s="36"/>
      <c r="AD1544" s="36"/>
      <c r="AE1544" s="36"/>
      <c r="AR1544" s="206" t="s">
        <v>327</v>
      </c>
      <c r="AT1544" s="206" t="s">
        <v>214</v>
      </c>
      <c r="AU1544" s="206" t="s">
        <v>81</v>
      </c>
      <c r="AY1544" s="19" t="s">
        <v>212</v>
      </c>
      <c r="BE1544" s="207">
        <f>IF(N1544="základní",J1544,0)</f>
        <v>0</v>
      </c>
      <c r="BF1544" s="207">
        <f>IF(N1544="snížená",J1544,0)</f>
        <v>0</v>
      </c>
      <c r="BG1544" s="207">
        <f>IF(N1544="zákl. přenesená",J1544,0)</f>
        <v>0</v>
      </c>
      <c r="BH1544" s="207">
        <f>IF(N1544="sníž. přenesená",J1544,0)</f>
        <v>0</v>
      </c>
      <c r="BI1544" s="207">
        <f>IF(N1544="nulová",J1544,0)</f>
        <v>0</v>
      </c>
      <c r="BJ1544" s="19" t="s">
        <v>79</v>
      </c>
      <c r="BK1544" s="207">
        <f>ROUND(I1544*H1544,2)</f>
        <v>0</v>
      </c>
      <c r="BL1544" s="19" t="s">
        <v>327</v>
      </c>
      <c r="BM1544" s="206" t="s">
        <v>2183</v>
      </c>
    </row>
    <row r="1545" spans="1:65" s="2" customFormat="1" ht="39">
      <c r="A1545" s="36"/>
      <c r="B1545" s="37"/>
      <c r="C1545" s="38"/>
      <c r="D1545" s="208" t="s">
        <v>220</v>
      </c>
      <c r="E1545" s="38"/>
      <c r="F1545" s="209" t="s">
        <v>2179</v>
      </c>
      <c r="G1545" s="38"/>
      <c r="H1545" s="38"/>
      <c r="I1545" s="119"/>
      <c r="J1545" s="38"/>
      <c r="K1545" s="38"/>
      <c r="L1545" s="41"/>
      <c r="M1545" s="210"/>
      <c r="N1545" s="211"/>
      <c r="O1545" s="66"/>
      <c r="P1545" s="66"/>
      <c r="Q1545" s="66"/>
      <c r="R1545" s="66"/>
      <c r="S1545" s="66"/>
      <c r="T1545" s="67"/>
      <c r="U1545" s="36"/>
      <c r="V1545" s="36"/>
      <c r="W1545" s="36"/>
      <c r="X1545" s="36"/>
      <c r="Y1545" s="36"/>
      <c r="Z1545" s="36"/>
      <c r="AA1545" s="36"/>
      <c r="AB1545" s="36"/>
      <c r="AC1545" s="36"/>
      <c r="AD1545" s="36"/>
      <c r="AE1545" s="36"/>
      <c r="AT1545" s="19" t="s">
        <v>220</v>
      </c>
      <c r="AU1545" s="19" t="s">
        <v>81</v>
      </c>
    </row>
    <row r="1546" spans="1:65" s="14" customFormat="1" ht="11.25">
      <c r="B1546" s="222"/>
      <c r="C1546" s="223"/>
      <c r="D1546" s="208" t="s">
        <v>222</v>
      </c>
      <c r="E1546" s="224" t="s">
        <v>21</v>
      </c>
      <c r="F1546" s="225" t="s">
        <v>153</v>
      </c>
      <c r="G1546" s="223"/>
      <c r="H1546" s="226">
        <v>14.74</v>
      </c>
      <c r="I1546" s="227"/>
      <c r="J1546" s="223"/>
      <c r="K1546" s="223"/>
      <c r="L1546" s="228"/>
      <c r="M1546" s="229"/>
      <c r="N1546" s="230"/>
      <c r="O1546" s="230"/>
      <c r="P1546" s="230"/>
      <c r="Q1546" s="230"/>
      <c r="R1546" s="230"/>
      <c r="S1546" s="230"/>
      <c r="T1546" s="231"/>
      <c r="AT1546" s="232" t="s">
        <v>222</v>
      </c>
      <c r="AU1546" s="232" t="s">
        <v>81</v>
      </c>
      <c r="AV1546" s="14" t="s">
        <v>81</v>
      </c>
      <c r="AW1546" s="14" t="s">
        <v>34</v>
      </c>
      <c r="AX1546" s="14" t="s">
        <v>79</v>
      </c>
      <c r="AY1546" s="232" t="s">
        <v>212</v>
      </c>
    </row>
    <row r="1547" spans="1:65" s="2" customFormat="1" ht="21.75" customHeight="1">
      <c r="A1547" s="36"/>
      <c r="B1547" s="37"/>
      <c r="C1547" s="195" t="s">
        <v>2184</v>
      </c>
      <c r="D1547" s="195" t="s">
        <v>214</v>
      </c>
      <c r="E1547" s="196" t="s">
        <v>2185</v>
      </c>
      <c r="F1547" s="197" t="s">
        <v>2186</v>
      </c>
      <c r="G1547" s="198" t="s">
        <v>306</v>
      </c>
      <c r="H1547" s="199">
        <v>0.187</v>
      </c>
      <c r="I1547" s="200"/>
      <c r="J1547" s="201">
        <f>ROUND(I1547*H1547,2)</f>
        <v>0</v>
      </c>
      <c r="K1547" s="197" t="s">
        <v>218</v>
      </c>
      <c r="L1547" s="41"/>
      <c r="M1547" s="202" t="s">
        <v>21</v>
      </c>
      <c r="N1547" s="203" t="s">
        <v>44</v>
      </c>
      <c r="O1547" s="66"/>
      <c r="P1547" s="204">
        <f>O1547*H1547</f>
        <v>0</v>
      </c>
      <c r="Q1547" s="204">
        <v>0</v>
      </c>
      <c r="R1547" s="204">
        <f>Q1547*H1547</f>
        <v>0</v>
      </c>
      <c r="S1547" s="204">
        <v>0</v>
      </c>
      <c r="T1547" s="205">
        <f>S1547*H1547</f>
        <v>0</v>
      </c>
      <c r="U1547" s="36"/>
      <c r="V1547" s="36"/>
      <c r="W1547" s="36"/>
      <c r="X1547" s="36"/>
      <c r="Y1547" s="36"/>
      <c r="Z1547" s="36"/>
      <c r="AA1547" s="36"/>
      <c r="AB1547" s="36"/>
      <c r="AC1547" s="36"/>
      <c r="AD1547" s="36"/>
      <c r="AE1547" s="36"/>
      <c r="AR1547" s="206" t="s">
        <v>327</v>
      </c>
      <c r="AT1547" s="206" t="s">
        <v>214</v>
      </c>
      <c r="AU1547" s="206" t="s">
        <v>81</v>
      </c>
      <c r="AY1547" s="19" t="s">
        <v>212</v>
      </c>
      <c r="BE1547" s="207">
        <f>IF(N1547="základní",J1547,0)</f>
        <v>0</v>
      </c>
      <c r="BF1547" s="207">
        <f>IF(N1547="snížená",J1547,0)</f>
        <v>0</v>
      </c>
      <c r="BG1547" s="207">
        <f>IF(N1547="zákl. přenesená",J1547,0)</f>
        <v>0</v>
      </c>
      <c r="BH1547" s="207">
        <f>IF(N1547="sníž. přenesená",J1547,0)</f>
        <v>0</v>
      </c>
      <c r="BI1547" s="207">
        <f>IF(N1547="nulová",J1547,0)</f>
        <v>0</v>
      </c>
      <c r="BJ1547" s="19" t="s">
        <v>79</v>
      </c>
      <c r="BK1547" s="207">
        <f>ROUND(I1547*H1547,2)</f>
        <v>0</v>
      </c>
      <c r="BL1547" s="19" t="s">
        <v>327</v>
      </c>
      <c r="BM1547" s="206" t="s">
        <v>2187</v>
      </c>
    </row>
    <row r="1548" spans="1:65" s="2" customFormat="1" ht="78">
      <c r="A1548" s="36"/>
      <c r="B1548" s="37"/>
      <c r="C1548" s="38"/>
      <c r="D1548" s="208" t="s">
        <v>220</v>
      </c>
      <c r="E1548" s="38"/>
      <c r="F1548" s="209" t="s">
        <v>2188</v>
      </c>
      <c r="G1548" s="38"/>
      <c r="H1548" s="38"/>
      <c r="I1548" s="119"/>
      <c r="J1548" s="38"/>
      <c r="K1548" s="38"/>
      <c r="L1548" s="41"/>
      <c r="M1548" s="210"/>
      <c r="N1548" s="211"/>
      <c r="O1548" s="66"/>
      <c r="P1548" s="66"/>
      <c r="Q1548" s="66"/>
      <c r="R1548" s="66"/>
      <c r="S1548" s="66"/>
      <c r="T1548" s="67"/>
      <c r="U1548" s="36"/>
      <c r="V1548" s="36"/>
      <c r="W1548" s="36"/>
      <c r="X1548" s="36"/>
      <c r="Y1548" s="36"/>
      <c r="Z1548" s="36"/>
      <c r="AA1548" s="36"/>
      <c r="AB1548" s="36"/>
      <c r="AC1548" s="36"/>
      <c r="AD1548" s="36"/>
      <c r="AE1548" s="36"/>
      <c r="AT1548" s="19" t="s">
        <v>220</v>
      </c>
      <c r="AU1548" s="19" t="s">
        <v>81</v>
      </c>
    </row>
    <row r="1549" spans="1:65" s="2" customFormat="1" ht="21.75" customHeight="1">
      <c r="A1549" s="36"/>
      <c r="B1549" s="37"/>
      <c r="C1549" s="195" t="s">
        <v>2189</v>
      </c>
      <c r="D1549" s="195" t="s">
        <v>214</v>
      </c>
      <c r="E1549" s="196" t="s">
        <v>2190</v>
      </c>
      <c r="F1549" s="197" t="s">
        <v>2191</v>
      </c>
      <c r="G1549" s="198" t="s">
        <v>306</v>
      </c>
      <c r="H1549" s="199">
        <v>0.187</v>
      </c>
      <c r="I1549" s="200"/>
      <c r="J1549" s="201">
        <f>ROUND(I1549*H1549,2)</f>
        <v>0</v>
      </c>
      <c r="K1549" s="197" t="s">
        <v>218</v>
      </c>
      <c r="L1549" s="41"/>
      <c r="M1549" s="202" t="s">
        <v>21</v>
      </c>
      <c r="N1549" s="203" t="s">
        <v>44</v>
      </c>
      <c r="O1549" s="66"/>
      <c r="P1549" s="204">
        <f>O1549*H1549</f>
        <v>0</v>
      </c>
      <c r="Q1549" s="204">
        <v>0</v>
      </c>
      <c r="R1549" s="204">
        <f>Q1549*H1549</f>
        <v>0</v>
      </c>
      <c r="S1549" s="204">
        <v>0</v>
      </c>
      <c r="T1549" s="205">
        <f>S1549*H1549</f>
        <v>0</v>
      </c>
      <c r="U1549" s="36"/>
      <c r="V1549" s="36"/>
      <c r="W1549" s="36"/>
      <c r="X1549" s="36"/>
      <c r="Y1549" s="36"/>
      <c r="Z1549" s="36"/>
      <c r="AA1549" s="36"/>
      <c r="AB1549" s="36"/>
      <c r="AC1549" s="36"/>
      <c r="AD1549" s="36"/>
      <c r="AE1549" s="36"/>
      <c r="AR1549" s="206" t="s">
        <v>327</v>
      </c>
      <c r="AT1549" s="206" t="s">
        <v>214</v>
      </c>
      <c r="AU1549" s="206" t="s">
        <v>81</v>
      </c>
      <c r="AY1549" s="19" t="s">
        <v>212</v>
      </c>
      <c r="BE1549" s="207">
        <f>IF(N1549="základní",J1549,0)</f>
        <v>0</v>
      </c>
      <c r="BF1549" s="207">
        <f>IF(N1549="snížená",J1549,0)</f>
        <v>0</v>
      </c>
      <c r="BG1549" s="207">
        <f>IF(N1549="zákl. přenesená",J1549,0)</f>
        <v>0</v>
      </c>
      <c r="BH1549" s="207">
        <f>IF(N1549="sníž. přenesená",J1549,0)</f>
        <v>0</v>
      </c>
      <c r="BI1549" s="207">
        <f>IF(N1549="nulová",J1549,0)</f>
        <v>0</v>
      </c>
      <c r="BJ1549" s="19" t="s">
        <v>79</v>
      </c>
      <c r="BK1549" s="207">
        <f>ROUND(I1549*H1549,2)</f>
        <v>0</v>
      </c>
      <c r="BL1549" s="19" t="s">
        <v>327</v>
      </c>
      <c r="BM1549" s="206" t="s">
        <v>2192</v>
      </c>
    </row>
    <row r="1550" spans="1:65" s="2" customFormat="1" ht="78">
      <c r="A1550" s="36"/>
      <c r="B1550" s="37"/>
      <c r="C1550" s="38"/>
      <c r="D1550" s="208" t="s">
        <v>220</v>
      </c>
      <c r="E1550" s="38"/>
      <c r="F1550" s="209" t="s">
        <v>2188</v>
      </c>
      <c r="G1550" s="38"/>
      <c r="H1550" s="38"/>
      <c r="I1550" s="119"/>
      <c r="J1550" s="38"/>
      <c r="K1550" s="38"/>
      <c r="L1550" s="41"/>
      <c r="M1550" s="210"/>
      <c r="N1550" s="211"/>
      <c r="O1550" s="66"/>
      <c r="P1550" s="66"/>
      <c r="Q1550" s="66"/>
      <c r="R1550" s="66"/>
      <c r="S1550" s="66"/>
      <c r="T1550" s="67"/>
      <c r="U1550" s="36"/>
      <c r="V1550" s="36"/>
      <c r="W1550" s="36"/>
      <c r="X1550" s="36"/>
      <c r="Y1550" s="36"/>
      <c r="Z1550" s="36"/>
      <c r="AA1550" s="36"/>
      <c r="AB1550" s="36"/>
      <c r="AC1550" s="36"/>
      <c r="AD1550" s="36"/>
      <c r="AE1550" s="36"/>
      <c r="AT1550" s="19" t="s">
        <v>220</v>
      </c>
      <c r="AU1550" s="19" t="s">
        <v>81</v>
      </c>
    </row>
    <row r="1551" spans="1:65" s="12" customFormat="1" ht="22.9" customHeight="1">
      <c r="B1551" s="179"/>
      <c r="C1551" s="180"/>
      <c r="D1551" s="181" t="s">
        <v>72</v>
      </c>
      <c r="E1551" s="193" t="s">
        <v>2193</v>
      </c>
      <c r="F1551" s="193" t="s">
        <v>2194</v>
      </c>
      <c r="G1551" s="180"/>
      <c r="H1551" s="180"/>
      <c r="I1551" s="183"/>
      <c r="J1551" s="194">
        <f>BK1551</f>
        <v>0</v>
      </c>
      <c r="K1551" s="180"/>
      <c r="L1551" s="185"/>
      <c r="M1551" s="186"/>
      <c r="N1551" s="187"/>
      <c r="O1551" s="187"/>
      <c r="P1551" s="188">
        <f>SUM(P1552:P1570)</f>
        <v>0</v>
      </c>
      <c r="Q1551" s="187"/>
      <c r="R1551" s="188">
        <f>SUM(R1552:R1570)</f>
        <v>1.87733E-2</v>
      </c>
      <c r="S1551" s="187"/>
      <c r="T1551" s="189">
        <f>SUM(T1552:T1570)</f>
        <v>0</v>
      </c>
      <c r="AR1551" s="190" t="s">
        <v>81</v>
      </c>
      <c r="AT1551" s="191" t="s">
        <v>72</v>
      </c>
      <c r="AU1551" s="191" t="s">
        <v>79</v>
      </c>
      <c r="AY1551" s="190" t="s">
        <v>212</v>
      </c>
      <c r="BK1551" s="192">
        <f>SUM(BK1552:BK1570)</f>
        <v>0</v>
      </c>
    </row>
    <row r="1552" spans="1:65" s="2" customFormat="1" ht="21.75" customHeight="1">
      <c r="A1552" s="36"/>
      <c r="B1552" s="37"/>
      <c r="C1552" s="195" t="s">
        <v>2195</v>
      </c>
      <c r="D1552" s="195" t="s">
        <v>214</v>
      </c>
      <c r="E1552" s="196" t="s">
        <v>2196</v>
      </c>
      <c r="F1552" s="197" t="s">
        <v>2197</v>
      </c>
      <c r="G1552" s="198" t="s">
        <v>150</v>
      </c>
      <c r="H1552" s="199">
        <v>55.43</v>
      </c>
      <c r="I1552" s="200"/>
      <c r="J1552" s="201">
        <f>ROUND(I1552*H1552,2)</f>
        <v>0</v>
      </c>
      <c r="K1552" s="197" t="s">
        <v>218</v>
      </c>
      <c r="L1552" s="41"/>
      <c r="M1552" s="202" t="s">
        <v>21</v>
      </c>
      <c r="N1552" s="203" t="s">
        <v>44</v>
      </c>
      <c r="O1552" s="66"/>
      <c r="P1552" s="204">
        <f>O1552*H1552</f>
        <v>0</v>
      </c>
      <c r="Q1552" s="204">
        <v>1E-4</v>
      </c>
      <c r="R1552" s="204">
        <f>Q1552*H1552</f>
        <v>5.5430000000000002E-3</v>
      </c>
      <c r="S1552" s="204">
        <v>0</v>
      </c>
      <c r="T1552" s="205">
        <f>S1552*H1552</f>
        <v>0</v>
      </c>
      <c r="U1552" s="36"/>
      <c r="V1552" s="36"/>
      <c r="W1552" s="36"/>
      <c r="X1552" s="36"/>
      <c r="Y1552" s="36"/>
      <c r="Z1552" s="36"/>
      <c r="AA1552" s="36"/>
      <c r="AB1552" s="36"/>
      <c r="AC1552" s="36"/>
      <c r="AD1552" s="36"/>
      <c r="AE1552" s="36"/>
      <c r="AR1552" s="206" t="s">
        <v>327</v>
      </c>
      <c r="AT1552" s="206" t="s">
        <v>214</v>
      </c>
      <c r="AU1552" s="206" t="s">
        <v>81</v>
      </c>
      <c r="AY1552" s="19" t="s">
        <v>212</v>
      </c>
      <c r="BE1552" s="207">
        <f>IF(N1552="základní",J1552,0)</f>
        <v>0</v>
      </c>
      <c r="BF1552" s="207">
        <f>IF(N1552="snížená",J1552,0)</f>
        <v>0</v>
      </c>
      <c r="BG1552" s="207">
        <f>IF(N1552="zákl. přenesená",J1552,0)</f>
        <v>0</v>
      </c>
      <c r="BH1552" s="207">
        <f>IF(N1552="sníž. přenesená",J1552,0)</f>
        <v>0</v>
      </c>
      <c r="BI1552" s="207">
        <f>IF(N1552="nulová",J1552,0)</f>
        <v>0</v>
      </c>
      <c r="BJ1552" s="19" t="s">
        <v>79</v>
      </c>
      <c r="BK1552" s="207">
        <f>ROUND(I1552*H1552,2)</f>
        <v>0</v>
      </c>
      <c r="BL1552" s="19" t="s">
        <v>327</v>
      </c>
      <c r="BM1552" s="206" t="s">
        <v>2198</v>
      </c>
    </row>
    <row r="1553" spans="1:65" s="14" customFormat="1" ht="11.25">
      <c r="B1553" s="222"/>
      <c r="C1553" s="223"/>
      <c r="D1553" s="208" t="s">
        <v>222</v>
      </c>
      <c r="E1553" s="224" t="s">
        <v>21</v>
      </c>
      <c r="F1553" s="225" t="s">
        <v>2199</v>
      </c>
      <c r="G1553" s="223"/>
      <c r="H1553" s="226">
        <v>55.43</v>
      </c>
      <c r="I1553" s="227"/>
      <c r="J1553" s="223"/>
      <c r="K1553" s="223"/>
      <c r="L1553" s="228"/>
      <c r="M1553" s="229"/>
      <c r="N1553" s="230"/>
      <c r="O1553" s="230"/>
      <c r="P1553" s="230"/>
      <c r="Q1553" s="230"/>
      <c r="R1553" s="230"/>
      <c r="S1553" s="230"/>
      <c r="T1553" s="231"/>
      <c r="AT1553" s="232" t="s">
        <v>222</v>
      </c>
      <c r="AU1553" s="232" t="s">
        <v>81</v>
      </c>
      <c r="AV1553" s="14" t="s">
        <v>81</v>
      </c>
      <c r="AW1553" s="14" t="s">
        <v>34</v>
      </c>
      <c r="AX1553" s="14" t="s">
        <v>79</v>
      </c>
      <c r="AY1553" s="232" t="s">
        <v>212</v>
      </c>
    </row>
    <row r="1554" spans="1:65" s="2" customFormat="1" ht="21.75" customHeight="1">
      <c r="A1554" s="36"/>
      <c r="B1554" s="37"/>
      <c r="C1554" s="195" t="s">
        <v>2200</v>
      </c>
      <c r="D1554" s="195" t="s">
        <v>214</v>
      </c>
      <c r="E1554" s="196" t="s">
        <v>2201</v>
      </c>
      <c r="F1554" s="197" t="s">
        <v>2202</v>
      </c>
      <c r="G1554" s="198" t="s">
        <v>150</v>
      </c>
      <c r="H1554" s="199">
        <v>7.5940000000000003</v>
      </c>
      <c r="I1554" s="200"/>
      <c r="J1554" s="201">
        <f>ROUND(I1554*H1554,2)</f>
        <v>0</v>
      </c>
      <c r="K1554" s="197" t="s">
        <v>218</v>
      </c>
      <c r="L1554" s="41"/>
      <c r="M1554" s="202" t="s">
        <v>21</v>
      </c>
      <c r="N1554" s="203" t="s">
        <v>44</v>
      </c>
      <c r="O1554" s="66"/>
      <c r="P1554" s="204">
        <f>O1554*H1554</f>
        <v>0</v>
      </c>
      <c r="Q1554" s="204">
        <v>2.9E-4</v>
      </c>
      <c r="R1554" s="204">
        <f>Q1554*H1554</f>
        <v>2.2022600000000002E-3</v>
      </c>
      <c r="S1554" s="204">
        <v>0</v>
      </c>
      <c r="T1554" s="205">
        <f>S1554*H1554</f>
        <v>0</v>
      </c>
      <c r="U1554" s="36"/>
      <c r="V1554" s="36"/>
      <c r="W1554" s="36"/>
      <c r="X1554" s="36"/>
      <c r="Y1554" s="36"/>
      <c r="Z1554" s="36"/>
      <c r="AA1554" s="36"/>
      <c r="AB1554" s="36"/>
      <c r="AC1554" s="36"/>
      <c r="AD1554" s="36"/>
      <c r="AE1554" s="36"/>
      <c r="AR1554" s="206" t="s">
        <v>327</v>
      </c>
      <c r="AT1554" s="206" t="s">
        <v>214</v>
      </c>
      <c r="AU1554" s="206" t="s">
        <v>81</v>
      </c>
      <c r="AY1554" s="19" t="s">
        <v>212</v>
      </c>
      <c r="BE1554" s="207">
        <f>IF(N1554="základní",J1554,0)</f>
        <v>0</v>
      </c>
      <c r="BF1554" s="207">
        <f>IF(N1554="snížená",J1554,0)</f>
        <v>0</v>
      </c>
      <c r="BG1554" s="207">
        <f>IF(N1554="zákl. přenesená",J1554,0)</f>
        <v>0</v>
      </c>
      <c r="BH1554" s="207">
        <f>IF(N1554="sníž. přenesená",J1554,0)</f>
        <v>0</v>
      </c>
      <c r="BI1554" s="207">
        <f>IF(N1554="nulová",J1554,0)</f>
        <v>0</v>
      </c>
      <c r="BJ1554" s="19" t="s">
        <v>79</v>
      </c>
      <c r="BK1554" s="207">
        <f>ROUND(I1554*H1554,2)</f>
        <v>0</v>
      </c>
      <c r="BL1554" s="19" t="s">
        <v>327</v>
      </c>
      <c r="BM1554" s="206" t="s">
        <v>2203</v>
      </c>
    </row>
    <row r="1555" spans="1:65" s="13" customFormat="1" ht="11.25">
      <c r="B1555" s="212"/>
      <c r="C1555" s="213"/>
      <c r="D1555" s="208" t="s">
        <v>222</v>
      </c>
      <c r="E1555" s="214" t="s">
        <v>21</v>
      </c>
      <c r="F1555" s="215" t="s">
        <v>2204</v>
      </c>
      <c r="G1555" s="213"/>
      <c r="H1555" s="214" t="s">
        <v>21</v>
      </c>
      <c r="I1555" s="216"/>
      <c r="J1555" s="213"/>
      <c r="K1555" s="213"/>
      <c r="L1555" s="217"/>
      <c r="M1555" s="218"/>
      <c r="N1555" s="219"/>
      <c r="O1555" s="219"/>
      <c r="P1555" s="219"/>
      <c r="Q1555" s="219"/>
      <c r="R1555" s="219"/>
      <c r="S1555" s="219"/>
      <c r="T1555" s="220"/>
      <c r="AT1555" s="221" t="s">
        <v>222</v>
      </c>
      <c r="AU1555" s="221" t="s">
        <v>81</v>
      </c>
      <c r="AV1555" s="13" t="s">
        <v>79</v>
      </c>
      <c r="AW1555" s="13" t="s">
        <v>34</v>
      </c>
      <c r="AX1555" s="13" t="s">
        <v>73</v>
      </c>
      <c r="AY1555" s="221" t="s">
        <v>212</v>
      </c>
    </row>
    <row r="1556" spans="1:65" s="14" customFormat="1" ht="11.25">
      <c r="B1556" s="222"/>
      <c r="C1556" s="223"/>
      <c r="D1556" s="208" t="s">
        <v>222</v>
      </c>
      <c r="E1556" s="224" t="s">
        <v>21</v>
      </c>
      <c r="F1556" s="225" t="s">
        <v>1853</v>
      </c>
      <c r="G1556" s="223"/>
      <c r="H1556" s="226">
        <v>2</v>
      </c>
      <c r="I1556" s="227"/>
      <c r="J1556" s="223"/>
      <c r="K1556" s="223"/>
      <c r="L1556" s="228"/>
      <c r="M1556" s="229"/>
      <c r="N1556" s="230"/>
      <c r="O1556" s="230"/>
      <c r="P1556" s="230"/>
      <c r="Q1556" s="230"/>
      <c r="R1556" s="230"/>
      <c r="S1556" s="230"/>
      <c r="T1556" s="231"/>
      <c r="AT1556" s="232" t="s">
        <v>222</v>
      </c>
      <c r="AU1556" s="232" t="s">
        <v>81</v>
      </c>
      <c r="AV1556" s="14" t="s">
        <v>81</v>
      </c>
      <c r="AW1556" s="14" t="s">
        <v>34</v>
      </c>
      <c r="AX1556" s="14" t="s">
        <v>73</v>
      </c>
      <c r="AY1556" s="232" t="s">
        <v>212</v>
      </c>
    </row>
    <row r="1557" spans="1:65" s="14" customFormat="1" ht="11.25">
      <c r="B1557" s="222"/>
      <c r="C1557" s="223"/>
      <c r="D1557" s="208" t="s">
        <v>222</v>
      </c>
      <c r="E1557" s="224" t="s">
        <v>21</v>
      </c>
      <c r="F1557" s="225" t="s">
        <v>1854</v>
      </c>
      <c r="G1557" s="223"/>
      <c r="H1557" s="226">
        <v>5.5940000000000003</v>
      </c>
      <c r="I1557" s="227"/>
      <c r="J1557" s="223"/>
      <c r="K1557" s="223"/>
      <c r="L1557" s="228"/>
      <c r="M1557" s="229"/>
      <c r="N1557" s="230"/>
      <c r="O1557" s="230"/>
      <c r="P1557" s="230"/>
      <c r="Q1557" s="230"/>
      <c r="R1557" s="230"/>
      <c r="S1557" s="230"/>
      <c r="T1557" s="231"/>
      <c r="AT1557" s="232" t="s">
        <v>222</v>
      </c>
      <c r="AU1557" s="232" t="s">
        <v>81</v>
      </c>
      <c r="AV1557" s="14" t="s">
        <v>81</v>
      </c>
      <c r="AW1557" s="14" t="s">
        <v>34</v>
      </c>
      <c r="AX1557" s="14" t="s">
        <v>73</v>
      </c>
      <c r="AY1557" s="232" t="s">
        <v>212</v>
      </c>
    </row>
    <row r="1558" spans="1:65" s="15" customFormat="1" ht="11.25">
      <c r="B1558" s="233"/>
      <c r="C1558" s="234"/>
      <c r="D1558" s="208" t="s">
        <v>222</v>
      </c>
      <c r="E1558" s="235" t="s">
        <v>21</v>
      </c>
      <c r="F1558" s="236" t="s">
        <v>226</v>
      </c>
      <c r="G1558" s="234"/>
      <c r="H1558" s="237">
        <v>7.5940000000000003</v>
      </c>
      <c r="I1558" s="238"/>
      <c r="J1558" s="234"/>
      <c r="K1558" s="234"/>
      <c r="L1558" s="239"/>
      <c r="M1558" s="240"/>
      <c r="N1558" s="241"/>
      <c r="O1558" s="241"/>
      <c r="P1558" s="241"/>
      <c r="Q1558" s="241"/>
      <c r="R1558" s="241"/>
      <c r="S1558" s="241"/>
      <c r="T1558" s="242"/>
      <c r="AT1558" s="243" t="s">
        <v>222</v>
      </c>
      <c r="AU1558" s="243" t="s">
        <v>81</v>
      </c>
      <c r="AV1558" s="15" t="s">
        <v>88</v>
      </c>
      <c r="AW1558" s="15" t="s">
        <v>34</v>
      </c>
      <c r="AX1558" s="15" t="s">
        <v>79</v>
      </c>
      <c r="AY1558" s="243" t="s">
        <v>212</v>
      </c>
    </row>
    <row r="1559" spans="1:65" s="2" customFormat="1" ht="16.5" customHeight="1">
      <c r="A1559" s="36"/>
      <c r="B1559" s="37"/>
      <c r="C1559" s="195" t="s">
        <v>2205</v>
      </c>
      <c r="D1559" s="195" t="s">
        <v>214</v>
      </c>
      <c r="E1559" s="196" t="s">
        <v>2206</v>
      </c>
      <c r="F1559" s="197" t="s">
        <v>2207</v>
      </c>
      <c r="G1559" s="198" t="s">
        <v>150</v>
      </c>
      <c r="H1559" s="199">
        <v>7.5940000000000003</v>
      </c>
      <c r="I1559" s="200"/>
      <c r="J1559" s="201">
        <f>ROUND(I1559*H1559,2)</f>
        <v>0</v>
      </c>
      <c r="K1559" s="197" t="s">
        <v>218</v>
      </c>
      <c r="L1559" s="41"/>
      <c r="M1559" s="202" t="s">
        <v>21</v>
      </c>
      <c r="N1559" s="203" t="s">
        <v>44</v>
      </c>
      <c r="O1559" s="66"/>
      <c r="P1559" s="204">
        <f>O1559*H1559</f>
        <v>0</v>
      </c>
      <c r="Q1559" s="204">
        <v>6.6E-4</v>
      </c>
      <c r="R1559" s="204">
        <f>Q1559*H1559</f>
        <v>5.0120400000000006E-3</v>
      </c>
      <c r="S1559" s="204">
        <v>0</v>
      </c>
      <c r="T1559" s="205">
        <f>S1559*H1559</f>
        <v>0</v>
      </c>
      <c r="U1559" s="36"/>
      <c r="V1559" s="36"/>
      <c r="W1559" s="36"/>
      <c r="X1559" s="36"/>
      <c r="Y1559" s="36"/>
      <c r="Z1559" s="36"/>
      <c r="AA1559" s="36"/>
      <c r="AB1559" s="36"/>
      <c r="AC1559" s="36"/>
      <c r="AD1559" s="36"/>
      <c r="AE1559" s="36"/>
      <c r="AR1559" s="206" t="s">
        <v>327</v>
      </c>
      <c r="AT1559" s="206" t="s">
        <v>214</v>
      </c>
      <c r="AU1559" s="206" t="s">
        <v>81</v>
      </c>
      <c r="AY1559" s="19" t="s">
        <v>212</v>
      </c>
      <c r="BE1559" s="207">
        <f>IF(N1559="základní",J1559,0)</f>
        <v>0</v>
      </c>
      <c r="BF1559" s="207">
        <f>IF(N1559="snížená",J1559,0)</f>
        <v>0</v>
      </c>
      <c r="BG1559" s="207">
        <f>IF(N1559="zákl. přenesená",J1559,0)</f>
        <v>0</v>
      </c>
      <c r="BH1559" s="207">
        <f>IF(N1559="sníž. přenesená",J1559,0)</f>
        <v>0</v>
      </c>
      <c r="BI1559" s="207">
        <f>IF(N1559="nulová",J1559,0)</f>
        <v>0</v>
      </c>
      <c r="BJ1559" s="19" t="s">
        <v>79</v>
      </c>
      <c r="BK1559" s="207">
        <f>ROUND(I1559*H1559,2)</f>
        <v>0</v>
      </c>
      <c r="BL1559" s="19" t="s">
        <v>327</v>
      </c>
      <c r="BM1559" s="206" t="s">
        <v>2208</v>
      </c>
    </row>
    <row r="1560" spans="1:65" s="13" customFormat="1" ht="11.25">
      <c r="B1560" s="212"/>
      <c r="C1560" s="213"/>
      <c r="D1560" s="208" t="s">
        <v>222</v>
      </c>
      <c r="E1560" s="214" t="s">
        <v>21</v>
      </c>
      <c r="F1560" s="215" t="s">
        <v>2204</v>
      </c>
      <c r="G1560" s="213"/>
      <c r="H1560" s="214" t="s">
        <v>21</v>
      </c>
      <c r="I1560" s="216"/>
      <c r="J1560" s="213"/>
      <c r="K1560" s="213"/>
      <c r="L1560" s="217"/>
      <c r="M1560" s="218"/>
      <c r="N1560" s="219"/>
      <c r="O1560" s="219"/>
      <c r="P1560" s="219"/>
      <c r="Q1560" s="219"/>
      <c r="R1560" s="219"/>
      <c r="S1560" s="219"/>
      <c r="T1560" s="220"/>
      <c r="AT1560" s="221" t="s">
        <v>222</v>
      </c>
      <c r="AU1560" s="221" t="s">
        <v>81</v>
      </c>
      <c r="AV1560" s="13" t="s">
        <v>79</v>
      </c>
      <c r="AW1560" s="13" t="s">
        <v>34</v>
      </c>
      <c r="AX1560" s="13" t="s">
        <v>73</v>
      </c>
      <c r="AY1560" s="221" t="s">
        <v>212</v>
      </c>
    </row>
    <row r="1561" spans="1:65" s="14" customFormat="1" ht="11.25">
      <c r="B1561" s="222"/>
      <c r="C1561" s="223"/>
      <c r="D1561" s="208" t="s">
        <v>222</v>
      </c>
      <c r="E1561" s="224" t="s">
        <v>21</v>
      </c>
      <c r="F1561" s="225" t="s">
        <v>1853</v>
      </c>
      <c r="G1561" s="223"/>
      <c r="H1561" s="226">
        <v>2</v>
      </c>
      <c r="I1561" s="227"/>
      <c r="J1561" s="223"/>
      <c r="K1561" s="223"/>
      <c r="L1561" s="228"/>
      <c r="M1561" s="229"/>
      <c r="N1561" s="230"/>
      <c r="O1561" s="230"/>
      <c r="P1561" s="230"/>
      <c r="Q1561" s="230"/>
      <c r="R1561" s="230"/>
      <c r="S1561" s="230"/>
      <c r="T1561" s="231"/>
      <c r="AT1561" s="232" t="s">
        <v>222</v>
      </c>
      <c r="AU1561" s="232" t="s">
        <v>81</v>
      </c>
      <c r="AV1561" s="14" t="s">
        <v>81</v>
      </c>
      <c r="AW1561" s="14" t="s">
        <v>34</v>
      </c>
      <c r="AX1561" s="14" t="s">
        <v>73</v>
      </c>
      <c r="AY1561" s="232" t="s">
        <v>212</v>
      </c>
    </row>
    <row r="1562" spans="1:65" s="14" customFormat="1" ht="11.25">
      <c r="B1562" s="222"/>
      <c r="C1562" s="223"/>
      <c r="D1562" s="208" t="s">
        <v>222</v>
      </c>
      <c r="E1562" s="224" t="s">
        <v>21</v>
      </c>
      <c r="F1562" s="225" t="s">
        <v>1854</v>
      </c>
      <c r="G1562" s="223"/>
      <c r="H1562" s="226">
        <v>5.5940000000000003</v>
      </c>
      <c r="I1562" s="227"/>
      <c r="J1562" s="223"/>
      <c r="K1562" s="223"/>
      <c r="L1562" s="228"/>
      <c r="M1562" s="229"/>
      <c r="N1562" s="230"/>
      <c r="O1562" s="230"/>
      <c r="P1562" s="230"/>
      <c r="Q1562" s="230"/>
      <c r="R1562" s="230"/>
      <c r="S1562" s="230"/>
      <c r="T1562" s="231"/>
      <c r="AT1562" s="232" t="s">
        <v>222</v>
      </c>
      <c r="AU1562" s="232" t="s">
        <v>81</v>
      </c>
      <c r="AV1562" s="14" t="s">
        <v>81</v>
      </c>
      <c r="AW1562" s="14" t="s">
        <v>34</v>
      </c>
      <c r="AX1562" s="14" t="s">
        <v>73</v>
      </c>
      <c r="AY1562" s="232" t="s">
        <v>212</v>
      </c>
    </row>
    <row r="1563" spans="1:65" s="15" customFormat="1" ht="11.25">
      <c r="B1563" s="233"/>
      <c r="C1563" s="234"/>
      <c r="D1563" s="208" t="s">
        <v>222</v>
      </c>
      <c r="E1563" s="235" t="s">
        <v>21</v>
      </c>
      <c r="F1563" s="236" t="s">
        <v>226</v>
      </c>
      <c r="G1563" s="234"/>
      <c r="H1563" s="237">
        <v>7.5940000000000003</v>
      </c>
      <c r="I1563" s="238"/>
      <c r="J1563" s="234"/>
      <c r="K1563" s="234"/>
      <c r="L1563" s="239"/>
      <c r="M1563" s="240"/>
      <c r="N1563" s="241"/>
      <c r="O1563" s="241"/>
      <c r="P1563" s="241"/>
      <c r="Q1563" s="241"/>
      <c r="R1563" s="241"/>
      <c r="S1563" s="241"/>
      <c r="T1563" s="242"/>
      <c r="AT1563" s="243" t="s">
        <v>222</v>
      </c>
      <c r="AU1563" s="243" t="s">
        <v>81</v>
      </c>
      <c r="AV1563" s="15" t="s">
        <v>88</v>
      </c>
      <c r="AW1563" s="15" t="s">
        <v>34</v>
      </c>
      <c r="AX1563" s="15" t="s">
        <v>79</v>
      </c>
      <c r="AY1563" s="243" t="s">
        <v>212</v>
      </c>
    </row>
    <row r="1564" spans="1:65" s="2" customFormat="1" ht="16.5" customHeight="1">
      <c r="A1564" s="36"/>
      <c r="B1564" s="37"/>
      <c r="C1564" s="195" t="s">
        <v>2209</v>
      </c>
      <c r="D1564" s="195" t="s">
        <v>214</v>
      </c>
      <c r="E1564" s="196" t="s">
        <v>2210</v>
      </c>
      <c r="F1564" s="197" t="s">
        <v>2211</v>
      </c>
      <c r="G1564" s="198" t="s">
        <v>150</v>
      </c>
      <c r="H1564" s="199">
        <v>12.8</v>
      </c>
      <c r="I1564" s="200"/>
      <c r="J1564" s="201">
        <f>ROUND(I1564*H1564,2)</f>
        <v>0</v>
      </c>
      <c r="K1564" s="197" t="s">
        <v>218</v>
      </c>
      <c r="L1564" s="41"/>
      <c r="M1564" s="202" t="s">
        <v>21</v>
      </c>
      <c r="N1564" s="203" t="s">
        <v>44</v>
      </c>
      <c r="O1564" s="66"/>
      <c r="P1564" s="204">
        <f>O1564*H1564</f>
        <v>0</v>
      </c>
      <c r="Q1564" s="204">
        <v>1.6000000000000001E-4</v>
      </c>
      <c r="R1564" s="204">
        <f>Q1564*H1564</f>
        <v>2.0480000000000003E-3</v>
      </c>
      <c r="S1564" s="204">
        <v>0</v>
      </c>
      <c r="T1564" s="205">
        <f>S1564*H1564</f>
        <v>0</v>
      </c>
      <c r="U1564" s="36"/>
      <c r="V1564" s="36"/>
      <c r="W1564" s="36"/>
      <c r="X1564" s="36"/>
      <c r="Y1564" s="36"/>
      <c r="Z1564" s="36"/>
      <c r="AA1564" s="36"/>
      <c r="AB1564" s="36"/>
      <c r="AC1564" s="36"/>
      <c r="AD1564" s="36"/>
      <c r="AE1564" s="36"/>
      <c r="AR1564" s="206" t="s">
        <v>327</v>
      </c>
      <c r="AT1564" s="206" t="s">
        <v>214</v>
      </c>
      <c r="AU1564" s="206" t="s">
        <v>81</v>
      </c>
      <c r="AY1564" s="19" t="s">
        <v>212</v>
      </c>
      <c r="BE1564" s="207">
        <f>IF(N1564="základní",J1564,0)</f>
        <v>0</v>
      </c>
      <c r="BF1564" s="207">
        <f>IF(N1564="snížená",J1564,0)</f>
        <v>0</v>
      </c>
      <c r="BG1564" s="207">
        <f>IF(N1564="zákl. přenesená",J1564,0)</f>
        <v>0</v>
      </c>
      <c r="BH1564" s="207">
        <f>IF(N1564="sníž. přenesená",J1564,0)</f>
        <v>0</v>
      </c>
      <c r="BI1564" s="207">
        <f>IF(N1564="nulová",J1564,0)</f>
        <v>0</v>
      </c>
      <c r="BJ1564" s="19" t="s">
        <v>79</v>
      </c>
      <c r="BK1564" s="207">
        <f>ROUND(I1564*H1564,2)</f>
        <v>0</v>
      </c>
      <c r="BL1564" s="19" t="s">
        <v>327</v>
      </c>
      <c r="BM1564" s="206" t="s">
        <v>2212</v>
      </c>
    </row>
    <row r="1565" spans="1:65" s="13" customFormat="1" ht="11.25">
      <c r="B1565" s="212"/>
      <c r="C1565" s="213"/>
      <c r="D1565" s="208" t="s">
        <v>222</v>
      </c>
      <c r="E1565" s="214" t="s">
        <v>21</v>
      </c>
      <c r="F1565" s="215" t="s">
        <v>476</v>
      </c>
      <c r="G1565" s="213"/>
      <c r="H1565" s="214" t="s">
        <v>21</v>
      </c>
      <c r="I1565" s="216"/>
      <c r="J1565" s="213"/>
      <c r="K1565" s="213"/>
      <c r="L1565" s="217"/>
      <c r="M1565" s="218"/>
      <c r="N1565" s="219"/>
      <c r="O1565" s="219"/>
      <c r="P1565" s="219"/>
      <c r="Q1565" s="219"/>
      <c r="R1565" s="219"/>
      <c r="S1565" s="219"/>
      <c r="T1565" s="220"/>
      <c r="AT1565" s="221" t="s">
        <v>222</v>
      </c>
      <c r="AU1565" s="221" t="s">
        <v>81</v>
      </c>
      <c r="AV1565" s="13" t="s">
        <v>79</v>
      </c>
      <c r="AW1565" s="13" t="s">
        <v>34</v>
      </c>
      <c r="AX1565" s="13" t="s">
        <v>73</v>
      </c>
      <c r="AY1565" s="221" t="s">
        <v>212</v>
      </c>
    </row>
    <row r="1566" spans="1:65" s="14" customFormat="1" ht="11.25">
      <c r="B1566" s="222"/>
      <c r="C1566" s="223"/>
      <c r="D1566" s="208" t="s">
        <v>222</v>
      </c>
      <c r="E1566" s="224" t="s">
        <v>21</v>
      </c>
      <c r="F1566" s="225" t="s">
        <v>2213</v>
      </c>
      <c r="G1566" s="223"/>
      <c r="H1566" s="226">
        <v>4</v>
      </c>
      <c r="I1566" s="227"/>
      <c r="J1566" s="223"/>
      <c r="K1566" s="223"/>
      <c r="L1566" s="228"/>
      <c r="M1566" s="229"/>
      <c r="N1566" s="230"/>
      <c r="O1566" s="230"/>
      <c r="P1566" s="230"/>
      <c r="Q1566" s="230"/>
      <c r="R1566" s="230"/>
      <c r="S1566" s="230"/>
      <c r="T1566" s="231"/>
      <c r="AT1566" s="232" t="s">
        <v>222</v>
      </c>
      <c r="AU1566" s="232" t="s">
        <v>81</v>
      </c>
      <c r="AV1566" s="14" t="s">
        <v>81</v>
      </c>
      <c r="AW1566" s="14" t="s">
        <v>34</v>
      </c>
      <c r="AX1566" s="14" t="s">
        <v>73</v>
      </c>
      <c r="AY1566" s="232" t="s">
        <v>212</v>
      </c>
    </row>
    <row r="1567" spans="1:65" s="14" customFormat="1" ht="11.25">
      <c r="B1567" s="222"/>
      <c r="C1567" s="223"/>
      <c r="D1567" s="208" t="s">
        <v>222</v>
      </c>
      <c r="E1567" s="224" t="s">
        <v>21</v>
      </c>
      <c r="F1567" s="225" t="s">
        <v>2214</v>
      </c>
      <c r="G1567" s="223"/>
      <c r="H1567" s="226">
        <v>8.8000000000000007</v>
      </c>
      <c r="I1567" s="227"/>
      <c r="J1567" s="223"/>
      <c r="K1567" s="223"/>
      <c r="L1567" s="228"/>
      <c r="M1567" s="229"/>
      <c r="N1567" s="230"/>
      <c r="O1567" s="230"/>
      <c r="P1567" s="230"/>
      <c r="Q1567" s="230"/>
      <c r="R1567" s="230"/>
      <c r="S1567" s="230"/>
      <c r="T1567" s="231"/>
      <c r="AT1567" s="232" t="s">
        <v>222</v>
      </c>
      <c r="AU1567" s="232" t="s">
        <v>81</v>
      </c>
      <c r="AV1567" s="14" t="s">
        <v>81</v>
      </c>
      <c r="AW1567" s="14" t="s">
        <v>34</v>
      </c>
      <c r="AX1567" s="14" t="s">
        <v>73</v>
      </c>
      <c r="AY1567" s="232" t="s">
        <v>212</v>
      </c>
    </row>
    <row r="1568" spans="1:65" s="15" customFormat="1" ht="11.25">
      <c r="B1568" s="233"/>
      <c r="C1568" s="234"/>
      <c r="D1568" s="208" t="s">
        <v>222</v>
      </c>
      <c r="E1568" s="235" t="s">
        <v>21</v>
      </c>
      <c r="F1568" s="236" t="s">
        <v>226</v>
      </c>
      <c r="G1568" s="234"/>
      <c r="H1568" s="237">
        <v>12.8</v>
      </c>
      <c r="I1568" s="238"/>
      <c r="J1568" s="234"/>
      <c r="K1568" s="234"/>
      <c r="L1568" s="239"/>
      <c r="M1568" s="240"/>
      <c r="N1568" s="241"/>
      <c r="O1568" s="241"/>
      <c r="P1568" s="241"/>
      <c r="Q1568" s="241"/>
      <c r="R1568" s="241"/>
      <c r="S1568" s="241"/>
      <c r="T1568" s="242"/>
      <c r="AT1568" s="243" t="s">
        <v>222</v>
      </c>
      <c r="AU1568" s="243" t="s">
        <v>81</v>
      </c>
      <c r="AV1568" s="15" t="s">
        <v>88</v>
      </c>
      <c r="AW1568" s="15" t="s">
        <v>34</v>
      </c>
      <c r="AX1568" s="15" t="s">
        <v>79</v>
      </c>
      <c r="AY1568" s="243" t="s">
        <v>212</v>
      </c>
    </row>
    <row r="1569" spans="1:65" s="2" customFormat="1" ht="16.5" customHeight="1">
      <c r="A1569" s="36"/>
      <c r="B1569" s="37"/>
      <c r="C1569" s="195" t="s">
        <v>2215</v>
      </c>
      <c r="D1569" s="195" t="s">
        <v>214</v>
      </c>
      <c r="E1569" s="196" t="s">
        <v>2216</v>
      </c>
      <c r="F1569" s="197" t="s">
        <v>2217</v>
      </c>
      <c r="G1569" s="198" t="s">
        <v>150</v>
      </c>
      <c r="H1569" s="199">
        <v>12.8</v>
      </c>
      <c r="I1569" s="200"/>
      <c r="J1569" s="201">
        <f>ROUND(I1569*H1569,2)</f>
        <v>0</v>
      </c>
      <c r="K1569" s="197" t="s">
        <v>218</v>
      </c>
      <c r="L1569" s="41"/>
      <c r="M1569" s="202" t="s">
        <v>21</v>
      </c>
      <c r="N1569" s="203" t="s">
        <v>44</v>
      </c>
      <c r="O1569" s="66"/>
      <c r="P1569" s="204">
        <f>O1569*H1569</f>
        <v>0</v>
      </c>
      <c r="Q1569" s="204">
        <v>3.1E-4</v>
      </c>
      <c r="R1569" s="204">
        <f>Q1569*H1569</f>
        <v>3.9680000000000002E-3</v>
      </c>
      <c r="S1569" s="204">
        <v>0</v>
      </c>
      <c r="T1569" s="205">
        <f>S1569*H1569</f>
        <v>0</v>
      </c>
      <c r="U1569" s="36"/>
      <c r="V1569" s="36"/>
      <c r="W1569" s="36"/>
      <c r="X1569" s="36"/>
      <c r="Y1569" s="36"/>
      <c r="Z1569" s="36"/>
      <c r="AA1569" s="36"/>
      <c r="AB1569" s="36"/>
      <c r="AC1569" s="36"/>
      <c r="AD1569" s="36"/>
      <c r="AE1569" s="36"/>
      <c r="AR1569" s="206" t="s">
        <v>327</v>
      </c>
      <c r="AT1569" s="206" t="s">
        <v>214</v>
      </c>
      <c r="AU1569" s="206" t="s">
        <v>81</v>
      </c>
      <c r="AY1569" s="19" t="s">
        <v>212</v>
      </c>
      <c r="BE1569" s="207">
        <f>IF(N1569="základní",J1569,0)</f>
        <v>0</v>
      </c>
      <c r="BF1569" s="207">
        <f>IF(N1569="snížená",J1569,0)</f>
        <v>0</v>
      </c>
      <c r="BG1569" s="207">
        <f>IF(N1569="zákl. přenesená",J1569,0)</f>
        <v>0</v>
      </c>
      <c r="BH1569" s="207">
        <f>IF(N1569="sníž. přenesená",J1569,0)</f>
        <v>0</v>
      </c>
      <c r="BI1569" s="207">
        <f>IF(N1569="nulová",J1569,0)</f>
        <v>0</v>
      </c>
      <c r="BJ1569" s="19" t="s">
        <v>79</v>
      </c>
      <c r="BK1569" s="207">
        <f>ROUND(I1569*H1569,2)</f>
        <v>0</v>
      </c>
      <c r="BL1569" s="19" t="s">
        <v>327</v>
      </c>
      <c r="BM1569" s="206" t="s">
        <v>2218</v>
      </c>
    </row>
    <row r="1570" spans="1:65" s="14" customFormat="1" ht="11.25">
      <c r="B1570" s="222"/>
      <c r="C1570" s="223"/>
      <c r="D1570" s="208" t="s">
        <v>222</v>
      </c>
      <c r="E1570" s="224" t="s">
        <v>21</v>
      </c>
      <c r="F1570" s="225" t="s">
        <v>2219</v>
      </c>
      <c r="G1570" s="223"/>
      <c r="H1570" s="226">
        <v>12.8</v>
      </c>
      <c r="I1570" s="227"/>
      <c r="J1570" s="223"/>
      <c r="K1570" s="223"/>
      <c r="L1570" s="228"/>
      <c r="M1570" s="229"/>
      <c r="N1570" s="230"/>
      <c r="O1570" s="230"/>
      <c r="P1570" s="230"/>
      <c r="Q1570" s="230"/>
      <c r="R1570" s="230"/>
      <c r="S1570" s="230"/>
      <c r="T1570" s="231"/>
      <c r="AT1570" s="232" t="s">
        <v>222</v>
      </c>
      <c r="AU1570" s="232" t="s">
        <v>81</v>
      </c>
      <c r="AV1570" s="14" t="s">
        <v>81</v>
      </c>
      <c r="AW1570" s="14" t="s">
        <v>34</v>
      </c>
      <c r="AX1570" s="14" t="s">
        <v>79</v>
      </c>
      <c r="AY1570" s="232" t="s">
        <v>212</v>
      </c>
    </row>
    <row r="1571" spans="1:65" s="12" customFormat="1" ht="22.9" customHeight="1">
      <c r="B1571" s="179"/>
      <c r="C1571" s="180"/>
      <c r="D1571" s="181" t="s">
        <v>72</v>
      </c>
      <c r="E1571" s="193" t="s">
        <v>2220</v>
      </c>
      <c r="F1571" s="193" t="s">
        <v>2221</v>
      </c>
      <c r="G1571" s="180"/>
      <c r="H1571" s="180"/>
      <c r="I1571" s="183"/>
      <c r="J1571" s="194">
        <f>BK1571</f>
        <v>0</v>
      </c>
      <c r="K1571" s="180"/>
      <c r="L1571" s="185"/>
      <c r="M1571" s="186"/>
      <c r="N1571" s="187"/>
      <c r="O1571" s="187"/>
      <c r="P1571" s="188">
        <f>SUM(P1572:P1619)</f>
        <v>0</v>
      </c>
      <c r="Q1571" s="187"/>
      <c r="R1571" s="188">
        <f>SUM(R1572:R1619)</f>
        <v>0.44727660000000002</v>
      </c>
      <c r="S1571" s="187"/>
      <c r="T1571" s="189">
        <f>SUM(T1572:T1619)</f>
        <v>0</v>
      </c>
      <c r="AR1571" s="190" t="s">
        <v>81</v>
      </c>
      <c r="AT1571" s="191" t="s">
        <v>72</v>
      </c>
      <c r="AU1571" s="191" t="s">
        <v>79</v>
      </c>
      <c r="AY1571" s="190" t="s">
        <v>212</v>
      </c>
      <c r="BK1571" s="192">
        <f>SUM(BK1572:BK1619)</f>
        <v>0</v>
      </c>
    </row>
    <row r="1572" spans="1:65" s="2" customFormat="1" ht="16.5" customHeight="1">
      <c r="A1572" s="36"/>
      <c r="B1572" s="37"/>
      <c r="C1572" s="195" t="s">
        <v>2222</v>
      </c>
      <c r="D1572" s="195" t="s">
        <v>214</v>
      </c>
      <c r="E1572" s="196" t="s">
        <v>2223</v>
      </c>
      <c r="F1572" s="197" t="s">
        <v>2224</v>
      </c>
      <c r="G1572" s="198" t="s">
        <v>150</v>
      </c>
      <c r="H1572" s="199">
        <v>914.54300000000001</v>
      </c>
      <c r="I1572" s="200"/>
      <c r="J1572" s="201">
        <f>ROUND(I1572*H1572,2)</f>
        <v>0</v>
      </c>
      <c r="K1572" s="197" t="s">
        <v>218</v>
      </c>
      <c r="L1572" s="41"/>
      <c r="M1572" s="202" t="s">
        <v>21</v>
      </c>
      <c r="N1572" s="203" t="s">
        <v>44</v>
      </c>
      <c r="O1572" s="66"/>
      <c r="P1572" s="204">
        <f>O1572*H1572</f>
        <v>0</v>
      </c>
      <c r="Q1572" s="204">
        <v>2.0000000000000001E-4</v>
      </c>
      <c r="R1572" s="204">
        <f>Q1572*H1572</f>
        <v>0.1829086</v>
      </c>
      <c r="S1572" s="204">
        <v>0</v>
      </c>
      <c r="T1572" s="205">
        <f>S1572*H1572</f>
        <v>0</v>
      </c>
      <c r="U1572" s="36"/>
      <c r="V1572" s="36"/>
      <c r="W1572" s="36"/>
      <c r="X1572" s="36"/>
      <c r="Y1572" s="36"/>
      <c r="Z1572" s="36"/>
      <c r="AA1572" s="36"/>
      <c r="AB1572" s="36"/>
      <c r="AC1572" s="36"/>
      <c r="AD1572" s="36"/>
      <c r="AE1572" s="36"/>
      <c r="AR1572" s="206" t="s">
        <v>327</v>
      </c>
      <c r="AT1572" s="206" t="s">
        <v>214</v>
      </c>
      <c r="AU1572" s="206" t="s">
        <v>81</v>
      </c>
      <c r="AY1572" s="19" t="s">
        <v>212</v>
      </c>
      <c r="BE1572" s="207">
        <f>IF(N1572="základní",J1572,0)</f>
        <v>0</v>
      </c>
      <c r="BF1572" s="207">
        <f>IF(N1572="snížená",J1572,0)</f>
        <v>0</v>
      </c>
      <c r="BG1572" s="207">
        <f>IF(N1572="zákl. přenesená",J1572,0)</f>
        <v>0</v>
      </c>
      <c r="BH1572" s="207">
        <f>IF(N1572="sníž. přenesená",J1572,0)</f>
        <v>0</v>
      </c>
      <c r="BI1572" s="207">
        <f>IF(N1572="nulová",J1572,0)</f>
        <v>0</v>
      </c>
      <c r="BJ1572" s="19" t="s">
        <v>79</v>
      </c>
      <c r="BK1572" s="207">
        <f>ROUND(I1572*H1572,2)</f>
        <v>0</v>
      </c>
      <c r="BL1572" s="19" t="s">
        <v>327</v>
      </c>
      <c r="BM1572" s="206" t="s">
        <v>2225</v>
      </c>
    </row>
    <row r="1573" spans="1:65" s="13" customFormat="1" ht="11.25">
      <c r="B1573" s="212"/>
      <c r="C1573" s="213"/>
      <c r="D1573" s="208" t="s">
        <v>222</v>
      </c>
      <c r="E1573" s="214" t="s">
        <v>21</v>
      </c>
      <c r="F1573" s="215" t="s">
        <v>377</v>
      </c>
      <c r="G1573" s="213"/>
      <c r="H1573" s="214" t="s">
        <v>21</v>
      </c>
      <c r="I1573" s="216"/>
      <c r="J1573" s="213"/>
      <c r="K1573" s="213"/>
      <c r="L1573" s="217"/>
      <c r="M1573" s="218"/>
      <c r="N1573" s="219"/>
      <c r="O1573" s="219"/>
      <c r="P1573" s="219"/>
      <c r="Q1573" s="219"/>
      <c r="R1573" s="219"/>
      <c r="S1573" s="219"/>
      <c r="T1573" s="220"/>
      <c r="AT1573" s="221" t="s">
        <v>222</v>
      </c>
      <c r="AU1573" s="221" t="s">
        <v>81</v>
      </c>
      <c r="AV1573" s="13" t="s">
        <v>79</v>
      </c>
      <c r="AW1573" s="13" t="s">
        <v>34</v>
      </c>
      <c r="AX1573" s="13" t="s">
        <v>73</v>
      </c>
      <c r="AY1573" s="221" t="s">
        <v>212</v>
      </c>
    </row>
    <row r="1574" spans="1:65" s="14" customFormat="1" ht="11.25">
      <c r="B1574" s="222"/>
      <c r="C1574" s="223"/>
      <c r="D1574" s="208" t="s">
        <v>222</v>
      </c>
      <c r="E1574" s="224" t="s">
        <v>21</v>
      </c>
      <c r="F1574" s="225" t="s">
        <v>2226</v>
      </c>
      <c r="G1574" s="223"/>
      <c r="H1574" s="226">
        <v>4.5</v>
      </c>
      <c r="I1574" s="227"/>
      <c r="J1574" s="223"/>
      <c r="K1574" s="223"/>
      <c r="L1574" s="228"/>
      <c r="M1574" s="229"/>
      <c r="N1574" s="230"/>
      <c r="O1574" s="230"/>
      <c r="P1574" s="230"/>
      <c r="Q1574" s="230"/>
      <c r="R1574" s="230"/>
      <c r="S1574" s="230"/>
      <c r="T1574" s="231"/>
      <c r="AT1574" s="232" t="s">
        <v>222</v>
      </c>
      <c r="AU1574" s="232" t="s">
        <v>81</v>
      </c>
      <c r="AV1574" s="14" t="s">
        <v>81</v>
      </c>
      <c r="AW1574" s="14" t="s">
        <v>34</v>
      </c>
      <c r="AX1574" s="14" t="s">
        <v>73</v>
      </c>
      <c r="AY1574" s="232" t="s">
        <v>212</v>
      </c>
    </row>
    <row r="1575" spans="1:65" s="14" customFormat="1" ht="11.25">
      <c r="B1575" s="222"/>
      <c r="C1575" s="223"/>
      <c r="D1575" s="208" t="s">
        <v>222</v>
      </c>
      <c r="E1575" s="224" t="s">
        <v>21</v>
      </c>
      <c r="F1575" s="225" t="s">
        <v>2227</v>
      </c>
      <c r="G1575" s="223"/>
      <c r="H1575" s="226">
        <v>96.64</v>
      </c>
      <c r="I1575" s="227"/>
      <c r="J1575" s="223"/>
      <c r="K1575" s="223"/>
      <c r="L1575" s="228"/>
      <c r="M1575" s="229"/>
      <c r="N1575" s="230"/>
      <c r="O1575" s="230"/>
      <c r="P1575" s="230"/>
      <c r="Q1575" s="230"/>
      <c r="R1575" s="230"/>
      <c r="S1575" s="230"/>
      <c r="T1575" s="231"/>
      <c r="AT1575" s="232" t="s">
        <v>222</v>
      </c>
      <c r="AU1575" s="232" t="s">
        <v>81</v>
      </c>
      <c r="AV1575" s="14" t="s">
        <v>81</v>
      </c>
      <c r="AW1575" s="14" t="s">
        <v>34</v>
      </c>
      <c r="AX1575" s="14" t="s">
        <v>73</v>
      </c>
      <c r="AY1575" s="232" t="s">
        <v>212</v>
      </c>
    </row>
    <row r="1576" spans="1:65" s="15" customFormat="1" ht="11.25">
      <c r="B1576" s="233"/>
      <c r="C1576" s="234"/>
      <c r="D1576" s="208" t="s">
        <v>222</v>
      </c>
      <c r="E1576" s="235" t="s">
        <v>21</v>
      </c>
      <c r="F1576" s="236" t="s">
        <v>226</v>
      </c>
      <c r="G1576" s="234"/>
      <c r="H1576" s="237">
        <v>101.14</v>
      </c>
      <c r="I1576" s="238"/>
      <c r="J1576" s="234"/>
      <c r="K1576" s="234"/>
      <c r="L1576" s="239"/>
      <c r="M1576" s="240"/>
      <c r="N1576" s="241"/>
      <c r="O1576" s="241"/>
      <c r="P1576" s="241"/>
      <c r="Q1576" s="241"/>
      <c r="R1576" s="241"/>
      <c r="S1576" s="241"/>
      <c r="T1576" s="242"/>
      <c r="AT1576" s="243" t="s">
        <v>222</v>
      </c>
      <c r="AU1576" s="243" t="s">
        <v>81</v>
      </c>
      <c r="AV1576" s="15" t="s">
        <v>88</v>
      </c>
      <c r="AW1576" s="15" t="s">
        <v>34</v>
      </c>
      <c r="AX1576" s="15" t="s">
        <v>73</v>
      </c>
      <c r="AY1576" s="243" t="s">
        <v>212</v>
      </c>
    </row>
    <row r="1577" spans="1:65" s="13" customFormat="1" ht="11.25">
      <c r="B1577" s="212"/>
      <c r="C1577" s="213"/>
      <c r="D1577" s="208" t="s">
        <v>222</v>
      </c>
      <c r="E1577" s="214" t="s">
        <v>21</v>
      </c>
      <c r="F1577" s="215" t="s">
        <v>559</v>
      </c>
      <c r="G1577" s="213"/>
      <c r="H1577" s="214" t="s">
        <v>21</v>
      </c>
      <c r="I1577" s="216"/>
      <c r="J1577" s="213"/>
      <c r="K1577" s="213"/>
      <c r="L1577" s="217"/>
      <c r="M1577" s="218"/>
      <c r="N1577" s="219"/>
      <c r="O1577" s="219"/>
      <c r="P1577" s="219"/>
      <c r="Q1577" s="219"/>
      <c r="R1577" s="219"/>
      <c r="S1577" s="219"/>
      <c r="T1577" s="220"/>
      <c r="AT1577" s="221" t="s">
        <v>222</v>
      </c>
      <c r="AU1577" s="221" t="s">
        <v>81</v>
      </c>
      <c r="AV1577" s="13" t="s">
        <v>79</v>
      </c>
      <c r="AW1577" s="13" t="s">
        <v>34</v>
      </c>
      <c r="AX1577" s="13" t="s">
        <v>73</v>
      </c>
      <c r="AY1577" s="221" t="s">
        <v>212</v>
      </c>
    </row>
    <row r="1578" spans="1:65" s="14" customFormat="1" ht="11.25">
      <c r="B1578" s="222"/>
      <c r="C1578" s="223"/>
      <c r="D1578" s="208" t="s">
        <v>222</v>
      </c>
      <c r="E1578" s="224" t="s">
        <v>21</v>
      </c>
      <c r="F1578" s="225" t="s">
        <v>627</v>
      </c>
      <c r="G1578" s="223"/>
      <c r="H1578" s="226">
        <v>67.650000000000006</v>
      </c>
      <c r="I1578" s="227"/>
      <c r="J1578" s="223"/>
      <c r="K1578" s="223"/>
      <c r="L1578" s="228"/>
      <c r="M1578" s="229"/>
      <c r="N1578" s="230"/>
      <c r="O1578" s="230"/>
      <c r="P1578" s="230"/>
      <c r="Q1578" s="230"/>
      <c r="R1578" s="230"/>
      <c r="S1578" s="230"/>
      <c r="T1578" s="231"/>
      <c r="AT1578" s="232" t="s">
        <v>222</v>
      </c>
      <c r="AU1578" s="232" t="s">
        <v>81</v>
      </c>
      <c r="AV1578" s="14" t="s">
        <v>81</v>
      </c>
      <c r="AW1578" s="14" t="s">
        <v>34</v>
      </c>
      <c r="AX1578" s="14" t="s">
        <v>73</v>
      </c>
      <c r="AY1578" s="232" t="s">
        <v>212</v>
      </c>
    </row>
    <row r="1579" spans="1:65" s="14" customFormat="1" ht="11.25">
      <c r="B1579" s="222"/>
      <c r="C1579" s="223"/>
      <c r="D1579" s="208" t="s">
        <v>222</v>
      </c>
      <c r="E1579" s="224" t="s">
        <v>21</v>
      </c>
      <c r="F1579" s="225" t="s">
        <v>628</v>
      </c>
      <c r="G1579" s="223"/>
      <c r="H1579" s="226">
        <v>0</v>
      </c>
      <c r="I1579" s="227"/>
      <c r="J1579" s="223"/>
      <c r="K1579" s="223"/>
      <c r="L1579" s="228"/>
      <c r="M1579" s="229"/>
      <c r="N1579" s="230"/>
      <c r="O1579" s="230"/>
      <c r="P1579" s="230"/>
      <c r="Q1579" s="230"/>
      <c r="R1579" s="230"/>
      <c r="S1579" s="230"/>
      <c r="T1579" s="231"/>
      <c r="AT1579" s="232" t="s">
        <v>222</v>
      </c>
      <c r="AU1579" s="232" t="s">
        <v>81</v>
      </c>
      <c r="AV1579" s="14" t="s">
        <v>81</v>
      </c>
      <c r="AW1579" s="14" t="s">
        <v>34</v>
      </c>
      <c r="AX1579" s="14" t="s">
        <v>73</v>
      </c>
      <c r="AY1579" s="232" t="s">
        <v>212</v>
      </c>
    </row>
    <row r="1580" spans="1:65" s="14" customFormat="1" ht="11.25">
      <c r="B1580" s="222"/>
      <c r="C1580" s="223"/>
      <c r="D1580" s="208" t="s">
        <v>222</v>
      </c>
      <c r="E1580" s="224" t="s">
        <v>21</v>
      </c>
      <c r="F1580" s="225" t="s">
        <v>629</v>
      </c>
      <c r="G1580" s="223"/>
      <c r="H1580" s="226">
        <v>0</v>
      </c>
      <c r="I1580" s="227"/>
      <c r="J1580" s="223"/>
      <c r="K1580" s="223"/>
      <c r="L1580" s="228"/>
      <c r="M1580" s="229"/>
      <c r="N1580" s="230"/>
      <c r="O1580" s="230"/>
      <c r="P1580" s="230"/>
      <c r="Q1580" s="230"/>
      <c r="R1580" s="230"/>
      <c r="S1580" s="230"/>
      <c r="T1580" s="231"/>
      <c r="AT1580" s="232" t="s">
        <v>222</v>
      </c>
      <c r="AU1580" s="232" t="s">
        <v>81</v>
      </c>
      <c r="AV1580" s="14" t="s">
        <v>81</v>
      </c>
      <c r="AW1580" s="14" t="s">
        <v>34</v>
      </c>
      <c r="AX1580" s="14" t="s">
        <v>73</v>
      </c>
      <c r="AY1580" s="232" t="s">
        <v>212</v>
      </c>
    </row>
    <row r="1581" spans="1:65" s="14" customFormat="1" ht="11.25">
      <c r="B1581" s="222"/>
      <c r="C1581" s="223"/>
      <c r="D1581" s="208" t="s">
        <v>222</v>
      </c>
      <c r="E1581" s="224" t="s">
        <v>21</v>
      </c>
      <c r="F1581" s="225" t="s">
        <v>630</v>
      </c>
      <c r="G1581" s="223"/>
      <c r="H1581" s="226">
        <v>0</v>
      </c>
      <c r="I1581" s="227"/>
      <c r="J1581" s="223"/>
      <c r="K1581" s="223"/>
      <c r="L1581" s="228"/>
      <c r="M1581" s="229"/>
      <c r="N1581" s="230"/>
      <c r="O1581" s="230"/>
      <c r="P1581" s="230"/>
      <c r="Q1581" s="230"/>
      <c r="R1581" s="230"/>
      <c r="S1581" s="230"/>
      <c r="T1581" s="231"/>
      <c r="AT1581" s="232" t="s">
        <v>222</v>
      </c>
      <c r="AU1581" s="232" t="s">
        <v>81</v>
      </c>
      <c r="AV1581" s="14" t="s">
        <v>81</v>
      </c>
      <c r="AW1581" s="14" t="s">
        <v>34</v>
      </c>
      <c r="AX1581" s="14" t="s">
        <v>73</v>
      </c>
      <c r="AY1581" s="232" t="s">
        <v>212</v>
      </c>
    </row>
    <row r="1582" spans="1:65" s="15" customFormat="1" ht="11.25">
      <c r="B1582" s="233"/>
      <c r="C1582" s="234"/>
      <c r="D1582" s="208" t="s">
        <v>222</v>
      </c>
      <c r="E1582" s="235" t="s">
        <v>21</v>
      </c>
      <c r="F1582" s="236" t="s">
        <v>226</v>
      </c>
      <c r="G1582" s="234"/>
      <c r="H1582" s="237">
        <v>67.650000000000006</v>
      </c>
      <c r="I1582" s="238"/>
      <c r="J1582" s="234"/>
      <c r="K1582" s="234"/>
      <c r="L1582" s="239"/>
      <c r="M1582" s="240"/>
      <c r="N1582" s="241"/>
      <c r="O1582" s="241"/>
      <c r="P1582" s="241"/>
      <c r="Q1582" s="241"/>
      <c r="R1582" s="241"/>
      <c r="S1582" s="241"/>
      <c r="T1582" s="242"/>
      <c r="AT1582" s="243" t="s">
        <v>222</v>
      </c>
      <c r="AU1582" s="243" t="s">
        <v>81</v>
      </c>
      <c r="AV1582" s="15" t="s">
        <v>88</v>
      </c>
      <c r="AW1582" s="15" t="s">
        <v>34</v>
      </c>
      <c r="AX1582" s="15" t="s">
        <v>73</v>
      </c>
      <c r="AY1582" s="243" t="s">
        <v>212</v>
      </c>
    </row>
    <row r="1583" spans="1:65" s="13" customFormat="1" ht="11.25">
      <c r="B1583" s="212"/>
      <c r="C1583" s="213"/>
      <c r="D1583" s="208" t="s">
        <v>222</v>
      </c>
      <c r="E1583" s="214" t="s">
        <v>21</v>
      </c>
      <c r="F1583" s="215" t="s">
        <v>2228</v>
      </c>
      <c r="G1583" s="213"/>
      <c r="H1583" s="214" t="s">
        <v>21</v>
      </c>
      <c r="I1583" s="216"/>
      <c r="J1583" s="213"/>
      <c r="K1583" s="213"/>
      <c r="L1583" s="217"/>
      <c r="M1583" s="218"/>
      <c r="N1583" s="219"/>
      <c r="O1583" s="219"/>
      <c r="P1583" s="219"/>
      <c r="Q1583" s="219"/>
      <c r="R1583" s="219"/>
      <c r="S1583" s="219"/>
      <c r="T1583" s="220"/>
      <c r="AT1583" s="221" t="s">
        <v>222</v>
      </c>
      <c r="AU1583" s="221" t="s">
        <v>81</v>
      </c>
      <c r="AV1583" s="13" t="s">
        <v>79</v>
      </c>
      <c r="AW1583" s="13" t="s">
        <v>34</v>
      </c>
      <c r="AX1583" s="13" t="s">
        <v>73</v>
      </c>
      <c r="AY1583" s="221" t="s">
        <v>212</v>
      </c>
    </row>
    <row r="1584" spans="1:65" s="14" customFormat="1" ht="11.25">
      <c r="B1584" s="222"/>
      <c r="C1584" s="223"/>
      <c r="D1584" s="208" t="s">
        <v>222</v>
      </c>
      <c r="E1584" s="224" t="s">
        <v>21</v>
      </c>
      <c r="F1584" s="225" t="s">
        <v>637</v>
      </c>
      <c r="G1584" s="223"/>
      <c r="H1584" s="226">
        <v>60</v>
      </c>
      <c r="I1584" s="227"/>
      <c r="J1584" s="223"/>
      <c r="K1584" s="223"/>
      <c r="L1584" s="228"/>
      <c r="M1584" s="229"/>
      <c r="N1584" s="230"/>
      <c r="O1584" s="230"/>
      <c r="P1584" s="230"/>
      <c r="Q1584" s="230"/>
      <c r="R1584" s="230"/>
      <c r="S1584" s="230"/>
      <c r="T1584" s="231"/>
      <c r="AT1584" s="232" t="s">
        <v>222</v>
      </c>
      <c r="AU1584" s="232" t="s">
        <v>81</v>
      </c>
      <c r="AV1584" s="14" t="s">
        <v>81</v>
      </c>
      <c r="AW1584" s="14" t="s">
        <v>34</v>
      </c>
      <c r="AX1584" s="14" t="s">
        <v>73</v>
      </c>
      <c r="AY1584" s="232" t="s">
        <v>212</v>
      </c>
    </row>
    <row r="1585" spans="2:51" s="14" customFormat="1" ht="11.25">
      <c r="B1585" s="222"/>
      <c r="C1585" s="223"/>
      <c r="D1585" s="208" t="s">
        <v>222</v>
      </c>
      <c r="E1585" s="224" t="s">
        <v>21</v>
      </c>
      <c r="F1585" s="225" t="s">
        <v>638</v>
      </c>
      <c r="G1585" s="223"/>
      <c r="H1585" s="226">
        <v>20</v>
      </c>
      <c r="I1585" s="227"/>
      <c r="J1585" s="223"/>
      <c r="K1585" s="223"/>
      <c r="L1585" s="228"/>
      <c r="M1585" s="229"/>
      <c r="N1585" s="230"/>
      <c r="O1585" s="230"/>
      <c r="P1585" s="230"/>
      <c r="Q1585" s="230"/>
      <c r="R1585" s="230"/>
      <c r="S1585" s="230"/>
      <c r="T1585" s="231"/>
      <c r="AT1585" s="232" t="s">
        <v>222</v>
      </c>
      <c r="AU1585" s="232" t="s">
        <v>81</v>
      </c>
      <c r="AV1585" s="14" t="s">
        <v>81</v>
      </c>
      <c r="AW1585" s="14" t="s">
        <v>34</v>
      </c>
      <c r="AX1585" s="14" t="s">
        <v>73</v>
      </c>
      <c r="AY1585" s="232" t="s">
        <v>212</v>
      </c>
    </row>
    <row r="1586" spans="2:51" s="14" customFormat="1" ht="11.25">
      <c r="B1586" s="222"/>
      <c r="C1586" s="223"/>
      <c r="D1586" s="208" t="s">
        <v>222</v>
      </c>
      <c r="E1586" s="224" t="s">
        <v>21</v>
      </c>
      <c r="F1586" s="225" t="s">
        <v>639</v>
      </c>
      <c r="G1586" s="223"/>
      <c r="H1586" s="226">
        <v>20</v>
      </c>
      <c r="I1586" s="227"/>
      <c r="J1586" s="223"/>
      <c r="K1586" s="223"/>
      <c r="L1586" s="228"/>
      <c r="M1586" s="229"/>
      <c r="N1586" s="230"/>
      <c r="O1586" s="230"/>
      <c r="P1586" s="230"/>
      <c r="Q1586" s="230"/>
      <c r="R1586" s="230"/>
      <c r="S1586" s="230"/>
      <c r="T1586" s="231"/>
      <c r="AT1586" s="232" t="s">
        <v>222</v>
      </c>
      <c r="AU1586" s="232" t="s">
        <v>81</v>
      </c>
      <c r="AV1586" s="14" t="s">
        <v>81</v>
      </c>
      <c r="AW1586" s="14" t="s">
        <v>34</v>
      </c>
      <c r="AX1586" s="14" t="s">
        <v>73</v>
      </c>
      <c r="AY1586" s="232" t="s">
        <v>212</v>
      </c>
    </row>
    <row r="1587" spans="2:51" s="14" customFormat="1" ht="11.25">
      <c r="B1587" s="222"/>
      <c r="C1587" s="223"/>
      <c r="D1587" s="208" t="s">
        <v>222</v>
      </c>
      <c r="E1587" s="224" t="s">
        <v>21</v>
      </c>
      <c r="F1587" s="225" t="s">
        <v>640</v>
      </c>
      <c r="G1587" s="223"/>
      <c r="H1587" s="226">
        <v>30</v>
      </c>
      <c r="I1587" s="227"/>
      <c r="J1587" s="223"/>
      <c r="K1587" s="223"/>
      <c r="L1587" s="228"/>
      <c r="M1587" s="229"/>
      <c r="N1587" s="230"/>
      <c r="O1587" s="230"/>
      <c r="P1587" s="230"/>
      <c r="Q1587" s="230"/>
      <c r="R1587" s="230"/>
      <c r="S1587" s="230"/>
      <c r="T1587" s="231"/>
      <c r="AT1587" s="232" t="s">
        <v>222</v>
      </c>
      <c r="AU1587" s="232" t="s">
        <v>81</v>
      </c>
      <c r="AV1587" s="14" t="s">
        <v>81</v>
      </c>
      <c r="AW1587" s="14" t="s">
        <v>34</v>
      </c>
      <c r="AX1587" s="14" t="s">
        <v>73</v>
      </c>
      <c r="AY1587" s="232" t="s">
        <v>212</v>
      </c>
    </row>
    <row r="1588" spans="2:51" s="15" customFormat="1" ht="11.25">
      <c r="B1588" s="233"/>
      <c r="C1588" s="234"/>
      <c r="D1588" s="208" t="s">
        <v>222</v>
      </c>
      <c r="E1588" s="235" t="s">
        <v>21</v>
      </c>
      <c r="F1588" s="236" t="s">
        <v>226</v>
      </c>
      <c r="G1588" s="234"/>
      <c r="H1588" s="237">
        <v>130</v>
      </c>
      <c r="I1588" s="238"/>
      <c r="J1588" s="234"/>
      <c r="K1588" s="234"/>
      <c r="L1588" s="239"/>
      <c r="M1588" s="240"/>
      <c r="N1588" s="241"/>
      <c r="O1588" s="241"/>
      <c r="P1588" s="241"/>
      <c r="Q1588" s="241"/>
      <c r="R1588" s="241"/>
      <c r="S1588" s="241"/>
      <c r="T1588" s="242"/>
      <c r="AT1588" s="243" t="s">
        <v>222</v>
      </c>
      <c r="AU1588" s="243" t="s">
        <v>81</v>
      </c>
      <c r="AV1588" s="15" t="s">
        <v>88</v>
      </c>
      <c r="AW1588" s="15" t="s">
        <v>34</v>
      </c>
      <c r="AX1588" s="15" t="s">
        <v>73</v>
      </c>
      <c r="AY1588" s="243" t="s">
        <v>212</v>
      </c>
    </row>
    <row r="1589" spans="2:51" s="13" customFormat="1" ht="11.25">
      <c r="B1589" s="212"/>
      <c r="C1589" s="213"/>
      <c r="D1589" s="208" t="s">
        <v>222</v>
      </c>
      <c r="E1589" s="214" t="s">
        <v>21</v>
      </c>
      <c r="F1589" s="215" t="s">
        <v>687</v>
      </c>
      <c r="G1589" s="213"/>
      <c r="H1589" s="214" t="s">
        <v>21</v>
      </c>
      <c r="I1589" s="216"/>
      <c r="J1589" s="213"/>
      <c r="K1589" s="213"/>
      <c r="L1589" s="217"/>
      <c r="M1589" s="218"/>
      <c r="N1589" s="219"/>
      <c r="O1589" s="219"/>
      <c r="P1589" s="219"/>
      <c r="Q1589" s="219"/>
      <c r="R1589" s="219"/>
      <c r="S1589" s="219"/>
      <c r="T1589" s="220"/>
      <c r="AT1589" s="221" t="s">
        <v>222</v>
      </c>
      <c r="AU1589" s="221" t="s">
        <v>81</v>
      </c>
      <c r="AV1589" s="13" t="s">
        <v>79</v>
      </c>
      <c r="AW1589" s="13" t="s">
        <v>34</v>
      </c>
      <c r="AX1589" s="13" t="s">
        <v>73</v>
      </c>
      <c r="AY1589" s="221" t="s">
        <v>212</v>
      </c>
    </row>
    <row r="1590" spans="2:51" s="13" customFormat="1" ht="11.25">
      <c r="B1590" s="212"/>
      <c r="C1590" s="213"/>
      <c r="D1590" s="208" t="s">
        <v>222</v>
      </c>
      <c r="E1590" s="214" t="s">
        <v>21</v>
      </c>
      <c r="F1590" s="215" t="s">
        <v>688</v>
      </c>
      <c r="G1590" s="213"/>
      <c r="H1590" s="214" t="s">
        <v>21</v>
      </c>
      <c r="I1590" s="216"/>
      <c r="J1590" s="213"/>
      <c r="K1590" s="213"/>
      <c r="L1590" s="217"/>
      <c r="M1590" s="218"/>
      <c r="N1590" s="219"/>
      <c r="O1590" s="219"/>
      <c r="P1590" s="219"/>
      <c r="Q1590" s="219"/>
      <c r="R1590" s="219"/>
      <c r="S1590" s="219"/>
      <c r="T1590" s="220"/>
      <c r="AT1590" s="221" t="s">
        <v>222</v>
      </c>
      <c r="AU1590" s="221" t="s">
        <v>81</v>
      </c>
      <c r="AV1590" s="13" t="s">
        <v>79</v>
      </c>
      <c r="AW1590" s="13" t="s">
        <v>34</v>
      </c>
      <c r="AX1590" s="13" t="s">
        <v>73</v>
      </c>
      <c r="AY1590" s="221" t="s">
        <v>212</v>
      </c>
    </row>
    <row r="1591" spans="2:51" s="14" customFormat="1" ht="11.25">
      <c r="B1591" s="222"/>
      <c r="C1591" s="223"/>
      <c r="D1591" s="208" t="s">
        <v>222</v>
      </c>
      <c r="E1591" s="224" t="s">
        <v>21</v>
      </c>
      <c r="F1591" s="225" t="s">
        <v>2229</v>
      </c>
      <c r="G1591" s="223"/>
      <c r="H1591" s="226">
        <v>31.97</v>
      </c>
      <c r="I1591" s="227"/>
      <c r="J1591" s="223"/>
      <c r="K1591" s="223"/>
      <c r="L1591" s="228"/>
      <c r="M1591" s="229"/>
      <c r="N1591" s="230"/>
      <c r="O1591" s="230"/>
      <c r="P1591" s="230"/>
      <c r="Q1591" s="230"/>
      <c r="R1591" s="230"/>
      <c r="S1591" s="230"/>
      <c r="T1591" s="231"/>
      <c r="AT1591" s="232" t="s">
        <v>222</v>
      </c>
      <c r="AU1591" s="232" t="s">
        <v>81</v>
      </c>
      <c r="AV1591" s="14" t="s">
        <v>81</v>
      </c>
      <c r="AW1591" s="14" t="s">
        <v>34</v>
      </c>
      <c r="AX1591" s="14" t="s">
        <v>73</v>
      </c>
      <c r="AY1591" s="232" t="s">
        <v>212</v>
      </c>
    </row>
    <row r="1592" spans="2:51" s="14" customFormat="1" ht="11.25">
      <c r="B1592" s="222"/>
      <c r="C1592" s="223"/>
      <c r="D1592" s="208" t="s">
        <v>222</v>
      </c>
      <c r="E1592" s="224" t="s">
        <v>21</v>
      </c>
      <c r="F1592" s="225" t="s">
        <v>2230</v>
      </c>
      <c r="G1592" s="223"/>
      <c r="H1592" s="226">
        <v>20.155000000000001</v>
      </c>
      <c r="I1592" s="227"/>
      <c r="J1592" s="223"/>
      <c r="K1592" s="223"/>
      <c r="L1592" s="228"/>
      <c r="M1592" s="229"/>
      <c r="N1592" s="230"/>
      <c r="O1592" s="230"/>
      <c r="P1592" s="230"/>
      <c r="Q1592" s="230"/>
      <c r="R1592" s="230"/>
      <c r="S1592" s="230"/>
      <c r="T1592" s="231"/>
      <c r="AT1592" s="232" t="s">
        <v>222</v>
      </c>
      <c r="AU1592" s="232" t="s">
        <v>81</v>
      </c>
      <c r="AV1592" s="14" t="s">
        <v>81</v>
      </c>
      <c r="AW1592" s="14" t="s">
        <v>34</v>
      </c>
      <c r="AX1592" s="14" t="s">
        <v>73</v>
      </c>
      <c r="AY1592" s="232" t="s">
        <v>212</v>
      </c>
    </row>
    <row r="1593" spans="2:51" s="13" customFormat="1" ht="11.25">
      <c r="B1593" s="212"/>
      <c r="C1593" s="213"/>
      <c r="D1593" s="208" t="s">
        <v>222</v>
      </c>
      <c r="E1593" s="214" t="s">
        <v>21</v>
      </c>
      <c r="F1593" s="215" t="s">
        <v>691</v>
      </c>
      <c r="G1593" s="213"/>
      <c r="H1593" s="214" t="s">
        <v>21</v>
      </c>
      <c r="I1593" s="216"/>
      <c r="J1593" s="213"/>
      <c r="K1593" s="213"/>
      <c r="L1593" s="217"/>
      <c r="M1593" s="218"/>
      <c r="N1593" s="219"/>
      <c r="O1593" s="219"/>
      <c r="P1593" s="219"/>
      <c r="Q1593" s="219"/>
      <c r="R1593" s="219"/>
      <c r="S1593" s="219"/>
      <c r="T1593" s="220"/>
      <c r="AT1593" s="221" t="s">
        <v>222</v>
      </c>
      <c r="AU1593" s="221" t="s">
        <v>81</v>
      </c>
      <c r="AV1593" s="13" t="s">
        <v>79</v>
      </c>
      <c r="AW1593" s="13" t="s">
        <v>34</v>
      </c>
      <c r="AX1593" s="13" t="s">
        <v>73</v>
      </c>
      <c r="AY1593" s="221" t="s">
        <v>212</v>
      </c>
    </row>
    <row r="1594" spans="2:51" s="14" customFormat="1" ht="11.25">
      <c r="B1594" s="222"/>
      <c r="C1594" s="223"/>
      <c r="D1594" s="208" t="s">
        <v>222</v>
      </c>
      <c r="E1594" s="224" t="s">
        <v>21</v>
      </c>
      <c r="F1594" s="225" t="s">
        <v>2231</v>
      </c>
      <c r="G1594" s="223"/>
      <c r="H1594" s="226">
        <v>19.84</v>
      </c>
      <c r="I1594" s="227"/>
      <c r="J1594" s="223"/>
      <c r="K1594" s="223"/>
      <c r="L1594" s="228"/>
      <c r="M1594" s="229"/>
      <c r="N1594" s="230"/>
      <c r="O1594" s="230"/>
      <c r="P1594" s="230"/>
      <c r="Q1594" s="230"/>
      <c r="R1594" s="230"/>
      <c r="S1594" s="230"/>
      <c r="T1594" s="231"/>
      <c r="AT1594" s="232" t="s">
        <v>222</v>
      </c>
      <c r="AU1594" s="232" t="s">
        <v>81</v>
      </c>
      <c r="AV1594" s="14" t="s">
        <v>81</v>
      </c>
      <c r="AW1594" s="14" t="s">
        <v>34</v>
      </c>
      <c r="AX1594" s="14" t="s">
        <v>73</v>
      </c>
      <c r="AY1594" s="232" t="s">
        <v>212</v>
      </c>
    </row>
    <row r="1595" spans="2:51" s="13" customFormat="1" ht="11.25">
      <c r="B1595" s="212"/>
      <c r="C1595" s="213"/>
      <c r="D1595" s="208" t="s">
        <v>222</v>
      </c>
      <c r="E1595" s="214" t="s">
        <v>21</v>
      </c>
      <c r="F1595" s="215" t="s">
        <v>693</v>
      </c>
      <c r="G1595" s="213"/>
      <c r="H1595" s="214" t="s">
        <v>21</v>
      </c>
      <c r="I1595" s="216"/>
      <c r="J1595" s="213"/>
      <c r="K1595" s="213"/>
      <c r="L1595" s="217"/>
      <c r="M1595" s="218"/>
      <c r="N1595" s="219"/>
      <c r="O1595" s="219"/>
      <c r="P1595" s="219"/>
      <c r="Q1595" s="219"/>
      <c r="R1595" s="219"/>
      <c r="S1595" s="219"/>
      <c r="T1595" s="220"/>
      <c r="AT1595" s="221" t="s">
        <v>222</v>
      </c>
      <c r="AU1595" s="221" t="s">
        <v>81</v>
      </c>
      <c r="AV1595" s="13" t="s">
        <v>79</v>
      </c>
      <c r="AW1595" s="13" t="s">
        <v>34</v>
      </c>
      <c r="AX1595" s="13" t="s">
        <v>73</v>
      </c>
      <c r="AY1595" s="221" t="s">
        <v>212</v>
      </c>
    </row>
    <row r="1596" spans="2:51" s="14" customFormat="1" ht="11.25">
      <c r="B1596" s="222"/>
      <c r="C1596" s="223"/>
      <c r="D1596" s="208" t="s">
        <v>222</v>
      </c>
      <c r="E1596" s="224" t="s">
        <v>21</v>
      </c>
      <c r="F1596" s="225" t="s">
        <v>2232</v>
      </c>
      <c r="G1596" s="223"/>
      <c r="H1596" s="226">
        <v>19.84</v>
      </c>
      <c r="I1596" s="227"/>
      <c r="J1596" s="223"/>
      <c r="K1596" s="223"/>
      <c r="L1596" s="228"/>
      <c r="M1596" s="229"/>
      <c r="N1596" s="230"/>
      <c r="O1596" s="230"/>
      <c r="P1596" s="230"/>
      <c r="Q1596" s="230"/>
      <c r="R1596" s="230"/>
      <c r="S1596" s="230"/>
      <c r="T1596" s="231"/>
      <c r="AT1596" s="232" t="s">
        <v>222</v>
      </c>
      <c r="AU1596" s="232" t="s">
        <v>81</v>
      </c>
      <c r="AV1596" s="14" t="s">
        <v>81</v>
      </c>
      <c r="AW1596" s="14" t="s">
        <v>34</v>
      </c>
      <c r="AX1596" s="14" t="s">
        <v>73</v>
      </c>
      <c r="AY1596" s="232" t="s">
        <v>212</v>
      </c>
    </row>
    <row r="1597" spans="2:51" s="13" customFormat="1" ht="11.25">
      <c r="B1597" s="212"/>
      <c r="C1597" s="213"/>
      <c r="D1597" s="208" t="s">
        <v>222</v>
      </c>
      <c r="E1597" s="214" t="s">
        <v>21</v>
      </c>
      <c r="F1597" s="215" t="s">
        <v>695</v>
      </c>
      <c r="G1597" s="213"/>
      <c r="H1597" s="214" t="s">
        <v>21</v>
      </c>
      <c r="I1597" s="216"/>
      <c r="J1597" s="213"/>
      <c r="K1597" s="213"/>
      <c r="L1597" s="217"/>
      <c r="M1597" s="218"/>
      <c r="N1597" s="219"/>
      <c r="O1597" s="219"/>
      <c r="P1597" s="219"/>
      <c r="Q1597" s="219"/>
      <c r="R1597" s="219"/>
      <c r="S1597" s="219"/>
      <c r="T1597" s="220"/>
      <c r="AT1597" s="221" t="s">
        <v>222</v>
      </c>
      <c r="AU1597" s="221" t="s">
        <v>81</v>
      </c>
      <c r="AV1597" s="13" t="s">
        <v>79</v>
      </c>
      <c r="AW1597" s="13" t="s">
        <v>34</v>
      </c>
      <c r="AX1597" s="13" t="s">
        <v>73</v>
      </c>
      <c r="AY1597" s="221" t="s">
        <v>212</v>
      </c>
    </row>
    <row r="1598" spans="2:51" s="14" customFormat="1" ht="11.25">
      <c r="B1598" s="222"/>
      <c r="C1598" s="223"/>
      <c r="D1598" s="208" t="s">
        <v>222</v>
      </c>
      <c r="E1598" s="224" t="s">
        <v>21</v>
      </c>
      <c r="F1598" s="225" t="s">
        <v>2233</v>
      </c>
      <c r="G1598" s="223"/>
      <c r="H1598" s="226">
        <v>27.01</v>
      </c>
      <c r="I1598" s="227"/>
      <c r="J1598" s="223"/>
      <c r="K1598" s="223"/>
      <c r="L1598" s="228"/>
      <c r="M1598" s="229"/>
      <c r="N1598" s="230"/>
      <c r="O1598" s="230"/>
      <c r="P1598" s="230"/>
      <c r="Q1598" s="230"/>
      <c r="R1598" s="230"/>
      <c r="S1598" s="230"/>
      <c r="T1598" s="231"/>
      <c r="AT1598" s="232" t="s">
        <v>222</v>
      </c>
      <c r="AU1598" s="232" t="s">
        <v>81</v>
      </c>
      <c r="AV1598" s="14" t="s">
        <v>81</v>
      </c>
      <c r="AW1598" s="14" t="s">
        <v>34</v>
      </c>
      <c r="AX1598" s="14" t="s">
        <v>73</v>
      </c>
      <c r="AY1598" s="232" t="s">
        <v>212</v>
      </c>
    </row>
    <row r="1599" spans="2:51" s="15" customFormat="1" ht="11.25">
      <c r="B1599" s="233"/>
      <c r="C1599" s="234"/>
      <c r="D1599" s="208" t="s">
        <v>222</v>
      </c>
      <c r="E1599" s="235" t="s">
        <v>21</v>
      </c>
      <c r="F1599" s="236" t="s">
        <v>226</v>
      </c>
      <c r="G1599" s="234"/>
      <c r="H1599" s="237">
        <v>118.815</v>
      </c>
      <c r="I1599" s="238"/>
      <c r="J1599" s="234"/>
      <c r="K1599" s="234"/>
      <c r="L1599" s="239"/>
      <c r="M1599" s="240"/>
      <c r="N1599" s="241"/>
      <c r="O1599" s="241"/>
      <c r="P1599" s="241"/>
      <c r="Q1599" s="241"/>
      <c r="R1599" s="241"/>
      <c r="S1599" s="241"/>
      <c r="T1599" s="242"/>
      <c r="AT1599" s="243" t="s">
        <v>222</v>
      </c>
      <c r="AU1599" s="243" t="s">
        <v>81</v>
      </c>
      <c r="AV1599" s="15" t="s">
        <v>88</v>
      </c>
      <c r="AW1599" s="15" t="s">
        <v>34</v>
      </c>
      <c r="AX1599" s="15" t="s">
        <v>73</v>
      </c>
      <c r="AY1599" s="243" t="s">
        <v>212</v>
      </c>
    </row>
    <row r="1600" spans="2:51" s="13" customFormat="1" ht="11.25">
      <c r="B1600" s="212"/>
      <c r="C1600" s="213"/>
      <c r="D1600" s="208" t="s">
        <v>222</v>
      </c>
      <c r="E1600" s="214" t="s">
        <v>21</v>
      </c>
      <c r="F1600" s="215" t="s">
        <v>2234</v>
      </c>
      <c r="G1600" s="213"/>
      <c r="H1600" s="214" t="s">
        <v>21</v>
      </c>
      <c r="I1600" s="216"/>
      <c r="J1600" s="213"/>
      <c r="K1600" s="213"/>
      <c r="L1600" s="217"/>
      <c r="M1600" s="218"/>
      <c r="N1600" s="219"/>
      <c r="O1600" s="219"/>
      <c r="P1600" s="219"/>
      <c r="Q1600" s="219"/>
      <c r="R1600" s="219"/>
      <c r="S1600" s="219"/>
      <c r="T1600" s="220"/>
      <c r="AT1600" s="221" t="s">
        <v>222</v>
      </c>
      <c r="AU1600" s="221" t="s">
        <v>81</v>
      </c>
      <c r="AV1600" s="13" t="s">
        <v>79</v>
      </c>
      <c r="AW1600" s="13" t="s">
        <v>34</v>
      </c>
      <c r="AX1600" s="13" t="s">
        <v>73</v>
      </c>
      <c r="AY1600" s="221" t="s">
        <v>212</v>
      </c>
    </row>
    <row r="1601" spans="1:65" s="14" customFormat="1" ht="11.25">
      <c r="B1601" s="222"/>
      <c r="C1601" s="223"/>
      <c r="D1601" s="208" t="s">
        <v>222</v>
      </c>
      <c r="E1601" s="224" t="s">
        <v>21</v>
      </c>
      <c r="F1601" s="225" t="s">
        <v>702</v>
      </c>
      <c r="G1601" s="223"/>
      <c r="H1601" s="226">
        <v>198.858</v>
      </c>
      <c r="I1601" s="227"/>
      <c r="J1601" s="223"/>
      <c r="K1601" s="223"/>
      <c r="L1601" s="228"/>
      <c r="M1601" s="229"/>
      <c r="N1601" s="230"/>
      <c r="O1601" s="230"/>
      <c r="P1601" s="230"/>
      <c r="Q1601" s="230"/>
      <c r="R1601" s="230"/>
      <c r="S1601" s="230"/>
      <c r="T1601" s="231"/>
      <c r="AT1601" s="232" t="s">
        <v>222</v>
      </c>
      <c r="AU1601" s="232" t="s">
        <v>81</v>
      </c>
      <c r="AV1601" s="14" t="s">
        <v>81</v>
      </c>
      <c r="AW1601" s="14" t="s">
        <v>34</v>
      </c>
      <c r="AX1601" s="14" t="s">
        <v>73</v>
      </c>
      <c r="AY1601" s="232" t="s">
        <v>212</v>
      </c>
    </row>
    <row r="1602" spans="1:65" s="14" customFormat="1" ht="11.25">
      <c r="B1602" s="222"/>
      <c r="C1602" s="223"/>
      <c r="D1602" s="208" t="s">
        <v>222</v>
      </c>
      <c r="E1602" s="224" t="s">
        <v>21</v>
      </c>
      <c r="F1602" s="225" t="s">
        <v>703</v>
      </c>
      <c r="G1602" s="223"/>
      <c r="H1602" s="226">
        <v>67.793000000000006</v>
      </c>
      <c r="I1602" s="227"/>
      <c r="J1602" s="223"/>
      <c r="K1602" s="223"/>
      <c r="L1602" s="228"/>
      <c r="M1602" s="229"/>
      <c r="N1602" s="230"/>
      <c r="O1602" s="230"/>
      <c r="P1602" s="230"/>
      <c r="Q1602" s="230"/>
      <c r="R1602" s="230"/>
      <c r="S1602" s="230"/>
      <c r="T1602" s="231"/>
      <c r="AT1602" s="232" t="s">
        <v>222</v>
      </c>
      <c r="AU1602" s="232" t="s">
        <v>81</v>
      </c>
      <c r="AV1602" s="14" t="s">
        <v>81</v>
      </c>
      <c r="AW1602" s="14" t="s">
        <v>34</v>
      </c>
      <c r="AX1602" s="14" t="s">
        <v>73</v>
      </c>
      <c r="AY1602" s="232" t="s">
        <v>212</v>
      </c>
    </row>
    <row r="1603" spans="1:65" s="14" customFormat="1" ht="11.25">
      <c r="B1603" s="222"/>
      <c r="C1603" s="223"/>
      <c r="D1603" s="208" t="s">
        <v>222</v>
      </c>
      <c r="E1603" s="224" t="s">
        <v>21</v>
      </c>
      <c r="F1603" s="225" t="s">
        <v>704</v>
      </c>
      <c r="G1603" s="223"/>
      <c r="H1603" s="226">
        <v>67.793000000000006</v>
      </c>
      <c r="I1603" s="227"/>
      <c r="J1603" s="223"/>
      <c r="K1603" s="223"/>
      <c r="L1603" s="228"/>
      <c r="M1603" s="229"/>
      <c r="N1603" s="230"/>
      <c r="O1603" s="230"/>
      <c r="P1603" s="230"/>
      <c r="Q1603" s="230"/>
      <c r="R1603" s="230"/>
      <c r="S1603" s="230"/>
      <c r="T1603" s="231"/>
      <c r="AT1603" s="232" t="s">
        <v>222</v>
      </c>
      <c r="AU1603" s="232" t="s">
        <v>81</v>
      </c>
      <c r="AV1603" s="14" t="s">
        <v>81</v>
      </c>
      <c r="AW1603" s="14" t="s">
        <v>34</v>
      </c>
      <c r="AX1603" s="14" t="s">
        <v>73</v>
      </c>
      <c r="AY1603" s="232" t="s">
        <v>212</v>
      </c>
    </row>
    <row r="1604" spans="1:65" s="14" customFormat="1" ht="11.25">
      <c r="B1604" s="222"/>
      <c r="C1604" s="223"/>
      <c r="D1604" s="208" t="s">
        <v>222</v>
      </c>
      <c r="E1604" s="224" t="s">
        <v>21</v>
      </c>
      <c r="F1604" s="225" t="s">
        <v>705</v>
      </c>
      <c r="G1604" s="223"/>
      <c r="H1604" s="226">
        <v>36.68</v>
      </c>
      <c r="I1604" s="227"/>
      <c r="J1604" s="223"/>
      <c r="K1604" s="223"/>
      <c r="L1604" s="228"/>
      <c r="M1604" s="229"/>
      <c r="N1604" s="230"/>
      <c r="O1604" s="230"/>
      <c r="P1604" s="230"/>
      <c r="Q1604" s="230"/>
      <c r="R1604" s="230"/>
      <c r="S1604" s="230"/>
      <c r="T1604" s="231"/>
      <c r="AT1604" s="232" t="s">
        <v>222</v>
      </c>
      <c r="AU1604" s="232" t="s">
        <v>81</v>
      </c>
      <c r="AV1604" s="14" t="s">
        <v>81</v>
      </c>
      <c r="AW1604" s="14" t="s">
        <v>34</v>
      </c>
      <c r="AX1604" s="14" t="s">
        <v>73</v>
      </c>
      <c r="AY1604" s="232" t="s">
        <v>212</v>
      </c>
    </row>
    <row r="1605" spans="1:65" s="15" customFormat="1" ht="11.25">
      <c r="B1605" s="233"/>
      <c r="C1605" s="234"/>
      <c r="D1605" s="208" t="s">
        <v>222</v>
      </c>
      <c r="E1605" s="235" t="s">
        <v>21</v>
      </c>
      <c r="F1605" s="236" t="s">
        <v>226</v>
      </c>
      <c r="G1605" s="234"/>
      <c r="H1605" s="237">
        <v>371.12400000000002</v>
      </c>
      <c r="I1605" s="238"/>
      <c r="J1605" s="234"/>
      <c r="K1605" s="234"/>
      <c r="L1605" s="239"/>
      <c r="M1605" s="240"/>
      <c r="N1605" s="241"/>
      <c r="O1605" s="241"/>
      <c r="P1605" s="241"/>
      <c r="Q1605" s="241"/>
      <c r="R1605" s="241"/>
      <c r="S1605" s="241"/>
      <c r="T1605" s="242"/>
      <c r="AT1605" s="243" t="s">
        <v>222</v>
      </c>
      <c r="AU1605" s="243" t="s">
        <v>81</v>
      </c>
      <c r="AV1605" s="15" t="s">
        <v>88</v>
      </c>
      <c r="AW1605" s="15" t="s">
        <v>34</v>
      </c>
      <c r="AX1605" s="15" t="s">
        <v>73</v>
      </c>
      <c r="AY1605" s="243" t="s">
        <v>212</v>
      </c>
    </row>
    <row r="1606" spans="1:65" s="14" customFormat="1" ht="11.25">
      <c r="B1606" s="222"/>
      <c r="C1606" s="223"/>
      <c r="D1606" s="208" t="s">
        <v>222</v>
      </c>
      <c r="E1606" s="224" t="s">
        <v>21</v>
      </c>
      <c r="F1606" s="225" t="s">
        <v>2235</v>
      </c>
      <c r="G1606" s="223"/>
      <c r="H1606" s="226">
        <v>75.813999999999993</v>
      </c>
      <c r="I1606" s="227"/>
      <c r="J1606" s="223"/>
      <c r="K1606" s="223"/>
      <c r="L1606" s="228"/>
      <c r="M1606" s="229"/>
      <c r="N1606" s="230"/>
      <c r="O1606" s="230"/>
      <c r="P1606" s="230"/>
      <c r="Q1606" s="230"/>
      <c r="R1606" s="230"/>
      <c r="S1606" s="230"/>
      <c r="T1606" s="231"/>
      <c r="AT1606" s="232" t="s">
        <v>222</v>
      </c>
      <c r="AU1606" s="232" t="s">
        <v>81</v>
      </c>
      <c r="AV1606" s="14" t="s">
        <v>81</v>
      </c>
      <c r="AW1606" s="14" t="s">
        <v>34</v>
      </c>
      <c r="AX1606" s="14" t="s">
        <v>73</v>
      </c>
      <c r="AY1606" s="232" t="s">
        <v>212</v>
      </c>
    </row>
    <row r="1607" spans="1:65" s="15" customFormat="1" ht="11.25">
      <c r="B1607" s="233"/>
      <c r="C1607" s="234"/>
      <c r="D1607" s="208" t="s">
        <v>222</v>
      </c>
      <c r="E1607" s="235" t="s">
        <v>21</v>
      </c>
      <c r="F1607" s="236" t="s">
        <v>226</v>
      </c>
      <c r="G1607" s="234"/>
      <c r="H1607" s="237">
        <v>75.813999999999993</v>
      </c>
      <c r="I1607" s="238"/>
      <c r="J1607" s="234"/>
      <c r="K1607" s="234"/>
      <c r="L1607" s="239"/>
      <c r="M1607" s="240"/>
      <c r="N1607" s="241"/>
      <c r="O1607" s="241"/>
      <c r="P1607" s="241"/>
      <c r="Q1607" s="241"/>
      <c r="R1607" s="241"/>
      <c r="S1607" s="241"/>
      <c r="T1607" s="242"/>
      <c r="AT1607" s="243" t="s">
        <v>222</v>
      </c>
      <c r="AU1607" s="243" t="s">
        <v>81</v>
      </c>
      <c r="AV1607" s="15" t="s">
        <v>88</v>
      </c>
      <c r="AW1607" s="15" t="s">
        <v>34</v>
      </c>
      <c r="AX1607" s="15" t="s">
        <v>73</v>
      </c>
      <c r="AY1607" s="243" t="s">
        <v>212</v>
      </c>
    </row>
    <row r="1608" spans="1:65" s="14" customFormat="1" ht="11.25">
      <c r="B1608" s="222"/>
      <c r="C1608" s="223"/>
      <c r="D1608" s="208" t="s">
        <v>222</v>
      </c>
      <c r="E1608" s="224" t="s">
        <v>21</v>
      </c>
      <c r="F1608" s="225" t="s">
        <v>564</v>
      </c>
      <c r="G1608" s="223"/>
      <c r="H1608" s="226">
        <v>50</v>
      </c>
      <c r="I1608" s="227"/>
      <c r="J1608" s="223"/>
      <c r="K1608" s="223"/>
      <c r="L1608" s="228"/>
      <c r="M1608" s="229"/>
      <c r="N1608" s="230"/>
      <c r="O1608" s="230"/>
      <c r="P1608" s="230"/>
      <c r="Q1608" s="230"/>
      <c r="R1608" s="230"/>
      <c r="S1608" s="230"/>
      <c r="T1608" s="231"/>
      <c r="AT1608" s="232" t="s">
        <v>222</v>
      </c>
      <c r="AU1608" s="232" t="s">
        <v>81</v>
      </c>
      <c r="AV1608" s="14" t="s">
        <v>81</v>
      </c>
      <c r="AW1608" s="14" t="s">
        <v>34</v>
      </c>
      <c r="AX1608" s="14" t="s">
        <v>73</v>
      </c>
      <c r="AY1608" s="232" t="s">
        <v>212</v>
      </c>
    </row>
    <row r="1609" spans="1:65" s="16" customFormat="1" ht="11.25">
      <c r="B1609" s="244"/>
      <c r="C1609" s="245"/>
      <c r="D1609" s="208" t="s">
        <v>222</v>
      </c>
      <c r="E1609" s="246" t="s">
        <v>21</v>
      </c>
      <c r="F1609" s="247" t="s">
        <v>239</v>
      </c>
      <c r="G1609" s="245"/>
      <c r="H1609" s="248">
        <v>914.54300000000001</v>
      </c>
      <c r="I1609" s="249"/>
      <c r="J1609" s="245"/>
      <c r="K1609" s="245"/>
      <c r="L1609" s="250"/>
      <c r="M1609" s="251"/>
      <c r="N1609" s="252"/>
      <c r="O1609" s="252"/>
      <c r="P1609" s="252"/>
      <c r="Q1609" s="252"/>
      <c r="R1609" s="252"/>
      <c r="S1609" s="252"/>
      <c r="T1609" s="253"/>
      <c r="AT1609" s="254" t="s">
        <v>222</v>
      </c>
      <c r="AU1609" s="254" t="s">
        <v>81</v>
      </c>
      <c r="AV1609" s="16" t="s">
        <v>93</v>
      </c>
      <c r="AW1609" s="16" t="s">
        <v>34</v>
      </c>
      <c r="AX1609" s="16" t="s">
        <v>79</v>
      </c>
      <c r="AY1609" s="254" t="s">
        <v>212</v>
      </c>
    </row>
    <row r="1610" spans="1:65" s="2" customFormat="1" ht="21.75" customHeight="1">
      <c r="A1610" s="36"/>
      <c r="B1610" s="37"/>
      <c r="C1610" s="195" t="s">
        <v>2236</v>
      </c>
      <c r="D1610" s="195" t="s">
        <v>214</v>
      </c>
      <c r="E1610" s="196" t="s">
        <v>2237</v>
      </c>
      <c r="F1610" s="197" t="s">
        <v>2238</v>
      </c>
      <c r="G1610" s="198" t="s">
        <v>150</v>
      </c>
      <c r="H1610" s="199">
        <v>1015.235</v>
      </c>
      <c r="I1610" s="200"/>
      <c r="J1610" s="201">
        <f>ROUND(I1610*H1610,2)</f>
        <v>0</v>
      </c>
      <c r="K1610" s="197" t="s">
        <v>218</v>
      </c>
      <c r="L1610" s="41"/>
      <c r="M1610" s="202" t="s">
        <v>21</v>
      </c>
      <c r="N1610" s="203" t="s">
        <v>44</v>
      </c>
      <c r="O1610" s="66"/>
      <c r="P1610" s="204">
        <f>O1610*H1610</f>
        <v>0</v>
      </c>
      <c r="Q1610" s="204">
        <v>2.5999999999999998E-4</v>
      </c>
      <c r="R1610" s="204">
        <f>Q1610*H1610</f>
        <v>0.2639611</v>
      </c>
      <c r="S1610" s="204">
        <v>0</v>
      </c>
      <c r="T1610" s="205">
        <f>S1610*H1610</f>
        <v>0</v>
      </c>
      <c r="U1610" s="36"/>
      <c r="V1610" s="36"/>
      <c r="W1610" s="36"/>
      <c r="X1610" s="36"/>
      <c r="Y1610" s="36"/>
      <c r="Z1610" s="36"/>
      <c r="AA1610" s="36"/>
      <c r="AB1610" s="36"/>
      <c r="AC1610" s="36"/>
      <c r="AD1610" s="36"/>
      <c r="AE1610" s="36"/>
      <c r="AR1610" s="206" t="s">
        <v>327</v>
      </c>
      <c r="AT1610" s="206" t="s">
        <v>214</v>
      </c>
      <c r="AU1610" s="206" t="s">
        <v>81</v>
      </c>
      <c r="AY1610" s="19" t="s">
        <v>212</v>
      </c>
      <c r="BE1610" s="207">
        <f>IF(N1610="základní",J1610,0)</f>
        <v>0</v>
      </c>
      <c r="BF1610" s="207">
        <f>IF(N1610="snížená",J1610,0)</f>
        <v>0</v>
      </c>
      <c r="BG1610" s="207">
        <f>IF(N1610="zákl. přenesená",J1610,0)</f>
        <v>0</v>
      </c>
      <c r="BH1610" s="207">
        <f>IF(N1610="sníž. přenesená",J1610,0)</f>
        <v>0</v>
      </c>
      <c r="BI1610" s="207">
        <f>IF(N1610="nulová",J1610,0)</f>
        <v>0</v>
      </c>
      <c r="BJ1610" s="19" t="s">
        <v>79</v>
      </c>
      <c r="BK1610" s="207">
        <f>ROUND(I1610*H1610,2)</f>
        <v>0</v>
      </c>
      <c r="BL1610" s="19" t="s">
        <v>327</v>
      </c>
      <c r="BM1610" s="206" t="s">
        <v>2239</v>
      </c>
    </row>
    <row r="1611" spans="1:65" s="14" customFormat="1" ht="11.25">
      <c r="B1611" s="222"/>
      <c r="C1611" s="223"/>
      <c r="D1611" s="208" t="s">
        <v>222</v>
      </c>
      <c r="E1611" s="224" t="s">
        <v>21</v>
      </c>
      <c r="F1611" s="225" t="s">
        <v>2240</v>
      </c>
      <c r="G1611" s="223"/>
      <c r="H1611" s="226">
        <v>914.54300000000001</v>
      </c>
      <c r="I1611" s="227"/>
      <c r="J1611" s="223"/>
      <c r="K1611" s="223"/>
      <c r="L1611" s="228"/>
      <c r="M1611" s="229"/>
      <c r="N1611" s="230"/>
      <c r="O1611" s="230"/>
      <c r="P1611" s="230"/>
      <c r="Q1611" s="230"/>
      <c r="R1611" s="230"/>
      <c r="S1611" s="230"/>
      <c r="T1611" s="231"/>
      <c r="AT1611" s="232" t="s">
        <v>222</v>
      </c>
      <c r="AU1611" s="232" t="s">
        <v>81</v>
      </c>
      <c r="AV1611" s="14" t="s">
        <v>81</v>
      </c>
      <c r="AW1611" s="14" t="s">
        <v>34</v>
      </c>
      <c r="AX1611" s="14" t="s">
        <v>73</v>
      </c>
      <c r="AY1611" s="232" t="s">
        <v>212</v>
      </c>
    </row>
    <row r="1612" spans="1:65" s="13" customFormat="1" ht="11.25">
      <c r="B1612" s="212"/>
      <c r="C1612" s="213"/>
      <c r="D1612" s="208" t="s">
        <v>222</v>
      </c>
      <c r="E1612" s="214" t="s">
        <v>21</v>
      </c>
      <c r="F1612" s="215" t="s">
        <v>2241</v>
      </c>
      <c r="G1612" s="213"/>
      <c r="H1612" s="214" t="s">
        <v>21</v>
      </c>
      <c r="I1612" s="216"/>
      <c r="J1612" s="213"/>
      <c r="K1612" s="213"/>
      <c r="L1612" s="217"/>
      <c r="M1612" s="218"/>
      <c r="N1612" s="219"/>
      <c r="O1612" s="219"/>
      <c r="P1612" s="219"/>
      <c r="Q1612" s="219"/>
      <c r="R1612" s="219"/>
      <c r="S1612" s="219"/>
      <c r="T1612" s="220"/>
      <c r="AT1612" s="221" t="s">
        <v>222</v>
      </c>
      <c r="AU1612" s="221" t="s">
        <v>81</v>
      </c>
      <c r="AV1612" s="13" t="s">
        <v>79</v>
      </c>
      <c r="AW1612" s="13" t="s">
        <v>34</v>
      </c>
      <c r="AX1612" s="13" t="s">
        <v>73</v>
      </c>
      <c r="AY1612" s="221" t="s">
        <v>212</v>
      </c>
    </row>
    <row r="1613" spans="1:65" s="14" customFormat="1" ht="11.25">
      <c r="B1613" s="222"/>
      <c r="C1613" s="223"/>
      <c r="D1613" s="208" t="s">
        <v>222</v>
      </c>
      <c r="E1613" s="224" t="s">
        <v>21</v>
      </c>
      <c r="F1613" s="225" t="s">
        <v>2242</v>
      </c>
      <c r="G1613" s="223"/>
      <c r="H1613" s="226">
        <v>23.59</v>
      </c>
      <c r="I1613" s="227"/>
      <c r="J1613" s="223"/>
      <c r="K1613" s="223"/>
      <c r="L1613" s="228"/>
      <c r="M1613" s="229"/>
      <c r="N1613" s="230"/>
      <c r="O1613" s="230"/>
      <c r="P1613" s="230"/>
      <c r="Q1613" s="230"/>
      <c r="R1613" s="230"/>
      <c r="S1613" s="230"/>
      <c r="T1613" s="231"/>
      <c r="AT1613" s="232" t="s">
        <v>222</v>
      </c>
      <c r="AU1613" s="232" t="s">
        <v>81</v>
      </c>
      <c r="AV1613" s="14" t="s">
        <v>81</v>
      </c>
      <c r="AW1613" s="14" t="s">
        <v>34</v>
      </c>
      <c r="AX1613" s="14" t="s">
        <v>73</v>
      </c>
      <c r="AY1613" s="232" t="s">
        <v>212</v>
      </c>
    </row>
    <row r="1614" spans="1:65" s="14" customFormat="1" ht="11.25">
      <c r="B1614" s="222"/>
      <c r="C1614" s="223"/>
      <c r="D1614" s="208" t="s">
        <v>222</v>
      </c>
      <c r="E1614" s="224" t="s">
        <v>21</v>
      </c>
      <c r="F1614" s="225" t="s">
        <v>1777</v>
      </c>
      <c r="G1614" s="223"/>
      <c r="H1614" s="226">
        <v>7.8879999999999999</v>
      </c>
      <c r="I1614" s="227"/>
      <c r="J1614" s="223"/>
      <c r="K1614" s="223"/>
      <c r="L1614" s="228"/>
      <c r="M1614" s="229"/>
      <c r="N1614" s="230"/>
      <c r="O1614" s="230"/>
      <c r="P1614" s="230"/>
      <c r="Q1614" s="230"/>
      <c r="R1614" s="230"/>
      <c r="S1614" s="230"/>
      <c r="T1614" s="231"/>
      <c r="AT1614" s="232" t="s">
        <v>222</v>
      </c>
      <c r="AU1614" s="232" t="s">
        <v>81</v>
      </c>
      <c r="AV1614" s="14" t="s">
        <v>81</v>
      </c>
      <c r="AW1614" s="14" t="s">
        <v>34</v>
      </c>
      <c r="AX1614" s="14" t="s">
        <v>73</v>
      </c>
      <c r="AY1614" s="232" t="s">
        <v>212</v>
      </c>
    </row>
    <row r="1615" spans="1:65" s="14" customFormat="1" ht="11.25">
      <c r="B1615" s="222"/>
      <c r="C1615" s="223"/>
      <c r="D1615" s="208" t="s">
        <v>222</v>
      </c>
      <c r="E1615" s="224" t="s">
        <v>21</v>
      </c>
      <c r="F1615" s="225" t="s">
        <v>1778</v>
      </c>
      <c r="G1615" s="223"/>
      <c r="H1615" s="226">
        <v>28.524000000000001</v>
      </c>
      <c r="I1615" s="227"/>
      <c r="J1615" s="223"/>
      <c r="K1615" s="223"/>
      <c r="L1615" s="228"/>
      <c r="M1615" s="229"/>
      <c r="N1615" s="230"/>
      <c r="O1615" s="230"/>
      <c r="P1615" s="230"/>
      <c r="Q1615" s="230"/>
      <c r="R1615" s="230"/>
      <c r="S1615" s="230"/>
      <c r="T1615" s="231"/>
      <c r="AT1615" s="232" t="s">
        <v>222</v>
      </c>
      <c r="AU1615" s="232" t="s">
        <v>81</v>
      </c>
      <c r="AV1615" s="14" t="s">
        <v>81</v>
      </c>
      <c r="AW1615" s="14" t="s">
        <v>34</v>
      </c>
      <c r="AX1615" s="14" t="s">
        <v>73</v>
      </c>
      <c r="AY1615" s="232" t="s">
        <v>212</v>
      </c>
    </row>
    <row r="1616" spans="1:65" s="14" customFormat="1" ht="11.25">
      <c r="B1616" s="222"/>
      <c r="C1616" s="223"/>
      <c r="D1616" s="208" t="s">
        <v>222</v>
      </c>
      <c r="E1616" s="224" t="s">
        <v>21</v>
      </c>
      <c r="F1616" s="225" t="s">
        <v>2243</v>
      </c>
      <c r="G1616" s="223"/>
      <c r="H1616" s="226">
        <v>40.69</v>
      </c>
      <c r="I1616" s="227"/>
      <c r="J1616" s="223"/>
      <c r="K1616" s="223"/>
      <c r="L1616" s="228"/>
      <c r="M1616" s="229"/>
      <c r="N1616" s="230"/>
      <c r="O1616" s="230"/>
      <c r="P1616" s="230"/>
      <c r="Q1616" s="230"/>
      <c r="R1616" s="230"/>
      <c r="S1616" s="230"/>
      <c r="T1616" s="231"/>
      <c r="AT1616" s="232" t="s">
        <v>222</v>
      </c>
      <c r="AU1616" s="232" t="s">
        <v>81</v>
      </c>
      <c r="AV1616" s="14" t="s">
        <v>81</v>
      </c>
      <c r="AW1616" s="14" t="s">
        <v>34</v>
      </c>
      <c r="AX1616" s="14" t="s">
        <v>73</v>
      </c>
      <c r="AY1616" s="232" t="s">
        <v>212</v>
      </c>
    </row>
    <row r="1617" spans="1:65" s="15" customFormat="1" ht="11.25">
      <c r="B1617" s="233"/>
      <c r="C1617" s="234"/>
      <c r="D1617" s="208" t="s">
        <v>222</v>
      </c>
      <c r="E1617" s="235" t="s">
        <v>21</v>
      </c>
      <c r="F1617" s="236" t="s">
        <v>226</v>
      </c>
      <c r="G1617" s="234"/>
      <c r="H1617" s="237">
        <v>1015.235</v>
      </c>
      <c r="I1617" s="238"/>
      <c r="J1617" s="234"/>
      <c r="K1617" s="234"/>
      <c r="L1617" s="239"/>
      <c r="M1617" s="240"/>
      <c r="N1617" s="241"/>
      <c r="O1617" s="241"/>
      <c r="P1617" s="241"/>
      <c r="Q1617" s="241"/>
      <c r="R1617" s="241"/>
      <c r="S1617" s="241"/>
      <c r="T1617" s="242"/>
      <c r="AT1617" s="243" t="s">
        <v>222</v>
      </c>
      <c r="AU1617" s="243" t="s">
        <v>81</v>
      </c>
      <c r="AV1617" s="15" t="s">
        <v>88</v>
      </c>
      <c r="AW1617" s="15" t="s">
        <v>34</v>
      </c>
      <c r="AX1617" s="15" t="s">
        <v>79</v>
      </c>
      <c r="AY1617" s="243" t="s">
        <v>212</v>
      </c>
    </row>
    <row r="1618" spans="1:65" s="2" customFormat="1" ht="21.75" customHeight="1">
      <c r="A1618" s="36"/>
      <c r="B1618" s="37"/>
      <c r="C1618" s="195" t="s">
        <v>2244</v>
      </c>
      <c r="D1618" s="195" t="s">
        <v>214</v>
      </c>
      <c r="E1618" s="196" t="s">
        <v>2245</v>
      </c>
      <c r="F1618" s="197" t="s">
        <v>2246</v>
      </c>
      <c r="G1618" s="198" t="s">
        <v>150</v>
      </c>
      <c r="H1618" s="199">
        <v>40.69</v>
      </c>
      <c r="I1618" s="200"/>
      <c r="J1618" s="201">
        <f>ROUND(I1618*H1618,2)</f>
        <v>0</v>
      </c>
      <c r="K1618" s="197" t="s">
        <v>218</v>
      </c>
      <c r="L1618" s="41"/>
      <c r="M1618" s="202" t="s">
        <v>21</v>
      </c>
      <c r="N1618" s="203" t="s">
        <v>44</v>
      </c>
      <c r="O1618" s="66"/>
      <c r="P1618" s="204">
        <f>O1618*H1618</f>
        <v>0</v>
      </c>
      <c r="Q1618" s="204">
        <v>1.0000000000000001E-5</v>
      </c>
      <c r="R1618" s="204">
        <f>Q1618*H1618</f>
        <v>4.0690000000000002E-4</v>
      </c>
      <c r="S1618" s="204">
        <v>0</v>
      </c>
      <c r="T1618" s="205">
        <f>S1618*H1618</f>
        <v>0</v>
      </c>
      <c r="U1618" s="36"/>
      <c r="V1618" s="36"/>
      <c r="W1618" s="36"/>
      <c r="X1618" s="36"/>
      <c r="Y1618" s="36"/>
      <c r="Z1618" s="36"/>
      <c r="AA1618" s="36"/>
      <c r="AB1618" s="36"/>
      <c r="AC1618" s="36"/>
      <c r="AD1618" s="36"/>
      <c r="AE1618" s="36"/>
      <c r="AR1618" s="206" t="s">
        <v>327</v>
      </c>
      <c r="AT1618" s="206" t="s">
        <v>214</v>
      </c>
      <c r="AU1618" s="206" t="s">
        <v>81</v>
      </c>
      <c r="AY1618" s="19" t="s">
        <v>212</v>
      </c>
      <c r="BE1618" s="207">
        <f>IF(N1618="základní",J1618,0)</f>
        <v>0</v>
      </c>
      <c r="BF1618" s="207">
        <f>IF(N1618="snížená",J1618,0)</f>
        <v>0</v>
      </c>
      <c r="BG1618" s="207">
        <f>IF(N1618="zákl. přenesená",J1618,0)</f>
        <v>0</v>
      </c>
      <c r="BH1618" s="207">
        <f>IF(N1618="sníž. přenesená",J1618,0)</f>
        <v>0</v>
      </c>
      <c r="BI1618" s="207">
        <f>IF(N1618="nulová",J1618,0)</f>
        <v>0</v>
      </c>
      <c r="BJ1618" s="19" t="s">
        <v>79</v>
      </c>
      <c r="BK1618" s="207">
        <f>ROUND(I1618*H1618,2)</f>
        <v>0</v>
      </c>
      <c r="BL1618" s="19" t="s">
        <v>327</v>
      </c>
      <c r="BM1618" s="206" t="s">
        <v>2247</v>
      </c>
    </row>
    <row r="1619" spans="1:65" s="14" customFormat="1" ht="11.25">
      <c r="B1619" s="222"/>
      <c r="C1619" s="223"/>
      <c r="D1619" s="208" t="s">
        <v>222</v>
      </c>
      <c r="E1619" s="224" t="s">
        <v>21</v>
      </c>
      <c r="F1619" s="225" t="s">
        <v>2243</v>
      </c>
      <c r="G1619" s="223"/>
      <c r="H1619" s="226">
        <v>40.69</v>
      </c>
      <c r="I1619" s="227"/>
      <c r="J1619" s="223"/>
      <c r="K1619" s="223"/>
      <c r="L1619" s="228"/>
      <c r="M1619" s="229"/>
      <c r="N1619" s="230"/>
      <c r="O1619" s="230"/>
      <c r="P1619" s="230"/>
      <c r="Q1619" s="230"/>
      <c r="R1619" s="230"/>
      <c r="S1619" s="230"/>
      <c r="T1619" s="231"/>
      <c r="AT1619" s="232" t="s">
        <v>222</v>
      </c>
      <c r="AU1619" s="232" t="s">
        <v>81</v>
      </c>
      <c r="AV1619" s="14" t="s">
        <v>81</v>
      </c>
      <c r="AW1619" s="14" t="s">
        <v>34</v>
      </c>
      <c r="AX1619" s="14" t="s">
        <v>79</v>
      </c>
      <c r="AY1619" s="232" t="s">
        <v>212</v>
      </c>
    </row>
    <row r="1620" spans="1:65" s="12" customFormat="1" ht="22.9" customHeight="1">
      <c r="B1620" s="179"/>
      <c r="C1620" s="180"/>
      <c r="D1620" s="181" t="s">
        <v>72</v>
      </c>
      <c r="E1620" s="193" t="s">
        <v>2248</v>
      </c>
      <c r="F1620" s="193" t="s">
        <v>2249</v>
      </c>
      <c r="G1620" s="180"/>
      <c r="H1620" s="180"/>
      <c r="I1620" s="183"/>
      <c r="J1620" s="194">
        <f>BK1620</f>
        <v>0</v>
      </c>
      <c r="K1620" s="180"/>
      <c r="L1620" s="185"/>
      <c r="M1620" s="186"/>
      <c r="N1620" s="187"/>
      <c r="O1620" s="187"/>
      <c r="P1620" s="188">
        <f>SUM(P1621:P1625)</f>
        <v>0</v>
      </c>
      <c r="Q1620" s="187"/>
      <c r="R1620" s="188">
        <f>SUM(R1621:R1625)</f>
        <v>3.0186560000000001E-2</v>
      </c>
      <c r="S1620" s="187"/>
      <c r="T1620" s="189">
        <f>SUM(T1621:T1625)</f>
        <v>0</v>
      </c>
      <c r="AR1620" s="190" t="s">
        <v>81</v>
      </c>
      <c r="AT1620" s="191" t="s">
        <v>72</v>
      </c>
      <c r="AU1620" s="191" t="s">
        <v>79</v>
      </c>
      <c r="AY1620" s="190" t="s">
        <v>212</v>
      </c>
      <c r="BK1620" s="192">
        <f>SUM(BK1621:BK1625)</f>
        <v>0</v>
      </c>
    </row>
    <row r="1621" spans="1:65" s="2" customFormat="1" ht="16.5" customHeight="1">
      <c r="A1621" s="36"/>
      <c r="B1621" s="37"/>
      <c r="C1621" s="195" t="s">
        <v>2250</v>
      </c>
      <c r="D1621" s="195" t="s">
        <v>214</v>
      </c>
      <c r="E1621" s="196" t="s">
        <v>2251</v>
      </c>
      <c r="F1621" s="197" t="s">
        <v>2252</v>
      </c>
      <c r="G1621" s="198" t="s">
        <v>150</v>
      </c>
      <c r="H1621" s="199">
        <v>8.4320000000000004</v>
      </c>
      <c r="I1621" s="200"/>
      <c r="J1621" s="201">
        <f>ROUND(I1621*H1621,2)</f>
        <v>0</v>
      </c>
      <c r="K1621" s="197" t="s">
        <v>21</v>
      </c>
      <c r="L1621" s="41"/>
      <c r="M1621" s="202" t="s">
        <v>21</v>
      </c>
      <c r="N1621" s="203" t="s">
        <v>44</v>
      </c>
      <c r="O1621" s="66"/>
      <c r="P1621" s="204">
        <f>O1621*H1621</f>
        <v>0</v>
      </c>
      <c r="Q1621" s="204">
        <v>3.5799999999999998E-3</v>
      </c>
      <c r="R1621" s="204">
        <f>Q1621*H1621</f>
        <v>3.0186560000000001E-2</v>
      </c>
      <c r="S1621" s="204">
        <v>0</v>
      </c>
      <c r="T1621" s="205">
        <f>S1621*H1621</f>
        <v>0</v>
      </c>
      <c r="U1621" s="36"/>
      <c r="V1621" s="36"/>
      <c r="W1621" s="36"/>
      <c r="X1621" s="36"/>
      <c r="Y1621" s="36"/>
      <c r="Z1621" s="36"/>
      <c r="AA1621" s="36"/>
      <c r="AB1621" s="36"/>
      <c r="AC1621" s="36"/>
      <c r="AD1621" s="36"/>
      <c r="AE1621" s="36"/>
      <c r="AR1621" s="206" t="s">
        <v>327</v>
      </c>
      <c r="AT1621" s="206" t="s">
        <v>214</v>
      </c>
      <c r="AU1621" s="206" t="s">
        <v>81</v>
      </c>
      <c r="AY1621" s="19" t="s">
        <v>212</v>
      </c>
      <c r="BE1621" s="207">
        <f>IF(N1621="základní",J1621,0)</f>
        <v>0</v>
      </c>
      <c r="BF1621" s="207">
        <f>IF(N1621="snížená",J1621,0)</f>
        <v>0</v>
      </c>
      <c r="BG1621" s="207">
        <f>IF(N1621="zákl. přenesená",J1621,0)</f>
        <v>0</v>
      </c>
      <c r="BH1621" s="207">
        <f>IF(N1621="sníž. přenesená",J1621,0)</f>
        <v>0</v>
      </c>
      <c r="BI1621" s="207">
        <f>IF(N1621="nulová",J1621,0)</f>
        <v>0</v>
      </c>
      <c r="BJ1621" s="19" t="s">
        <v>79</v>
      </c>
      <c r="BK1621" s="207">
        <f>ROUND(I1621*H1621,2)</f>
        <v>0</v>
      </c>
      <c r="BL1621" s="19" t="s">
        <v>327</v>
      </c>
      <c r="BM1621" s="206" t="s">
        <v>2253</v>
      </c>
    </row>
    <row r="1622" spans="1:65" s="2" customFormat="1" ht="19.5">
      <c r="A1622" s="36"/>
      <c r="B1622" s="37"/>
      <c r="C1622" s="38"/>
      <c r="D1622" s="208" t="s">
        <v>292</v>
      </c>
      <c r="E1622" s="38"/>
      <c r="F1622" s="209" t="s">
        <v>2254</v>
      </c>
      <c r="G1622" s="38"/>
      <c r="H1622" s="38"/>
      <c r="I1622" s="119"/>
      <c r="J1622" s="38"/>
      <c r="K1622" s="38"/>
      <c r="L1622" s="41"/>
      <c r="M1622" s="210"/>
      <c r="N1622" s="211"/>
      <c r="O1622" s="66"/>
      <c r="P1622" s="66"/>
      <c r="Q1622" s="66"/>
      <c r="R1622" s="66"/>
      <c r="S1622" s="66"/>
      <c r="T1622" s="67"/>
      <c r="U1622" s="36"/>
      <c r="V1622" s="36"/>
      <c r="W1622" s="36"/>
      <c r="X1622" s="36"/>
      <c r="Y1622" s="36"/>
      <c r="Z1622" s="36"/>
      <c r="AA1622" s="36"/>
      <c r="AB1622" s="36"/>
      <c r="AC1622" s="36"/>
      <c r="AD1622" s="36"/>
      <c r="AE1622" s="36"/>
      <c r="AT1622" s="19" t="s">
        <v>292</v>
      </c>
      <c r="AU1622" s="19" t="s">
        <v>81</v>
      </c>
    </row>
    <row r="1623" spans="1:65" s="13" customFormat="1" ht="11.25">
      <c r="B1623" s="212"/>
      <c r="C1623" s="213"/>
      <c r="D1623" s="208" t="s">
        <v>222</v>
      </c>
      <c r="E1623" s="214" t="s">
        <v>21</v>
      </c>
      <c r="F1623" s="215" t="s">
        <v>2255</v>
      </c>
      <c r="G1623" s="213"/>
      <c r="H1623" s="214" t="s">
        <v>21</v>
      </c>
      <c r="I1623" s="216"/>
      <c r="J1623" s="213"/>
      <c r="K1623" s="213"/>
      <c r="L1623" s="217"/>
      <c r="M1623" s="218"/>
      <c r="N1623" s="219"/>
      <c r="O1623" s="219"/>
      <c r="P1623" s="219"/>
      <c r="Q1623" s="219"/>
      <c r="R1623" s="219"/>
      <c r="S1623" s="219"/>
      <c r="T1623" s="220"/>
      <c r="AT1623" s="221" t="s">
        <v>222</v>
      </c>
      <c r="AU1623" s="221" t="s">
        <v>81</v>
      </c>
      <c r="AV1623" s="13" t="s">
        <v>79</v>
      </c>
      <c r="AW1623" s="13" t="s">
        <v>34</v>
      </c>
      <c r="AX1623" s="13" t="s">
        <v>73</v>
      </c>
      <c r="AY1623" s="221" t="s">
        <v>212</v>
      </c>
    </row>
    <row r="1624" spans="1:65" s="14" customFormat="1" ht="11.25">
      <c r="B1624" s="222"/>
      <c r="C1624" s="223"/>
      <c r="D1624" s="208" t="s">
        <v>222</v>
      </c>
      <c r="E1624" s="224" t="s">
        <v>21</v>
      </c>
      <c r="F1624" s="225" t="s">
        <v>2256</v>
      </c>
      <c r="G1624" s="223"/>
      <c r="H1624" s="226">
        <v>8.4320000000000004</v>
      </c>
      <c r="I1624" s="227"/>
      <c r="J1624" s="223"/>
      <c r="K1624" s="223"/>
      <c r="L1624" s="228"/>
      <c r="M1624" s="229"/>
      <c r="N1624" s="230"/>
      <c r="O1624" s="230"/>
      <c r="P1624" s="230"/>
      <c r="Q1624" s="230"/>
      <c r="R1624" s="230"/>
      <c r="S1624" s="230"/>
      <c r="T1624" s="231"/>
      <c r="AT1624" s="232" t="s">
        <v>222</v>
      </c>
      <c r="AU1624" s="232" t="s">
        <v>81</v>
      </c>
      <c r="AV1624" s="14" t="s">
        <v>81</v>
      </c>
      <c r="AW1624" s="14" t="s">
        <v>34</v>
      </c>
      <c r="AX1624" s="14" t="s">
        <v>73</v>
      </c>
      <c r="AY1624" s="232" t="s">
        <v>212</v>
      </c>
    </row>
    <row r="1625" spans="1:65" s="15" customFormat="1" ht="11.25">
      <c r="B1625" s="233"/>
      <c r="C1625" s="234"/>
      <c r="D1625" s="208" t="s">
        <v>222</v>
      </c>
      <c r="E1625" s="235" t="s">
        <v>21</v>
      </c>
      <c r="F1625" s="236" t="s">
        <v>226</v>
      </c>
      <c r="G1625" s="234"/>
      <c r="H1625" s="237">
        <v>8.4320000000000004</v>
      </c>
      <c r="I1625" s="238"/>
      <c r="J1625" s="234"/>
      <c r="K1625" s="234"/>
      <c r="L1625" s="239"/>
      <c r="M1625" s="240"/>
      <c r="N1625" s="241"/>
      <c r="O1625" s="241"/>
      <c r="P1625" s="241"/>
      <c r="Q1625" s="241"/>
      <c r="R1625" s="241"/>
      <c r="S1625" s="241"/>
      <c r="T1625" s="242"/>
      <c r="AT1625" s="243" t="s">
        <v>222</v>
      </c>
      <c r="AU1625" s="243" t="s">
        <v>81</v>
      </c>
      <c r="AV1625" s="15" t="s">
        <v>88</v>
      </c>
      <c r="AW1625" s="15" t="s">
        <v>34</v>
      </c>
      <c r="AX1625" s="15" t="s">
        <v>79</v>
      </c>
      <c r="AY1625" s="243" t="s">
        <v>212</v>
      </c>
    </row>
    <row r="1626" spans="1:65" s="12" customFormat="1" ht="25.9" customHeight="1">
      <c r="B1626" s="179"/>
      <c r="C1626" s="180"/>
      <c r="D1626" s="181" t="s">
        <v>72</v>
      </c>
      <c r="E1626" s="182" t="s">
        <v>328</v>
      </c>
      <c r="F1626" s="182" t="s">
        <v>2257</v>
      </c>
      <c r="G1626" s="180"/>
      <c r="H1626" s="180"/>
      <c r="I1626" s="183"/>
      <c r="J1626" s="184">
        <f>BK1626</f>
        <v>0</v>
      </c>
      <c r="K1626" s="180"/>
      <c r="L1626" s="185"/>
      <c r="M1626" s="186"/>
      <c r="N1626" s="187"/>
      <c r="O1626" s="187"/>
      <c r="P1626" s="188">
        <f>P1627</f>
        <v>0</v>
      </c>
      <c r="Q1626" s="187"/>
      <c r="R1626" s="188">
        <f>R1627</f>
        <v>0</v>
      </c>
      <c r="S1626" s="187"/>
      <c r="T1626" s="189">
        <f>T1627</f>
        <v>0</v>
      </c>
      <c r="AR1626" s="190" t="s">
        <v>88</v>
      </c>
      <c r="AT1626" s="191" t="s">
        <v>72</v>
      </c>
      <c r="AU1626" s="191" t="s">
        <v>73</v>
      </c>
      <c r="AY1626" s="190" t="s">
        <v>212</v>
      </c>
      <c r="BK1626" s="192">
        <f>BK1627</f>
        <v>0</v>
      </c>
    </row>
    <row r="1627" spans="1:65" s="12" customFormat="1" ht="22.9" customHeight="1">
      <c r="B1627" s="179"/>
      <c r="C1627" s="180"/>
      <c r="D1627" s="181" t="s">
        <v>72</v>
      </c>
      <c r="E1627" s="193" t="s">
        <v>2258</v>
      </c>
      <c r="F1627" s="193" t="s">
        <v>2259</v>
      </c>
      <c r="G1627" s="180"/>
      <c r="H1627" s="180"/>
      <c r="I1627" s="183"/>
      <c r="J1627" s="194">
        <f>BK1627</f>
        <v>0</v>
      </c>
      <c r="K1627" s="180"/>
      <c r="L1627" s="185"/>
      <c r="M1627" s="186"/>
      <c r="N1627" s="187"/>
      <c r="O1627" s="187"/>
      <c r="P1627" s="188">
        <f>SUM(P1628:P1629)</f>
        <v>0</v>
      </c>
      <c r="Q1627" s="187"/>
      <c r="R1627" s="188">
        <f>SUM(R1628:R1629)</f>
        <v>0</v>
      </c>
      <c r="S1627" s="187"/>
      <c r="T1627" s="189">
        <f>SUM(T1628:T1629)</f>
        <v>0</v>
      </c>
      <c r="AR1627" s="190" t="s">
        <v>88</v>
      </c>
      <c r="AT1627" s="191" t="s">
        <v>72</v>
      </c>
      <c r="AU1627" s="191" t="s">
        <v>79</v>
      </c>
      <c r="AY1627" s="190" t="s">
        <v>212</v>
      </c>
      <c r="BK1627" s="192">
        <f>SUM(BK1628:BK1629)</f>
        <v>0</v>
      </c>
    </row>
    <row r="1628" spans="1:65" s="2" customFormat="1" ht="16.5" customHeight="1">
      <c r="A1628" s="36"/>
      <c r="B1628" s="37"/>
      <c r="C1628" s="195" t="s">
        <v>2260</v>
      </c>
      <c r="D1628" s="195" t="s">
        <v>214</v>
      </c>
      <c r="E1628" s="196" t="s">
        <v>2261</v>
      </c>
      <c r="F1628" s="197" t="s">
        <v>2262</v>
      </c>
      <c r="G1628" s="198" t="s">
        <v>1141</v>
      </c>
      <c r="H1628" s="199">
        <v>5</v>
      </c>
      <c r="I1628" s="200"/>
      <c r="J1628" s="201">
        <f>ROUND(I1628*H1628,2)</f>
        <v>0</v>
      </c>
      <c r="K1628" s="197" t="s">
        <v>21</v>
      </c>
      <c r="L1628" s="41"/>
      <c r="M1628" s="202" t="s">
        <v>21</v>
      </c>
      <c r="N1628" s="203" t="s">
        <v>44</v>
      </c>
      <c r="O1628" s="66"/>
      <c r="P1628" s="204">
        <f>O1628*H1628</f>
        <v>0</v>
      </c>
      <c r="Q1628" s="204">
        <v>0</v>
      </c>
      <c r="R1628" s="204">
        <f>Q1628*H1628</f>
        <v>0</v>
      </c>
      <c r="S1628" s="204">
        <v>0</v>
      </c>
      <c r="T1628" s="205">
        <f>S1628*H1628</f>
        <v>0</v>
      </c>
      <c r="U1628" s="36"/>
      <c r="V1628" s="36"/>
      <c r="W1628" s="36"/>
      <c r="X1628" s="36"/>
      <c r="Y1628" s="36"/>
      <c r="Z1628" s="36"/>
      <c r="AA1628" s="36"/>
      <c r="AB1628" s="36"/>
      <c r="AC1628" s="36"/>
      <c r="AD1628" s="36"/>
      <c r="AE1628" s="36"/>
      <c r="AR1628" s="206" t="s">
        <v>658</v>
      </c>
      <c r="AT1628" s="206" t="s">
        <v>214</v>
      </c>
      <c r="AU1628" s="206" t="s">
        <v>81</v>
      </c>
      <c r="AY1628" s="19" t="s">
        <v>212</v>
      </c>
      <c r="BE1628" s="207">
        <f>IF(N1628="základní",J1628,0)</f>
        <v>0</v>
      </c>
      <c r="BF1628" s="207">
        <f>IF(N1628="snížená",J1628,0)</f>
        <v>0</v>
      </c>
      <c r="BG1628" s="207">
        <f>IF(N1628="zákl. přenesená",J1628,0)</f>
        <v>0</v>
      </c>
      <c r="BH1628" s="207">
        <f>IF(N1628="sníž. přenesená",J1628,0)</f>
        <v>0</v>
      </c>
      <c r="BI1628" s="207">
        <f>IF(N1628="nulová",J1628,0)</f>
        <v>0</v>
      </c>
      <c r="BJ1628" s="19" t="s">
        <v>79</v>
      </c>
      <c r="BK1628" s="207">
        <f>ROUND(I1628*H1628,2)</f>
        <v>0</v>
      </c>
      <c r="BL1628" s="19" t="s">
        <v>658</v>
      </c>
      <c r="BM1628" s="206" t="s">
        <v>2263</v>
      </c>
    </row>
    <row r="1629" spans="1:65" s="2" customFormat="1" ht="29.25">
      <c r="A1629" s="36"/>
      <c r="B1629" s="37"/>
      <c r="C1629" s="38"/>
      <c r="D1629" s="208" t="s">
        <v>292</v>
      </c>
      <c r="E1629" s="38"/>
      <c r="F1629" s="209" t="s">
        <v>2264</v>
      </c>
      <c r="G1629" s="38"/>
      <c r="H1629" s="38"/>
      <c r="I1629" s="119"/>
      <c r="J1629" s="38"/>
      <c r="K1629" s="38"/>
      <c r="L1629" s="41"/>
      <c r="M1629" s="266"/>
      <c r="N1629" s="267"/>
      <c r="O1629" s="268"/>
      <c r="P1629" s="268"/>
      <c r="Q1629" s="268"/>
      <c r="R1629" s="268"/>
      <c r="S1629" s="268"/>
      <c r="T1629" s="269"/>
      <c r="U1629" s="36"/>
      <c r="V1629" s="36"/>
      <c r="W1629" s="36"/>
      <c r="X1629" s="36"/>
      <c r="Y1629" s="36"/>
      <c r="Z1629" s="36"/>
      <c r="AA1629" s="36"/>
      <c r="AB1629" s="36"/>
      <c r="AC1629" s="36"/>
      <c r="AD1629" s="36"/>
      <c r="AE1629" s="36"/>
      <c r="AT1629" s="19" t="s">
        <v>292</v>
      </c>
      <c r="AU1629" s="19" t="s">
        <v>81</v>
      </c>
    </row>
    <row r="1630" spans="1:65" s="2" customFormat="1" ht="6.95" customHeight="1">
      <c r="A1630" s="36"/>
      <c r="B1630" s="49"/>
      <c r="C1630" s="50"/>
      <c r="D1630" s="50"/>
      <c r="E1630" s="50"/>
      <c r="F1630" s="50"/>
      <c r="G1630" s="50"/>
      <c r="H1630" s="50"/>
      <c r="I1630" s="145"/>
      <c r="J1630" s="50"/>
      <c r="K1630" s="50"/>
      <c r="L1630" s="41"/>
      <c r="M1630" s="36"/>
      <c r="O1630" s="36"/>
      <c r="P1630" s="36"/>
      <c r="Q1630" s="36"/>
      <c r="R1630" s="36"/>
      <c r="S1630" s="36"/>
      <c r="T1630" s="36"/>
      <c r="U1630" s="36"/>
      <c r="V1630" s="36"/>
      <c r="W1630" s="36"/>
      <c r="X1630" s="36"/>
      <c r="Y1630" s="36"/>
      <c r="Z1630" s="36"/>
      <c r="AA1630" s="36"/>
      <c r="AB1630" s="36"/>
      <c r="AC1630" s="36"/>
      <c r="AD1630" s="36"/>
      <c r="AE1630" s="36"/>
    </row>
  </sheetData>
  <sheetProtection algorithmName="SHA-512" hashValue="BSX8umkOe7aPzclCKgMjH7wcVKeQmsbutUOf8NGyNlTis527l6RuH1bh/gRvJCXyeazfpWVoRuYpybTmSMa1mA==" saltValue="mTgUaDZ9cGdajUcYTJTlvce4b8uHUNhJfKFmtA3dCFMaZipx9rp4P7JsUj1n4WlwJxxg25w76Ki6GvMg9XFBGw==" spinCount="100000" sheet="1" objects="1" scenarios="1" formatColumns="0" formatRows="0" autoFilter="0"/>
  <autoFilter ref="C117:K1629"/>
  <mergeCells count="15">
    <mergeCell ref="E104:H104"/>
    <mergeCell ref="E108:H108"/>
    <mergeCell ref="E106:H106"/>
    <mergeCell ref="E110:H11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2:BM12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97</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2265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36</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2266</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ROUND(J95,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ROUND((SUM(BE95:BE126)),  2)</f>
        <v>0</v>
      </c>
      <c r="G37" s="36"/>
      <c r="H37" s="36"/>
      <c r="I37" s="134">
        <v>0.21</v>
      </c>
      <c r="J37" s="133">
        <f>ROUND(((SUM(BE95:BE126))*I37),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ROUND((SUM(BF95:BF126)),  2)</f>
        <v>0</v>
      </c>
      <c r="G38" s="36"/>
      <c r="H38" s="36"/>
      <c r="I38" s="134">
        <v>0.15</v>
      </c>
      <c r="J38" s="133">
        <f>ROUND(((SUM(BF95:BF126))*I38),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ROUND((SUM(BG95:BG126)),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ROUND((SUM(BH95:BH126)),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ROUND((SUM(BI95:BI126)),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2019/49-1-1-1b - D.1.1b-Demolice stávajícího objektu</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J95</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170</v>
      </c>
      <c r="E68" s="157"/>
      <c r="F68" s="157"/>
      <c r="G68" s="157"/>
      <c r="H68" s="157"/>
      <c r="I68" s="158"/>
      <c r="J68" s="159">
        <f>J96</f>
        <v>0</v>
      </c>
      <c r="K68" s="155"/>
      <c r="L68" s="160"/>
    </row>
    <row r="69" spans="1:47" s="10" customFormat="1" ht="19.899999999999999" customHeight="1">
      <c r="B69" s="161"/>
      <c r="C69" s="98"/>
      <c r="D69" s="162" t="s">
        <v>176</v>
      </c>
      <c r="E69" s="163"/>
      <c r="F69" s="163"/>
      <c r="G69" s="163"/>
      <c r="H69" s="163"/>
      <c r="I69" s="164"/>
      <c r="J69" s="165">
        <f>J97</f>
        <v>0</v>
      </c>
      <c r="K69" s="98"/>
      <c r="L69" s="166"/>
    </row>
    <row r="70" spans="1:47" s="10" customFormat="1" ht="14.85" customHeight="1">
      <c r="B70" s="161"/>
      <c r="C70" s="98"/>
      <c r="D70" s="162" t="s">
        <v>2267</v>
      </c>
      <c r="E70" s="163"/>
      <c r="F70" s="163"/>
      <c r="G70" s="163"/>
      <c r="H70" s="163"/>
      <c r="I70" s="164"/>
      <c r="J70" s="165">
        <f>J106</f>
        <v>0</v>
      </c>
      <c r="K70" s="98"/>
      <c r="L70" s="166"/>
    </row>
    <row r="71" spans="1:47" s="10" customFormat="1" ht="19.899999999999999" customHeight="1">
      <c r="B71" s="161"/>
      <c r="C71" s="98"/>
      <c r="D71" s="162" t="s">
        <v>177</v>
      </c>
      <c r="E71" s="163"/>
      <c r="F71" s="163"/>
      <c r="G71" s="163"/>
      <c r="H71" s="163"/>
      <c r="I71" s="164"/>
      <c r="J71" s="165">
        <f>J109</f>
        <v>0</v>
      </c>
      <c r="K71" s="98"/>
      <c r="L71" s="166"/>
    </row>
    <row r="72" spans="1:47" s="2" customFormat="1" ht="21.75" customHeight="1">
      <c r="A72" s="36"/>
      <c r="B72" s="37"/>
      <c r="C72" s="38"/>
      <c r="D72" s="38"/>
      <c r="E72" s="38"/>
      <c r="F72" s="38"/>
      <c r="G72" s="38"/>
      <c r="H72" s="38"/>
      <c r="I72" s="119"/>
      <c r="J72" s="38"/>
      <c r="K72" s="38"/>
      <c r="L72" s="120"/>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145"/>
      <c r="J73" s="50"/>
      <c r="K73" s="50"/>
      <c r="L73" s="120"/>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148"/>
      <c r="J77" s="52"/>
      <c r="K77" s="52"/>
      <c r="L77" s="120"/>
      <c r="S77" s="36"/>
      <c r="T77" s="36"/>
      <c r="U77" s="36"/>
      <c r="V77" s="36"/>
      <c r="W77" s="36"/>
      <c r="X77" s="36"/>
      <c r="Y77" s="36"/>
      <c r="Z77" s="36"/>
      <c r="AA77" s="36"/>
      <c r="AB77" s="36"/>
      <c r="AC77" s="36"/>
      <c r="AD77" s="36"/>
      <c r="AE77" s="36"/>
    </row>
    <row r="78" spans="1:47" s="2" customFormat="1" ht="24.95" customHeight="1">
      <c r="A78" s="36"/>
      <c r="B78" s="37"/>
      <c r="C78" s="25" t="s">
        <v>197</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6.5" customHeight="1">
      <c r="A81" s="36"/>
      <c r="B81" s="37"/>
      <c r="C81" s="38"/>
      <c r="D81" s="38"/>
      <c r="E81" s="419" t="str">
        <f>E7</f>
        <v>UPOL FTK-vstupní objekt</v>
      </c>
      <c r="F81" s="420"/>
      <c r="G81" s="420"/>
      <c r="H81" s="420"/>
      <c r="I81" s="119"/>
      <c r="J81" s="38"/>
      <c r="K81" s="38"/>
      <c r="L81" s="120"/>
      <c r="S81" s="36"/>
      <c r="T81" s="36"/>
      <c r="U81" s="36"/>
      <c r="V81" s="36"/>
      <c r="W81" s="36"/>
      <c r="X81" s="36"/>
      <c r="Y81" s="36"/>
      <c r="Z81" s="36"/>
      <c r="AA81" s="36"/>
      <c r="AB81" s="36"/>
      <c r="AC81" s="36"/>
      <c r="AD81" s="36"/>
      <c r="AE81" s="36"/>
    </row>
    <row r="82" spans="1:63" s="1" customFormat="1" ht="12" customHeight="1">
      <c r="B82" s="23"/>
      <c r="C82" s="31" t="s">
        <v>159</v>
      </c>
      <c r="D82" s="24"/>
      <c r="E82" s="24"/>
      <c r="F82" s="24"/>
      <c r="G82" s="24"/>
      <c r="H82" s="24"/>
      <c r="I82" s="110"/>
      <c r="J82" s="24"/>
      <c r="K82" s="24"/>
      <c r="L82" s="22"/>
    </row>
    <row r="83" spans="1:63" s="1" customFormat="1" ht="16.5" customHeight="1">
      <c r="B83" s="23"/>
      <c r="C83" s="24"/>
      <c r="D83" s="24"/>
      <c r="E83" s="419" t="s">
        <v>160</v>
      </c>
      <c r="F83" s="378"/>
      <c r="G83" s="378"/>
      <c r="H83" s="378"/>
      <c r="I83" s="110"/>
      <c r="J83" s="24"/>
      <c r="K83" s="24"/>
      <c r="L83" s="22"/>
    </row>
    <row r="84" spans="1:63" s="1" customFormat="1" ht="12" customHeight="1">
      <c r="B84" s="23"/>
      <c r="C84" s="31" t="s">
        <v>161</v>
      </c>
      <c r="D84" s="24"/>
      <c r="E84" s="24"/>
      <c r="F84" s="24"/>
      <c r="G84" s="24"/>
      <c r="H84" s="24"/>
      <c r="I84" s="110"/>
      <c r="J84" s="24"/>
      <c r="K84" s="24"/>
      <c r="L84" s="22"/>
    </row>
    <row r="85" spans="1:63" s="2" customFormat="1" ht="16.5" customHeight="1">
      <c r="A85" s="36"/>
      <c r="B85" s="37"/>
      <c r="C85" s="38"/>
      <c r="D85" s="38"/>
      <c r="E85" s="421" t="s">
        <v>162</v>
      </c>
      <c r="F85" s="422"/>
      <c r="G85" s="422"/>
      <c r="H85" s="422"/>
      <c r="I85" s="119"/>
      <c r="J85" s="38"/>
      <c r="K85" s="38"/>
      <c r="L85" s="120"/>
      <c r="S85" s="36"/>
      <c r="T85" s="36"/>
      <c r="U85" s="36"/>
      <c r="V85" s="36"/>
      <c r="W85" s="36"/>
      <c r="X85" s="36"/>
      <c r="Y85" s="36"/>
      <c r="Z85" s="36"/>
      <c r="AA85" s="36"/>
      <c r="AB85" s="36"/>
      <c r="AC85" s="36"/>
      <c r="AD85" s="36"/>
      <c r="AE85" s="36"/>
    </row>
    <row r="86" spans="1:63" s="2" customFormat="1" ht="12" customHeight="1">
      <c r="A86" s="36"/>
      <c r="B86" s="37"/>
      <c r="C86" s="31" t="s">
        <v>163</v>
      </c>
      <c r="D86" s="38"/>
      <c r="E86" s="38"/>
      <c r="F86" s="38"/>
      <c r="G86" s="38"/>
      <c r="H86" s="38"/>
      <c r="I86" s="119"/>
      <c r="J86" s="38"/>
      <c r="K86" s="38"/>
      <c r="L86" s="120"/>
      <c r="S86" s="36"/>
      <c r="T86" s="36"/>
      <c r="U86" s="36"/>
      <c r="V86" s="36"/>
      <c r="W86" s="36"/>
      <c r="X86" s="36"/>
      <c r="Y86" s="36"/>
      <c r="Z86" s="36"/>
      <c r="AA86" s="36"/>
      <c r="AB86" s="36"/>
      <c r="AC86" s="36"/>
      <c r="AD86" s="36"/>
      <c r="AE86" s="36"/>
    </row>
    <row r="87" spans="1:63" s="2" customFormat="1" ht="16.5" customHeight="1">
      <c r="A87" s="36"/>
      <c r="B87" s="37"/>
      <c r="C87" s="38"/>
      <c r="D87" s="38"/>
      <c r="E87" s="371" t="str">
        <f>E13</f>
        <v>2019/49-1-1-1b - D.1.1b-Demolice stávajícího objektu</v>
      </c>
      <c r="F87" s="422"/>
      <c r="G87" s="422"/>
      <c r="H87" s="422"/>
      <c r="I87" s="119"/>
      <c r="J87" s="38"/>
      <c r="K87" s="38"/>
      <c r="L87" s="120"/>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3" s="2" customFormat="1" ht="12" customHeight="1">
      <c r="A89" s="36"/>
      <c r="B89" s="37"/>
      <c r="C89" s="31" t="s">
        <v>22</v>
      </c>
      <c r="D89" s="38"/>
      <c r="E89" s="38"/>
      <c r="F89" s="29" t="str">
        <f>F16</f>
        <v xml:space="preserve"> </v>
      </c>
      <c r="G89" s="38"/>
      <c r="H89" s="38"/>
      <c r="I89" s="121" t="s">
        <v>24</v>
      </c>
      <c r="J89" s="61" t="str">
        <f>IF(J16="","",J16)</f>
        <v>13. 3. 2020</v>
      </c>
      <c r="K89" s="38"/>
      <c r="L89" s="120"/>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3" s="2" customFormat="1" ht="40.15" customHeight="1">
      <c r="A91" s="36"/>
      <c r="B91" s="37"/>
      <c r="C91" s="31" t="s">
        <v>26</v>
      </c>
      <c r="D91" s="38"/>
      <c r="E91" s="38"/>
      <c r="F91" s="29" t="str">
        <f>E19</f>
        <v>UPOL</v>
      </c>
      <c r="G91" s="38"/>
      <c r="H91" s="38"/>
      <c r="I91" s="121" t="s">
        <v>32</v>
      </c>
      <c r="J91" s="34" t="str">
        <f>E25</f>
        <v>HEXAPLAN INTERNATIONAL spol. s r.o.</v>
      </c>
      <c r="K91" s="38"/>
      <c r="L91" s="120"/>
      <c r="S91" s="36"/>
      <c r="T91" s="36"/>
      <c r="U91" s="36"/>
      <c r="V91" s="36"/>
      <c r="W91" s="36"/>
      <c r="X91" s="36"/>
      <c r="Y91" s="36"/>
      <c r="Z91" s="36"/>
      <c r="AA91" s="36"/>
      <c r="AB91" s="36"/>
      <c r="AC91" s="36"/>
      <c r="AD91" s="36"/>
      <c r="AE91" s="36"/>
    </row>
    <row r="92" spans="1:63" s="2" customFormat="1" ht="15.2" customHeight="1">
      <c r="A92" s="36"/>
      <c r="B92" s="37"/>
      <c r="C92" s="31" t="s">
        <v>30</v>
      </c>
      <c r="D92" s="38"/>
      <c r="E92" s="38"/>
      <c r="F92" s="29" t="str">
        <f>IF(E22="","",E22)</f>
        <v>Vyplň údaj</v>
      </c>
      <c r="G92" s="38"/>
      <c r="H92" s="38"/>
      <c r="I92" s="121" t="s">
        <v>35</v>
      </c>
      <c r="J92" s="34" t="str">
        <f>E28</f>
        <v>Ing.A.Hejmalová</v>
      </c>
      <c r="K92" s="38"/>
      <c r="L92" s="120"/>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63" s="11" customFormat="1" ht="29.25" customHeight="1">
      <c r="A94" s="167"/>
      <c r="B94" s="168"/>
      <c r="C94" s="169" t="s">
        <v>198</v>
      </c>
      <c r="D94" s="170" t="s">
        <v>58</v>
      </c>
      <c r="E94" s="170" t="s">
        <v>54</v>
      </c>
      <c r="F94" s="170" t="s">
        <v>55</v>
      </c>
      <c r="G94" s="170" t="s">
        <v>199</v>
      </c>
      <c r="H94" s="170" t="s">
        <v>200</v>
      </c>
      <c r="I94" s="171" t="s">
        <v>201</v>
      </c>
      <c r="J94" s="170" t="s">
        <v>168</v>
      </c>
      <c r="K94" s="172" t="s">
        <v>202</v>
      </c>
      <c r="L94" s="173"/>
      <c r="M94" s="70" t="s">
        <v>21</v>
      </c>
      <c r="N94" s="71" t="s">
        <v>43</v>
      </c>
      <c r="O94" s="71" t="s">
        <v>203</v>
      </c>
      <c r="P94" s="71" t="s">
        <v>204</v>
      </c>
      <c r="Q94" s="71" t="s">
        <v>205</v>
      </c>
      <c r="R94" s="71" t="s">
        <v>206</v>
      </c>
      <c r="S94" s="71" t="s">
        <v>207</v>
      </c>
      <c r="T94" s="72" t="s">
        <v>208</v>
      </c>
      <c r="U94" s="167"/>
      <c r="V94" s="167"/>
      <c r="W94" s="167"/>
      <c r="X94" s="167"/>
      <c r="Y94" s="167"/>
      <c r="Z94" s="167"/>
      <c r="AA94" s="167"/>
      <c r="AB94" s="167"/>
      <c r="AC94" s="167"/>
      <c r="AD94" s="167"/>
      <c r="AE94" s="167"/>
    </row>
    <row r="95" spans="1:63" s="2" customFormat="1" ht="22.9" customHeight="1">
      <c r="A95" s="36"/>
      <c r="B95" s="37"/>
      <c r="C95" s="77" t="s">
        <v>209</v>
      </c>
      <c r="D95" s="38"/>
      <c r="E95" s="38"/>
      <c r="F95" s="38"/>
      <c r="G95" s="38"/>
      <c r="H95" s="38"/>
      <c r="I95" s="119"/>
      <c r="J95" s="174">
        <f>BK95</f>
        <v>0</v>
      </c>
      <c r="K95" s="38"/>
      <c r="L95" s="41"/>
      <c r="M95" s="73"/>
      <c r="N95" s="175"/>
      <c r="O95" s="74"/>
      <c r="P95" s="176">
        <f>P96</f>
        <v>0</v>
      </c>
      <c r="Q95" s="74"/>
      <c r="R95" s="176">
        <f>R96</f>
        <v>0</v>
      </c>
      <c r="S95" s="74"/>
      <c r="T95" s="177">
        <f>T96</f>
        <v>109.17400000000001</v>
      </c>
      <c r="U95" s="36"/>
      <c r="V95" s="36"/>
      <c r="W95" s="36"/>
      <c r="X95" s="36"/>
      <c r="Y95" s="36"/>
      <c r="Z95" s="36"/>
      <c r="AA95" s="36"/>
      <c r="AB95" s="36"/>
      <c r="AC95" s="36"/>
      <c r="AD95" s="36"/>
      <c r="AE95" s="36"/>
      <c r="AT95" s="19" t="s">
        <v>72</v>
      </c>
      <c r="AU95" s="19" t="s">
        <v>169</v>
      </c>
      <c r="BK95" s="178">
        <f>BK96</f>
        <v>0</v>
      </c>
    </row>
    <row r="96" spans="1:63" s="12" customFormat="1" ht="25.9" customHeight="1">
      <c r="B96" s="179"/>
      <c r="C96" s="180"/>
      <c r="D96" s="181" t="s">
        <v>72</v>
      </c>
      <c r="E96" s="182" t="s">
        <v>210</v>
      </c>
      <c r="F96" s="182" t="s">
        <v>211</v>
      </c>
      <c r="G96" s="180"/>
      <c r="H96" s="180"/>
      <c r="I96" s="183"/>
      <c r="J96" s="184">
        <f>BK96</f>
        <v>0</v>
      </c>
      <c r="K96" s="180"/>
      <c r="L96" s="185"/>
      <c r="M96" s="186"/>
      <c r="N96" s="187"/>
      <c r="O96" s="187"/>
      <c r="P96" s="188">
        <f>P97+P109</f>
        <v>0</v>
      </c>
      <c r="Q96" s="187"/>
      <c r="R96" s="188">
        <f>R97+R109</f>
        <v>0</v>
      </c>
      <c r="S96" s="187"/>
      <c r="T96" s="189">
        <f>T97+T109</f>
        <v>109.17400000000001</v>
      </c>
      <c r="AR96" s="190" t="s">
        <v>79</v>
      </c>
      <c r="AT96" s="191" t="s">
        <v>72</v>
      </c>
      <c r="AU96" s="191" t="s">
        <v>73</v>
      </c>
      <c r="AY96" s="190" t="s">
        <v>212</v>
      </c>
      <c r="BK96" s="192">
        <f>BK97+BK109</f>
        <v>0</v>
      </c>
    </row>
    <row r="97" spans="1:65" s="12" customFormat="1" ht="22.9" customHeight="1">
      <c r="B97" s="179"/>
      <c r="C97" s="180"/>
      <c r="D97" s="181" t="s">
        <v>72</v>
      </c>
      <c r="E97" s="193" t="s">
        <v>275</v>
      </c>
      <c r="F97" s="193" t="s">
        <v>1017</v>
      </c>
      <c r="G97" s="180"/>
      <c r="H97" s="180"/>
      <c r="I97" s="183"/>
      <c r="J97" s="194">
        <f>BK97</f>
        <v>0</v>
      </c>
      <c r="K97" s="180"/>
      <c r="L97" s="185"/>
      <c r="M97" s="186"/>
      <c r="N97" s="187"/>
      <c r="O97" s="187"/>
      <c r="P97" s="188">
        <f>P98+SUM(P99:P106)</f>
        <v>0</v>
      </c>
      <c r="Q97" s="187"/>
      <c r="R97" s="188">
        <f>R98+SUM(R99:R106)</f>
        <v>0</v>
      </c>
      <c r="S97" s="187"/>
      <c r="T97" s="189">
        <f>T98+SUM(T99:T106)</f>
        <v>109.17400000000001</v>
      </c>
      <c r="AR97" s="190" t="s">
        <v>79</v>
      </c>
      <c r="AT97" s="191" t="s">
        <v>72</v>
      </c>
      <c r="AU97" s="191" t="s">
        <v>79</v>
      </c>
      <c r="AY97" s="190" t="s">
        <v>212</v>
      </c>
      <c r="BK97" s="192">
        <f>BK98+SUM(BK99:BK106)</f>
        <v>0</v>
      </c>
    </row>
    <row r="98" spans="1:65" s="2" customFormat="1" ht="21.75" customHeight="1">
      <c r="A98" s="36"/>
      <c r="B98" s="37"/>
      <c r="C98" s="195" t="s">
        <v>79</v>
      </c>
      <c r="D98" s="195" t="s">
        <v>214</v>
      </c>
      <c r="E98" s="196" t="s">
        <v>2268</v>
      </c>
      <c r="F98" s="197" t="s">
        <v>2269</v>
      </c>
      <c r="G98" s="198" t="s">
        <v>217</v>
      </c>
      <c r="H98" s="199">
        <v>167.96</v>
      </c>
      <c r="I98" s="200"/>
      <c r="J98" s="201">
        <f>ROUND(I98*H98,2)</f>
        <v>0</v>
      </c>
      <c r="K98" s="197" t="s">
        <v>218</v>
      </c>
      <c r="L98" s="41"/>
      <c r="M98" s="202" t="s">
        <v>21</v>
      </c>
      <c r="N98" s="203" t="s">
        <v>44</v>
      </c>
      <c r="O98" s="66"/>
      <c r="P98" s="204">
        <f>O98*H98</f>
        <v>0</v>
      </c>
      <c r="Q98" s="204">
        <v>0</v>
      </c>
      <c r="R98" s="204">
        <f>Q98*H98</f>
        <v>0</v>
      </c>
      <c r="S98" s="204">
        <v>0.65</v>
      </c>
      <c r="T98" s="205">
        <f>S98*H98</f>
        <v>109.17400000000001</v>
      </c>
      <c r="U98" s="36"/>
      <c r="V98" s="36"/>
      <c r="W98" s="36"/>
      <c r="X98" s="36"/>
      <c r="Y98" s="36"/>
      <c r="Z98" s="36"/>
      <c r="AA98" s="36"/>
      <c r="AB98" s="36"/>
      <c r="AC98" s="36"/>
      <c r="AD98" s="36"/>
      <c r="AE98" s="36"/>
      <c r="AR98" s="206" t="s">
        <v>93</v>
      </c>
      <c r="AT98" s="206" t="s">
        <v>214</v>
      </c>
      <c r="AU98" s="206" t="s">
        <v>81</v>
      </c>
      <c r="AY98" s="19" t="s">
        <v>212</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93</v>
      </c>
      <c r="BM98" s="206" t="s">
        <v>2270</v>
      </c>
    </row>
    <row r="99" spans="1:65" s="2" customFormat="1" ht="126.75">
      <c r="A99" s="36"/>
      <c r="B99" s="37"/>
      <c r="C99" s="38"/>
      <c r="D99" s="208" t="s">
        <v>220</v>
      </c>
      <c r="E99" s="38"/>
      <c r="F99" s="209" t="s">
        <v>2271</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220</v>
      </c>
      <c r="AU99" s="19" t="s">
        <v>81</v>
      </c>
    </row>
    <row r="100" spans="1:65" s="13" customFormat="1" ht="11.25">
      <c r="B100" s="212"/>
      <c r="C100" s="213"/>
      <c r="D100" s="208" t="s">
        <v>222</v>
      </c>
      <c r="E100" s="214" t="s">
        <v>21</v>
      </c>
      <c r="F100" s="215" t="s">
        <v>2272</v>
      </c>
      <c r="G100" s="213"/>
      <c r="H100" s="214" t="s">
        <v>21</v>
      </c>
      <c r="I100" s="216"/>
      <c r="J100" s="213"/>
      <c r="K100" s="213"/>
      <c r="L100" s="217"/>
      <c r="M100" s="218"/>
      <c r="N100" s="219"/>
      <c r="O100" s="219"/>
      <c r="P100" s="219"/>
      <c r="Q100" s="219"/>
      <c r="R100" s="219"/>
      <c r="S100" s="219"/>
      <c r="T100" s="220"/>
      <c r="AT100" s="221" t="s">
        <v>222</v>
      </c>
      <c r="AU100" s="221" t="s">
        <v>81</v>
      </c>
      <c r="AV100" s="13" t="s">
        <v>79</v>
      </c>
      <c r="AW100" s="13" t="s">
        <v>34</v>
      </c>
      <c r="AX100" s="13" t="s">
        <v>73</v>
      </c>
      <c r="AY100" s="221" t="s">
        <v>212</v>
      </c>
    </row>
    <row r="101" spans="1:65" s="14" customFormat="1" ht="11.25">
      <c r="B101" s="222"/>
      <c r="C101" s="223"/>
      <c r="D101" s="208" t="s">
        <v>222</v>
      </c>
      <c r="E101" s="224" t="s">
        <v>21</v>
      </c>
      <c r="F101" s="225" t="s">
        <v>2273</v>
      </c>
      <c r="G101" s="223"/>
      <c r="H101" s="226">
        <v>165.61500000000001</v>
      </c>
      <c r="I101" s="227"/>
      <c r="J101" s="223"/>
      <c r="K101" s="223"/>
      <c r="L101" s="228"/>
      <c r="M101" s="229"/>
      <c r="N101" s="230"/>
      <c r="O101" s="230"/>
      <c r="P101" s="230"/>
      <c r="Q101" s="230"/>
      <c r="R101" s="230"/>
      <c r="S101" s="230"/>
      <c r="T101" s="231"/>
      <c r="AT101" s="232" t="s">
        <v>222</v>
      </c>
      <c r="AU101" s="232" t="s">
        <v>81</v>
      </c>
      <c r="AV101" s="14" t="s">
        <v>81</v>
      </c>
      <c r="AW101" s="14" t="s">
        <v>34</v>
      </c>
      <c r="AX101" s="14" t="s">
        <v>73</v>
      </c>
      <c r="AY101" s="232" t="s">
        <v>212</v>
      </c>
    </row>
    <row r="102" spans="1:65" s="13" customFormat="1" ht="11.25">
      <c r="B102" s="212"/>
      <c r="C102" s="213"/>
      <c r="D102" s="208" t="s">
        <v>222</v>
      </c>
      <c r="E102" s="214" t="s">
        <v>21</v>
      </c>
      <c r="F102" s="215" t="s">
        <v>2274</v>
      </c>
      <c r="G102" s="213"/>
      <c r="H102" s="214" t="s">
        <v>21</v>
      </c>
      <c r="I102" s="216"/>
      <c r="J102" s="213"/>
      <c r="K102" s="213"/>
      <c r="L102" s="217"/>
      <c r="M102" s="218"/>
      <c r="N102" s="219"/>
      <c r="O102" s="219"/>
      <c r="P102" s="219"/>
      <c r="Q102" s="219"/>
      <c r="R102" s="219"/>
      <c r="S102" s="219"/>
      <c r="T102" s="220"/>
      <c r="AT102" s="221" t="s">
        <v>222</v>
      </c>
      <c r="AU102" s="221" t="s">
        <v>81</v>
      </c>
      <c r="AV102" s="13" t="s">
        <v>79</v>
      </c>
      <c r="AW102" s="13" t="s">
        <v>34</v>
      </c>
      <c r="AX102" s="13" t="s">
        <v>73</v>
      </c>
      <c r="AY102" s="221" t="s">
        <v>212</v>
      </c>
    </row>
    <row r="103" spans="1:65" s="14" customFormat="1" ht="11.25">
      <c r="B103" s="222"/>
      <c r="C103" s="223"/>
      <c r="D103" s="208" t="s">
        <v>222</v>
      </c>
      <c r="E103" s="224" t="s">
        <v>21</v>
      </c>
      <c r="F103" s="225" t="s">
        <v>2275</v>
      </c>
      <c r="G103" s="223"/>
      <c r="H103" s="226">
        <v>2.0750000000000002</v>
      </c>
      <c r="I103" s="227"/>
      <c r="J103" s="223"/>
      <c r="K103" s="223"/>
      <c r="L103" s="228"/>
      <c r="M103" s="229"/>
      <c r="N103" s="230"/>
      <c r="O103" s="230"/>
      <c r="P103" s="230"/>
      <c r="Q103" s="230"/>
      <c r="R103" s="230"/>
      <c r="S103" s="230"/>
      <c r="T103" s="231"/>
      <c r="AT103" s="232" t="s">
        <v>222</v>
      </c>
      <c r="AU103" s="232" t="s">
        <v>81</v>
      </c>
      <c r="AV103" s="14" t="s">
        <v>81</v>
      </c>
      <c r="AW103" s="14" t="s">
        <v>34</v>
      </c>
      <c r="AX103" s="14" t="s">
        <v>73</v>
      </c>
      <c r="AY103" s="232" t="s">
        <v>212</v>
      </c>
    </row>
    <row r="104" spans="1:65" s="14" customFormat="1" ht="11.25">
      <c r="B104" s="222"/>
      <c r="C104" s="223"/>
      <c r="D104" s="208" t="s">
        <v>222</v>
      </c>
      <c r="E104" s="224" t="s">
        <v>21</v>
      </c>
      <c r="F104" s="225" t="s">
        <v>2276</v>
      </c>
      <c r="G104" s="223"/>
      <c r="H104" s="226">
        <v>0.27</v>
      </c>
      <c r="I104" s="227"/>
      <c r="J104" s="223"/>
      <c r="K104" s="223"/>
      <c r="L104" s="228"/>
      <c r="M104" s="229"/>
      <c r="N104" s="230"/>
      <c r="O104" s="230"/>
      <c r="P104" s="230"/>
      <c r="Q104" s="230"/>
      <c r="R104" s="230"/>
      <c r="S104" s="230"/>
      <c r="T104" s="231"/>
      <c r="AT104" s="232" t="s">
        <v>222</v>
      </c>
      <c r="AU104" s="232" t="s">
        <v>81</v>
      </c>
      <c r="AV104" s="14" t="s">
        <v>81</v>
      </c>
      <c r="AW104" s="14" t="s">
        <v>34</v>
      </c>
      <c r="AX104" s="14" t="s">
        <v>73</v>
      </c>
      <c r="AY104" s="232" t="s">
        <v>212</v>
      </c>
    </row>
    <row r="105" spans="1:65" s="15" customFormat="1" ht="11.25">
      <c r="B105" s="233"/>
      <c r="C105" s="234"/>
      <c r="D105" s="208" t="s">
        <v>222</v>
      </c>
      <c r="E105" s="235" t="s">
        <v>21</v>
      </c>
      <c r="F105" s="236" t="s">
        <v>226</v>
      </c>
      <c r="G105" s="234"/>
      <c r="H105" s="237">
        <v>167.96</v>
      </c>
      <c r="I105" s="238"/>
      <c r="J105" s="234"/>
      <c r="K105" s="234"/>
      <c r="L105" s="239"/>
      <c r="M105" s="240"/>
      <c r="N105" s="241"/>
      <c r="O105" s="241"/>
      <c r="P105" s="241"/>
      <c r="Q105" s="241"/>
      <c r="R105" s="241"/>
      <c r="S105" s="241"/>
      <c r="T105" s="242"/>
      <c r="AT105" s="243" t="s">
        <v>222</v>
      </c>
      <c r="AU105" s="243" t="s">
        <v>81</v>
      </c>
      <c r="AV105" s="15" t="s">
        <v>88</v>
      </c>
      <c r="AW105" s="15" t="s">
        <v>34</v>
      </c>
      <c r="AX105" s="15" t="s">
        <v>79</v>
      </c>
      <c r="AY105" s="243" t="s">
        <v>212</v>
      </c>
    </row>
    <row r="106" spans="1:65" s="12" customFormat="1" ht="20.85" customHeight="1">
      <c r="B106" s="179"/>
      <c r="C106" s="180"/>
      <c r="D106" s="181" t="s">
        <v>72</v>
      </c>
      <c r="E106" s="193" t="s">
        <v>878</v>
      </c>
      <c r="F106" s="193" t="s">
        <v>2277</v>
      </c>
      <c r="G106" s="180"/>
      <c r="H106" s="180"/>
      <c r="I106" s="183"/>
      <c r="J106" s="194">
        <f>BK106</f>
        <v>0</v>
      </c>
      <c r="K106" s="180"/>
      <c r="L106" s="185"/>
      <c r="M106" s="186"/>
      <c r="N106" s="187"/>
      <c r="O106" s="187"/>
      <c r="P106" s="188">
        <f>SUM(P107:P108)</f>
        <v>0</v>
      </c>
      <c r="Q106" s="187"/>
      <c r="R106" s="188">
        <f>SUM(R107:R108)</f>
        <v>0</v>
      </c>
      <c r="S106" s="187"/>
      <c r="T106" s="189">
        <f>SUM(T107:T108)</f>
        <v>0</v>
      </c>
      <c r="AR106" s="190" t="s">
        <v>79</v>
      </c>
      <c r="AT106" s="191" t="s">
        <v>72</v>
      </c>
      <c r="AU106" s="191" t="s">
        <v>81</v>
      </c>
      <c r="AY106" s="190" t="s">
        <v>212</v>
      </c>
      <c r="BK106" s="192">
        <f>SUM(BK107:BK108)</f>
        <v>0</v>
      </c>
    </row>
    <row r="107" spans="1:65" s="2" customFormat="1" ht="16.5" customHeight="1">
      <c r="A107" s="36"/>
      <c r="B107" s="37"/>
      <c r="C107" s="195" t="s">
        <v>81</v>
      </c>
      <c r="D107" s="195" t="s">
        <v>214</v>
      </c>
      <c r="E107" s="196" t="s">
        <v>1129</v>
      </c>
      <c r="F107" s="197" t="s">
        <v>2278</v>
      </c>
      <c r="G107" s="198" t="s">
        <v>2279</v>
      </c>
      <c r="H107" s="199">
        <v>1</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93</v>
      </c>
      <c r="AT107" s="206" t="s">
        <v>214</v>
      </c>
      <c r="AU107" s="206" t="s">
        <v>88</v>
      </c>
      <c r="AY107" s="19" t="s">
        <v>212</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93</v>
      </c>
      <c r="BM107" s="206" t="s">
        <v>2280</v>
      </c>
    </row>
    <row r="108" spans="1:65" s="2" customFormat="1" ht="16.5" customHeight="1">
      <c r="A108" s="36"/>
      <c r="B108" s="37"/>
      <c r="C108" s="195" t="s">
        <v>88</v>
      </c>
      <c r="D108" s="195" t="s">
        <v>214</v>
      </c>
      <c r="E108" s="196" t="s">
        <v>1134</v>
      </c>
      <c r="F108" s="197" t="s">
        <v>2281</v>
      </c>
      <c r="G108" s="198" t="s">
        <v>1148</v>
      </c>
      <c r="H108" s="199">
        <v>1</v>
      </c>
      <c r="I108" s="200"/>
      <c r="J108" s="201">
        <f>ROUND(I108*H108,2)</f>
        <v>0</v>
      </c>
      <c r="K108" s="197" t="s">
        <v>21</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93</v>
      </c>
      <c r="AT108" s="206" t="s">
        <v>214</v>
      </c>
      <c r="AU108" s="206" t="s">
        <v>88</v>
      </c>
      <c r="AY108" s="19" t="s">
        <v>212</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93</v>
      </c>
      <c r="BM108" s="206" t="s">
        <v>2282</v>
      </c>
    </row>
    <row r="109" spans="1:65" s="12" customFormat="1" ht="22.9" customHeight="1">
      <c r="B109" s="179"/>
      <c r="C109" s="180"/>
      <c r="D109" s="181" t="s">
        <v>72</v>
      </c>
      <c r="E109" s="193" t="s">
        <v>1243</v>
      </c>
      <c r="F109" s="193" t="s">
        <v>1244</v>
      </c>
      <c r="G109" s="180"/>
      <c r="H109" s="180"/>
      <c r="I109" s="183"/>
      <c r="J109" s="194">
        <f>BK109</f>
        <v>0</v>
      </c>
      <c r="K109" s="180"/>
      <c r="L109" s="185"/>
      <c r="M109" s="186"/>
      <c r="N109" s="187"/>
      <c r="O109" s="187"/>
      <c r="P109" s="188">
        <f>SUM(P110:P126)</f>
        <v>0</v>
      </c>
      <c r="Q109" s="187"/>
      <c r="R109" s="188">
        <f>SUM(R110:R126)</f>
        <v>0</v>
      </c>
      <c r="S109" s="187"/>
      <c r="T109" s="189">
        <f>SUM(T110:T126)</f>
        <v>0</v>
      </c>
      <c r="AR109" s="190" t="s">
        <v>79</v>
      </c>
      <c r="AT109" s="191" t="s">
        <v>72</v>
      </c>
      <c r="AU109" s="191" t="s">
        <v>79</v>
      </c>
      <c r="AY109" s="190" t="s">
        <v>212</v>
      </c>
      <c r="BK109" s="192">
        <f>SUM(BK110:BK126)</f>
        <v>0</v>
      </c>
    </row>
    <row r="110" spans="1:65" s="2" customFormat="1" ht="16.5" customHeight="1">
      <c r="A110" s="36"/>
      <c r="B110" s="37"/>
      <c r="C110" s="195" t="s">
        <v>93</v>
      </c>
      <c r="D110" s="195" t="s">
        <v>214</v>
      </c>
      <c r="E110" s="196" t="s">
        <v>2283</v>
      </c>
      <c r="F110" s="197" t="s">
        <v>2284</v>
      </c>
      <c r="G110" s="198" t="s">
        <v>306</v>
      </c>
      <c r="H110" s="199">
        <v>109.17400000000001</v>
      </c>
      <c r="I110" s="200"/>
      <c r="J110" s="201">
        <f>ROUND(I110*H110,2)</f>
        <v>0</v>
      </c>
      <c r="K110" s="197" t="s">
        <v>218</v>
      </c>
      <c r="L110" s="41"/>
      <c r="M110" s="202" t="s">
        <v>21</v>
      </c>
      <c r="N110" s="203" t="s">
        <v>44</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93</v>
      </c>
      <c r="AT110" s="206" t="s">
        <v>214</v>
      </c>
      <c r="AU110" s="206" t="s">
        <v>81</v>
      </c>
      <c r="AY110" s="19" t="s">
        <v>212</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93</v>
      </c>
      <c r="BM110" s="206" t="s">
        <v>2285</v>
      </c>
    </row>
    <row r="111" spans="1:65" s="2" customFormat="1" ht="29.25">
      <c r="A111" s="36"/>
      <c r="B111" s="37"/>
      <c r="C111" s="38"/>
      <c r="D111" s="208" t="s">
        <v>220</v>
      </c>
      <c r="E111" s="38"/>
      <c r="F111" s="209" t="s">
        <v>2286</v>
      </c>
      <c r="G111" s="38"/>
      <c r="H111" s="38"/>
      <c r="I111" s="119"/>
      <c r="J111" s="38"/>
      <c r="K111" s="38"/>
      <c r="L111" s="41"/>
      <c r="M111" s="210"/>
      <c r="N111" s="211"/>
      <c r="O111" s="66"/>
      <c r="P111" s="66"/>
      <c r="Q111" s="66"/>
      <c r="R111" s="66"/>
      <c r="S111" s="66"/>
      <c r="T111" s="67"/>
      <c r="U111" s="36"/>
      <c r="V111" s="36"/>
      <c r="W111" s="36"/>
      <c r="X111" s="36"/>
      <c r="Y111" s="36"/>
      <c r="Z111" s="36"/>
      <c r="AA111" s="36"/>
      <c r="AB111" s="36"/>
      <c r="AC111" s="36"/>
      <c r="AD111" s="36"/>
      <c r="AE111" s="36"/>
      <c r="AT111" s="19" t="s">
        <v>220</v>
      </c>
      <c r="AU111" s="19" t="s">
        <v>81</v>
      </c>
    </row>
    <row r="112" spans="1:65" s="2" customFormat="1" ht="21.75" customHeight="1">
      <c r="A112" s="36"/>
      <c r="B112" s="37"/>
      <c r="C112" s="195" t="s">
        <v>251</v>
      </c>
      <c r="D112" s="195" t="s">
        <v>214</v>
      </c>
      <c r="E112" s="196" t="s">
        <v>2287</v>
      </c>
      <c r="F112" s="197" t="s">
        <v>2288</v>
      </c>
      <c r="G112" s="198" t="s">
        <v>306</v>
      </c>
      <c r="H112" s="199">
        <v>1091.74</v>
      </c>
      <c r="I112" s="200"/>
      <c r="J112" s="201">
        <f>ROUND(I112*H112,2)</f>
        <v>0</v>
      </c>
      <c r="K112" s="197" t="s">
        <v>218</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93</v>
      </c>
      <c r="AT112" s="206" t="s">
        <v>214</v>
      </c>
      <c r="AU112" s="206" t="s">
        <v>81</v>
      </c>
      <c r="AY112" s="19" t="s">
        <v>212</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93</v>
      </c>
      <c r="BM112" s="206" t="s">
        <v>2289</v>
      </c>
    </row>
    <row r="113" spans="1:65" s="2" customFormat="1" ht="29.25">
      <c r="A113" s="36"/>
      <c r="B113" s="37"/>
      <c r="C113" s="38"/>
      <c r="D113" s="208" t="s">
        <v>220</v>
      </c>
      <c r="E113" s="38"/>
      <c r="F113" s="209" t="s">
        <v>2286</v>
      </c>
      <c r="G113" s="38"/>
      <c r="H113" s="38"/>
      <c r="I113" s="119"/>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220</v>
      </c>
      <c r="AU113" s="19" t="s">
        <v>81</v>
      </c>
    </row>
    <row r="114" spans="1:65" s="14" customFormat="1" ht="11.25">
      <c r="B114" s="222"/>
      <c r="C114" s="223"/>
      <c r="D114" s="208" t="s">
        <v>222</v>
      </c>
      <c r="E114" s="223"/>
      <c r="F114" s="225" t="s">
        <v>2290</v>
      </c>
      <c r="G114" s="223"/>
      <c r="H114" s="226">
        <v>1091.74</v>
      </c>
      <c r="I114" s="227"/>
      <c r="J114" s="223"/>
      <c r="K114" s="223"/>
      <c r="L114" s="228"/>
      <c r="M114" s="229"/>
      <c r="N114" s="230"/>
      <c r="O114" s="230"/>
      <c r="P114" s="230"/>
      <c r="Q114" s="230"/>
      <c r="R114" s="230"/>
      <c r="S114" s="230"/>
      <c r="T114" s="231"/>
      <c r="AT114" s="232" t="s">
        <v>222</v>
      </c>
      <c r="AU114" s="232" t="s">
        <v>81</v>
      </c>
      <c r="AV114" s="14" t="s">
        <v>81</v>
      </c>
      <c r="AW114" s="14" t="s">
        <v>4</v>
      </c>
      <c r="AX114" s="14" t="s">
        <v>79</v>
      </c>
      <c r="AY114" s="232" t="s">
        <v>212</v>
      </c>
    </row>
    <row r="115" spans="1:65" s="2" customFormat="1" ht="16.5" customHeight="1">
      <c r="A115" s="36"/>
      <c r="B115" s="37"/>
      <c r="C115" s="195" t="s">
        <v>256</v>
      </c>
      <c r="D115" s="195" t="s">
        <v>214</v>
      </c>
      <c r="E115" s="196" t="s">
        <v>2291</v>
      </c>
      <c r="F115" s="197" t="s">
        <v>2292</v>
      </c>
      <c r="G115" s="198" t="s">
        <v>306</v>
      </c>
      <c r="H115" s="199">
        <v>109.17400000000001</v>
      </c>
      <c r="I115" s="200"/>
      <c r="J115" s="201">
        <f>ROUND(I115*H115,2)</f>
        <v>0</v>
      </c>
      <c r="K115" s="197" t="s">
        <v>218</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93</v>
      </c>
      <c r="AT115" s="206" t="s">
        <v>214</v>
      </c>
      <c r="AU115" s="206" t="s">
        <v>81</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93</v>
      </c>
      <c r="BM115" s="206" t="s">
        <v>2293</v>
      </c>
    </row>
    <row r="116" spans="1:65" s="2" customFormat="1" ht="39">
      <c r="A116" s="36"/>
      <c r="B116" s="37"/>
      <c r="C116" s="38"/>
      <c r="D116" s="208" t="s">
        <v>220</v>
      </c>
      <c r="E116" s="38"/>
      <c r="F116" s="209" t="s">
        <v>2294</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220</v>
      </c>
      <c r="AU116" s="19" t="s">
        <v>81</v>
      </c>
    </row>
    <row r="117" spans="1:65" s="2" customFormat="1" ht="21.75" customHeight="1">
      <c r="A117" s="36"/>
      <c r="B117" s="37"/>
      <c r="C117" s="195" t="s">
        <v>264</v>
      </c>
      <c r="D117" s="195" t="s">
        <v>214</v>
      </c>
      <c r="E117" s="196" t="s">
        <v>2295</v>
      </c>
      <c r="F117" s="197" t="s">
        <v>2296</v>
      </c>
      <c r="G117" s="198" t="s">
        <v>306</v>
      </c>
      <c r="H117" s="199">
        <v>109.17400000000001</v>
      </c>
      <c r="I117" s="200"/>
      <c r="J117" s="201">
        <f>ROUND(I117*H117,2)</f>
        <v>0</v>
      </c>
      <c r="K117" s="197" t="s">
        <v>218</v>
      </c>
      <c r="L117" s="41"/>
      <c r="M117" s="202" t="s">
        <v>21</v>
      </c>
      <c r="N117" s="203" t="s">
        <v>44</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93</v>
      </c>
      <c r="AT117" s="206" t="s">
        <v>214</v>
      </c>
      <c r="AU117" s="206" t="s">
        <v>81</v>
      </c>
      <c r="AY117" s="19" t="s">
        <v>212</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93</v>
      </c>
      <c r="BM117" s="206" t="s">
        <v>2297</v>
      </c>
    </row>
    <row r="118" spans="1:65" s="2" customFormat="1" ht="107.25">
      <c r="A118" s="36"/>
      <c r="B118" s="37"/>
      <c r="C118" s="38"/>
      <c r="D118" s="208" t="s">
        <v>220</v>
      </c>
      <c r="E118" s="38"/>
      <c r="F118" s="209" t="s">
        <v>1249</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220</v>
      </c>
      <c r="AU118" s="19" t="s">
        <v>81</v>
      </c>
    </row>
    <row r="119" spans="1:65" s="2" customFormat="1" ht="16.5" customHeight="1">
      <c r="A119" s="36"/>
      <c r="B119" s="37"/>
      <c r="C119" s="195" t="s">
        <v>269</v>
      </c>
      <c r="D119" s="195" t="s">
        <v>214</v>
      </c>
      <c r="E119" s="196" t="s">
        <v>2298</v>
      </c>
      <c r="F119" s="197" t="s">
        <v>2299</v>
      </c>
      <c r="G119" s="198" t="s">
        <v>146</v>
      </c>
      <c r="H119" s="199">
        <v>18</v>
      </c>
      <c r="I119" s="200"/>
      <c r="J119" s="201">
        <f>ROUND(I119*H119,2)</f>
        <v>0</v>
      </c>
      <c r="K119" s="197" t="s">
        <v>218</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93</v>
      </c>
      <c r="AT119" s="206" t="s">
        <v>214</v>
      </c>
      <c r="AU119" s="206" t="s">
        <v>81</v>
      </c>
      <c r="AY119" s="19" t="s">
        <v>212</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93</v>
      </c>
      <c r="BM119" s="206" t="s">
        <v>2300</v>
      </c>
    </row>
    <row r="120" spans="1:65" s="2" customFormat="1" ht="58.5">
      <c r="A120" s="36"/>
      <c r="B120" s="37"/>
      <c r="C120" s="38"/>
      <c r="D120" s="208" t="s">
        <v>220</v>
      </c>
      <c r="E120" s="38"/>
      <c r="F120" s="209" t="s">
        <v>2301</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220</v>
      </c>
      <c r="AU120" s="19" t="s">
        <v>81</v>
      </c>
    </row>
    <row r="121" spans="1:65" s="14" customFormat="1" ht="11.25">
      <c r="B121" s="222"/>
      <c r="C121" s="223"/>
      <c r="D121" s="208" t="s">
        <v>222</v>
      </c>
      <c r="E121" s="224" t="s">
        <v>21</v>
      </c>
      <c r="F121" s="225" t="s">
        <v>341</v>
      </c>
      <c r="G121" s="223"/>
      <c r="H121" s="226">
        <v>18</v>
      </c>
      <c r="I121" s="227"/>
      <c r="J121" s="223"/>
      <c r="K121" s="223"/>
      <c r="L121" s="228"/>
      <c r="M121" s="229"/>
      <c r="N121" s="230"/>
      <c r="O121" s="230"/>
      <c r="P121" s="230"/>
      <c r="Q121" s="230"/>
      <c r="R121" s="230"/>
      <c r="S121" s="230"/>
      <c r="T121" s="231"/>
      <c r="AT121" s="232" t="s">
        <v>222</v>
      </c>
      <c r="AU121" s="232" t="s">
        <v>81</v>
      </c>
      <c r="AV121" s="14" t="s">
        <v>81</v>
      </c>
      <c r="AW121" s="14" t="s">
        <v>34</v>
      </c>
      <c r="AX121" s="14" t="s">
        <v>79</v>
      </c>
      <c r="AY121" s="232" t="s">
        <v>212</v>
      </c>
    </row>
    <row r="122" spans="1:65" s="2" customFormat="1" ht="21.75" customHeight="1">
      <c r="A122" s="36"/>
      <c r="B122" s="37"/>
      <c r="C122" s="195" t="s">
        <v>275</v>
      </c>
      <c r="D122" s="195" t="s">
        <v>214</v>
      </c>
      <c r="E122" s="196" t="s">
        <v>2302</v>
      </c>
      <c r="F122" s="197" t="s">
        <v>2303</v>
      </c>
      <c r="G122" s="198" t="s">
        <v>146</v>
      </c>
      <c r="H122" s="199">
        <v>270</v>
      </c>
      <c r="I122" s="200"/>
      <c r="J122" s="201">
        <f>ROUND(I122*H122,2)</f>
        <v>0</v>
      </c>
      <c r="K122" s="197" t="s">
        <v>218</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93</v>
      </c>
      <c r="AT122" s="206" t="s">
        <v>214</v>
      </c>
      <c r="AU122" s="206" t="s">
        <v>81</v>
      </c>
      <c r="AY122" s="19" t="s">
        <v>212</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93</v>
      </c>
      <c r="BM122" s="206" t="s">
        <v>2304</v>
      </c>
    </row>
    <row r="123" spans="1:65" s="2" customFormat="1" ht="58.5">
      <c r="A123" s="36"/>
      <c r="B123" s="37"/>
      <c r="C123" s="38"/>
      <c r="D123" s="208" t="s">
        <v>220</v>
      </c>
      <c r="E123" s="38"/>
      <c r="F123" s="209" t="s">
        <v>2301</v>
      </c>
      <c r="G123" s="38"/>
      <c r="H123" s="38"/>
      <c r="I123" s="119"/>
      <c r="J123" s="38"/>
      <c r="K123" s="38"/>
      <c r="L123" s="41"/>
      <c r="M123" s="210"/>
      <c r="N123" s="211"/>
      <c r="O123" s="66"/>
      <c r="P123" s="66"/>
      <c r="Q123" s="66"/>
      <c r="R123" s="66"/>
      <c r="S123" s="66"/>
      <c r="T123" s="67"/>
      <c r="U123" s="36"/>
      <c r="V123" s="36"/>
      <c r="W123" s="36"/>
      <c r="X123" s="36"/>
      <c r="Y123" s="36"/>
      <c r="Z123" s="36"/>
      <c r="AA123" s="36"/>
      <c r="AB123" s="36"/>
      <c r="AC123" s="36"/>
      <c r="AD123" s="36"/>
      <c r="AE123" s="36"/>
      <c r="AT123" s="19" t="s">
        <v>220</v>
      </c>
      <c r="AU123" s="19" t="s">
        <v>81</v>
      </c>
    </row>
    <row r="124" spans="1:65" s="14" customFormat="1" ht="11.25">
      <c r="B124" s="222"/>
      <c r="C124" s="223"/>
      <c r="D124" s="208" t="s">
        <v>222</v>
      </c>
      <c r="E124" s="224" t="s">
        <v>21</v>
      </c>
      <c r="F124" s="225" t="s">
        <v>2305</v>
      </c>
      <c r="G124" s="223"/>
      <c r="H124" s="226">
        <v>270</v>
      </c>
      <c r="I124" s="227"/>
      <c r="J124" s="223"/>
      <c r="K124" s="223"/>
      <c r="L124" s="228"/>
      <c r="M124" s="229"/>
      <c r="N124" s="230"/>
      <c r="O124" s="230"/>
      <c r="P124" s="230"/>
      <c r="Q124" s="230"/>
      <c r="R124" s="230"/>
      <c r="S124" s="230"/>
      <c r="T124" s="231"/>
      <c r="AT124" s="232" t="s">
        <v>222</v>
      </c>
      <c r="AU124" s="232" t="s">
        <v>81</v>
      </c>
      <c r="AV124" s="14" t="s">
        <v>81</v>
      </c>
      <c r="AW124" s="14" t="s">
        <v>34</v>
      </c>
      <c r="AX124" s="14" t="s">
        <v>79</v>
      </c>
      <c r="AY124" s="232" t="s">
        <v>212</v>
      </c>
    </row>
    <row r="125" spans="1:65" s="2" customFormat="1" ht="21.75" customHeight="1">
      <c r="A125" s="36"/>
      <c r="B125" s="37"/>
      <c r="C125" s="195" t="s">
        <v>238</v>
      </c>
      <c r="D125" s="195" t="s">
        <v>214</v>
      </c>
      <c r="E125" s="196" t="s">
        <v>1263</v>
      </c>
      <c r="F125" s="197" t="s">
        <v>1264</v>
      </c>
      <c r="G125" s="198" t="s">
        <v>306</v>
      </c>
      <c r="H125" s="199">
        <v>109.17400000000001</v>
      </c>
      <c r="I125" s="200"/>
      <c r="J125" s="201">
        <f>ROUND(I125*H125,2)</f>
        <v>0</v>
      </c>
      <c r="K125" s="197" t="s">
        <v>218</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93</v>
      </c>
      <c r="AT125" s="206" t="s">
        <v>214</v>
      </c>
      <c r="AU125" s="206" t="s">
        <v>81</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93</v>
      </c>
      <c r="BM125" s="206" t="s">
        <v>2306</v>
      </c>
    </row>
    <row r="126" spans="1:65" s="2" customFormat="1" ht="58.5">
      <c r="A126" s="36"/>
      <c r="B126" s="37"/>
      <c r="C126" s="38"/>
      <c r="D126" s="208" t="s">
        <v>220</v>
      </c>
      <c r="E126" s="38"/>
      <c r="F126" s="209" t="s">
        <v>1266</v>
      </c>
      <c r="G126" s="38"/>
      <c r="H126" s="38"/>
      <c r="I126" s="119"/>
      <c r="J126" s="38"/>
      <c r="K126" s="38"/>
      <c r="L126" s="41"/>
      <c r="M126" s="266"/>
      <c r="N126" s="267"/>
      <c r="O126" s="268"/>
      <c r="P126" s="268"/>
      <c r="Q126" s="268"/>
      <c r="R126" s="268"/>
      <c r="S126" s="268"/>
      <c r="T126" s="269"/>
      <c r="U126" s="36"/>
      <c r="V126" s="36"/>
      <c r="W126" s="36"/>
      <c r="X126" s="36"/>
      <c r="Y126" s="36"/>
      <c r="Z126" s="36"/>
      <c r="AA126" s="36"/>
      <c r="AB126" s="36"/>
      <c r="AC126" s="36"/>
      <c r="AD126" s="36"/>
      <c r="AE126" s="36"/>
      <c r="AT126" s="19" t="s">
        <v>220</v>
      </c>
      <c r="AU126" s="19" t="s">
        <v>81</v>
      </c>
    </row>
    <row r="127" spans="1:65" s="2" customFormat="1" ht="6.95" customHeight="1">
      <c r="A127" s="36"/>
      <c r="B127" s="49"/>
      <c r="C127" s="50"/>
      <c r="D127" s="50"/>
      <c r="E127" s="50"/>
      <c r="F127" s="50"/>
      <c r="G127" s="50"/>
      <c r="H127" s="50"/>
      <c r="I127" s="145"/>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48hX5I0OBZtJSesRpQ9Vmkp2lcxB9LPZMJK93X8QLLCyISr8Vu4ttpx1ibrH5B9Lu3socpbAs24DKG1EQiGPJw==" saltValue="2qwhO3Pqk3DB4RwDY29R390iSsOVdZ0xwbZVJwp8EhoYnp0Yh0W0lVWHlLc/WLSfwp3PWZTMsF81dO9Clk8w/Q==" spinCount="100000" sheet="1" objects="1" scenarios="1" formatColumns="0" formatRows="0" autoFilter="0"/>
  <autoFilter ref="C94:K126"/>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151"/>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103</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2307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2308</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95.25" customHeight="1">
      <c r="A31" s="123"/>
      <c r="B31" s="124"/>
      <c r="C31" s="123"/>
      <c r="D31" s="123"/>
      <c r="E31" s="418" t="s">
        <v>2309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ROUND((SUM(BE97:BE150)),  2)</f>
        <v>0</v>
      </c>
      <c r="G37" s="36"/>
      <c r="H37" s="36"/>
      <c r="I37" s="134">
        <v>0.21</v>
      </c>
      <c r="J37" s="133">
        <f>ROUND(((SUM(BE97:BE150))*I37),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ROUND((SUM(BF97:BF150)),  2)</f>
        <v>0</v>
      </c>
      <c r="G38" s="36"/>
      <c r="H38" s="36"/>
      <c r="I38" s="134">
        <v>0.15</v>
      </c>
      <c r="J38" s="133">
        <f>ROUND(((SUM(BF97:BF150))*I38),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ROUND((SUM(BG97:BG150)),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ROUND((SUM(BH97:BH150)),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ROUND((SUM(BI97:BI150)),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2019/46-1-1-4-1 - D.1.4.1-Zdravotně technické instalace</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2310</v>
      </c>
      <c r="E68" s="157"/>
      <c r="F68" s="157"/>
      <c r="G68" s="157"/>
      <c r="H68" s="157"/>
      <c r="I68" s="158"/>
      <c r="J68" s="159">
        <f>J98</f>
        <v>0</v>
      </c>
      <c r="K68" s="155"/>
      <c r="L68" s="160"/>
    </row>
    <row r="69" spans="1:47" s="9" customFormat="1" ht="24.95" customHeight="1">
      <c r="B69" s="154"/>
      <c r="C69" s="155"/>
      <c r="D69" s="156" t="s">
        <v>2311</v>
      </c>
      <c r="E69" s="157"/>
      <c r="F69" s="157"/>
      <c r="G69" s="157"/>
      <c r="H69" s="157"/>
      <c r="I69" s="158"/>
      <c r="J69" s="159">
        <f>J122</f>
        <v>0</v>
      </c>
      <c r="K69" s="155"/>
      <c r="L69" s="160"/>
    </row>
    <row r="70" spans="1:47" s="9" customFormat="1" ht="24.95" customHeight="1">
      <c r="B70" s="154"/>
      <c r="C70" s="155"/>
      <c r="D70" s="156" t="s">
        <v>2312</v>
      </c>
      <c r="E70" s="157"/>
      <c r="F70" s="157"/>
      <c r="G70" s="157"/>
      <c r="H70" s="157"/>
      <c r="I70" s="158"/>
      <c r="J70" s="159">
        <f>J136</f>
        <v>0</v>
      </c>
      <c r="K70" s="155"/>
      <c r="L70" s="160"/>
    </row>
    <row r="71" spans="1:47" s="9" customFormat="1" ht="24.95" customHeight="1">
      <c r="B71" s="154"/>
      <c r="C71" s="155"/>
      <c r="D71" s="156" t="s">
        <v>2313</v>
      </c>
      <c r="E71" s="157"/>
      <c r="F71" s="157"/>
      <c r="G71" s="157"/>
      <c r="H71" s="157"/>
      <c r="I71" s="158"/>
      <c r="J71" s="159">
        <f>J145</f>
        <v>0</v>
      </c>
      <c r="K71" s="155"/>
      <c r="L71" s="160"/>
    </row>
    <row r="72" spans="1:47" s="9" customFormat="1" ht="24.95" customHeight="1">
      <c r="B72" s="154"/>
      <c r="C72" s="155"/>
      <c r="D72" s="156" t="s">
        <v>2314</v>
      </c>
      <c r="E72" s="157"/>
      <c r="F72" s="157"/>
      <c r="G72" s="157"/>
      <c r="H72" s="157"/>
      <c r="I72" s="158"/>
      <c r="J72" s="159">
        <f>J147</f>
        <v>0</v>
      </c>
      <c r="K72" s="155"/>
      <c r="L72" s="160"/>
    </row>
    <row r="73" spans="1:47" s="9" customFormat="1" ht="24.95" customHeight="1">
      <c r="B73" s="154"/>
      <c r="C73" s="155"/>
      <c r="D73" s="156" t="s">
        <v>2315</v>
      </c>
      <c r="E73" s="157"/>
      <c r="F73" s="157"/>
      <c r="G73" s="157"/>
      <c r="H73" s="157"/>
      <c r="I73" s="158"/>
      <c r="J73" s="159">
        <f>J149</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197</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UPOL FTK-vstupní objekt</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159</v>
      </c>
      <c r="D84" s="24"/>
      <c r="E84" s="24"/>
      <c r="F84" s="24"/>
      <c r="G84" s="24"/>
      <c r="H84" s="24"/>
      <c r="I84" s="110"/>
      <c r="J84" s="24"/>
      <c r="K84" s="24"/>
      <c r="L84" s="22"/>
    </row>
    <row r="85" spans="1:31" s="1" customFormat="1" ht="16.5" customHeight="1">
      <c r="B85" s="23"/>
      <c r="C85" s="24"/>
      <c r="D85" s="24"/>
      <c r="E85" s="419" t="s">
        <v>160</v>
      </c>
      <c r="F85" s="378"/>
      <c r="G85" s="378"/>
      <c r="H85" s="378"/>
      <c r="I85" s="110"/>
      <c r="J85" s="24"/>
      <c r="K85" s="24"/>
      <c r="L85" s="22"/>
    </row>
    <row r="86" spans="1:31" s="1" customFormat="1" ht="12" customHeight="1">
      <c r="B86" s="23"/>
      <c r="C86" s="31" t="s">
        <v>161</v>
      </c>
      <c r="D86" s="24"/>
      <c r="E86" s="24"/>
      <c r="F86" s="24"/>
      <c r="G86" s="24"/>
      <c r="H86" s="24"/>
      <c r="I86" s="110"/>
      <c r="J86" s="24"/>
      <c r="K86" s="24"/>
      <c r="L86" s="22"/>
    </row>
    <row r="87" spans="1:31" s="2" customFormat="1" ht="16.5" customHeight="1">
      <c r="A87" s="36"/>
      <c r="B87" s="37"/>
      <c r="C87" s="38"/>
      <c r="D87" s="38"/>
      <c r="E87" s="421" t="s">
        <v>162</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163</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71" t="str">
        <f>E13</f>
        <v>2019/46-1-1-4-1 - D.1.4.1-Zdravotně technické instalace</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121" t="s">
        <v>24</v>
      </c>
      <c r="J91" s="61" t="str">
        <f>IF(J16="","",J16)</f>
        <v>13. 3. 2020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26</v>
      </c>
      <c r="D93" s="38"/>
      <c r="E93" s="38"/>
      <c r="F93" s="29" t="str">
        <f>E19</f>
        <v>UPOL</v>
      </c>
      <c r="G93" s="38"/>
      <c r="H93" s="38"/>
      <c r="I93" s="121" t="s">
        <v>32</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121" t="s">
        <v>35</v>
      </c>
      <c r="J94" s="34" t="str">
        <f>E28</f>
        <v>G.Přikryl</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198</v>
      </c>
      <c r="D96" s="170" t="s">
        <v>58</v>
      </c>
      <c r="E96" s="170" t="s">
        <v>54</v>
      </c>
      <c r="F96" s="170" t="s">
        <v>55</v>
      </c>
      <c r="G96" s="170" t="s">
        <v>199</v>
      </c>
      <c r="H96" s="170" t="s">
        <v>200</v>
      </c>
      <c r="I96" s="171" t="s">
        <v>201</v>
      </c>
      <c r="J96" s="170" t="s">
        <v>168</v>
      </c>
      <c r="K96" s="172" t="s">
        <v>202</v>
      </c>
      <c r="L96" s="173"/>
      <c r="M96" s="70" t="s">
        <v>21</v>
      </c>
      <c r="N96" s="71" t="s">
        <v>43</v>
      </c>
      <c r="O96" s="71" t="s">
        <v>203</v>
      </c>
      <c r="P96" s="71" t="s">
        <v>204</v>
      </c>
      <c r="Q96" s="71" t="s">
        <v>205</v>
      </c>
      <c r="R96" s="71" t="s">
        <v>206</v>
      </c>
      <c r="S96" s="71" t="s">
        <v>207</v>
      </c>
      <c r="T96" s="72" t="s">
        <v>208</v>
      </c>
      <c r="U96" s="167"/>
      <c r="V96" s="167"/>
      <c r="W96" s="167"/>
      <c r="X96" s="167"/>
      <c r="Y96" s="167"/>
      <c r="Z96" s="167"/>
      <c r="AA96" s="167"/>
      <c r="AB96" s="167"/>
      <c r="AC96" s="167"/>
      <c r="AD96" s="167"/>
      <c r="AE96" s="167"/>
    </row>
    <row r="97" spans="1:65" s="2" customFormat="1" ht="22.9" customHeight="1">
      <c r="A97" s="36"/>
      <c r="B97" s="37"/>
      <c r="C97" s="77" t="s">
        <v>209</v>
      </c>
      <c r="D97" s="38"/>
      <c r="E97" s="38"/>
      <c r="F97" s="38"/>
      <c r="G97" s="38"/>
      <c r="H97" s="38"/>
      <c r="I97" s="119"/>
      <c r="J97" s="174">
        <f>BK97</f>
        <v>0</v>
      </c>
      <c r="K97" s="38"/>
      <c r="L97" s="41"/>
      <c r="M97" s="73"/>
      <c r="N97" s="175"/>
      <c r="O97" s="74"/>
      <c r="P97" s="176">
        <f>P98+P122+P136+P145+P147+P149</f>
        <v>0</v>
      </c>
      <c r="Q97" s="74"/>
      <c r="R97" s="176">
        <f>R98+R122+R136+R145+R147+R149</f>
        <v>0.14532999999999999</v>
      </c>
      <c r="S97" s="74"/>
      <c r="T97" s="177">
        <f>T98+T122+T136+T145+T147+T149</f>
        <v>0</v>
      </c>
      <c r="U97" s="36"/>
      <c r="V97" s="36"/>
      <c r="W97" s="36"/>
      <c r="X97" s="36"/>
      <c r="Y97" s="36"/>
      <c r="Z97" s="36"/>
      <c r="AA97" s="36"/>
      <c r="AB97" s="36"/>
      <c r="AC97" s="36"/>
      <c r="AD97" s="36"/>
      <c r="AE97" s="36"/>
      <c r="AT97" s="19" t="s">
        <v>72</v>
      </c>
      <c r="AU97" s="19" t="s">
        <v>169</v>
      </c>
      <c r="BK97" s="178">
        <f>BK98+BK122+BK136+BK145+BK147+BK149</f>
        <v>0</v>
      </c>
    </row>
    <row r="98" spans="1:65" s="12" customFormat="1" ht="25.9" customHeight="1">
      <c r="B98" s="179"/>
      <c r="C98" s="180"/>
      <c r="D98" s="181" t="s">
        <v>72</v>
      </c>
      <c r="E98" s="182" t="s">
        <v>1676</v>
      </c>
      <c r="F98" s="182" t="s">
        <v>2316</v>
      </c>
      <c r="G98" s="180"/>
      <c r="H98" s="180"/>
      <c r="I98" s="183"/>
      <c r="J98" s="184">
        <f>BK98</f>
        <v>0</v>
      </c>
      <c r="K98" s="180"/>
      <c r="L98" s="185"/>
      <c r="M98" s="186"/>
      <c r="N98" s="187"/>
      <c r="O98" s="187"/>
      <c r="P98" s="188">
        <f>SUM(P99:P121)</f>
        <v>0</v>
      </c>
      <c r="Q98" s="187"/>
      <c r="R98" s="188">
        <f>SUM(R99:R121)</f>
        <v>0.11997999999999999</v>
      </c>
      <c r="S98" s="187"/>
      <c r="T98" s="189">
        <f>SUM(T99:T121)</f>
        <v>0</v>
      </c>
      <c r="AR98" s="190" t="s">
        <v>81</v>
      </c>
      <c r="AT98" s="191" t="s">
        <v>72</v>
      </c>
      <c r="AU98" s="191" t="s">
        <v>73</v>
      </c>
      <c r="AY98" s="190" t="s">
        <v>212</v>
      </c>
      <c r="BK98" s="192">
        <f>SUM(BK99:BK121)</f>
        <v>0</v>
      </c>
    </row>
    <row r="99" spans="1:65" s="2" customFormat="1" ht="16.5" customHeight="1">
      <c r="A99" s="36"/>
      <c r="B99" s="37"/>
      <c r="C99" s="195" t="s">
        <v>79</v>
      </c>
      <c r="D99" s="195" t="s">
        <v>214</v>
      </c>
      <c r="E99" s="196" t="s">
        <v>2317</v>
      </c>
      <c r="F99" s="197" t="s">
        <v>2318</v>
      </c>
      <c r="G99" s="198" t="s">
        <v>521</v>
      </c>
      <c r="H99" s="199">
        <v>4</v>
      </c>
      <c r="I99" s="200"/>
      <c r="J99" s="201">
        <f>ROUND(I99*H99,2)</f>
        <v>0</v>
      </c>
      <c r="K99" s="197" t="s">
        <v>21</v>
      </c>
      <c r="L99" s="41"/>
      <c r="M99" s="202" t="s">
        <v>21</v>
      </c>
      <c r="N99" s="203" t="s">
        <v>44</v>
      </c>
      <c r="O99" s="66"/>
      <c r="P99" s="204">
        <f>O99*H99</f>
        <v>0</v>
      </c>
      <c r="Q99" s="204">
        <v>6.7499999999999999E-3</v>
      </c>
      <c r="R99" s="204">
        <f>Q99*H99</f>
        <v>2.7E-2</v>
      </c>
      <c r="S99" s="204">
        <v>0</v>
      </c>
      <c r="T99" s="205">
        <f>S99*H99</f>
        <v>0</v>
      </c>
      <c r="U99" s="36"/>
      <c r="V99" s="36"/>
      <c r="W99" s="36"/>
      <c r="X99" s="36"/>
      <c r="Y99" s="36"/>
      <c r="Z99" s="36"/>
      <c r="AA99" s="36"/>
      <c r="AB99" s="36"/>
      <c r="AC99" s="36"/>
      <c r="AD99" s="36"/>
      <c r="AE99" s="36"/>
      <c r="AR99" s="206" t="s">
        <v>327</v>
      </c>
      <c r="AT99" s="206" t="s">
        <v>214</v>
      </c>
      <c r="AU99" s="206" t="s">
        <v>79</v>
      </c>
      <c r="AY99" s="19" t="s">
        <v>212</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327</v>
      </c>
      <c r="BM99" s="206" t="s">
        <v>81</v>
      </c>
    </row>
    <row r="100" spans="1:65" s="2" customFormat="1" ht="16.5" customHeight="1">
      <c r="A100" s="36"/>
      <c r="B100" s="37"/>
      <c r="C100" s="195" t="s">
        <v>81</v>
      </c>
      <c r="D100" s="195" t="s">
        <v>214</v>
      </c>
      <c r="E100" s="196" t="s">
        <v>2319</v>
      </c>
      <c r="F100" s="197" t="s">
        <v>2320</v>
      </c>
      <c r="G100" s="198" t="s">
        <v>521</v>
      </c>
      <c r="H100" s="199">
        <v>1</v>
      </c>
      <c r="I100" s="200"/>
      <c r="J100" s="201">
        <f>ROUND(I100*H100,2)</f>
        <v>0</v>
      </c>
      <c r="K100" s="197" t="s">
        <v>21</v>
      </c>
      <c r="L100" s="41"/>
      <c r="M100" s="202" t="s">
        <v>21</v>
      </c>
      <c r="N100" s="203" t="s">
        <v>44</v>
      </c>
      <c r="O100" s="66"/>
      <c r="P100" s="204">
        <f>O100*H100</f>
        <v>0</v>
      </c>
      <c r="Q100" s="204">
        <v>7.7999999999999996E-3</v>
      </c>
      <c r="R100" s="204">
        <f>Q100*H100</f>
        <v>7.7999999999999996E-3</v>
      </c>
      <c r="S100" s="204">
        <v>0</v>
      </c>
      <c r="T100" s="205">
        <f>S100*H100</f>
        <v>0</v>
      </c>
      <c r="U100" s="36"/>
      <c r="V100" s="36"/>
      <c r="W100" s="36"/>
      <c r="X100" s="36"/>
      <c r="Y100" s="36"/>
      <c r="Z100" s="36"/>
      <c r="AA100" s="36"/>
      <c r="AB100" s="36"/>
      <c r="AC100" s="36"/>
      <c r="AD100" s="36"/>
      <c r="AE100" s="36"/>
      <c r="AR100" s="206" t="s">
        <v>327</v>
      </c>
      <c r="AT100" s="206" t="s">
        <v>214</v>
      </c>
      <c r="AU100" s="206" t="s">
        <v>79</v>
      </c>
      <c r="AY100" s="19" t="s">
        <v>212</v>
      </c>
      <c r="BE100" s="207">
        <f>IF(N100="základní",J100,0)</f>
        <v>0</v>
      </c>
      <c r="BF100" s="207">
        <f>IF(N100="snížená",J100,0)</f>
        <v>0</v>
      </c>
      <c r="BG100" s="207">
        <f>IF(N100="zákl. přenesená",J100,0)</f>
        <v>0</v>
      </c>
      <c r="BH100" s="207">
        <f>IF(N100="sníž. přenesená",J100,0)</f>
        <v>0</v>
      </c>
      <c r="BI100" s="207">
        <f>IF(N100="nulová",J100,0)</f>
        <v>0</v>
      </c>
      <c r="BJ100" s="19" t="s">
        <v>79</v>
      </c>
      <c r="BK100" s="207">
        <f>ROUND(I100*H100,2)</f>
        <v>0</v>
      </c>
      <c r="BL100" s="19" t="s">
        <v>327</v>
      </c>
      <c r="BM100" s="206" t="s">
        <v>93</v>
      </c>
    </row>
    <row r="101" spans="1:65" s="2" customFormat="1" ht="16.5" customHeight="1">
      <c r="A101" s="36"/>
      <c r="B101" s="37"/>
      <c r="C101" s="195" t="s">
        <v>88</v>
      </c>
      <c r="D101" s="195" t="s">
        <v>214</v>
      </c>
      <c r="E101" s="196" t="s">
        <v>2321</v>
      </c>
      <c r="F101" s="197" t="s">
        <v>2322</v>
      </c>
      <c r="G101" s="198" t="s">
        <v>146</v>
      </c>
      <c r="H101" s="199">
        <v>8</v>
      </c>
      <c r="I101" s="200"/>
      <c r="J101" s="201">
        <f>ROUND(I101*H101,2)</f>
        <v>0</v>
      </c>
      <c r="K101" s="197" t="s">
        <v>21</v>
      </c>
      <c r="L101" s="41"/>
      <c r="M101" s="202" t="s">
        <v>21</v>
      </c>
      <c r="N101" s="203" t="s">
        <v>44</v>
      </c>
      <c r="O101" s="66"/>
      <c r="P101" s="204">
        <f>O101*H101</f>
        <v>0</v>
      </c>
      <c r="Q101" s="204">
        <v>3.4000000000000002E-4</v>
      </c>
      <c r="R101" s="204">
        <f>Q101*H101</f>
        <v>2.7200000000000002E-3</v>
      </c>
      <c r="S101" s="204">
        <v>0</v>
      </c>
      <c r="T101" s="205">
        <f>S101*H101</f>
        <v>0</v>
      </c>
      <c r="U101" s="36"/>
      <c r="V101" s="36"/>
      <c r="W101" s="36"/>
      <c r="X101" s="36"/>
      <c r="Y101" s="36"/>
      <c r="Z101" s="36"/>
      <c r="AA101" s="36"/>
      <c r="AB101" s="36"/>
      <c r="AC101" s="36"/>
      <c r="AD101" s="36"/>
      <c r="AE101" s="36"/>
      <c r="AR101" s="206" t="s">
        <v>327</v>
      </c>
      <c r="AT101" s="206" t="s">
        <v>214</v>
      </c>
      <c r="AU101" s="206" t="s">
        <v>79</v>
      </c>
      <c r="AY101" s="19" t="s">
        <v>212</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327</v>
      </c>
      <c r="BM101" s="206" t="s">
        <v>256</v>
      </c>
    </row>
    <row r="102" spans="1:65" s="2" customFormat="1" ht="19.5">
      <c r="A102" s="36"/>
      <c r="B102" s="37"/>
      <c r="C102" s="38"/>
      <c r="D102" s="208" t="s">
        <v>292</v>
      </c>
      <c r="E102" s="38"/>
      <c r="F102" s="209" t="s">
        <v>2323</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292</v>
      </c>
      <c r="AU102" s="19" t="s">
        <v>79</v>
      </c>
    </row>
    <row r="103" spans="1:65" s="2" customFormat="1" ht="16.5" customHeight="1">
      <c r="A103" s="36"/>
      <c r="B103" s="37"/>
      <c r="C103" s="195" t="s">
        <v>93</v>
      </c>
      <c r="D103" s="195" t="s">
        <v>214</v>
      </c>
      <c r="E103" s="196" t="s">
        <v>2324</v>
      </c>
      <c r="F103" s="197" t="s">
        <v>2325</v>
      </c>
      <c r="G103" s="198" t="s">
        <v>146</v>
      </c>
      <c r="H103" s="199">
        <v>1</v>
      </c>
      <c r="I103" s="200"/>
      <c r="J103" s="201">
        <f>ROUND(I103*H103,2)</f>
        <v>0</v>
      </c>
      <c r="K103" s="197" t="s">
        <v>21</v>
      </c>
      <c r="L103" s="41"/>
      <c r="M103" s="202" t="s">
        <v>21</v>
      </c>
      <c r="N103" s="203" t="s">
        <v>44</v>
      </c>
      <c r="O103" s="66"/>
      <c r="P103" s="204">
        <f>O103*H103</f>
        <v>0</v>
      </c>
      <c r="Q103" s="204">
        <v>4.6999999999999999E-4</v>
      </c>
      <c r="R103" s="204">
        <f>Q103*H103</f>
        <v>4.6999999999999999E-4</v>
      </c>
      <c r="S103" s="204">
        <v>0</v>
      </c>
      <c r="T103" s="205">
        <f>S103*H103</f>
        <v>0</v>
      </c>
      <c r="U103" s="36"/>
      <c r="V103" s="36"/>
      <c r="W103" s="36"/>
      <c r="X103" s="36"/>
      <c r="Y103" s="36"/>
      <c r="Z103" s="36"/>
      <c r="AA103" s="36"/>
      <c r="AB103" s="36"/>
      <c r="AC103" s="36"/>
      <c r="AD103" s="36"/>
      <c r="AE103" s="36"/>
      <c r="AR103" s="206" t="s">
        <v>327</v>
      </c>
      <c r="AT103" s="206" t="s">
        <v>214</v>
      </c>
      <c r="AU103" s="206" t="s">
        <v>79</v>
      </c>
      <c r="AY103" s="19" t="s">
        <v>212</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327</v>
      </c>
      <c r="BM103" s="206" t="s">
        <v>269</v>
      </c>
    </row>
    <row r="104" spans="1:65" s="2" customFormat="1" ht="19.5">
      <c r="A104" s="36"/>
      <c r="B104" s="37"/>
      <c r="C104" s="38"/>
      <c r="D104" s="208" t="s">
        <v>292</v>
      </c>
      <c r="E104" s="38"/>
      <c r="F104" s="209" t="s">
        <v>2326</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292</v>
      </c>
      <c r="AU104" s="19" t="s">
        <v>79</v>
      </c>
    </row>
    <row r="105" spans="1:65" s="2" customFormat="1" ht="16.5" customHeight="1">
      <c r="A105" s="36"/>
      <c r="B105" s="37"/>
      <c r="C105" s="195" t="s">
        <v>251</v>
      </c>
      <c r="D105" s="195" t="s">
        <v>214</v>
      </c>
      <c r="E105" s="196" t="s">
        <v>2327</v>
      </c>
      <c r="F105" s="197" t="s">
        <v>2328</v>
      </c>
      <c r="G105" s="198" t="s">
        <v>146</v>
      </c>
      <c r="H105" s="199">
        <v>32</v>
      </c>
      <c r="I105" s="200"/>
      <c r="J105" s="201">
        <f>ROUND(I105*H105,2)</f>
        <v>0</v>
      </c>
      <c r="K105" s="197" t="s">
        <v>21</v>
      </c>
      <c r="L105" s="41"/>
      <c r="M105" s="202" t="s">
        <v>21</v>
      </c>
      <c r="N105" s="203" t="s">
        <v>44</v>
      </c>
      <c r="O105" s="66"/>
      <c r="P105" s="204">
        <f>O105*H105</f>
        <v>0</v>
      </c>
      <c r="Q105" s="204">
        <v>1.31E-3</v>
      </c>
      <c r="R105" s="204">
        <f>Q105*H105</f>
        <v>4.1919999999999999E-2</v>
      </c>
      <c r="S105" s="204">
        <v>0</v>
      </c>
      <c r="T105" s="205">
        <f>S105*H105</f>
        <v>0</v>
      </c>
      <c r="U105" s="36"/>
      <c r="V105" s="36"/>
      <c r="W105" s="36"/>
      <c r="X105" s="36"/>
      <c r="Y105" s="36"/>
      <c r="Z105" s="36"/>
      <c r="AA105" s="36"/>
      <c r="AB105" s="36"/>
      <c r="AC105" s="36"/>
      <c r="AD105" s="36"/>
      <c r="AE105" s="36"/>
      <c r="AR105" s="206" t="s">
        <v>327</v>
      </c>
      <c r="AT105" s="206" t="s">
        <v>214</v>
      </c>
      <c r="AU105" s="206" t="s">
        <v>79</v>
      </c>
      <c r="AY105" s="19" t="s">
        <v>212</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327</v>
      </c>
      <c r="BM105" s="206" t="s">
        <v>238</v>
      </c>
    </row>
    <row r="106" spans="1:65" s="2" customFormat="1" ht="19.5">
      <c r="A106" s="36"/>
      <c r="B106" s="37"/>
      <c r="C106" s="38"/>
      <c r="D106" s="208" t="s">
        <v>292</v>
      </c>
      <c r="E106" s="38"/>
      <c r="F106" s="209" t="s">
        <v>2329</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292</v>
      </c>
      <c r="AU106" s="19" t="s">
        <v>79</v>
      </c>
    </row>
    <row r="107" spans="1:65" s="2" customFormat="1" ht="16.5" customHeight="1">
      <c r="A107" s="36"/>
      <c r="B107" s="37"/>
      <c r="C107" s="195" t="s">
        <v>256</v>
      </c>
      <c r="D107" s="195" t="s">
        <v>214</v>
      </c>
      <c r="E107" s="196" t="s">
        <v>2330</v>
      </c>
      <c r="F107" s="197" t="s">
        <v>2331</v>
      </c>
      <c r="G107" s="198" t="s">
        <v>146</v>
      </c>
      <c r="H107" s="199">
        <v>5</v>
      </c>
      <c r="I107" s="200"/>
      <c r="J107" s="201">
        <f>ROUND(I107*H107,2)</f>
        <v>0</v>
      </c>
      <c r="K107" s="197" t="s">
        <v>21</v>
      </c>
      <c r="L107" s="41"/>
      <c r="M107" s="202" t="s">
        <v>21</v>
      </c>
      <c r="N107" s="203" t="s">
        <v>44</v>
      </c>
      <c r="O107" s="66"/>
      <c r="P107" s="204">
        <f>O107*H107</f>
        <v>0</v>
      </c>
      <c r="Q107" s="204">
        <v>2.0999999999999999E-3</v>
      </c>
      <c r="R107" s="204">
        <f>Q107*H107</f>
        <v>1.0499999999999999E-2</v>
      </c>
      <c r="S107" s="204">
        <v>0</v>
      </c>
      <c r="T107" s="205">
        <f>S107*H107</f>
        <v>0</v>
      </c>
      <c r="U107" s="36"/>
      <c r="V107" s="36"/>
      <c r="W107" s="36"/>
      <c r="X107" s="36"/>
      <c r="Y107" s="36"/>
      <c r="Z107" s="36"/>
      <c r="AA107" s="36"/>
      <c r="AB107" s="36"/>
      <c r="AC107" s="36"/>
      <c r="AD107" s="36"/>
      <c r="AE107" s="36"/>
      <c r="AR107" s="206" t="s">
        <v>327</v>
      </c>
      <c r="AT107" s="206" t="s">
        <v>214</v>
      </c>
      <c r="AU107" s="206" t="s">
        <v>79</v>
      </c>
      <c r="AY107" s="19" t="s">
        <v>212</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327</v>
      </c>
      <c r="BM107" s="206" t="s">
        <v>297</v>
      </c>
    </row>
    <row r="108" spans="1:65" s="2" customFormat="1" ht="19.5">
      <c r="A108" s="36"/>
      <c r="B108" s="37"/>
      <c r="C108" s="38"/>
      <c r="D108" s="208" t="s">
        <v>292</v>
      </c>
      <c r="E108" s="38"/>
      <c r="F108" s="209" t="s">
        <v>2332</v>
      </c>
      <c r="G108" s="38"/>
      <c r="H108" s="38"/>
      <c r="I108" s="119"/>
      <c r="J108" s="38"/>
      <c r="K108" s="38"/>
      <c r="L108" s="41"/>
      <c r="M108" s="210"/>
      <c r="N108" s="211"/>
      <c r="O108" s="66"/>
      <c r="P108" s="66"/>
      <c r="Q108" s="66"/>
      <c r="R108" s="66"/>
      <c r="S108" s="66"/>
      <c r="T108" s="67"/>
      <c r="U108" s="36"/>
      <c r="V108" s="36"/>
      <c r="W108" s="36"/>
      <c r="X108" s="36"/>
      <c r="Y108" s="36"/>
      <c r="Z108" s="36"/>
      <c r="AA108" s="36"/>
      <c r="AB108" s="36"/>
      <c r="AC108" s="36"/>
      <c r="AD108" s="36"/>
      <c r="AE108" s="36"/>
      <c r="AT108" s="19" t="s">
        <v>292</v>
      </c>
      <c r="AU108" s="19" t="s">
        <v>79</v>
      </c>
    </row>
    <row r="109" spans="1:65" s="2" customFormat="1" ht="16.5" customHeight="1">
      <c r="A109" s="36"/>
      <c r="B109" s="37"/>
      <c r="C109" s="195" t="s">
        <v>264</v>
      </c>
      <c r="D109" s="195" t="s">
        <v>214</v>
      </c>
      <c r="E109" s="196" t="s">
        <v>2333</v>
      </c>
      <c r="F109" s="197" t="s">
        <v>2334</v>
      </c>
      <c r="G109" s="198" t="s">
        <v>146</v>
      </c>
      <c r="H109" s="199">
        <v>5</v>
      </c>
      <c r="I109" s="200"/>
      <c r="J109" s="201">
        <f>ROUND(I109*H109,2)</f>
        <v>0</v>
      </c>
      <c r="K109" s="197" t="s">
        <v>21</v>
      </c>
      <c r="L109" s="41"/>
      <c r="M109" s="202" t="s">
        <v>21</v>
      </c>
      <c r="N109" s="203" t="s">
        <v>44</v>
      </c>
      <c r="O109" s="66"/>
      <c r="P109" s="204">
        <f>O109*H109</f>
        <v>0</v>
      </c>
      <c r="Q109" s="204">
        <v>2.5200000000000001E-3</v>
      </c>
      <c r="R109" s="204">
        <f>Q109*H109</f>
        <v>1.26E-2</v>
      </c>
      <c r="S109" s="204">
        <v>0</v>
      </c>
      <c r="T109" s="205">
        <f>S109*H109</f>
        <v>0</v>
      </c>
      <c r="U109" s="36"/>
      <c r="V109" s="36"/>
      <c r="W109" s="36"/>
      <c r="X109" s="36"/>
      <c r="Y109" s="36"/>
      <c r="Z109" s="36"/>
      <c r="AA109" s="36"/>
      <c r="AB109" s="36"/>
      <c r="AC109" s="36"/>
      <c r="AD109" s="36"/>
      <c r="AE109" s="36"/>
      <c r="AR109" s="206" t="s">
        <v>327</v>
      </c>
      <c r="AT109" s="206" t="s">
        <v>214</v>
      </c>
      <c r="AU109" s="206" t="s">
        <v>79</v>
      </c>
      <c r="AY109" s="19" t="s">
        <v>212</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327</v>
      </c>
      <c r="BM109" s="206" t="s">
        <v>310</v>
      </c>
    </row>
    <row r="110" spans="1:65" s="2" customFormat="1" ht="19.5">
      <c r="A110" s="36"/>
      <c r="B110" s="37"/>
      <c r="C110" s="38"/>
      <c r="D110" s="208" t="s">
        <v>292</v>
      </c>
      <c r="E110" s="38"/>
      <c r="F110" s="209" t="s">
        <v>2332</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292</v>
      </c>
      <c r="AU110" s="19" t="s">
        <v>79</v>
      </c>
    </row>
    <row r="111" spans="1:65" s="2" customFormat="1" ht="16.5" customHeight="1">
      <c r="A111" s="36"/>
      <c r="B111" s="37"/>
      <c r="C111" s="195" t="s">
        <v>269</v>
      </c>
      <c r="D111" s="195" t="s">
        <v>214</v>
      </c>
      <c r="E111" s="196" t="s">
        <v>2335</v>
      </c>
      <c r="F111" s="197" t="s">
        <v>2336</v>
      </c>
      <c r="G111" s="198" t="s">
        <v>146</v>
      </c>
      <c r="H111" s="199">
        <v>8</v>
      </c>
      <c r="I111" s="200"/>
      <c r="J111" s="201">
        <f>ROUND(I111*H111,2)</f>
        <v>0</v>
      </c>
      <c r="K111" s="197" t="s">
        <v>21</v>
      </c>
      <c r="L111" s="41"/>
      <c r="M111" s="202" t="s">
        <v>21</v>
      </c>
      <c r="N111" s="203" t="s">
        <v>44</v>
      </c>
      <c r="O111" s="66"/>
      <c r="P111" s="204">
        <f>O111*H111</f>
        <v>0</v>
      </c>
      <c r="Q111" s="204">
        <v>2.0600000000000002E-3</v>
      </c>
      <c r="R111" s="204">
        <f>Q111*H111</f>
        <v>1.6480000000000002E-2</v>
      </c>
      <c r="S111" s="204">
        <v>0</v>
      </c>
      <c r="T111" s="205">
        <f>S111*H111</f>
        <v>0</v>
      </c>
      <c r="U111" s="36"/>
      <c r="V111" s="36"/>
      <c r="W111" s="36"/>
      <c r="X111" s="36"/>
      <c r="Y111" s="36"/>
      <c r="Z111" s="36"/>
      <c r="AA111" s="36"/>
      <c r="AB111" s="36"/>
      <c r="AC111" s="36"/>
      <c r="AD111" s="36"/>
      <c r="AE111" s="36"/>
      <c r="AR111" s="206" t="s">
        <v>327</v>
      </c>
      <c r="AT111" s="206" t="s">
        <v>214</v>
      </c>
      <c r="AU111" s="206" t="s">
        <v>79</v>
      </c>
      <c r="AY111" s="19" t="s">
        <v>212</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327</v>
      </c>
      <c r="BM111" s="206" t="s">
        <v>327</v>
      </c>
    </row>
    <row r="112" spans="1:65" s="2" customFormat="1" ht="19.5">
      <c r="A112" s="36"/>
      <c r="B112" s="37"/>
      <c r="C112" s="38"/>
      <c r="D112" s="208" t="s">
        <v>292</v>
      </c>
      <c r="E112" s="38"/>
      <c r="F112" s="209" t="s">
        <v>2323</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292</v>
      </c>
      <c r="AU112" s="19" t="s">
        <v>79</v>
      </c>
    </row>
    <row r="113" spans="1:65" s="2" customFormat="1" ht="16.5" customHeight="1">
      <c r="A113" s="36"/>
      <c r="B113" s="37"/>
      <c r="C113" s="195" t="s">
        <v>275</v>
      </c>
      <c r="D113" s="195" t="s">
        <v>214</v>
      </c>
      <c r="E113" s="196" t="s">
        <v>2337</v>
      </c>
      <c r="F113" s="197" t="s">
        <v>2338</v>
      </c>
      <c r="G113" s="198" t="s">
        <v>521</v>
      </c>
      <c r="H113" s="199">
        <v>2</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327</v>
      </c>
      <c r="AT113" s="206" t="s">
        <v>214</v>
      </c>
      <c r="AU113" s="206" t="s">
        <v>79</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327</v>
      </c>
      <c r="BM113" s="206" t="s">
        <v>341</v>
      </c>
    </row>
    <row r="114" spans="1:65" s="2" customFormat="1" ht="19.5">
      <c r="A114" s="36"/>
      <c r="B114" s="37"/>
      <c r="C114" s="38"/>
      <c r="D114" s="208" t="s">
        <v>292</v>
      </c>
      <c r="E114" s="38"/>
      <c r="F114" s="209" t="s">
        <v>2339</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292</v>
      </c>
      <c r="AU114" s="19" t="s">
        <v>79</v>
      </c>
    </row>
    <row r="115" spans="1:65" s="2" customFormat="1" ht="16.5" customHeight="1">
      <c r="A115" s="36"/>
      <c r="B115" s="37"/>
      <c r="C115" s="195" t="s">
        <v>238</v>
      </c>
      <c r="D115" s="195" t="s">
        <v>214</v>
      </c>
      <c r="E115" s="196" t="s">
        <v>2340</v>
      </c>
      <c r="F115" s="197" t="s">
        <v>2341</v>
      </c>
      <c r="G115" s="198" t="s">
        <v>521</v>
      </c>
      <c r="H115" s="199">
        <v>1</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327</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327</v>
      </c>
      <c r="BM115" s="206" t="s">
        <v>353</v>
      </c>
    </row>
    <row r="116" spans="1:65" s="2" customFormat="1" ht="19.5">
      <c r="A116" s="36"/>
      <c r="B116" s="37"/>
      <c r="C116" s="38"/>
      <c r="D116" s="208" t="s">
        <v>292</v>
      </c>
      <c r="E116" s="38"/>
      <c r="F116" s="209" t="s">
        <v>2326</v>
      </c>
      <c r="G116" s="38"/>
      <c r="H116" s="38"/>
      <c r="I116" s="119"/>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292</v>
      </c>
      <c r="AU116" s="19" t="s">
        <v>79</v>
      </c>
    </row>
    <row r="117" spans="1:65" s="2" customFormat="1" ht="16.5" customHeight="1">
      <c r="A117" s="36"/>
      <c r="B117" s="37"/>
      <c r="C117" s="195" t="s">
        <v>288</v>
      </c>
      <c r="D117" s="195" t="s">
        <v>214</v>
      </c>
      <c r="E117" s="196" t="s">
        <v>2342</v>
      </c>
      <c r="F117" s="197" t="s">
        <v>2343</v>
      </c>
      <c r="G117" s="198" t="s">
        <v>521</v>
      </c>
      <c r="H117" s="199">
        <v>1</v>
      </c>
      <c r="I117" s="200"/>
      <c r="J117" s="201">
        <f>ROUND(I117*H117,2)</f>
        <v>0</v>
      </c>
      <c r="K117" s="197" t="s">
        <v>21</v>
      </c>
      <c r="L117" s="41"/>
      <c r="M117" s="202" t="s">
        <v>21</v>
      </c>
      <c r="N117" s="203" t="s">
        <v>44</v>
      </c>
      <c r="O117" s="66"/>
      <c r="P117" s="204">
        <f>O117*H117</f>
        <v>0</v>
      </c>
      <c r="Q117" s="204">
        <v>4.8999999999999998E-4</v>
      </c>
      <c r="R117" s="204">
        <f>Q117*H117</f>
        <v>4.8999999999999998E-4</v>
      </c>
      <c r="S117" s="204">
        <v>0</v>
      </c>
      <c r="T117" s="205">
        <f>S117*H117</f>
        <v>0</v>
      </c>
      <c r="U117" s="36"/>
      <c r="V117" s="36"/>
      <c r="W117" s="36"/>
      <c r="X117" s="36"/>
      <c r="Y117" s="36"/>
      <c r="Z117" s="36"/>
      <c r="AA117" s="36"/>
      <c r="AB117" s="36"/>
      <c r="AC117" s="36"/>
      <c r="AD117" s="36"/>
      <c r="AE117" s="36"/>
      <c r="AR117" s="206" t="s">
        <v>327</v>
      </c>
      <c r="AT117" s="206" t="s">
        <v>214</v>
      </c>
      <c r="AU117" s="206" t="s">
        <v>79</v>
      </c>
      <c r="AY117" s="19" t="s">
        <v>212</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327</v>
      </c>
      <c r="BM117" s="206" t="s">
        <v>370</v>
      </c>
    </row>
    <row r="118" spans="1:65" s="2" customFormat="1" ht="19.5">
      <c r="A118" s="36"/>
      <c r="B118" s="37"/>
      <c r="C118" s="38"/>
      <c r="D118" s="208" t="s">
        <v>220</v>
      </c>
      <c r="E118" s="38"/>
      <c r="F118" s="209" t="s">
        <v>2344</v>
      </c>
      <c r="G118" s="38"/>
      <c r="H118" s="38"/>
      <c r="I118" s="119"/>
      <c r="J118" s="38"/>
      <c r="K118" s="38"/>
      <c r="L118" s="41"/>
      <c r="M118" s="210"/>
      <c r="N118" s="211"/>
      <c r="O118" s="66"/>
      <c r="P118" s="66"/>
      <c r="Q118" s="66"/>
      <c r="R118" s="66"/>
      <c r="S118" s="66"/>
      <c r="T118" s="67"/>
      <c r="U118" s="36"/>
      <c r="V118" s="36"/>
      <c r="W118" s="36"/>
      <c r="X118" s="36"/>
      <c r="Y118" s="36"/>
      <c r="Z118" s="36"/>
      <c r="AA118" s="36"/>
      <c r="AB118" s="36"/>
      <c r="AC118" s="36"/>
      <c r="AD118" s="36"/>
      <c r="AE118" s="36"/>
      <c r="AT118" s="19" t="s">
        <v>220</v>
      </c>
      <c r="AU118" s="19" t="s">
        <v>79</v>
      </c>
    </row>
    <row r="119" spans="1:65" s="2" customFormat="1" ht="19.5">
      <c r="A119" s="36"/>
      <c r="B119" s="37"/>
      <c r="C119" s="38"/>
      <c r="D119" s="208" t="s">
        <v>292</v>
      </c>
      <c r="E119" s="38"/>
      <c r="F119" s="209" t="s">
        <v>2345</v>
      </c>
      <c r="G119" s="38"/>
      <c r="H119" s="38"/>
      <c r="I119" s="119"/>
      <c r="J119" s="38"/>
      <c r="K119" s="38"/>
      <c r="L119" s="41"/>
      <c r="M119" s="210"/>
      <c r="N119" s="211"/>
      <c r="O119" s="66"/>
      <c r="P119" s="66"/>
      <c r="Q119" s="66"/>
      <c r="R119" s="66"/>
      <c r="S119" s="66"/>
      <c r="T119" s="67"/>
      <c r="U119" s="36"/>
      <c r="V119" s="36"/>
      <c r="W119" s="36"/>
      <c r="X119" s="36"/>
      <c r="Y119" s="36"/>
      <c r="Z119" s="36"/>
      <c r="AA119" s="36"/>
      <c r="AB119" s="36"/>
      <c r="AC119" s="36"/>
      <c r="AD119" s="36"/>
      <c r="AE119" s="36"/>
      <c r="AT119" s="19" t="s">
        <v>292</v>
      </c>
      <c r="AU119" s="19" t="s">
        <v>79</v>
      </c>
    </row>
    <row r="120" spans="1:65" s="2" customFormat="1" ht="16.5" customHeight="1">
      <c r="A120" s="36"/>
      <c r="B120" s="37"/>
      <c r="C120" s="195" t="s">
        <v>297</v>
      </c>
      <c r="D120" s="195" t="s">
        <v>214</v>
      </c>
      <c r="E120" s="196" t="s">
        <v>2346</v>
      </c>
      <c r="F120" s="197" t="s">
        <v>2347</v>
      </c>
      <c r="G120" s="198" t="s">
        <v>146</v>
      </c>
      <c r="H120" s="199">
        <v>32</v>
      </c>
      <c r="I120" s="200"/>
      <c r="J120" s="201">
        <f>ROUND(I120*H120,2)</f>
        <v>0</v>
      </c>
      <c r="K120" s="197" t="s">
        <v>21</v>
      </c>
      <c r="L120" s="41"/>
      <c r="M120" s="202" t="s">
        <v>21</v>
      </c>
      <c r="N120" s="203" t="s">
        <v>44</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327</v>
      </c>
      <c r="AT120" s="206" t="s">
        <v>214</v>
      </c>
      <c r="AU120" s="206" t="s">
        <v>79</v>
      </c>
      <c r="AY120" s="19" t="s">
        <v>212</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327</v>
      </c>
      <c r="BM120" s="206" t="s">
        <v>389</v>
      </c>
    </row>
    <row r="121" spans="1:65" s="2" customFormat="1" ht="16.5" customHeight="1">
      <c r="A121" s="36"/>
      <c r="B121" s="37"/>
      <c r="C121" s="195" t="s">
        <v>303</v>
      </c>
      <c r="D121" s="195" t="s">
        <v>214</v>
      </c>
      <c r="E121" s="196" t="s">
        <v>2348</v>
      </c>
      <c r="F121" s="197" t="s">
        <v>2349</v>
      </c>
      <c r="G121" s="198" t="s">
        <v>1141</v>
      </c>
      <c r="H121" s="199">
        <v>2</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327</v>
      </c>
      <c r="AT121" s="206" t="s">
        <v>214</v>
      </c>
      <c r="AU121" s="206" t="s">
        <v>79</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327</v>
      </c>
      <c r="BM121" s="206" t="s">
        <v>403</v>
      </c>
    </row>
    <row r="122" spans="1:65" s="12" customFormat="1" ht="25.9" customHeight="1">
      <c r="B122" s="179"/>
      <c r="C122" s="180"/>
      <c r="D122" s="181" t="s">
        <v>72</v>
      </c>
      <c r="E122" s="182" t="s">
        <v>2350</v>
      </c>
      <c r="F122" s="182" t="s">
        <v>2351</v>
      </c>
      <c r="G122" s="180"/>
      <c r="H122" s="180"/>
      <c r="I122" s="183"/>
      <c r="J122" s="184">
        <f>BK122</f>
        <v>0</v>
      </c>
      <c r="K122" s="180"/>
      <c r="L122" s="185"/>
      <c r="M122" s="186"/>
      <c r="N122" s="187"/>
      <c r="O122" s="187"/>
      <c r="P122" s="188">
        <f>SUM(P123:P135)</f>
        <v>0</v>
      </c>
      <c r="Q122" s="187"/>
      <c r="R122" s="188">
        <f>SUM(R123:R135)</f>
        <v>4.7900000000000009E-3</v>
      </c>
      <c r="S122" s="187"/>
      <c r="T122" s="189">
        <f>SUM(T123:T135)</f>
        <v>0</v>
      </c>
      <c r="AR122" s="190" t="s">
        <v>81</v>
      </c>
      <c r="AT122" s="191" t="s">
        <v>72</v>
      </c>
      <c r="AU122" s="191" t="s">
        <v>73</v>
      </c>
      <c r="AY122" s="190" t="s">
        <v>212</v>
      </c>
      <c r="BK122" s="192">
        <f>SUM(BK123:BK135)</f>
        <v>0</v>
      </c>
    </row>
    <row r="123" spans="1:65" s="2" customFormat="1" ht="16.5" customHeight="1">
      <c r="A123" s="36"/>
      <c r="B123" s="37"/>
      <c r="C123" s="195" t="s">
        <v>310</v>
      </c>
      <c r="D123" s="195" t="s">
        <v>214</v>
      </c>
      <c r="E123" s="196" t="s">
        <v>2352</v>
      </c>
      <c r="F123" s="197" t="s">
        <v>2353</v>
      </c>
      <c r="G123" s="198" t="s">
        <v>1141</v>
      </c>
      <c r="H123" s="199">
        <v>1</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327</v>
      </c>
      <c r="AT123" s="206" t="s">
        <v>214</v>
      </c>
      <c r="AU123" s="206" t="s">
        <v>79</v>
      </c>
      <c r="AY123" s="19" t="s">
        <v>212</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327</v>
      </c>
      <c r="BM123" s="206" t="s">
        <v>416</v>
      </c>
    </row>
    <row r="124" spans="1:65" s="2" customFormat="1" ht="19.5">
      <c r="A124" s="36"/>
      <c r="B124" s="37"/>
      <c r="C124" s="38"/>
      <c r="D124" s="208" t="s">
        <v>292</v>
      </c>
      <c r="E124" s="38"/>
      <c r="F124" s="209" t="s">
        <v>2354</v>
      </c>
      <c r="G124" s="38"/>
      <c r="H124" s="38"/>
      <c r="I124" s="119"/>
      <c r="J124" s="38"/>
      <c r="K124" s="38"/>
      <c r="L124" s="41"/>
      <c r="M124" s="210"/>
      <c r="N124" s="211"/>
      <c r="O124" s="66"/>
      <c r="P124" s="66"/>
      <c r="Q124" s="66"/>
      <c r="R124" s="66"/>
      <c r="S124" s="66"/>
      <c r="T124" s="67"/>
      <c r="U124" s="36"/>
      <c r="V124" s="36"/>
      <c r="W124" s="36"/>
      <c r="X124" s="36"/>
      <c r="Y124" s="36"/>
      <c r="Z124" s="36"/>
      <c r="AA124" s="36"/>
      <c r="AB124" s="36"/>
      <c r="AC124" s="36"/>
      <c r="AD124" s="36"/>
      <c r="AE124" s="36"/>
      <c r="AT124" s="19" t="s">
        <v>292</v>
      </c>
      <c r="AU124" s="19" t="s">
        <v>79</v>
      </c>
    </row>
    <row r="125" spans="1:65" s="2" customFormat="1" ht="16.5" customHeight="1">
      <c r="A125" s="36"/>
      <c r="B125" s="37"/>
      <c r="C125" s="195" t="s">
        <v>8</v>
      </c>
      <c r="D125" s="195" t="s">
        <v>214</v>
      </c>
      <c r="E125" s="196" t="s">
        <v>2355</v>
      </c>
      <c r="F125" s="197" t="s">
        <v>2356</v>
      </c>
      <c r="G125" s="198" t="s">
        <v>146</v>
      </c>
      <c r="H125" s="199">
        <v>16</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327</v>
      </c>
      <c r="AT125" s="206" t="s">
        <v>214</v>
      </c>
      <c r="AU125" s="206" t="s">
        <v>79</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327</v>
      </c>
      <c r="BM125" s="206" t="s">
        <v>427</v>
      </c>
    </row>
    <row r="126" spans="1:65" s="2" customFormat="1" ht="19.5">
      <c r="A126" s="36"/>
      <c r="B126" s="37"/>
      <c r="C126" s="38"/>
      <c r="D126" s="208" t="s">
        <v>292</v>
      </c>
      <c r="E126" s="38"/>
      <c r="F126" s="209" t="s">
        <v>2357</v>
      </c>
      <c r="G126" s="38"/>
      <c r="H126" s="38"/>
      <c r="I126" s="119"/>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292</v>
      </c>
      <c r="AU126" s="19" t="s">
        <v>79</v>
      </c>
    </row>
    <row r="127" spans="1:65" s="2" customFormat="1" ht="16.5" customHeight="1">
      <c r="A127" s="36"/>
      <c r="B127" s="37"/>
      <c r="C127" s="195" t="s">
        <v>327</v>
      </c>
      <c r="D127" s="195" t="s">
        <v>214</v>
      </c>
      <c r="E127" s="196" t="s">
        <v>2358</v>
      </c>
      <c r="F127" s="197" t="s">
        <v>2359</v>
      </c>
      <c r="G127" s="198" t="s">
        <v>146</v>
      </c>
      <c r="H127" s="199">
        <v>16</v>
      </c>
      <c r="I127" s="200"/>
      <c r="J127" s="201">
        <f>ROUND(I127*H127,2)</f>
        <v>0</v>
      </c>
      <c r="K127" s="197" t="s">
        <v>21</v>
      </c>
      <c r="L127" s="41"/>
      <c r="M127" s="202" t="s">
        <v>21</v>
      </c>
      <c r="N127" s="203" t="s">
        <v>44</v>
      </c>
      <c r="O127" s="66"/>
      <c r="P127" s="204">
        <f>O127*H127</f>
        <v>0</v>
      </c>
      <c r="Q127" s="204">
        <v>6.9999999999999994E-5</v>
      </c>
      <c r="R127" s="204">
        <f>Q127*H127</f>
        <v>1.1199999999999999E-3</v>
      </c>
      <c r="S127" s="204">
        <v>0</v>
      </c>
      <c r="T127" s="205">
        <f>S127*H127</f>
        <v>0</v>
      </c>
      <c r="U127" s="36"/>
      <c r="V127" s="36"/>
      <c r="W127" s="36"/>
      <c r="X127" s="36"/>
      <c r="Y127" s="36"/>
      <c r="Z127" s="36"/>
      <c r="AA127" s="36"/>
      <c r="AB127" s="36"/>
      <c r="AC127" s="36"/>
      <c r="AD127" s="36"/>
      <c r="AE127" s="36"/>
      <c r="AR127" s="206" t="s">
        <v>327</v>
      </c>
      <c r="AT127" s="206" t="s">
        <v>214</v>
      </c>
      <c r="AU127" s="206" t="s">
        <v>79</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327</v>
      </c>
      <c r="BM127" s="206" t="s">
        <v>438</v>
      </c>
    </row>
    <row r="128" spans="1:65" s="2" customFormat="1" ht="19.5">
      <c r="A128" s="36"/>
      <c r="B128" s="37"/>
      <c r="C128" s="38"/>
      <c r="D128" s="208" t="s">
        <v>220</v>
      </c>
      <c r="E128" s="38"/>
      <c r="F128" s="209" t="s">
        <v>2360</v>
      </c>
      <c r="G128" s="38"/>
      <c r="H128" s="38"/>
      <c r="I128" s="119"/>
      <c r="J128" s="38"/>
      <c r="K128" s="38"/>
      <c r="L128" s="41"/>
      <c r="M128" s="210"/>
      <c r="N128" s="211"/>
      <c r="O128" s="66"/>
      <c r="P128" s="66"/>
      <c r="Q128" s="66"/>
      <c r="R128" s="66"/>
      <c r="S128" s="66"/>
      <c r="T128" s="67"/>
      <c r="U128" s="36"/>
      <c r="V128" s="36"/>
      <c r="W128" s="36"/>
      <c r="X128" s="36"/>
      <c r="Y128" s="36"/>
      <c r="Z128" s="36"/>
      <c r="AA128" s="36"/>
      <c r="AB128" s="36"/>
      <c r="AC128" s="36"/>
      <c r="AD128" s="36"/>
      <c r="AE128" s="36"/>
      <c r="AT128" s="19" t="s">
        <v>220</v>
      </c>
      <c r="AU128" s="19" t="s">
        <v>79</v>
      </c>
    </row>
    <row r="129" spans="1:65" s="2" customFormat="1" ht="19.5">
      <c r="A129" s="36"/>
      <c r="B129" s="37"/>
      <c r="C129" s="38"/>
      <c r="D129" s="208" t="s">
        <v>292</v>
      </c>
      <c r="E129" s="38"/>
      <c r="F129" s="209" t="s">
        <v>2361</v>
      </c>
      <c r="G129" s="38"/>
      <c r="H129" s="38"/>
      <c r="I129" s="119"/>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292</v>
      </c>
      <c r="AU129" s="19" t="s">
        <v>79</v>
      </c>
    </row>
    <row r="130" spans="1:65" s="2" customFormat="1" ht="16.5" customHeight="1">
      <c r="A130" s="36"/>
      <c r="B130" s="37"/>
      <c r="C130" s="195" t="s">
        <v>334</v>
      </c>
      <c r="D130" s="195" t="s">
        <v>214</v>
      </c>
      <c r="E130" s="196" t="s">
        <v>2362</v>
      </c>
      <c r="F130" s="197" t="s">
        <v>2363</v>
      </c>
      <c r="G130" s="198" t="s">
        <v>521</v>
      </c>
      <c r="H130" s="199">
        <v>1</v>
      </c>
      <c r="I130" s="200"/>
      <c r="J130" s="201">
        <f>ROUND(I130*H130,2)</f>
        <v>0</v>
      </c>
      <c r="K130" s="197" t="s">
        <v>21</v>
      </c>
      <c r="L130" s="41"/>
      <c r="M130" s="202" t="s">
        <v>21</v>
      </c>
      <c r="N130" s="203" t="s">
        <v>44</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327</v>
      </c>
      <c r="AT130" s="206" t="s">
        <v>214</v>
      </c>
      <c r="AU130" s="206" t="s">
        <v>79</v>
      </c>
      <c r="AY130" s="19" t="s">
        <v>212</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327</v>
      </c>
      <c r="BM130" s="206" t="s">
        <v>451</v>
      </c>
    </row>
    <row r="131" spans="1:65" s="2" customFormat="1" ht="19.5">
      <c r="A131" s="36"/>
      <c r="B131" s="37"/>
      <c r="C131" s="38"/>
      <c r="D131" s="208" t="s">
        <v>292</v>
      </c>
      <c r="E131" s="38"/>
      <c r="F131" s="209" t="s">
        <v>2326</v>
      </c>
      <c r="G131" s="38"/>
      <c r="H131" s="38"/>
      <c r="I131" s="119"/>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292</v>
      </c>
      <c r="AU131" s="19" t="s">
        <v>79</v>
      </c>
    </row>
    <row r="132" spans="1:65" s="2" customFormat="1" ht="16.5" customHeight="1">
      <c r="A132" s="36"/>
      <c r="B132" s="37"/>
      <c r="C132" s="195" t="s">
        <v>341</v>
      </c>
      <c r="D132" s="195" t="s">
        <v>214</v>
      </c>
      <c r="E132" s="196" t="s">
        <v>2364</v>
      </c>
      <c r="F132" s="197" t="s">
        <v>2365</v>
      </c>
      <c r="G132" s="198" t="s">
        <v>521</v>
      </c>
      <c r="H132" s="199">
        <v>1</v>
      </c>
      <c r="I132" s="200"/>
      <c r="J132" s="201">
        <f>ROUND(I132*H132,2)</f>
        <v>0</v>
      </c>
      <c r="K132" s="197" t="s">
        <v>21</v>
      </c>
      <c r="L132" s="41"/>
      <c r="M132" s="202" t="s">
        <v>21</v>
      </c>
      <c r="N132" s="203" t="s">
        <v>44</v>
      </c>
      <c r="O132" s="66"/>
      <c r="P132" s="204">
        <f>O132*H132</f>
        <v>0</v>
      </c>
      <c r="Q132" s="204">
        <v>6.3000000000000003E-4</v>
      </c>
      <c r="R132" s="204">
        <f>Q132*H132</f>
        <v>6.3000000000000003E-4</v>
      </c>
      <c r="S132" s="204">
        <v>0</v>
      </c>
      <c r="T132" s="205">
        <f>S132*H132</f>
        <v>0</v>
      </c>
      <c r="U132" s="36"/>
      <c r="V132" s="36"/>
      <c r="W132" s="36"/>
      <c r="X132" s="36"/>
      <c r="Y132" s="36"/>
      <c r="Z132" s="36"/>
      <c r="AA132" s="36"/>
      <c r="AB132" s="36"/>
      <c r="AC132" s="36"/>
      <c r="AD132" s="36"/>
      <c r="AE132" s="36"/>
      <c r="AR132" s="206" t="s">
        <v>327</v>
      </c>
      <c r="AT132" s="206" t="s">
        <v>214</v>
      </c>
      <c r="AU132" s="206" t="s">
        <v>79</v>
      </c>
      <c r="AY132" s="19" t="s">
        <v>212</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327</v>
      </c>
      <c r="BM132" s="206" t="s">
        <v>462</v>
      </c>
    </row>
    <row r="133" spans="1:65" s="2" customFormat="1" ht="19.5">
      <c r="A133" s="36"/>
      <c r="B133" s="37"/>
      <c r="C133" s="38"/>
      <c r="D133" s="208" t="s">
        <v>292</v>
      </c>
      <c r="E133" s="38"/>
      <c r="F133" s="209" t="s">
        <v>2326</v>
      </c>
      <c r="G133" s="38"/>
      <c r="H133" s="38"/>
      <c r="I133" s="119"/>
      <c r="J133" s="38"/>
      <c r="K133" s="38"/>
      <c r="L133" s="41"/>
      <c r="M133" s="210"/>
      <c r="N133" s="211"/>
      <c r="O133" s="66"/>
      <c r="P133" s="66"/>
      <c r="Q133" s="66"/>
      <c r="R133" s="66"/>
      <c r="S133" s="66"/>
      <c r="T133" s="67"/>
      <c r="U133" s="36"/>
      <c r="V133" s="36"/>
      <c r="W133" s="36"/>
      <c r="X133" s="36"/>
      <c r="Y133" s="36"/>
      <c r="Z133" s="36"/>
      <c r="AA133" s="36"/>
      <c r="AB133" s="36"/>
      <c r="AC133" s="36"/>
      <c r="AD133" s="36"/>
      <c r="AE133" s="36"/>
      <c r="AT133" s="19" t="s">
        <v>292</v>
      </c>
      <c r="AU133" s="19" t="s">
        <v>79</v>
      </c>
    </row>
    <row r="134" spans="1:65" s="2" customFormat="1" ht="16.5" customHeight="1">
      <c r="A134" s="36"/>
      <c r="B134" s="37"/>
      <c r="C134" s="195" t="s">
        <v>347</v>
      </c>
      <c r="D134" s="195" t="s">
        <v>214</v>
      </c>
      <c r="E134" s="196" t="s">
        <v>2366</v>
      </c>
      <c r="F134" s="197" t="s">
        <v>2367</v>
      </c>
      <c r="G134" s="198" t="s">
        <v>146</v>
      </c>
      <c r="H134" s="199">
        <v>16</v>
      </c>
      <c r="I134" s="200"/>
      <c r="J134" s="201">
        <f>ROUND(I134*H134,2)</f>
        <v>0</v>
      </c>
      <c r="K134" s="197" t="s">
        <v>21</v>
      </c>
      <c r="L134" s="41"/>
      <c r="M134" s="202" t="s">
        <v>21</v>
      </c>
      <c r="N134" s="203" t="s">
        <v>44</v>
      </c>
      <c r="O134" s="66"/>
      <c r="P134" s="204">
        <f>O134*H134</f>
        <v>0</v>
      </c>
      <c r="Q134" s="204">
        <v>1.8000000000000001E-4</v>
      </c>
      <c r="R134" s="204">
        <f>Q134*H134</f>
        <v>2.8800000000000002E-3</v>
      </c>
      <c r="S134" s="204">
        <v>0</v>
      </c>
      <c r="T134" s="205">
        <f>S134*H134</f>
        <v>0</v>
      </c>
      <c r="U134" s="36"/>
      <c r="V134" s="36"/>
      <c r="W134" s="36"/>
      <c r="X134" s="36"/>
      <c r="Y134" s="36"/>
      <c r="Z134" s="36"/>
      <c r="AA134" s="36"/>
      <c r="AB134" s="36"/>
      <c r="AC134" s="36"/>
      <c r="AD134" s="36"/>
      <c r="AE134" s="36"/>
      <c r="AR134" s="206" t="s">
        <v>327</v>
      </c>
      <c r="AT134" s="206" t="s">
        <v>214</v>
      </c>
      <c r="AU134" s="206" t="s">
        <v>79</v>
      </c>
      <c r="AY134" s="19" t="s">
        <v>212</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327</v>
      </c>
      <c r="BM134" s="206" t="s">
        <v>486</v>
      </c>
    </row>
    <row r="135" spans="1:65" s="2" customFormat="1" ht="16.5" customHeight="1">
      <c r="A135" s="36"/>
      <c r="B135" s="37"/>
      <c r="C135" s="195" t="s">
        <v>353</v>
      </c>
      <c r="D135" s="195" t="s">
        <v>214</v>
      </c>
      <c r="E135" s="196" t="s">
        <v>2368</v>
      </c>
      <c r="F135" s="197" t="s">
        <v>2369</v>
      </c>
      <c r="G135" s="198" t="s">
        <v>146</v>
      </c>
      <c r="H135" s="199">
        <v>16</v>
      </c>
      <c r="I135" s="200"/>
      <c r="J135" s="201">
        <f>ROUND(I135*H135,2)</f>
        <v>0</v>
      </c>
      <c r="K135" s="197" t="s">
        <v>21</v>
      </c>
      <c r="L135" s="41"/>
      <c r="M135" s="202" t="s">
        <v>21</v>
      </c>
      <c r="N135" s="203" t="s">
        <v>44</v>
      </c>
      <c r="O135" s="66"/>
      <c r="P135" s="204">
        <f>O135*H135</f>
        <v>0</v>
      </c>
      <c r="Q135" s="204">
        <v>1.0000000000000001E-5</v>
      </c>
      <c r="R135" s="204">
        <f>Q135*H135</f>
        <v>1.6000000000000001E-4</v>
      </c>
      <c r="S135" s="204">
        <v>0</v>
      </c>
      <c r="T135" s="205">
        <f>S135*H135</f>
        <v>0</v>
      </c>
      <c r="U135" s="36"/>
      <c r="V135" s="36"/>
      <c r="W135" s="36"/>
      <c r="X135" s="36"/>
      <c r="Y135" s="36"/>
      <c r="Z135" s="36"/>
      <c r="AA135" s="36"/>
      <c r="AB135" s="36"/>
      <c r="AC135" s="36"/>
      <c r="AD135" s="36"/>
      <c r="AE135" s="36"/>
      <c r="AR135" s="206" t="s">
        <v>327</v>
      </c>
      <c r="AT135" s="206" t="s">
        <v>214</v>
      </c>
      <c r="AU135" s="206" t="s">
        <v>79</v>
      </c>
      <c r="AY135" s="19" t="s">
        <v>212</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327</v>
      </c>
      <c r="BM135" s="206" t="s">
        <v>500</v>
      </c>
    </row>
    <row r="136" spans="1:65" s="12" customFormat="1" ht="25.9" customHeight="1">
      <c r="B136" s="179"/>
      <c r="C136" s="180"/>
      <c r="D136" s="181" t="s">
        <v>72</v>
      </c>
      <c r="E136" s="182" t="s">
        <v>2370</v>
      </c>
      <c r="F136" s="182" t="s">
        <v>2371</v>
      </c>
      <c r="G136" s="180"/>
      <c r="H136" s="180"/>
      <c r="I136" s="183"/>
      <c r="J136" s="184">
        <f>BK136</f>
        <v>0</v>
      </c>
      <c r="K136" s="180"/>
      <c r="L136" s="185"/>
      <c r="M136" s="186"/>
      <c r="N136" s="187"/>
      <c r="O136" s="187"/>
      <c r="P136" s="188">
        <f>SUM(P137:P144)</f>
        <v>0</v>
      </c>
      <c r="Q136" s="187"/>
      <c r="R136" s="188">
        <f>SUM(R137:R144)</f>
        <v>2.0560000000000002E-2</v>
      </c>
      <c r="S136" s="187"/>
      <c r="T136" s="189">
        <f>SUM(T137:T144)</f>
        <v>0</v>
      </c>
      <c r="AR136" s="190" t="s">
        <v>81</v>
      </c>
      <c r="AT136" s="191" t="s">
        <v>72</v>
      </c>
      <c r="AU136" s="191" t="s">
        <v>73</v>
      </c>
      <c r="AY136" s="190" t="s">
        <v>212</v>
      </c>
      <c r="BK136" s="192">
        <f>SUM(BK137:BK144)</f>
        <v>0</v>
      </c>
    </row>
    <row r="137" spans="1:65" s="2" customFormat="1" ht="16.5" customHeight="1">
      <c r="A137" s="36"/>
      <c r="B137" s="37"/>
      <c r="C137" s="195" t="s">
        <v>7</v>
      </c>
      <c r="D137" s="195" t="s">
        <v>214</v>
      </c>
      <c r="E137" s="196" t="s">
        <v>2372</v>
      </c>
      <c r="F137" s="197" t="s">
        <v>2373</v>
      </c>
      <c r="G137" s="198" t="s">
        <v>1141</v>
      </c>
      <c r="H137" s="199">
        <v>1</v>
      </c>
      <c r="I137" s="200"/>
      <c r="J137" s="201">
        <f>ROUND(I137*H137,2)</f>
        <v>0</v>
      </c>
      <c r="K137" s="197" t="s">
        <v>21</v>
      </c>
      <c r="L137" s="41"/>
      <c r="M137" s="202" t="s">
        <v>21</v>
      </c>
      <c r="N137" s="203" t="s">
        <v>44</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327</v>
      </c>
      <c r="AT137" s="206" t="s">
        <v>214</v>
      </c>
      <c r="AU137" s="206" t="s">
        <v>79</v>
      </c>
      <c r="AY137" s="19" t="s">
        <v>212</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327</v>
      </c>
      <c r="BM137" s="206" t="s">
        <v>513</v>
      </c>
    </row>
    <row r="138" spans="1:65" s="2" customFormat="1" ht="19.5">
      <c r="A138" s="36"/>
      <c r="B138" s="37"/>
      <c r="C138" s="38"/>
      <c r="D138" s="208" t="s">
        <v>292</v>
      </c>
      <c r="E138" s="38"/>
      <c r="F138" s="209" t="s">
        <v>2374</v>
      </c>
      <c r="G138" s="38"/>
      <c r="H138" s="38"/>
      <c r="I138" s="119"/>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292</v>
      </c>
      <c r="AU138" s="19" t="s">
        <v>79</v>
      </c>
    </row>
    <row r="139" spans="1:65" s="2" customFormat="1" ht="16.5" customHeight="1">
      <c r="A139" s="36"/>
      <c r="B139" s="37"/>
      <c r="C139" s="195" t="s">
        <v>370</v>
      </c>
      <c r="D139" s="195" t="s">
        <v>214</v>
      </c>
      <c r="E139" s="196" t="s">
        <v>2375</v>
      </c>
      <c r="F139" s="197" t="s">
        <v>2376</v>
      </c>
      <c r="G139" s="198" t="s">
        <v>2279</v>
      </c>
      <c r="H139" s="199">
        <v>1</v>
      </c>
      <c r="I139" s="200"/>
      <c r="J139" s="201">
        <f>ROUND(I139*H139,2)</f>
        <v>0</v>
      </c>
      <c r="K139" s="197" t="s">
        <v>21</v>
      </c>
      <c r="L139" s="41"/>
      <c r="M139" s="202" t="s">
        <v>21</v>
      </c>
      <c r="N139" s="203" t="s">
        <v>44</v>
      </c>
      <c r="O139" s="66"/>
      <c r="P139" s="204">
        <f>O139*H139</f>
        <v>0</v>
      </c>
      <c r="Q139" s="204">
        <v>1.651E-2</v>
      </c>
      <c r="R139" s="204">
        <f>Q139*H139</f>
        <v>1.651E-2</v>
      </c>
      <c r="S139" s="204">
        <v>0</v>
      </c>
      <c r="T139" s="205">
        <f>S139*H139</f>
        <v>0</v>
      </c>
      <c r="U139" s="36"/>
      <c r="V139" s="36"/>
      <c r="W139" s="36"/>
      <c r="X139" s="36"/>
      <c r="Y139" s="36"/>
      <c r="Z139" s="36"/>
      <c r="AA139" s="36"/>
      <c r="AB139" s="36"/>
      <c r="AC139" s="36"/>
      <c r="AD139" s="36"/>
      <c r="AE139" s="36"/>
      <c r="AR139" s="206" t="s">
        <v>327</v>
      </c>
      <c r="AT139" s="206" t="s">
        <v>214</v>
      </c>
      <c r="AU139" s="206" t="s">
        <v>79</v>
      </c>
      <c r="AY139" s="19" t="s">
        <v>212</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327</v>
      </c>
      <c r="BM139" s="206" t="s">
        <v>525</v>
      </c>
    </row>
    <row r="140" spans="1:65" s="2" customFormat="1" ht="19.5">
      <c r="A140" s="36"/>
      <c r="B140" s="37"/>
      <c r="C140" s="38"/>
      <c r="D140" s="208" t="s">
        <v>292</v>
      </c>
      <c r="E140" s="38"/>
      <c r="F140" s="209" t="s">
        <v>2377</v>
      </c>
      <c r="G140" s="38"/>
      <c r="H140" s="38"/>
      <c r="I140" s="119"/>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292</v>
      </c>
      <c r="AU140" s="19" t="s">
        <v>79</v>
      </c>
    </row>
    <row r="141" spans="1:65" s="2" customFormat="1" ht="16.5" customHeight="1">
      <c r="A141" s="36"/>
      <c r="B141" s="37"/>
      <c r="C141" s="195" t="s">
        <v>380</v>
      </c>
      <c r="D141" s="195" t="s">
        <v>214</v>
      </c>
      <c r="E141" s="196" t="s">
        <v>2378</v>
      </c>
      <c r="F141" s="197" t="s">
        <v>2379</v>
      </c>
      <c r="G141" s="198" t="s">
        <v>521</v>
      </c>
      <c r="H141" s="199">
        <v>1</v>
      </c>
      <c r="I141" s="200"/>
      <c r="J141" s="201">
        <f>ROUND(I141*H141,2)</f>
        <v>0</v>
      </c>
      <c r="K141" s="197" t="s">
        <v>21</v>
      </c>
      <c r="L141" s="41"/>
      <c r="M141" s="202" t="s">
        <v>21</v>
      </c>
      <c r="N141" s="203" t="s">
        <v>44</v>
      </c>
      <c r="O141" s="66"/>
      <c r="P141" s="204">
        <f>O141*H141</f>
        <v>0</v>
      </c>
      <c r="Q141" s="204">
        <v>8.4999999999999995E-4</v>
      </c>
      <c r="R141" s="204">
        <f>Q141*H141</f>
        <v>8.4999999999999995E-4</v>
      </c>
      <c r="S141" s="204">
        <v>0</v>
      </c>
      <c r="T141" s="205">
        <f>S141*H141</f>
        <v>0</v>
      </c>
      <c r="U141" s="36"/>
      <c r="V141" s="36"/>
      <c r="W141" s="36"/>
      <c r="X141" s="36"/>
      <c r="Y141" s="36"/>
      <c r="Z141" s="36"/>
      <c r="AA141" s="36"/>
      <c r="AB141" s="36"/>
      <c r="AC141" s="36"/>
      <c r="AD141" s="36"/>
      <c r="AE141" s="36"/>
      <c r="AR141" s="206" t="s">
        <v>327</v>
      </c>
      <c r="AT141" s="206" t="s">
        <v>214</v>
      </c>
      <c r="AU141" s="206" t="s">
        <v>79</v>
      </c>
      <c r="AY141" s="19" t="s">
        <v>212</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327</v>
      </c>
      <c r="BM141" s="206" t="s">
        <v>536</v>
      </c>
    </row>
    <row r="142" spans="1:65" s="2" customFormat="1" ht="19.5">
      <c r="A142" s="36"/>
      <c r="B142" s="37"/>
      <c r="C142" s="38"/>
      <c r="D142" s="208" t="s">
        <v>292</v>
      </c>
      <c r="E142" s="38"/>
      <c r="F142" s="209" t="s">
        <v>2326</v>
      </c>
      <c r="G142" s="38"/>
      <c r="H142" s="38"/>
      <c r="I142" s="119"/>
      <c r="J142" s="38"/>
      <c r="K142" s="38"/>
      <c r="L142" s="41"/>
      <c r="M142" s="210"/>
      <c r="N142" s="211"/>
      <c r="O142" s="66"/>
      <c r="P142" s="66"/>
      <c r="Q142" s="66"/>
      <c r="R142" s="66"/>
      <c r="S142" s="66"/>
      <c r="T142" s="67"/>
      <c r="U142" s="36"/>
      <c r="V142" s="36"/>
      <c r="W142" s="36"/>
      <c r="X142" s="36"/>
      <c r="Y142" s="36"/>
      <c r="Z142" s="36"/>
      <c r="AA142" s="36"/>
      <c r="AB142" s="36"/>
      <c r="AC142" s="36"/>
      <c r="AD142" s="36"/>
      <c r="AE142" s="36"/>
      <c r="AT142" s="19" t="s">
        <v>292</v>
      </c>
      <c r="AU142" s="19" t="s">
        <v>79</v>
      </c>
    </row>
    <row r="143" spans="1:65" s="2" customFormat="1" ht="16.5" customHeight="1">
      <c r="A143" s="36"/>
      <c r="B143" s="37"/>
      <c r="C143" s="195" t="s">
        <v>389</v>
      </c>
      <c r="D143" s="195" t="s">
        <v>214</v>
      </c>
      <c r="E143" s="196" t="s">
        <v>2380</v>
      </c>
      <c r="F143" s="197" t="s">
        <v>2381</v>
      </c>
      <c r="G143" s="198" t="s">
        <v>521</v>
      </c>
      <c r="H143" s="199">
        <v>4</v>
      </c>
      <c r="I143" s="200"/>
      <c r="J143" s="201">
        <f>ROUND(I143*H143,2)</f>
        <v>0</v>
      </c>
      <c r="K143" s="197" t="s">
        <v>21</v>
      </c>
      <c r="L143" s="41"/>
      <c r="M143" s="202" t="s">
        <v>21</v>
      </c>
      <c r="N143" s="203" t="s">
        <v>44</v>
      </c>
      <c r="O143" s="66"/>
      <c r="P143" s="204">
        <f>O143*H143</f>
        <v>0</v>
      </c>
      <c r="Q143" s="204">
        <v>8.0000000000000004E-4</v>
      </c>
      <c r="R143" s="204">
        <f>Q143*H143</f>
        <v>3.2000000000000002E-3</v>
      </c>
      <c r="S143" s="204">
        <v>0</v>
      </c>
      <c r="T143" s="205">
        <f>S143*H143</f>
        <v>0</v>
      </c>
      <c r="U143" s="36"/>
      <c r="V143" s="36"/>
      <c r="W143" s="36"/>
      <c r="X143" s="36"/>
      <c r="Y143" s="36"/>
      <c r="Z143" s="36"/>
      <c r="AA143" s="36"/>
      <c r="AB143" s="36"/>
      <c r="AC143" s="36"/>
      <c r="AD143" s="36"/>
      <c r="AE143" s="36"/>
      <c r="AR143" s="206" t="s">
        <v>327</v>
      </c>
      <c r="AT143" s="206" t="s">
        <v>214</v>
      </c>
      <c r="AU143" s="206" t="s">
        <v>79</v>
      </c>
      <c r="AY143" s="19" t="s">
        <v>212</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327</v>
      </c>
      <c r="BM143" s="206" t="s">
        <v>548</v>
      </c>
    </row>
    <row r="144" spans="1:65" s="2" customFormat="1" ht="19.5">
      <c r="A144" s="36"/>
      <c r="B144" s="37"/>
      <c r="C144" s="38"/>
      <c r="D144" s="208" t="s">
        <v>292</v>
      </c>
      <c r="E144" s="38"/>
      <c r="F144" s="209" t="s">
        <v>2382</v>
      </c>
      <c r="G144" s="38"/>
      <c r="H144" s="38"/>
      <c r="I144" s="119"/>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292</v>
      </c>
      <c r="AU144" s="19" t="s">
        <v>79</v>
      </c>
    </row>
    <row r="145" spans="1:65" s="12" customFormat="1" ht="25.9" customHeight="1">
      <c r="B145" s="179"/>
      <c r="C145" s="180"/>
      <c r="D145" s="181" t="s">
        <v>72</v>
      </c>
      <c r="E145" s="182" t="s">
        <v>2383</v>
      </c>
      <c r="F145" s="182" t="s">
        <v>2316</v>
      </c>
      <c r="G145" s="180"/>
      <c r="H145" s="180"/>
      <c r="I145" s="183"/>
      <c r="J145" s="184">
        <f>BK145</f>
        <v>0</v>
      </c>
      <c r="K145" s="180"/>
      <c r="L145" s="185"/>
      <c r="M145" s="186"/>
      <c r="N145" s="187"/>
      <c r="O145" s="187"/>
      <c r="P145" s="188">
        <f>P146</f>
        <v>0</v>
      </c>
      <c r="Q145" s="187"/>
      <c r="R145" s="188">
        <f>R146</f>
        <v>0</v>
      </c>
      <c r="S145" s="187"/>
      <c r="T145" s="189">
        <f>T146</f>
        <v>0</v>
      </c>
      <c r="AR145" s="190" t="s">
        <v>79</v>
      </c>
      <c r="AT145" s="191" t="s">
        <v>72</v>
      </c>
      <c r="AU145" s="191" t="s">
        <v>73</v>
      </c>
      <c r="AY145" s="190" t="s">
        <v>212</v>
      </c>
      <c r="BK145" s="192">
        <f>BK146</f>
        <v>0</v>
      </c>
    </row>
    <row r="146" spans="1:65" s="2" customFormat="1" ht="16.5" customHeight="1">
      <c r="A146" s="36"/>
      <c r="B146" s="37"/>
      <c r="C146" s="195" t="s">
        <v>394</v>
      </c>
      <c r="D146" s="195" t="s">
        <v>214</v>
      </c>
      <c r="E146" s="196" t="s">
        <v>2384</v>
      </c>
      <c r="F146" s="197" t="s">
        <v>2385</v>
      </c>
      <c r="G146" s="198" t="s">
        <v>2016</v>
      </c>
      <c r="H146" s="265"/>
      <c r="I146" s="200"/>
      <c r="J146" s="201">
        <f>ROUND(I146*H146,2)</f>
        <v>0</v>
      </c>
      <c r="K146" s="197" t="s">
        <v>21</v>
      </c>
      <c r="L146" s="41"/>
      <c r="M146" s="202" t="s">
        <v>21</v>
      </c>
      <c r="N146" s="203" t="s">
        <v>44</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93</v>
      </c>
      <c r="AT146" s="206" t="s">
        <v>214</v>
      </c>
      <c r="AU146" s="206" t="s">
        <v>79</v>
      </c>
      <c r="AY146" s="19" t="s">
        <v>212</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93</v>
      </c>
      <c r="BM146" s="206" t="s">
        <v>564</v>
      </c>
    </row>
    <row r="147" spans="1:65" s="12" customFormat="1" ht="25.9" customHeight="1">
      <c r="B147" s="179"/>
      <c r="C147" s="180"/>
      <c r="D147" s="181" t="s">
        <v>72</v>
      </c>
      <c r="E147" s="182" t="s">
        <v>2386</v>
      </c>
      <c r="F147" s="182" t="s">
        <v>2351</v>
      </c>
      <c r="G147" s="180"/>
      <c r="H147" s="180"/>
      <c r="I147" s="183"/>
      <c r="J147" s="184">
        <f>BK147</f>
        <v>0</v>
      </c>
      <c r="K147" s="180"/>
      <c r="L147" s="185"/>
      <c r="M147" s="186"/>
      <c r="N147" s="187"/>
      <c r="O147" s="187"/>
      <c r="P147" s="188">
        <f>P148</f>
        <v>0</v>
      </c>
      <c r="Q147" s="187"/>
      <c r="R147" s="188">
        <f>R148</f>
        <v>0</v>
      </c>
      <c r="S147" s="187"/>
      <c r="T147" s="189">
        <f>T148</f>
        <v>0</v>
      </c>
      <c r="AR147" s="190" t="s">
        <v>79</v>
      </c>
      <c r="AT147" s="191" t="s">
        <v>72</v>
      </c>
      <c r="AU147" s="191" t="s">
        <v>73</v>
      </c>
      <c r="AY147" s="190" t="s">
        <v>212</v>
      </c>
      <c r="BK147" s="192">
        <f>BK148</f>
        <v>0</v>
      </c>
    </row>
    <row r="148" spans="1:65" s="2" customFormat="1" ht="16.5" customHeight="1">
      <c r="A148" s="36"/>
      <c r="B148" s="37"/>
      <c r="C148" s="195" t="s">
        <v>403</v>
      </c>
      <c r="D148" s="195" t="s">
        <v>214</v>
      </c>
      <c r="E148" s="196" t="s">
        <v>2387</v>
      </c>
      <c r="F148" s="197" t="s">
        <v>2388</v>
      </c>
      <c r="G148" s="198" t="s">
        <v>2016</v>
      </c>
      <c r="H148" s="265"/>
      <c r="I148" s="200"/>
      <c r="J148" s="201">
        <f>ROUND(I148*H148,2)</f>
        <v>0</v>
      </c>
      <c r="K148" s="197" t="s">
        <v>21</v>
      </c>
      <c r="L148" s="41"/>
      <c r="M148" s="202" t="s">
        <v>21</v>
      </c>
      <c r="N148" s="203" t="s">
        <v>44</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93</v>
      </c>
      <c r="AT148" s="206" t="s">
        <v>214</v>
      </c>
      <c r="AU148" s="206" t="s">
        <v>79</v>
      </c>
      <c r="AY148" s="19" t="s">
        <v>212</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93</v>
      </c>
      <c r="BM148" s="206" t="s">
        <v>585</v>
      </c>
    </row>
    <row r="149" spans="1:65" s="12" customFormat="1" ht="25.9" customHeight="1">
      <c r="B149" s="179"/>
      <c r="C149" s="180"/>
      <c r="D149" s="181" t="s">
        <v>72</v>
      </c>
      <c r="E149" s="182" t="s">
        <v>2389</v>
      </c>
      <c r="F149" s="182" t="s">
        <v>2371</v>
      </c>
      <c r="G149" s="180"/>
      <c r="H149" s="180"/>
      <c r="I149" s="183"/>
      <c r="J149" s="184">
        <f>BK149</f>
        <v>0</v>
      </c>
      <c r="K149" s="180"/>
      <c r="L149" s="185"/>
      <c r="M149" s="186"/>
      <c r="N149" s="187"/>
      <c r="O149" s="187"/>
      <c r="P149" s="188">
        <f>P150</f>
        <v>0</v>
      </c>
      <c r="Q149" s="187"/>
      <c r="R149" s="188">
        <f>R150</f>
        <v>0</v>
      </c>
      <c r="S149" s="187"/>
      <c r="T149" s="189">
        <f>T150</f>
        <v>0</v>
      </c>
      <c r="AR149" s="190" t="s">
        <v>79</v>
      </c>
      <c r="AT149" s="191" t="s">
        <v>72</v>
      </c>
      <c r="AU149" s="191" t="s">
        <v>73</v>
      </c>
      <c r="AY149" s="190" t="s">
        <v>212</v>
      </c>
      <c r="BK149" s="192">
        <f>BK150</f>
        <v>0</v>
      </c>
    </row>
    <row r="150" spans="1:65" s="2" customFormat="1" ht="16.5" customHeight="1">
      <c r="A150" s="36"/>
      <c r="B150" s="37"/>
      <c r="C150" s="195" t="s">
        <v>411</v>
      </c>
      <c r="D150" s="195" t="s">
        <v>214</v>
      </c>
      <c r="E150" s="196" t="s">
        <v>2390</v>
      </c>
      <c r="F150" s="197" t="s">
        <v>2391</v>
      </c>
      <c r="G150" s="198" t="s">
        <v>2016</v>
      </c>
      <c r="H150" s="265"/>
      <c r="I150" s="200"/>
      <c r="J150" s="201">
        <f>ROUND(I150*H150,2)</f>
        <v>0</v>
      </c>
      <c r="K150" s="197" t="s">
        <v>21</v>
      </c>
      <c r="L150" s="41"/>
      <c r="M150" s="270" t="s">
        <v>21</v>
      </c>
      <c r="N150" s="271" t="s">
        <v>44</v>
      </c>
      <c r="O150" s="268"/>
      <c r="P150" s="272">
        <f>O150*H150</f>
        <v>0</v>
      </c>
      <c r="Q150" s="272">
        <v>0</v>
      </c>
      <c r="R150" s="272">
        <f>Q150*H150</f>
        <v>0</v>
      </c>
      <c r="S150" s="272">
        <v>0</v>
      </c>
      <c r="T150" s="273">
        <f>S150*H150</f>
        <v>0</v>
      </c>
      <c r="U150" s="36"/>
      <c r="V150" s="36"/>
      <c r="W150" s="36"/>
      <c r="X150" s="36"/>
      <c r="Y150" s="36"/>
      <c r="Z150" s="36"/>
      <c r="AA150" s="36"/>
      <c r="AB150" s="36"/>
      <c r="AC150" s="36"/>
      <c r="AD150" s="36"/>
      <c r="AE150" s="36"/>
      <c r="AR150" s="206" t="s">
        <v>93</v>
      </c>
      <c r="AT150" s="206" t="s">
        <v>214</v>
      </c>
      <c r="AU150" s="206" t="s">
        <v>79</v>
      </c>
      <c r="AY150" s="19" t="s">
        <v>212</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93</v>
      </c>
      <c r="BM150" s="206" t="s">
        <v>595</v>
      </c>
    </row>
    <row r="151" spans="1:65" s="2" customFormat="1" ht="6.95" customHeight="1">
      <c r="A151" s="36"/>
      <c r="B151" s="49"/>
      <c r="C151" s="50"/>
      <c r="D151" s="50"/>
      <c r="E151" s="50"/>
      <c r="F151" s="50"/>
      <c r="G151" s="50"/>
      <c r="H151" s="50"/>
      <c r="I151" s="145"/>
      <c r="J151" s="50"/>
      <c r="K151" s="50"/>
      <c r="L151" s="41"/>
      <c r="M151" s="36"/>
      <c r="O151" s="36"/>
      <c r="P151" s="36"/>
      <c r="Q151" s="36"/>
      <c r="R151" s="36"/>
      <c r="S151" s="36"/>
      <c r="T151" s="36"/>
      <c r="U151" s="36"/>
      <c r="V151" s="36"/>
      <c r="W151" s="36"/>
      <c r="X151" s="36"/>
      <c r="Y151" s="36"/>
      <c r="Z151" s="36"/>
      <c r="AA151" s="36"/>
      <c r="AB151" s="36"/>
      <c r="AC151" s="36"/>
      <c r="AD151" s="36"/>
      <c r="AE151" s="36"/>
    </row>
  </sheetData>
  <sheetProtection algorithmName="SHA-512" hashValue="CI41qVnonWQGJNZc6RGqfl3hM1zi9t7syV2daQOfDwIaV+aTfY/uzlKeALkouOHzW404IcKoEB1SEWWwUyZBJA==" saltValue="fqwio+vAj9l1xPI29FAFrAV9i63VoBtyX7+87hteccfNbJjNyQQt/mfnoEFJR7wHywT+1dgK+ijt8qyuWJKiRQ==" spinCount="100000" sheet="1" objects="1" scenarios="1" formatColumns="0" formatRows="0" autoFilter="0"/>
  <autoFilter ref="C96:K15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3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106</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2392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2308</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95.25" customHeight="1">
      <c r="A31" s="123"/>
      <c r="B31" s="124"/>
      <c r="C31" s="123"/>
      <c r="D31" s="123"/>
      <c r="E31" s="418" t="s">
        <v>2309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ROUND(J99,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ROUND((SUM(BE99:BE135)),  2)</f>
        <v>0</v>
      </c>
      <c r="G37" s="36"/>
      <c r="H37" s="36"/>
      <c r="I37" s="134">
        <v>0.21</v>
      </c>
      <c r="J37" s="133">
        <f>ROUND(((SUM(BE99:BE135))*I37),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ROUND((SUM(BF99:BF135)),  2)</f>
        <v>0</v>
      </c>
      <c r="G38" s="36"/>
      <c r="H38" s="36"/>
      <c r="I38" s="134">
        <v>0.15</v>
      </c>
      <c r="J38" s="133">
        <f>ROUND(((SUM(BF99:BF135))*I38),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ROUND((SUM(BG99:BG135)),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ROUND((SUM(BH99:BH135)),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ROUND((SUM(BI99:BI135)),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2019/49-1-1-4-2 - D.1.4.2-Vytápění</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G.Přikryl</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J99</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2393</v>
      </c>
      <c r="E68" s="157"/>
      <c r="F68" s="157"/>
      <c r="G68" s="157"/>
      <c r="H68" s="157"/>
      <c r="I68" s="158"/>
      <c r="J68" s="159">
        <f>J100</f>
        <v>0</v>
      </c>
      <c r="K68" s="155"/>
      <c r="L68" s="160"/>
    </row>
    <row r="69" spans="1:47" s="9" customFormat="1" ht="24.95" customHeight="1">
      <c r="B69" s="154"/>
      <c r="C69" s="155"/>
      <c r="D69" s="156" t="s">
        <v>2394</v>
      </c>
      <c r="E69" s="157"/>
      <c r="F69" s="157"/>
      <c r="G69" s="157"/>
      <c r="H69" s="157"/>
      <c r="I69" s="158"/>
      <c r="J69" s="159">
        <f>J107</f>
        <v>0</v>
      </c>
      <c r="K69" s="155"/>
      <c r="L69" s="160"/>
    </row>
    <row r="70" spans="1:47" s="9" customFormat="1" ht="24.95" customHeight="1">
      <c r="B70" s="154"/>
      <c r="C70" s="155"/>
      <c r="D70" s="156" t="s">
        <v>2395</v>
      </c>
      <c r="E70" s="157"/>
      <c r="F70" s="157"/>
      <c r="G70" s="157"/>
      <c r="H70" s="157"/>
      <c r="I70" s="158"/>
      <c r="J70" s="159">
        <f>J118</f>
        <v>0</v>
      </c>
      <c r="K70" s="155"/>
      <c r="L70" s="160"/>
    </row>
    <row r="71" spans="1:47" s="9" customFormat="1" ht="24.95" customHeight="1">
      <c r="B71" s="154"/>
      <c r="C71" s="155"/>
      <c r="D71" s="156" t="s">
        <v>2396</v>
      </c>
      <c r="E71" s="157"/>
      <c r="F71" s="157"/>
      <c r="G71" s="157"/>
      <c r="H71" s="157"/>
      <c r="I71" s="158"/>
      <c r="J71" s="159">
        <f>J122</f>
        <v>0</v>
      </c>
      <c r="K71" s="155"/>
      <c r="L71" s="160"/>
    </row>
    <row r="72" spans="1:47" s="9" customFormat="1" ht="24.95" customHeight="1">
      <c r="B72" s="154"/>
      <c r="C72" s="155"/>
      <c r="D72" s="156" t="s">
        <v>2397</v>
      </c>
      <c r="E72" s="157"/>
      <c r="F72" s="157"/>
      <c r="G72" s="157"/>
      <c r="H72" s="157"/>
      <c r="I72" s="158"/>
      <c r="J72" s="159">
        <f>J128</f>
        <v>0</v>
      </c>
      <c r="K72" s="155"/>
      <c r="L72" s="160"/>
    </row>
    <row r="73" spans="1:47" s="9" customFormat="1" ht="24.95" customHeight="1">
      <c r="B73" s="154"/>
      <c r="C73" s="155"/>
      <c r="D73" s="156" t="s">
        <v>2398</v>
      </c>
      <c r="E73" s="157"/>
      <c r="F73" s="157"/>
      <c r="G73" s="157"/>
      <c r="H73" s="157"/>
      <c r="I73" s="158"/>
      <c r="J73" s="159">
        <f>J130</f>
        <v>0</v>
      </c>
      <c r="K73" s="155"/>
      <c r="L73" s="160"/>
    </row>
    <row r="74" spans="1:47" s="9" customFormat="1" ht="24.95" customHeight="1">
      <c r="B74" s="154"/>
      <c r="C74" s="155"/>
      <c r="D74" s="156" t="s">
        <v>2399</v>
      </c>
      <c r="E74" s="157"/>
      <c r="F74" s="157"/>
      <c r="G74" s="157"/>
      <c r="H74" s="157"/>
      <c r="I74" s="158"/>
      <c r="J74" s="159">
        <f>J132</f>
        <v>0</v>
      </c>
      <c r="K74" s="155"/>
      <c r="L74" s="160"/>
    </row>
    <row r="75" spans="1:47" s="9" customFormat="1" ht="24.95" customHeight="1">
      <c r="B75" s="154"/>
      <c r="C75" s="155"/>
      <c r="D75" s="156" t="s">
        <v>2400</v>
      </c>
      <c r="E75" s="157"/>
      <c r="F75" s="157"/>
      <c r="G75" s="157"/>
      <c r="H75" s="157"/>
      <c r="I75" s="158"/>
      <c r="J75" s="159">
        <f>J134</f>
        <v>0</v>
      </c>
      <c r="K75" s="155"/>
      <c r="L75" s="160"/>
    </row>
    <row r="76" spans="1:47" s="2" customFormat="1" ht="21.75" customHeight="1">
      <c r="A76" s="36"/>
      <c r="B76" s="37"/>
      <c r="C76" s="38"/>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145"/>
      <c r="J77" s="50"/>
      <c r="K77" s="50"/>
      <c r="L77" s="120"/>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148"/>
      <c r="J81" s="52"/>
      <c r="K81" s="52"/>
      <c r="L81" s="120"/>
      <c r="S81" s="36"/>
      <c r="T81" s="36"/>
      <c r="U81" s="36"/>
      <c r="V81" s="36"/>
      <c r="W81" s="36"/>
      <c r="X81" s="36"/>
      <c r="Y81" s="36"/>
      <c r="Z81" s="36"/>
      <c r="AA81" s="36"/>
      <c r="AB81" s="36"/>
      <c r="AC81" s="36"/>
      <c r="AD81" s="36"/>
      <c r="AE81" s="36"/>
    </row>
    <row r="82" spans="1:31" s="2" customFormat="1" ht="24.95" customHeight="1">
      <c r="A82" s="36"/>
      <c r="B82" s="37"/>
      <c r="C82" s="25" t="s">
        <v>197</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6.5" customHeight="1">
      <c r="A85" s="36"/>
      <c r="B85" s="37"/>
      <c r="C85" s="38"/>
      <c r="D85" s="38"/>
      <c r="E85" s="419" t="str">
        <f>E7</f>
        <v>UPOL FTK-vstupní objekt</v>
      </c>
      <c r="F85" s="420"/>
      <c r="G85" s="420"/>
      <c r="H85" s="420"/>
      <c r="I85" s="119"/>
      <c r="J85" s="38"/>
      <c r="K85" s="38"/>
      <c r="L85" s="120"/>
      <c r="S85" s="36"/>
      <c r="T85" s="36"/>
      <c r="U85" s="36"/>
      <c r="V85" s="36"/>
      <c r="W85" s="36"/>
      <c r="X85" s="36"/>
      <c r="Y85" s="36"/>
      <c r="Z85" s="36"/>
      <c r="AA85" s="36"/>
      <c r="AB85" s="36"/>
      <c r="AC85" s="36"/>
      <c r="AD85" s="36"/>
      <c r="AE85" s="36"/>
    </row>
    <row r="86" spans="1:31" s="1" customFormat="1" ht="12" customHeight="1">
      <c r="B86" s="23"/>
      <c r="C86" s="31" t="s">
        <v>159</v>
      </c>
      <c r="D86" s="24"/>
      <c r="E86" s="24"/>
      <c r="F86" s="24"/>
      <c r="G86" s="24"/>
      <c r="H86" s="24"/>
      <c r="I86" s="110"/>
      <c r="J86" s="24"/>
      <c r="K86" s="24"/>
      <c r="L86" s="22"/>
    </row>
    <row r="87" spans="1:31" s="1" customFormat="1" ht="16.5" customHeight="1">
      <c r="B87" s="23"/>
      <c r="C87" s="24"/>
      <c r="D87" s="24"/>
      <c r="E87" s="419" t="s">
        <v>160</v>
      </c>
      <c r="F87" s="378"/>
      <c r="G87" s="378"/>
      <c r="H87" s="378"/>
      <c r="I87" s="110"/>
      <c r="J87" s="24"/>
      <c r="K87" s="24"/>
      <c r="L87" s="22"/>
    </row>
    <row r="88" spans="1:31" s="1" customFormat="1" ht="12" customHeight="1">
      <c r="B88" s="23"/>
      <c r="C88" s="31" t="s">
        <v>161</v>
      </c>
      <c r="D88" s="24"/>
      <c r="E88" s="24"/>
      <c r="F88" s="24"/>
      <c r="G88" s="24"/>
      <c r="H88" s="24"/>
      <c r="I88" s="110"/>
      <c r="J88" s="24"/>
      <c r="K88" s="24"/>
      <c r="L88" s="22"/>
    </row>
    <row r="89" spans="1:31" s="2" customFormat="1" ht="16.5" customHeight="1">
      <c r="A89" s="36"/>
      <c r="B89" s="37"/>
      <c r="C89" s="38"/>
      <c r="D89" s="38"/>
      <c r="E89" s="421" t="s">
        <v>162</v>
      </c>
      <c r="F89" s="422"/>
      <c r="G89" s="422"/>
      <c r="H89" s="422"/>
      <c r="I89" s="119"/>
      <c r="J89" s="38"/>
      <c r="K89" s="38"/>
      <c r="L89" s="120"/>
      <c r="S89" s="36"/>
      <c r="T89" s="36"/>
      <c r="U89" s="36"/>
      <c r="V89" s="36"/>
      <c r="W89" s="36"/>
      <c r="X89" s="36"/>
      <c r="Y89" s="36"/>
      <c r="Z89" s="36"/>
      <c r="AA89" s="36"/>
      <c r="AB89" s="36"/>
      <c r="AC89" s="36"/>
      <c r="AD89" s="36"/>
      <c r="AE89" s="36"/>
    </row>
    <row r="90" spans="1:31" s="2" customFormat="1" ht="12" customHeight="1">
      <c r="A90" s="36"/>
      <c r="B90" s="37"/>
      <c r="C90" s="31" t="s">
        <v>163</v>
      </c>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6.5" customHeight="1">
      <c r="A91" s="36"/>
      <c r="B91" s="37"/>
      <c r="C91" s="38"/>
      <c r="D91" s="38"/>
      <c r="E91" s="371" t="str">
        <f>E13</f>
        <v>2019/49-1-1-4-2 - D.1.4.2-Vytápění</v>
      </c>
      <c r="F91" s="422"/>
      <c r="G91" s="422"/>
      <c r="H91" s="422"/>
      <c r="I91" s="119"/>
      <c r="J91" s="38"/>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12" customHeight="1">
      <c r="A93" s="36"/>
      <c r="B93" s="37"/>
      <c r="C93" s="31" t="s">
        <v>22</v>
      </c>
      <c r="D93" s="38"/>
      <c r="E93" s="38"/>
      <c r="F93" s="29" t="str">
        <f>F16</f>
        <v xml:space="preserve"> </v>
      </c>
      <c r="G93" s="38"/>
      <c r="H93" s="38"/>
      <c r="I93" s="121" t="s">
        <v>24</v>
      </c>
      <c r="J93" s="61" t="str">
        <f>IF(J16="","",J16)</f>
        <v>13. 3. 2020</v>
      </c>
      <c r="K93" s="38"/>
      <c r="L93" s="120"/>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31" s="2" customFormat="1" ht="40.15" customHeight="1">
      <c r="A95" s="36"/>
      <c r="B95" s="37"/>
      <c r="C95" s="31" t="s">
        <v>26</v>
      </c>
      <c r="D95" s="38"/>
      <c r="E95" s="38"/>
      <c r="F95" s="29" t="str">
        <f>E19</f>
        <v>UPOL</v>
      </c>
      <c r="G95" s="38"/>
      <c r="H95" s="38"/>
      <c r="I95" s="121" t="s">
        <v>32</v>
      </c>
      <c r="J95" s="34" t="str">
        <f>E25</f>
        <v>HEXAPLAN INTERNATIONAL spol. s r.o.</v>
      </c>
      <c r="K95" s="38"/>
      <c r="L95" s="120"/>
      <c r="S95" s="36"/>
      <c r="T95" s="36"/>
      <c r="U95" s="36"/>
      <c r="V95" s="36"/>
      <c r="W95" s="36"/>
      <c r="X95" s="36"/>
      <c r="Y95" s="36"/>
      <c r="Z95" s="36"/>
      <c r="AA95" s="36"/>
      <c r="AB95" s="36"/>
      <c r="AC95" s="36"/>
      <c r="AD95" s="36"/>
      <c r="AE95" s="36"/>
    </row>
    <row r="96" spans="1:31" s="2" customFormat="1" ht="15.2" customHeight="1">
      <c r="A96" s="36"/>
      <c r="B96" s="37"/>
      <c r="C96" s="31" t="s">
        <v>30</v>
      </c>
      <c r="D96" s="38"/>
      <c r="E96" s="38"/>
      <c r="F96" s="29" t="str">
        <f>IF(E22="","",E22)</f>
        <v>Vyplň údaj</v>
      </c>
      <c r="G96" s="38"/>
      <c r="H96" s="38"/>
      <c r="I96" s="121" t="s">
        <v>35</v>
      </c>
      <c r="J96" s="34" t="str">
        <f>E28</f>
        <v>G.Přikryl</v>
      </c>
      <c r="K96" s="38"/>
      <c r="L96" s="120"/>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65" s="11" customFormat="1" ht="29.25" customHeight="1">
      <c r="A98" s="167"/>
      <c r="B98" s="168"/>
      <c r="C98" s="169" t="s">
        <v>198</v>
      </c>
      <c r="D98" s="170" t="s">
        <v>58</v>
      </c>
      <c r="E98" s="170" t="s">
        <v>54</v>
      </c>
      <c r="F98" s="170" t="s">
        <v>55</v>
      </c>
      <c r="G98" s="170" t="s">
        <v>199</v>
      </c>
      <c r="H98" s="170" t="s">
        <v>200</v>
      </c>
      <c r="I98" s="171" t="s">
        <v>201</v>
      </c>
      <c r="J98" s="170" t="s">
        <v>168</v>
      </c>
      <c r="K98" s="172" t="s">
        <v>202</v>
      </c>
      <c r="L98" s="173"/>
      <c r="M98" s="70" t="s">
        <v>21</v>
      </c>
      <c r="N98" s="71" t="s">
        <v>43</v>
      </c>
      <c r="O98" s="71" t="s">
        <v>203</v>
      </c>
      <c r="P98" s="71" t="s">
        <v>204</v>
      </c>
      <c r="Q98" s="71" t="s">
        <v>205</v>
      </c>
      <c r="R98" s="71" t="s">
        <v>206</v>
      </c>
      <c r="S98" s="71" t="s">
        <v>207</v>
      </c>
      <c r="T98" s="72" t="s">
        <v>208</v>
      </c>
      <c r="U98" s="167"/>
      <c r="V98" s="167"/>
      <c r="W98" s="167"/>
      <c r="X98" s="167"/>
      <c r="Y98" s="167"/>
      <c r="Z98" s="167"/>
      <c r="AA98" s="167"/>
      <c r="AB98" s="167"/>
      <c r="AC98" s="167"/>
      <c r="AD98" s="167"/>
      <c r="AE98" s="167"/>
    </row>
    <row r="99" spans="1:65" s="2" customFormat="1" ht="22.9" customHeight="1">
      <c r="A99" s="36"/>
      <c r="B99" s="37"/>
      <c r="C99" s="77" t="s">
        <v>209</v>
      </c>
      <c r="D99" s="38"/>
      <c r="E99" s="38"/>
      <c r="F99" s="38"/>
      <c r="G99" s="38"/>
      <c r="H99" s="38"/>
      <c r="I99" s="119"/>
      <c r="J99" s="174">
        <f>BK99</f>
        <v>0</v>
      </c>
      <c r="K99" s="38"/>
      <c r="L99" s="41"/>
      <c r="M99" s="73"/>
      <c r="N99" s="175"/>
      <c r="O99" s="74"/>
      <c r="P99" s="176">
        <f>P100+P107+P118+P122+P128+P130+P132+P134</f>
        <v>0</v>
      </c>
      <c r="Q99" s="74"/>
      <c r="R99" s="176">
        <f>R100+R107+R118+R122+R128+R130+R132+R134</f>
        <v>7.2980000000000003E-2</v>
      </c>
      <c r="S99" s="74"/>
      <c r="T99" s="177">
        <f>T100+T107+T118+T122+T128+T130+T132+T134</f>
        <v>0</v>
      </c>
      <c r="U99" s="36"/>
      <c r="V99" s="36"/>
      <c r="W99" s="36"/>
      <c r="X99" s="36"/>
      <c r="Y99" s="36"/>
      <c r="Z99" s="36"/>
      <c r="AA99" s="36"/>
      <c r="AB99" s="36"/>
      <c r="AC99" s="36"/>
      <c r="AD99" s="36"/>
      <c r="AE99" s="36"/>
      <c r="AT99" s="19" t="s">
        <v>72</v>
      </c>
      <c r="AU99" s="19" t="s">
        <v>169</v>
      </c>
      <c r="BK99" s="178">
        <f>BK100+BK107+BK118+BK122+BK128+BK130+BK132+BK134</f>
        <v>0</v>
      </c>
    </row>
    <row r="100" spans="1:65" s="12" customFormat="1" ht="25.9" customHeight="1">
      <c r="B100" s="179"/>
      <c r="C100" s="180"/>
      <c r="D100" s="181" t="s">
        <v>72</v>
      </c>
      <c r="E100" s="182" t="s">
        <v>1579</v>
      </c>
      <c r="F100" s="182" t="s">
        <v>1580</v>
      </c>
      <c r="G100" s="180"/>
      <c r="H100" s="180"/>
      <c r="I100" s="183"/>
      <c r="J100" s="184">
        <f>BK100</f>
        <v>0</v>
      </c>
      <c r="K100" s="180"/>
      <c r="L100" s="185"/>
      <c r="M100" s="186"/>
      <c r="N100" s="187"/>
      <c r="O100" s="187"/>
      <c r="P100" s="188">
        <f>SUM(P101:P106)</f>
        <v>0</v>
      </c>
      <c r="Q100" s="187"/>
      <c r="R100" s="188">
        <f>SUM(R101:R106)</f>
        <v>7.2000000000000005E-4</v>
      </c>
      <c r="S100" s="187"/>
      <c r="T100" s="189">
        <f>SUM(T101:T106)</f>
        <v>0</v>
      </c>
      <c r="AR100" s="190" t="s">
        <v>81</v>
      </c>
      <c r="AT100" s="191" t="s">
        <v>72</v>
      </c>
      <c r="AU100" s="191" t="s">
        <v>73</v>
      </c>
      <c r="AY100" s="190" t="s">
        <v>212</v>
      </c>
      <c r="BK100" s="192">
        <f>SUM(BK101:BK106)</f>
        <v>0</v>
      </c>
    </row>
    <row r="101" spans="1:65" s="2" customFormat="1" ht="16.5" customHeight="1">
      <c r="A101" s="36"/>
      <c r="B101" s="37"/>
      <c r="C101" s="195" t="s">
        <v>79</v>
      </c>
      <c r="D101" s="195" t="s">
        <v>214</v>
      </c>
      <c r="E101" s="196" t="s">
        <v>2401</v>
      </c>
      <c r="F101" s="197" t="s">
        <v>2402</v>
      </c>
      <c r="G101" s="198" t="s">
        <v>146</v>
      </c>
      <c r="H101" s="199">
        <v>24</v>
      </c>
      <c r="I101" s="200"/>
      <c r="J101" s="201">
        <f>ROUND(I101*H101,2)</f>
        <v>0</v>
      </c>
      <c r="K101" s="197" t="s">
        <v>21</v>
      </c>
      <c r="L101" s="41"/>
      <c r="M101" s="202" t="s">
        <v>21</v>
      </c>
      <c r="N101" s="203" t="s">
        <v>44</v>
      </c>
      <c r="O101" s="66"/>
      <c r="P101" s="204">
        <f>O101*H101</f>
        <v>0</v>
      </c>
      <c r="Q101" s="204">
        <v>3.0000000000000001E-5</v>
      </c>
      <c r="R101" s="204">
        <f>Q101*H101</f>
        <v>7.2000000000000005E-4</v>
      </c>
      <c r="S101" s="204">
        <v>0</v>
      </c>
      <c r="T101" s="205">
        <f>S101*H101</f>
        <v>0</v>
      </c>
      <c r="U101" s="36"/>
      <c r="V101" s="36"/>
      <c r="W101" s="36"/>
      <c r="X101" s="36"/>
      <c r="Y101" s="36"/>
      <c r="Z101" s="36"/>
      <c r="AA101" s="36"/>
      <c r="AB101" s="36"/>
      <c r="AC101" s="36"/>
      <c r="AD101" s="36"/>
      <c r="AE101" s="36"/>
      <c r="AR101" s="206" t="s">
        <v>327</v>
      </c>
      <c r="AT101" s="206" t="s">
        <v>214</v>
      </c>
      <c r="AU101" s="206" t="s">
        <v>79</v>
      </c>
      <c r="AY101" s="19" t="s">
        <v>212</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327</v>
      </c>
      <c r="BM101" s="206" t="s">
        <v>81</v>
      </c>
    </row>
    <row r="102" spans="1:65" s="2" customFormat="1" ht="29.25">
      <c r="A102" s="36"/>
      <c r="B102" s="37"/>
      <c r="C102" s="38"/>
      <c r="D102" s="208" t="s">
        <v>292</v>
      </c>
      <c r="E102" s="38"/>
      <c r="F102" s="209" t="s">
        <v>2403</v>
      </c>
      <c r="G102" s="38"/>
      <c r="H102" s="38"/>
      <c r="I102" s="119"/>
      <c r="J102" s="38"/>
      <c r="K102" s="38"/>
      <c r="L102" s="41"/>
      <c r="M102" s="210"/>
      <c r="N102" s="211"/>
      <c r="O102" s="66"/>
      <c r="P102" s="66"/>
      <c r="Q102" s="66"/>
      <c r="R102" s="66"/>
      <c r="S102" s="66"/>
      <c r="T102" s="67"/>
      <c r="U102" s="36"/>
      <c r="V102" s="36"/>
      <c r="W102" s="36"/>
      <c r="X102" s="36"/>
      <c r="Y102" s="36"/>
      <c r="Z102" s="36"/>
      <c r="AA102" s="36"/>
      <c r="AB102" s="36"/>
      <c r="AC102" s="36"/>
      <c r="AD102" s="36"/>
      <c r="AE102" s="36"/>
      <c r="AT102" s="19" t="s">
        <v>292</v>
      </c>
      <c r="AU102" s="19" t="s">
        <v>79</v>
      </c>
    </row>
    <row r="103" spans="1:65" s="2" customFormat="1" ht="16.5" customHeight="1">
      <c r="A103" s="36"/>
      <c r="B103" s="37"/>
      <c r="C103" s="195" t="s">
        <v>81</v>
      </c>
      <c r="D103" s="195" t="s">
        <v>214</v>
      </c>
      <c r="E103" s="196" t="s">
        <v>2401</v>
      </c>
      <c r="F103" s="197" t="s">
        <v>2402</v>
      </c>
      <c r="G103" s="198" t="s">
        <v>146</v>
      </c>
      <c r="H103" s="199">
        <v>12</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327</v>
      </c>
      <c r="AT103" s="206" t="s">
        <v>214</v>
      </c>
      <c r="AU103" s="206" t="s">
        <v>79</v>
      </c>
      <c r="AY103" s="19" t="s">
        <v>212</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327</v>
      </c>
      <c r="BM103" s="206" t="s">
        <v>93</v>
      </c>
    </row>
    <row r="104" spans="1:65" s="2" customFormat="1" ht="29.25">
      <c r="A104" s="36"/>
      <c r="B104" s="37"/>
      <c r="C104" s="38"/>
      <c r="D104" s="208" t="s">
        <v>292</v>
      </c>
      <c r="E104" s="38"/>
      <c r="F104" s="209" t="s">
        <v>2404</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292</v>
      </c>
      <c r="AU104" s="19" t="s">
        <v>79</v>
      </c>
    </row>
    <row r="105" spans="1:65" s="2" customFormat="1" ht="16.5" customHeight="1">
      <c r="A105" s="36"/>
      <c r="B105" s="37"/>
      <c r="C105" s="195" t="s">
        <v>88</v>
      </c>
      <c r="D105" s="195" t="s">
        <v>214</v>
      </c>
      <c r="E105" s="196" t="s">
        <v>2401</v>
      </c>
      <c r="F105" s="197" t="s">
        <v>2402</v>
      </c>
      <c r="G105" s="198" t="s">
        <v>146</v>
      </c>
      <c r="H105" s="199">
        <v>22</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327</v>
      </c>
      <c r="AT105" s="206" t="s">
        <v>214</v>
      </c>
      <c r="AU105" s="206" t="s">
        <v>79</v>
      </c>
      <c r="AY105" s="19" t="s">
        <v>212</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327</v>
      </c>
      <c r="BM105" s="206" t="s">
        <v>256</v>
      </c>
    </row>
    <row r="106" spans="1:65" s="2" customFormat="1" ht="29.25">
      <c r="A106" s="36"/>
      <c r="B106" s="37"/>
      <c r="C106" s="38"/>
      <c r="D106" s="208" t="s">
        <v>292</v>
      </c>
      <c r="E106" s="38"/>
      <c r="F106" s="209" t="s">
        <v>2405</v>
      </c>
      <c r="G106" s="38"/>
      <c r="H106" s="38"/>
      <c r="I106" s="119"/>
      <c r="J106" s="38"/>
      <c r="K106" s="38"/>
      <c r="L106" s="41"/>
      <c r="M106" s="210"/>
      <c r="N106" s="211"/>
      <c r="O106" s="66"/>
      <c r="P106" s="66"/>
      <c r="Q106" s="66"/>
      <c r="R106" s="66"/>
      <c r="S106" s="66"/>
      <c r="T106" s="67"/>
      <c r="U106" s="36"/>
      <c r="V106" s="36"/>
      <c r="W106" s="36"/>
      <c r="X106" s="36"/>
      <c r="Y106" s="36"/>
      <c r="Z106" s="36"/>
      <c r="AA106" s="36"/>
      <c r="AB106" s="36"/>
      <c r="AC106" s="36"/>
      <c r="AD106" s="36"/>
      <c r="AE106" s="36"/>
      <c r="AT106" s="19" t="s">
        <v>292</v>
      </c>
      <c r="AU106" s="19" t="s">
        <v>79</v>
      </c>
    </row>
    <row r="107" spans="1:65" s="12" customFormat="1" ht="25.9" customHeight="1">
      <c r="B107" s="179"/>
      <c r="C107" s="180"/>
      <c r="D107" s="181" t="s">
        <v>72</v>
      </c>
      <c r="E107" s="182" t="s">
        <v>2406</v>
      </c>
      <c r="F107" s="182" t="s">
        <v>2407</v>
      </c>
      <c r="G107" s="180"/>
      <c r="H107" s="180"/>
      <c r="I107" s="183"/>
      <c r="J107" s="184">
        <f>BK107</f>
        <v>0</v>
      </c>
      <c r="K107" s="180"/>
      <c r="L107" s="185"/>
      <c r="M107" s="186"/>
      <c r="N107" s="187"/>
      <c r="O107" s="187"/>
      <c r="P107" s="188">
        <f>SUM(P108:P117)</f>
        <v>0</v>
      </c>
      <c r="Q107" s="187"/>
      <c r="R107" s="188">
        <f>SUM(R108:R117)</f>
        <v>7.0860000000000006E-2</v>
      </c>
      <c r="S107" s="187"/>
      <c r="T107" s="189">
        <f>SUM(T108:T117)</f>
        <v>0</v>
      </c>
      <c r="AR107" s="190" t="s">
        <v>81</v>
      </c>
      <c r="AT107" s="191" t="s">
        <v>72</v>
      </c>
      <c r="AU107" s="191" t="s">
        <v>73</v>
      </c>
      <c r="AY107" s="190" t="s">
        <v>212</v>
      </c>
      <c r="BK107" s="192">
        <f>SUM(BK108:BK117)</f>
        <v>0</v>
      </c>
    </row>
    <row r="108" spans="1:65" s="2" customFormat="1" ht="16.5" customHeight="1">
      <c r="A108" s="36"/>
      <c r="B108" s="37"/>
      <c r="C108" s="195" t="s">
        <v>93</v>
      </c>
      <c r="D108" s="195" t="s">
        <v>214</v>
      </c>
      <c r="E108" s="196" t="s">
        <v>2408</v>
      </c>
      <c r="F108" s="197" t="s">
        <v>2409</v>
      </c>
      <c r="G108" s="198" t="s">
        <v>521</v>
      </c>
      <c r="H108" s="199">
        <v>6</v>
      </c>
      <c r="I108" s="200"/>
      <c r="J108" s="201">
        <f>ROUND(I108*H108,2)</f>
        <v>0</v>
      </c>
      <c r="K108" s="197" t="s">
        <v>21</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327</v>
      </c>
      <c r="AT108" s="206" t="s">
        <v>214</v>
      </c>
      <c r="AU108" s="206" t="s">
        <v>79</v>
      </c>
      <c r="AY108" s="19" t="s">
        <v>212</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327</v>
      </c>
      <c r="BM108" s="206" t="s">
        <v>269</v>
      </c>
    </row>
    <row r="109" spans="1:65" s="2" customFormat="1" ht="16.5" customHeight="1">
      <c r="A109" s="36"/>
      <c r="B109" s="37"/>
      <c r="C109" s="195" t="s">
        <v>251</v>
      </c>
      <c r="D109" s="195" t="s">
        <v>214</v>
      </c>
      <c r="E109" s="196" t="s">
        <v>2410</v>
      </c>
      <c r="F109" s="197" t="s">
        <v>2411</v>
      </c>
      <c r="G109" s="198" t="s">
        <v>146</v>
      </c>
      <c r="H109" s="199">
        <v>24</v>
      </c>
      <c r="I109" s="200"/>
      <c r="J109" s="201">
        <f>ROUND(I109*H109,2)</f>
        <v>0</v>
      </c>
      <c r="K109" s="197" t="s">
        <v>21</v>
      </c>
      <c r="L109" s="41"/>
      <c r="M109" s="202" t="s">
        <v>21</v>
      </c>
      <c r="N109" s="203" t="s">
        <v>44</v>
      </c>
      <c r="O109" s="66"/>
      <c r="P109" s="204">
        <f>O109*H109</f>
        <v>0</v>
      </c>
      <c r="Q109" s="204">
        <v>8.8000000000000003E-4</v>
      </c>
      <c r="R109" s="204">
        <f>Q109*H109</f>
        <v>2.112E-2</v>
      </c>
      <c r="S109" s="204">
        <v>0</v>
      </c>
      <c r="T109" s="205">
        <f>S109*H109</f>
        <v>0</v>
      </c>
      <c r="U109" s="36"/>
      <c r="V109" s="36"/>
      <c r="W109" s="36"/>
      <c r="X109" s="36"/>
      <c r="Y109" s="36"/>
      <c r="Z109" s="36"/>
      <c r="AA109" s="36"/>
      <c r="AB109" s="36"/>
      <c r="AC109" s="36"/>
      <c r="AD109" s="36"/>
      <c r="AE109" s="36"/>
      <c r="AR109" s="206" t="s">
        <v>327</v>
      </c>
      <c r="AT109" s="206" t="s">
        <v>214</v>
      </c>
      <c r="AU109" s="206" t="s">
        <v>79</v>
      </c>
      <c r="AY109" s="19" t="s">
        <v>212</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327</v>
      </c>
      <c r="BM109" s="206" t="s">
        <v>238</v>
      </c>
    </row>
    <row r="110" spans="1:65" s="2" customFormat="1" ht="19.5">
      <c r="A110" s="36"/>
      <c r="B110" s="37"/>
      <c r="C110" s="38"/>
      <c r="D110" s="208" t="s">
        <v>292</v>
      </c>
      <c r="E110" s="38"/>
      <c r="F110" s="209" t="s">
        <v>2412</v>
      </c>
      <c r="G110" s="38"/>
      <c r="H110" s="38"/>
      <c r="I110" s="119"/>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292</v>
      </c>
      <c r="AU110" s="19" t="s">
        <v>79</v>
      </c>
    </row>
    <row r="111" spans="1:65" s="2" customFormat="1" ht="16.5" customHeight="1">
      <c r="A111" s="36"/>
      <c r="B111" s="37"/>
      <c r="C111" s="195" t="s">
        <v>256</v>
      </c>
      <c r="D111" s="195" t="s">
        <v>214</v>
      </c>
      <c r="E111" s="196" t="s">
        <v>2413</v>
      </c>
      <c r="F111" s="197" t="s">
        <v>2414</v>
      </c>
      <c r="G111" s="198" t="s">
        <v>146</v>
      </c>
      <c r="H111" s="199">
        <v>12</v>
      </c>
      <c r="I111" s="200"/>
      <c r="J111" s="201">
        <f>ROUND(I111*H111,2)</f>
        <v>0</v>
      </c>
      <c r="K111" s="197" t="s">
        <v>21</v>
      </c>
      <c r="L111" s="41"/>
      <c r="M111" s="202" t="s">
        <v>21</v>
      </c>
      <c r="N111" s="203" t="s">
        <v>44</v>
      </c>
      <c r="O111" s="66"/>
      <c r="P111" s="204">
        <f>O111*H111</f>
        <v>0</v>
      </c>
      <c r="Q111" s="204">
        <v>1.01E-3</v>
      </c>
      <c r="R111" s="204">
        <f>Q111*H111</f>
        <v>1.2120000000000001E-2</v>
      </c>
      <c r="S111" s="204">
        <v>0</v>
      </c>
      <c r="T111" s="205">
        <f>S111*H111</f>
        <v>0</v>
      </c>
      <c r="U111" s="36"/>
      <c r="V111" s="36"/>
      <c r="W111" s="36"/>
      <c r="X111" s="36"/>
      <c r="Y111" s="36"/>
      <c r="Z111" s="36"/>
      <c r="AA111" s="36"/>
      <c r="AB111" s="36"/>
      <c r="AC111" s="36"/>
      <c r="AD111" s="36"/>
      <c r="AE111" s="36"/>
      <c r="AR111" s="206" t="s">
        <v>327</v>
      </c>
      <c r="AT111" s="206" t="s">
        <v>214</v>
      </c>
      <c r="AU111" s="206" t="s">
        <v>79</v>
      </c>
      <c r="AY111" s="19" t="s">
        <v>212</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327</v>
      </c>
      <c r="BM111" s="206" t="s">
        <v>297</v>
      </c>
    </row>
    <row r="112" spans="1:65" s="2" customFormat="1" ht="19.5">
      <c r="A112" s="36"/>
      <c r="B112" s="37"/>
      <c r="C112" s="38"/>
      <c r="D112" s="208" t="s">
        <v>292</v>
      </c>
      <c r="E112" s="38"/>
      <c r="F112" s="209" t="s">
        <v>2412</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292</v>
      </c>
      <c r="AU112" s="19" t="s">
        <v>79</v>
      </c>
    </row>
    <row r="113" spans="1:65" s="2" customFormat="1" ht="16.5" customHeight="1">
      <c r="A113" s="36"/>
      <c r="B113" s="37"/>
      <c r="C113" s="195" t="s">
        <v>264</v>
      </c>
      <c r="D113" s="195" t="s">
        <v>214</v>
      </c>
      <c r="E113" s="196" t="s">
        <v>2415</v>
      </c>
      <c r="F113" s="197" t="s">
        <v>2416</v>
      </c>
      <c r="G113" s="198" t="s">
        <v>146</v>
      </c>
      <c r="H113" s="199">
        <v>22</v>
      </c>
      <c r="I113" s="200"/>
      <c r="J113" s="201">
        <f>ROUND(I113*H113,2)</f>
        <v>0</v>
      </c>
      <c r="K113" s="197" t="s">
        <v>21</v>
      </c>
      <c r="L113" s="41"/>
      <c r="M113" s="202" t="s">
        <v>21</v>
      </c>
      <c r="N113" s="203" t="s">
        <v>44</v>
      </c>
      <c r="O113" s="66"/>
      <c r="P113" s="204">
        <f>O113*H113</f>
        <v>0</v>
      </c>
      <c r="Q113" s="204">
        <v>1.6000000000000001E-3</v>
      </c>
      <c r="R113" s="204">
        <f>Q113*H113</f>
        <v>3.5200000000000002E-2</v>
      </c>
      <c r="S113" s="204">
        <v>0</v>
      </c>
      <c r="T113" s="205">
        <f>S113*H113</f>
        <v>0</v>
      </c>
      <c r="U113" s="36"/>
      <c r="V113" s="36"/>
      <c r="W113" s="36"/>
      <c r="X113" s="36"/>
      <c r="Y113" s="36"/>
      <c r="Z113" s="36"/>
      <c r="AA113" s="36"/>
      <c r="AB113" s="36"/>
      <c r="AC113" s="36"/>
      <c r="AD113" s="36"/>
      <c r="AE113" s="36"/>
      <c r="AR113" s="206" t="s">
        <v>327</v>
      </c>
      <c r="AT113" s="206" t="s">
        <v>214</v>
      </c>
      <c r="AU113" s="206" t="s">
        <v>79</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327</v>
      </c>
      <c r="BM113" s="206" t="s">
        <v>310</v>
      </c>
    </row>
    <row r="114" spans="1:65" s="2" customFormat="1" ht="19.5">
      <c r="A114" s="36"/>
      <c r="B114" s="37"/>
      <c r="C114" s="38"/>
      <c r="D114" s="208" t="s">
        <v>292</v>
      </c>
      <c r="E114" s="38"/>
      <c r="F114" s="209" t="s">
        <v>2412</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292</v>
      </c>
      <c r="AU114" s="19" t="s">
        <v>79</v>
      </c>
    </row>
    <row r="115" spans="1:65" s="2" customFormat="1" ht="16.5" customHeight="1">
      <c r="A115" s="36"/>
      <c r="B115" s="37"/>
      <c r="C115" s="195" t="s">
        <v>269</v>
      </c>
      <c r="D115" s="195" t="s">
        <v>214</v>
      </c>
      <c r="E115" s="196" t="s">
        <v>2417</v>
      </c>
      <c r="F115" s="197" t="s">
        <v>2418</v>
      </c>
      <c r="G115" s="198" t="s">
        <v>146</v>
      </c>
      <c r="H115" s="199">
        <v>58</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327</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327</v>
      </c>
      <c r="BM115" s="206" t="s">
        <v>327</v>
      </c>
    </row>
    <row r="116" spans="1:65" s="2" customFormat="1" ht="16.5" customHeight="1">
      <c r="A116" s="36"/>
      <c r="B116" s="37"/>
      <c r="C116" s="195" t="s">
        <v>275</v>
      </c>
      <c r="D116" s="195" t="s">
        <v>214</v>
      </c>
      <c r="E116" s="196" t="s">
        <v>2419</v>
      </c>
      <c r="F116" s="197" t="s">
        <v>2420</v>
      </c>
      <c r="G116" s="198" t="s">
        <v>521</v>
      </c>
      <c r="H116" s="199">
        <v>2</v>
      </c>
      <c r="I116" s="200"/>
      <c r="J116" s="201">
        <f>ROUND(I116*H116,2)</f>
        <v>0</v>
      </c>
      <c r="K116" s="197" t="s">
        <v>21</v>
      </c>
      <c r="L116" s="41"/>
      <c r="M116" s="202" t="s">
        <v>21</v>
      </c>
      <c r="N116" s="203" t="s">
        <v>44</v>
      </c>
      <c r="O116" s="66"/>
      <c r="P116" s="204">
        <f>O116*H116</f>
        <v>0</v>
      </c>
      <c r="Q116" s="204">
        <v>6.9999999999999994E-5</v>
      </c>
      <c r="R116" s="204">
        <f>Q116*H116</f>
        <v>1.3999999999999999E-4</v>
      </c>
      <c r="S116" s="204">
        <v>0</v>
      </c>
      <c r="T116" s="205">
        <f>S116*H116</f>
        <v>0</v>
      </c>
      <c r="U116" s="36"/>
      <c r="V116" s="36"/>
      <c r="W116" s="36"/>
      <c r="X116" s="36"/>
      <c r="Y116" s="36"/>
      <c r="Z116" s="36"/>
      <c r="AA116" s="36"/>
      <c r="AB116" s="36"/>
      <c r="AC116" s="36"/>
      <c r="AD116" s="36"/>
      <c r="AE116" s="36"/>
      <c r="AR116" s="206" t="s">
        <v>327</v>
      </c>
      <c r="AT116" s="206" t="s">
        <v>214</v>
      </c>
      <c r="AU116" s="206" t="s">
        <v>79</v>
      </c>
      <c r="AY116" s="19" t="s">
        <v>212</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327</v>
      </c>
      <c r="BM116" s="206" t="s">
        <v>341</v>
      </c>
    </row>
    <row r="117" spans="1:65" s="2" customFormat="1" ht="16.5" customHeight="1">
      <c r="A117" s="36"/>
      <c r="B117" s="37"/>
      <c r="C117" s="195" t="s">
        <v>238</v>
      </c>
      <c r="D117" s="195" t="s">
        <v>214</v>
      </c>
      <c r="E117" s="196" t="s">
        <v>2421</v>
      </c>
      <c r="F117" s="197" t="s">
        <v>2422</v>
      </c>
      <c r="G117" s="198" t="s">
        <v>521</v>
      </c>
      <c r="H117" s="199">
        <v>2</v>
      </c>
      <c r="I117" s="200"/>
      <c r="J117" s="201">
        <f>ROUND(I117*H117,2)</f>
        <v>0</v>
      </c>
      <c r="K117" s="197" t="s">
        <v>21</v>
      </c>
      <c r="L117" s="41"/>
      <c r="M117" s="202" t="s">
        <v>21</v>
      </c>
      <c r="N117" s="203" t="s">
        <v>44</v>
      </c>
      <c r="O117" s="66"/>
      <c r="P117" s="204">
        <f>O117*H117</f>
        <v>0</v>
      </c>
      <c r="Q117" s="204">
        <v>1.14E-3</v>
      </c>
      <c r="R117" s="204">
        <f>Q117*H117</f>
        <v>2.2799999999999999E-3</v>
      </c>
      <c r="S117" s="204">
        <v>0</v>
      </c>
      <c r="T117" s="205">
        <f>S117*H117</f>
        <v>0</v>
      </c>
      <c r="U117" s="36"/>
      <c r="V117" s="36"/>
      <c r="W117" s="36"/>
      <c r="X117" s="36"/>
      <c r="Y117" s="36"/>
      <c r="Z117" s="36"/>
      <c r="AA117" s="36"/>
      <c r="AB117" s="36"/>
      <c r="AC117" s="36"/>
      <c r="AD117" s="36"/>
      <c r="AE117" s="36"/>
      <c r="AR117" s="206" t="s">
        <v>327</v>
      </c>
      <c r="AT117" s="206" t="s">
        <v>214</v>
      </c>
      <c r="AU117" s="206" t="s">
        <v>79</v>
      </c>
      <c r="AY117" s="19" t="s">
        <v>212</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327</v>
      </c>
      <c r="BM117" s="206" t="s">
        <v>353</v>
      </c>
    </row>
    <row r="118" spans="1:65" s="12" customFormat="1" ht="25.9" customHeight="1">
      <c r="B118" s="179"/>
      <c r="C118" s="180"/>
      <c r="D118" s="181" t="s">
        <v>72</v>
      </c>
      <c r="E118" s="182" t="s">
        <v>2423</v>
      </c>
      <c r="F118" s="182" t="s">
        <v>2424</v>
      </c>
      <c r="G118" s="180"/>
      <c r="H118" s="180"/>
      <c r="I118" s="183"/>
      <c r="J118" s="184">
        <f>BK118</f>
        <v>0</v>
      </c>
      <c r="K118" s="180"/>
      <c r="L118" s="185"/>
      <c r="M118" s="186"/>
      <c r="N118" s="187"/>
      <c r="O118" s="187"/>
      <c r="P118" s="188">
        <f>SUM(P119:P121)</f>
        <v>0</v>
      </c>
      <c r="Q118" s="187"/>
      <c r="R118" s="188">
        <f>SUM(R119:R121)</f>
        <v>1.4E-3</v>
      </c>
      <c r="S118" s="187"/>
      <c r="T118" s="189">
        <f>SUM(T119:T121)</f>
        <v>0</v>
      </c>
      <c r="AR118" s="190" t="s">
        <v>81</v>
      </c>
      <c r="AT118" s="191" t="s">
        <v>72</v>
      </c>
      <c r="AU118" s="191" t="s">
        <v>73</v>
      </c>
      <c r="AY118" s="190" t="s">
        <v>212</v>
      </c>
      <c r="BK118" s="192">
        <f>SUM(BK119:BK121)</f>
        <v>0</v>
      </c>
    </row>
    <row r="119" spans="1:65" s="2" customFormat="1" ht="16.5" customHeight="1">
      <c r="A119" s="36"/>
      <c r="B119" s="37"/>
      <c r="C119" s="195" t="s">
        <v>288</v>
      </c>
      <c r="D119" s="195" t="s">
        <v>214</v>
      </c>
      <c r="E119" s="196" t="s">
        <v>2425</v>
      </c>
      <c r="F119" s="197" t="s">
        <v>2426</v>
      </c>
      <c r="G119" s="198" t="s">
        <v>521</v>
      </c>
      <c r="H119" s="199">
        <v>2</v>
      </c>
      <c r="I119" s="200"/>
      <c r="J119" s="201">
        <f>ROUND(I119*H119,2)</f>
        <v>0</v>
      </c>
      <c r="K119" s="197" t="s">
        <v>21</v>
      </c>
      <c r="L119" s="41"/>
      <c r="M119" s="202" t="s">
        <v>21</v>
      </c>
      <c r="N119" s="203" t="s">
        <v>44</v>
      </c>
      <c r="O119" s="66"/>
      <c r="P119" s="204">
        <f>O119*H119</f>
        <v>0</v>
      </c>
      <c r="Q119" s="204">
        <v>6.9999999999999994E-5</v>
      </c>
      <c r="R119" s="204">
        <f>Q119*H119</f>
        <v>1.3999999999999999E-4</v>
      </c>
      <c r="S119" s="204">
        <v>0</v>
      </c>
      <c r="T119" s="205">
        <f>S119*H119</f>
        <v>0</v>
      </c>
      <c r="U119" s="36"/>
      <c r="V119" s="36"/>
      <c r="W119" s="36"/>
      <c r="X119" s="36"/>
      <c r="Y119" s="36"/>
      <c r="Z119" s="36"/>
      <c r="AA119" s="36"/>
      <c r="AB119" s="36"/>
      <c r="AC119" s="36"/>
      <c r="AD119" s="36"/>
      <c r="AE119" s="36"/>
      <c r="AR119" s="206" t="s">
        <v>327</v>
      </c>
      <c r="AT119" s="206" t="s">
        <v>214</v>
      </c>
      <c r="AU119" s="206" t="s">
        <v>79</v>
      </c>
      <c r="AY119" s="19" t="s">
        <v>212</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327</v>
      </c>
      <c r="BM119" s="206" t="s">
        <v>370</v>
      </c>
    </row>
    <row r="120" spans="1:65" s="2" customFormat="1" ht="16.5" customHeight="1">
      <c r="A120" s="36"/>
      <c r="B120" s="37"/>
      <c r="C120" s="195" t="s">
        <v>297</v>
      </c>
      <c r="D120" s="195" t="s">
        <v>214</v>
      </c>
      <c r="E120" s="196" t="s">
        <v>2427</v>
      </c>
      <c r="F120" s="197" t="s">
        <v>2428</v>
      </c>
      <c r="G120" s="198" t="s">
        <v>521</v>
      </c>
      <c r="H120" s="199">
        <v>3</v>
      </c>
      <c r="I120" s="200"/>
      <c r="J120" s="201">
        <f>ROUND(I120*H120,2)</f>
        <v>0</v>
      </c>
      <c r="K120" s="197" t="s">
        <v>21</v>
      </c>
      <c r="L120" s="41"/>
      <c r="M120" s="202" t="s">
        <v>21</v>
      </c>
      <c r="N120" s="203" t="s">
        <v>44</v>
      </c>
      <c r="O120" s="66"/>
      <c r="P120" s="204">
        <f>O120*H120</f>
        <v>0</v>
      </c>
      <c r="Q120" s="204">
        <v>2.0000000000000001E-4</v>
      </c>
      <c r="R120" s="204">
        <f>Q120*H120</f>
        <v>6.0000000000000006E-4</v>
      </c>
      <c r="S120" s="204">
        <v>0</v>
      </c>
      <c r="T120" s="205">
        <f>S120*H120</f>
        <v>0</v>
      </c>
      <c r="U120" s="36"/>
      <c r="V120" s="36"/>
      <c r="W120" s="36"/>
      <c r="X120" s="36"/>
      <c r="Y120" s="36"/>
      <c r="Z120" s="36"/>
      <c r="AA120" s="36"/>
      <c r="AB120" s="36"/>
      <c r="AC120" s="36"/>
      <c r="AD120" s="36"/>
      <c r="AE120" s="36"/>
      <c r="AR120" s="206" t="s">
        <v>327</v>
      </c>
      <c r="AT120" s="206" t="s">
        <v>214</v>
      </c>
      <c r="AU120" s="206" t="s">
        <v>79</v>
      </c>
      <c r="AY120" s="19" t="s">
        <v>212</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327</v>
      </c>
      <c r="BM120" s="206" t="s">
        <v>389</v>
      </c>
    </row>
    <row r="121" spans="1:65" s="2" customFormat="1" ht="16.5" customHeight="1">
      <c r="A121" s="36"/>
      <c r="B121" s="37"/>
      <c r="C121" s="195" t="s">
        <v>303</v>
      </c>
      <c r="D121" s="195" t="s">
        <v>214</v>
      </c>
      <c r="E121" s="196" t="s">
        <v>2429</v>
      </c>
      <c r="F121" s="197" t="s">
        <v>2430</v>
      </c>
      <c r="G121" s="198" t="s">
        <v>521</v>
      </c>
      <c r="H121" s="199">
        <v>3</v>
      </c>
      <c r="I121" s="200"/>
      <c r="J121" s="201">
        <f>ROUND(I121*H121,2)</f>
        <v>0</v>
      </c>
      <c r="K121" s="197" t="s">
        <v>21</v>
      </c>
      <c r="L121" s="41"/>
      <c r="M121" s="202" t="s">
        <v>21</v>
      </c>
      <c r="N121" s="203" t="s">
        <v>44</v>
      </c>
      <c r="O121" s="66"/>
      <c r="P121" s="204">
        <f>O121*H121</f>
        <v>0</v>
      </c>
      <c r="Q121" s="204">
        <v>2.2000000000000001E-4</v>
      </c>
      <c r="R121" s="204">
        <f>Q121*H121</f>
        <v>6.6E-4</v>
      </c>
      <c r="S121" s="204">
        <v>0</v>
      </c>
      <c r="T121" s="205">
        <f>S121*H121</f>
        <v>0</v>
      </c>
      <c r="U121" s="36"/>
      <c r="V121" s="36"/>
      <c r="W121" s="36"/>
      <c r="X121" s="36"/>
      <c r="Y121" s="36"/>
      <c r="Z121" s="36"/>
      <c r="AA121" s="36"/>
      <c r="AB121" s="36"/>
      <c r="AC121" s="36"/>
      <c r="AD121" s="36"/>
      <c r="AE121" s="36"/>
      <c r="AR121" s="206" t="s">
        <v>327</v>
      </c>
      <c r="AT121" s="206" t="s">
        <v>214</v>
      </c>
      <c r="AU121" s="206" t="s">
        <v>79</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327</v>
      </c>
      <c r="BM121" s="206" t="s">
        <v>403</v>
      </c>
    </row>
    <row r="122" spans="1:65" s="12" customFormat="1" ht="25.9" customHeight="1">
      <c r="B122" s="179"/>
      <c r="C122" s="180"/>
      <c r="D122" s="181" t="s">
        <v>72</v>
      </c>
      <c r="E122" s="182" t="s">
        <v>2431</v>
      </c>
      <c r="F122" s="182" t="s">
        <v>2432</v>
      </c>
      <c r="G122" s="180"/>
      <c r="H122" s="180"/>
      <c r="I122" s="183"/>
      <c r="J122" s="184">
        <f>BK122</f>
        <v>0</v>
      </c>
      <c r="K122" s="180"/>
      <c r="L122" s="185"/>
      <c r="M122" s="186"/>
      <c r="N122" s="187"/>
      <c r="O122" s="187"/>
      <c r="P122" s="188">
        <f>SUM(P123:P127)</f>
        <v>0</v>
      </c>
      <c r="Q122" s="187"/>
      <c r="R122" s="188">
        <f>SUM(R123:R127)</f>
        <v>0</v>
      </c>
      <c r="S122" s="187"/>
      <c r="T122" s="189">
        <f>SUM(T123:T127)</f>
        <v>0</v>
      </c>
      <c r="AR122" s="190" t="s">
        <v>81</v>
      </c>
      <c r="AT122" s="191" t="s">
        <v>72</v>
      </c>
      <c r="AU122" s="191" t="s">
        <v>73</v>
      </c>
      <c r="AY122" s="190" t="s">
        <v>212</v>
      </c>
      <c r="BK122" s="192">
        <f>SUM(BK123:BK127)</f>
        <v>0</v>
      </c>
    </row>
    <row r="123" spans="1:65" s="2" customFormat="1" ht="16.5" customHeight="1">
      <c r="A123" s="36"/>
      <c r="B123" s="37"/>
      <c r="C123" s="195" t="s">
        <v>310</v>
      </c>
      <c r="D123" s="195" t="s">
        <v>214</v>
      </c>
      <c r="E123" s="196" t="s">
        <v>2433</v>
      </c>
      <c r="F123" s="197" t="s">
        <v>2434</v>
      </c>
      <c r="G123" s="198" t="s">
        <v>1141</v>
      </c>
      <c r="H123" s="199">
        <v>1</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327</v>
      </c>
      <c r="AT123" s="206" t="s">
        <v>214</v>
      </c>
      <c r="AU123" s="206" t="s">
        <v>79</v>
      </c>
      <c r="AY123" s="19" t="s">
        <v>212</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327</v>
      </c>
      <c r="BM123" s="206" t="s">
        <v>416</v>
      </c>
    </row>
    <row r="124" spans="1:65" s="2" customFormat="1" ht="16.5" customHeight="1">
      <c r="A124" s="36"/>
      <c r="B124" s="37"/>
      <c r="C124" s="195" t="s">
        <v>8</v>
      </c>
      <c r="D124" s="195" t="s">
        <v>214</v>
      </c>
      <c r="E124" s="196" t="s">
        <v>2435</v>
      </c>
      <c r="F124" s="197" t="s">
        <v>2436</v>
      </c>
      <c r="G124" s="198" t="s">
        <v>1141</v>
      </c>
      <c r="H124" s="199">
        <v>2</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327</v>
      </c>
      <c r="AT124" s="206" t="s">
        <v>214</v>
      </c>
      <c r="AU124" s="206" t="s">
        <v>79</v>
      </c>
      <c r="AY124" s="19" t="s">
        <v>212</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327</v>
      </c>
      <c r="BM124" s="206" t="s">
        <v>427</v>
      </c>
    </row>
    <row r="125" spans="1:65" s="2" customFormat="1" ht="16.5" customHeight="1">
      <c r="A125" s="36"/>
      <c r="B125" s="37"/>
      <c r="C125" s="195" t="s">
        <v>327</v>
      </c>
      <c r="D125" s="195" t="s">
        <v>214</v>
      </c>
      <c r="E125" s="196" t="s">
        <v>2437</v>
      </c>
      <c r="F125" s="197" t="s">
        <v>2438</v>
      </c>
      <c r="G125" s="198" t="s">
        <v>1141</v>
      </c>
      <c r="H125" s="199">
        <v>3</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327</v>
      </c>
      <c r="AT125" s="206" t="s">
        <v>214</v>
      </c>
      <c r="AU125" s="206" t="s">
        <v>79</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327</v>
      </c>
      <c r="BM125" s="206" t="s">
        <v>438</v>
      </c>
    </row>
    <row r="126" spans="1:65" s="2" customFormat="1" ht="16.5" customHeight="1">
      <c r="A126" s="36"/>
      <c r="B126" s="37"/>
      <c r="C126" s="195" t="s">
        <v>334</v>
      </c>
      <c r="D126" s="195" t="s">
        <v>214</v>
      </c>
      <c r="E126" s="196" t="s">
        <v>2439</v>
      </c>
      <c r="F126" s="197" t="s">
        <v>2440</v>
      </c>
      <c r="G126" s="198" t="s">
        <v>2279</v>
      </c>
      <c r="H126" s="199">
        <v>2</v>
      </c>
      <c r="I126" s="200"/>
      <c r="J126" s="201">
        <f>ROUND(I126*H126,2)</f>
        <v>0</v>
      </c>
      <c r="K126" s="197" t="s">
        <v>21</v>
      </c>
      <c r="L126" s="41"/>
      <c r="M126" s="202" t="s">
        <v>21</v>
      </c>
      <c r="N126" s="203" t="s">
        <v>44</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327</v>
      </c>
      <c r="AT126" s="206" t="s">
        <v>214</v>
      </c>
      <c r="AU126" s="206" t="s">
        <v>79</v>
      </c>
      <c r="AY126" s="19" t="s">
        <v>212</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327</v>
      </c>
      <c r="BM126" s="206" t="s">
        <v>451</v>
      </c>
    </row>
    <row r="127" spans="1:65" s="2" customFormat="1" ht="16.5" customHeight="1">
      <c r="A127" s="36"/>
      <c r="B127" s="37"/>
      <c r="C127" s="195" t="s">
        <v>341</v>
      </c>
      <c r="D127" s="195" t="s">
        <v>214</v>
      </c>
      <c r="E127" s="196" t="s">
        <v>2441</v>
      </c>
      <c r="F127" s="197" t="s">
        <v>2442</v>
      </c>
      <c r="G127" s="198" t="s">
        <v>146</v>
      </c>
      <c r="H127" s="199">
        <v>8.5</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327</v>
      </c>
      <c r="AT127" s="206" t="s">
        <v>214</v>
      </c>
      <c r="AU127" s="206" t="s">
        <v>79</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327</v>
      </c>
      <c r="BM127" s="206" t="s">
        <v>462</v>
      </c>
    </row>
    <row r="128" spans="1:65" s="12" customFormat="1" ht="25.9" customHeight="1">
      <c r="B128" s="179"/>
      <c r="C128" s="180"/>
      <c r="D128" s="181" t="s">
        <v>72</v>
      </c>
      <c r="E128" s="182" t="s">
        <v>2443</v>
      </c>
      <c r="F128" s="182" t="s">
        <v>1580</v>
      </c>
      <c r="G128" s="180"/>
      <c r="H128" s="180"/>
      <c r="I128" s="183"/>
      <c r="J128" s="184">
        <f>BK128</f>
        <v>0</v>
      </c>
      <c r="K128" s="180"/>
      <c r="L128" s="185"/>
      <c r="M128" s="186"/>
      <c r="N128" s="187"/>
      <c r="O128" s="187"/>
      <c r="P128" s="188">
        <f>P129</f>
        <v>0</v>
      </c>
      <c r="Q128" s="187"/>
      <c r="R128" s="188">
        <f>R129</f>
        <v>0</v>
      </c>
      <c r="S128" s="187"/>
      <c r="T128" s="189">
        <f>T129</f>
        <v>0</v>
      </c>
      <c r="AR128" s="190" t="s">
        <v>79</v>
      </c>
      <c r="AT128" s="191" t="s">
        <v>72</v>
      </c>
      <c r="AU128" s="191" t="s">
        <v>73</v>
      </c>
      <c r="AY128" s="190" t="s">
        <v>212</v>
      </c>
      <c r="BK128" s="192">
        <f>BK129</f>
        <v>0</v>
      </c>
    </row>
    <row r="129" spans="1:65" s="2" customFormat="1" ht="16.5" customHeight="1">
      <c r="A129" s="36"/>
      <c r="B129" s="37"/>
      <c r="C129" s="195" t="s">
        <v>347</v>
      </c>
      <c r="D129" s="195" t="s">
        <v>214</v>
      </c>
      <c r="E129" s="196" t="s">
        <v>2444</v>
      </c>
      <c r="F129" s="197" t="s">
        <v>2445</v>
      </c>
      <c r="G129" s="198" t="s">
        <v>2016</v>
      </c>
      <c r="H129" s="265"/>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93</v>
      </c>
      <c r="AT129" s="206" t="s">
        <v>214</v>
      </c>
      <c r="AU129" s="206" t="s">
        <v>79</v>
      </c>
      <c r="AY129" s="19" t="s">
        <v>212</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93</v>
      </c>
      <c r="BM129" s="206" t="s">
        <v>486</v>
      </c>
    </row>
    <row r="130" spans="1:65" s="12" customFormat="1" ht="25.9" customHeight="1">
      <c r="B130" s="179"/>
      <c r="C130" s="180"/>
      <c r="D130" s="181" t="s">
        <v>72</v>
      </c>
      <c r="E130" s="182" t="s">
        <v>2446</v>
      </c>
      <c r="F130" s="182" t="s">
        <v>2407</v>
      </c>
      <c r="G130" s="180"/>
      <c r="H130" s="180"/>
      <c r="I130" s="183"/>
      <c r="J130" s="184">
        <f>BK130</f>
        <v>0</v>
      </c>
      <c r="K130" s="180"/>
      <c r="L130" s="185"/>
      <c r="M130" s="186"/>
      <c r="N130" s="187"/>
      <c r="O130" s="187"/>
      <c r="P130" s="188">
        <f>P131</f>
        <v>0</v>
      </c>
      <c r="Q130" s="187"/>
      <c r="R130" s="188">
        <f>R131</f>
        <v>0</v>
      </c>
      <c r="S130" s="187"/>
      <c r="T130" s="189">
        <f>T131</f>
        <v>0</v>
      </c>
      <c r="AR130" s="190" t="s">
        <v>79</v>
      </c>
      <c r="AT130" s="191" t="s">
        <v>72</v>
      </c>
      <c r="AU130" s="191" t="s">
        <v>73</v>
      </c>
      <c r="AY130" s="190" t="s">
        <v>212</v>
      </c>
      <c r="BK130" s="192">
        <f>BK131</f>
        <v>0</v>
      </c>
    </row>
    <row r="131" spans="1:65" s="2" customFormat="1" ht="16.5" customHeight="1">
      <c r="A131" s="36"/>
      <c r="B131" s="37"/>
      <c r="C131" s="195" t="s">
        <v>353</v>
      </c>
      <c r="D131" s="195" t="s">
        <v>214</v>
      </c>
      <c r="E131" s="196" t="s">
        <v>2447</v>
      </c>
      <c r="F131" s="197" t="s">
        <v>2448</v>
      </c>
      <c r="G131" s="198" t="s">
        <v>2016</v>
      </c>
      <c r="H131" s="265"/>
      <c r="I131" s="200"/>
      <c r="J131" s="201">
        <f>ROUND(I131*H131,2)</f>
        <v>0</v>
      </c>
      <c r="K131" s="197" t="s">
        <v>21</v>
      </c>
      <c r="L131" s="41"/>
      <c r="M131" s="202" t="s">
        <v>21</v>
      </c>
      <c r="N131" s="203" t="s">
        <v>44</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93</v>
      </c>
      <c r="AT131" s="206" t="s">
        <v>214</v>
      </c>
      <c r="AU131" s="206" t="s">
        <v>79</v>
      </c>
      <c r="AY131" s="19" t="s">
        <v>212</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93</v>
      </c>
      <c r="BM131" s="206" t="s">
        <v>500</v>
      </c>
    </row>
    <row r="132" spans="1:65" s="12" customFormat="1" ht="25.9" customHeight="1">
      <c r="B132" s="179"/>
      <c r="C132" s="180"/>
      <c r="D132" s="181" t="s">
        <v>72</v>
      </c>
      <c r="E132" s="182" t="s">
        <v>2449</v>
      </c>
      <c r="F132" s="182" t="s">
        <v>2424</v>
      </c>
      <c r="G132" s="180"/>
      <c r="H132" s="180"/>
      <c r="I132" s="183"/>
      <c r="J132" s="184">
        <f>BK132</f>
        <v>0</v>
      </c>
      <c r="K132" s="180"/>
      <c r="L132" s="185"/>
      <c r="M132" s="186"/>
      <c r="N132" s="187"/>
      <c r="O132" s="187"/>
      <c r="P132" s="188">
        <f>P133</f>
        <v>0</v>
      </c>
      <c r="Q132" s="187"/>
      <c r="R132" s="188">
        <f>R133</f>
        <v>0</v>
      </c>
      <c r="S132" s="187"/>
      <c r="T132" s="189">
        <f>T133</f>
        <v>0</v>
      </c>
      <c r="AR132" s="190" t="s">
        <v>79</v>
      </c>
      <c r="AT132" s="191" t="s">
        <v>72</v>
      </c>
      <c r="AU132" s="191" t="s">
        <v>73</v>
      </c>
      <c r="AY132" s="190" t="s">
        <v>212</v>
      </c>
      <c r="BK132" s="192">
        <f>BK133</f>
        <v>0</v>
      </c>
    </row>
    <row r="133" spans="1:65" s="2" customFormat="1" ht="16.5" customHeight="1">
      <c r="A133" s="36"/>
      <c r="B133" s="37"/>
      <c r="C133" s="195" t="s">
        <v>7</v>
      </c>
      <c r="D133" s="195" t="s">
        <v>214</v>
      </c>
      <c r="E133" s="196" t="s">
        <v>2450</v>
      </c>
      <c r="F133" s="197" t="s">
        <v>2451</v>
      </c>
      <c r="G133" s="198" t="s">
        <v>2016</v>
      </c>
      <c r="H133" s="265"/>
      <c r="I133" s="200"/>
      <c r="J133" s="201">
        <f>ROUND(I133*H133,2)</f>
        <v>0</v>
      </c>
      <c r="K133" s="197" t="s">
        <v>21</v>
      </c>
      <c r="L133" s="41"/>
      <c r="M133" s="202" t="s">
        <v>21</v>
      </c>
      <c r="N133" s="203" t="s">
        <v>44</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93</v>
      </c>
      <c r="AT133" s="206" t="s">
        <v>214</v>
      </c>
      <c r="AU133" s="206" t="s">
        <v>79</v>
      </c>
      <c r="AY133" s="19" t="s">
        <v>212</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93</v>
      </c>
      <c r="BM133" s="206" t="s">
        <v>513</v>
      </c>
    </row>
    <row r="134" spans="1:65" s="12" customFormat="1" ht="25.9" customHeight="1">
      <c r="B134" s="179"/>
      <c r="C134" s="180"/>
      <c r="D134" s="181" t="s">
        <v>72</v>
      </c>
      <c r="E134" s="182" t="s">
        <v>2452</v>
      </c>
      <c r="F134" s="182" t="s">
        <v>2432</v>
      </c>
      <c r="G134" s="180"/>
      <c r="H134" s="180"/>
      <c r="I134" s="183"/>
      <c r="J134" s="184">
        <f>BK134</f>
        <v>0</v>
      </c>
      <c r="K134" s="180"/>
      <c r="L134" s="185"/>
      <c r="M134" s="186"/>
      <c r="N134" s="187"/>
      <c r="O134" s="187"/>
      <c r="P134" s="188">
        <f>P135</f>
        <v>0</v>
      </c>
      <c r="Q134" s="187"/>
      <c r="R134" s="188">
        <f>R135</f>
        <v>0</v>
      </c>
      <c r="S134" s="187"/>
      <c r="T134" s="189">
        <f>T135</f>
        <v>0</v>
      </c>
      <c r="AR134" s="190" t="s">
        <v>79</v>
      </c>
      <c r="AT134" s="191" t="s">
        <v>72</v>
      </c>
      <c r="AU134" s="191" t="s">
        <v>73</v>
      </c>
      <c r="AY134" s="190" t="s">
        <v>212</v>
      </c>
      <c r="BK134" s="192">
        <f>BK135</f>
        <v>0</v>
      </c>
    </row>
    <row r="135" spans="1:65" s="2" customFormat="1" ht="16.5" customHeight="1">
      <c r="A135" s="36"/>
      <c r="B135" s="37"/>
      <c r="C135" s="195" t="s">
        <v>370</v>
      </c>
      <c r="D135" s="195" t="s">
        <v>214</v>
      </c>
      <c r="E135" s="196" t="s">
        <v>2453</v>
      </c>
      <c r="F135" s="197" t="s">
        <v>2454</v>
      </c>
      <c r="G135" s="198" t="s">
        <v>2016</v>
      </c>
      <c r="H135" s="265"/>
      <c r="I135" s="200"/>
      <c r="J135" s="201">
        <f>ROUND(I135*H135,2)</f>
        <v>0</v>
      </c>
      <c r="K135" s="197" t="s">
        <v>21</v>
      </c>
      <c r="L135" s="41"/>
      <c r="M135" s="270" t="s">
        <v>21</v>
      </c>
      <c r="N135" s="271" t="s">
        <v>44</v>
      </c>
      <c r="O135" s="268"/>
      <c r="P135" s="272">
        <f>O135*H135</f>
        <v>0</v>
      </c>
      <c r="Q135" s="272">
        <v>0</v>
      </c>
      <c r="R135" s="272">
        <f>Q135*H135</f>
        <v>0</v>
      </c>
      <c r="S135" s="272">
        <v>0</v>
      </c>
      <c r="T135" s="273">
        <f>S135*H135</f>
        <v>0</v>
      </c>
      <c r="U135" s="36"/>
      <c r="V135" s="36"/>
      <c r="W135" s="36"/>
      <c r="X135" s="36"/>
      <c r="Y135" s="36"/>
      <c r="Z135" s="36"/>
      <c r="AA135" s="36"/>
      <c r="AB135" s="36"/>
      <c r="AC135" s="36"/>
      <c r="AD135" s="36"/>
      <c r="AE135" s="36"/>
      <c r="AR135" s="206" t="s">
        <v>93</v>
      </c>
      <c r="AT135" s="206" t="s">
        <v>214</v>
      </c>
      <c r="AU135" s="206" t="s">
        <v>79</v>
      </c>
      <c r="AY135" s="19" t="s">
        <v>212</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93</v>
      </c>
      <c r="BM135" s="206" t="s">
        <v>525</v>
      </c>
    </row>
    <row r="136" spans="1:65" s="2" customFormat="1" ht="6.95" customHeight="1">
      <c r="A136" s="36"/>
      <c r="B136" s="49"/>
      <c r="C136" s="50"/>
      <c r="D136" s="50"/>
      <c r="E136" s="50"/>
      <c r="F136" s="50"/>
      <c r="G136" s="50"/>
      <c r="H136" s="50"/>
      <c r="I136" s="145"/>
      <c r="J136" s="50"/>
      <c r="K136" s="50"/>
      <c r="L136" s="41"/>
      <c r="M136" s="36"/>
      <c r="O136" s="36"/>
      <c r="P136" s="36"/>
      <c r="Q136" s="36"/>
      <c r="R136" s="36"/>
      <c r="S136" s="36"/>
      <c r="T136" s="36"/>
      <c r="U136" s="36"/>
      <c r="V136" s="36"/>
      <c r="W136" s="36"/>
      <c r="X136" s="36"/>
      <c r="Y136" s="36"/>
      <c r="Z136" s="36"/>
      <c r="AA136" s="36"/>
      <c r="AB136" s="36"/>
      <c r="AC136" s="36"/>
      <c r="AD136" s="36"/>
      <c r="AE136" s="36"/>
    </row>
  </sheetData>
  <sheetProtection algorithmName="SHA-512" hashValue="eGDsJQVmfXsbHyB7SfWw3Zv0cp5TWquL42uqLIN/tePqMcR9ZVFM6Px901NAWMbvTqfSf9mOHKuT1mPQ08bBcw==" saltValue="ARczFyCYdWavTYzLvnjZVjDMsqYbNMUB4JFw6d9YREXKavacdvSQKgZL6D48yTn4x4SFn8Dp1Kgb5k81Jt+LwQ==" spinCount="100000" sheet="1" objects="1" scenarios="1" formatColumns="0" formatRows="0" autoFilter="0"/>
  <autoFilter ref="C98:K135"/>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15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109</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2455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2456</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46.5" customHeight="1">
      <c r="A31" s="123"/>
      <c r="B31" s="124"/>
      <c r="C31" s="123"/>
      <c r="D31" s="123"/>
      <c r="E31" s="418" t="s">
        <v>2457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ROUND(J100,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ROUND((SUM(BE100:BE158)),  2)</f>
        <v>0</v>
      </c>
      <c r="G37" s="36"/>
      <c r="H37" s="36"/>
      <c r="I37" s="134">
        <v>0.21</v>
      </c>
      <c r="J37" s="133">
        <f>ROUND(((SUM(BE100:BE158))*I37),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ROUND((SUM(BF100:BF158)),  2)</f>
        <v>0</v>
      </c>
      <c r="G38" s="36"/>
      <c r="H38" s="36"/>
      <c r="I38" s="134">
        <v>0.15</v>
      </c>
      <c r="J38" s="133">
        <f>ROUND(((SUM(BF100:BF158))*I38),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ROUND((SUM(BG100:BG158)),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ROUND((SUM(BH100:BH158)),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ROUND((SUM(BI100:BI158)),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2019/49-1-1-4-3 - D.1.4.3-Elektroinstalace-silnoproud</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J100</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2458</v>
      </c>
      <c r="E68" s="157"/>
      <c r="F68" s="157"/>
      <c r="G68" s="157"/>
      <c r="H68" s="157"/>
      <c r="I68" s="158"/>
      <c r="J68" s="159">
        <f>J101</f>
        <v>0</v>
      </c>
      <c r="K68" s="155"/>
      <c r="L68" s="160"/>
    </row>
    <row r="69" spans="1:47" s="9" customFormat="1" ht="24.95" customHeight="1">
      <c r="B69" s="154"/>
      <c r="C69" s="155"/>
      <c r="D69" s="156" t="s">
        <v>2459</v>
      </c>
      <c r="E69" s="157"/>
      <c r="F69" s="157"/>
      <c r="G69" s="157"/>
      <c r="H69" s="157"/>
      <c r="I69" s="158"/>
      <c r="J69" s="159">
        <f>J103</f>
        <v>0</v>
      </c>
      <c r="K69" s="155"/>
      <c r="L69" s="160"/>
    </row>
    <row r="70" spans="1:47" s="9" customFormat="1" ht="24.95" customHeight="1">
      <c r="B70" s="154"/>
      <c r="C70" s="155"/>
      <c r="D70" s="156" t="s">
        <v>2460</v>
      </c>
      <c r="E70" s="157"/>
      <c r="F70" s="157"/>
      <c r="G70" s="157"/>
      <c r="H70" s="157"/>
      <c r="I70" s="158"/>
      <c r="J70" s="159">
        <f>J105</f>
        <v>0</v>
      </c>
      <c r="K70" s="155"/>
      <c r="L70" s="160"/>
    </row>
    <row r="71" spans="1:47" s="9" customFormat="1" ht="24.95" customHeight="1">
      <c r="B71" s="154"/>
      <c r="C71" s="155"/>
      <c r="D71" s="156" t="s">
        <v>2461</v>
      </c>
      <c r="E71" s="157"/>
      <c r="F71" s="157"/>
      <c r="G71" s="157"/>
      <c r="H71" s="157"/>
      <c r="I71" s="158"/>
      <c r="J71" s="159">
        <f>J112</f>
        <v>0</v>
      </c>
      <c r="K71" s="155"/>
      <c r="L71" s="160"/>
    </row>
    <row r="72" spans="1:47" s="9" customFormat="1" ht="24.95" customHeight="1">
      <c r="B72" s="154"/>
      <c r="C72" s="155"/>
      <c r="D72" s="156" t="s">
        <v>2462</v>
      </c>
      <c r="E72" s="157"/>
      <c r="F72" s="157"/>
      <c r="G72" s="157"/>
      <c r="H72" s="157"/>
      <c r="I72" s="158"/>
      <c r="J72" s="159">
        <f>J118</f>
        <v>0</v>
      </c>
      <c r="K72" s="155"/>
      <c r="L72" s="160"/>
    </row>
    <row r="73" spans="1:47" s="9" customFormat="1" ht="24.95" customHeight="1">
      <c r="B73" s="154"/>
      <c r="C73" s="155"/>
      <c r="D73" s="156" t="s">
        <v>2463</v>
      </c>
      <c r="E73" s="157"/>
      <c r="F73" s="157"/>
      <c r="G73" s="157"/>
      <c r="H73" s="157"/>
      <c r="I73" s="158"/>
      <c r="J73" s="159">
        <f>J128</f>
        <v>0</v>
      </c>
      <c r="K73" s="155"/>
      <c r="L73" s="160"/>
    </row>
    <row r="74" spans="1:47" s="9" customFormat="1" ht="24.95" customHeight="1">
      <c r="B74" s="154"/>
      <c r="C74" s="155"/>
      <c r="D74" s="156" t="s">
        <v>2464</v>
      </c>
      <c r="E74" s="157"/>
      <c r="F74" s="157"/>
      <c r="G74" s="157"/>
      <c r="H74" s="157"/>
      <c r="I74" s="158"/>
      <c r="J74" s="159">
        <f>J144</f>
        <v>0</v>
      </c>
      <c r="K74" s="155"/>
      <c r="L74" s="160"/>
    </row>
    <row r="75" spans="1:47" s="9" customFormat="1" ht="24.95" customHeight="1">
      <c r="B75" s="154"/>
      <c r="C75" s="155"/>
      <c r="D75" s="156" t="s">
        <v>2465</v>
      </c>
      <c r="E75" s="157"/>
      <c r="F75" s="157"/>
      <c r="G75" s="157"/>
      <c r="H75" s="157"/>
      <c r="I75" s="158"/>
      <c r="J75" s="159">
        <f>J152</f>
        <v>0</v>
      </c>
      <c r="K75" s="155"/>
      <c r="L75" s="160"/>
    </row>
    <row r="76" spans="1:47" s="9" customFormat="1" ht="24.95" customHeight="1">
      <c r="B76" s="154"/>
      <c r="C76" s="155"/>
      <c r="D76" s="156" t="s">
        <v>2466</v>
      </c>
      <c r="E76" s="157"/>
      <c r="F76" s="157"/>
      <c r="G76" s="157"/>
      <c r="H76" s="157"/>
      <c r="I76" s="158"/>
      <c r="J76" s="159">
        <f>J154</f>
        <v>0</v>
      </c>
      <c r="K76" s="155"/>
      <c r="L76" s="160"/>
    </row>
    <row r="77" spans="1:47" s="2" customFormat="1" ht="21.7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145"/>
      <c r="J78" s="50"/>
      <c r="K78" s="50"/>
      <c r="L78" s="120"/>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8"/>
      <c r="J82" s="52"/>
      <c r="K82" s="52"/>
      <c r="L82" s="120"/>
      <c r="S82" s="36"/>
      <c r="T82" s="36"/>
      <c r="U82" s="36"/>
      <c r="V82" s="36"/>
      <c r="W82" s="36"/>
      <c r="X82" s="36"/>
      <c r="Y82" s="36"/>
      <c r="Z82" s="36"/>
      <c r="AA82" s="36"/>
      <c r="AB82" s="36"/>
      <c r="AC82" s="36"/>
      <c r="AD82" s="36"/>
      <c r="AE82" s="36"/>
    </row>
    <row r="83" spans="1:31" s="2" customFormat="1" ht="24.95" customHeight="1">
      <c r="A83" s="36"/>
      <c r="B83" s="37"/>
      <c r="C83" s="25" t="s">
        <v>197</v>
      </c>
      <c r="D83" s="38"/>
      <c r="E83" s="38"/>
      <c r="F83" s="38"/>
      <c r="G83" s="38"/>
      <c r="H83" s="38"/>
      <c r="I83" s="119"/>
      <c r="J83" s="38"/>
      <c r="K83" s="38"/>
      <c r="L83" s="120"/>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9"/>
      <c r="J84" s="38"/>
      <c r="K84" s="38"/>
      <c r="L84" s="120"/>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9"/>
      <c r="J85" s="38"/>
      <c r="K85" s="38"/>
      <c r="L85" s="120"/>
      <c r="S85" s="36"/>
      <c r="T85" s="36"/>
      <c r="U85" s="36"/>
      <c r="V85" s="36"/>
      <c r="W85" s="36"/>
      <c r="X85" s="36"/>
      <c r="Y85" s="36"/>
      <c r="Z85" s="36"/>
      <c r="AA85" s="36"/>
      <c r="AB85" s="36"/>
      <c r="AC85" s="36"/>
      <c r="AD85" s="36"/>
      <c r="AE85" s="36"/>
    </row>
    <row r="86" spans="1:31" s="2" customFormat="1" ht="16.5" customHeight="1">
      <c r="A86" s="36"/>
      <c r="B86" s="37"/>
      <c r="C86" s="38"/>
      <c r="D86" s="38"/>
      <c r="E86" s="419" t="str">
        <f>E7</f>
        <v>UPOL FTK-vstupní objekt</v>
      </c>
      <c r="F86" s="420"/>
      <c r="G86" s="420"/>
      <c r="H86" s="420"/>
      <c r="I86" s="119"/>
      <c r="J86" s="38"/>
      <c r="K86" s="38"/>
      <c r="L86" s="120"/>
      <c r="S86" s="36"/>
      <c r="T86" s="36"/>
      <c r="U86" s="36"/>
      <c r="V86" s="36"/>
      <c r="W86" s="36"/>
      <c r="X86" s="36"/>
      <c r="Y86" s="36"/>
      <c r="Z86" s="36"/>
      <c r="AA86" s="36"/>
      <c r="AB86" s="36"/>
      <c r="AC86" s="36"/>
      <c r="AD86" s="36"/>
      <c r="AE86" s="36"/>
    </row>
    <row r="87" spans="1:31" s="1" customFormat="1" ht="12" customHeight="1">
      <c r="B87" s="23"/>
      <c r="C87" s="31" t="s">
        <v>159</v>
      </c>
      <c r="D87" s="24"/>
      <c r="E87" s="24"/>
      <c r="F87" s="24"/>
      <c r="G87" s="24"/>
      <c r="H87" s="24"/>
      <c r="I87" s="110"/>
      <c r="J87" s="24"/>
      <c r="K87" s="24"/>
      <c r="L87" s="22"/>
    </row>
    <row r="88" spans="1:31" s="1" customFormat="1" ht="16.5" customHeight="1">
      <c r="B88" s="23"/>
      <c r="C88" s="24"/>
      <c r="D88" s="24"/>
      <c r="E88" s="419" t="s">
        <v>160</v>
      </c>
      <c r="F88" s="378"/>
      <c r="G88" s="378"/>
      <c r="H88" s="378"/>
      <c r="I88" s="110"/>
      <c r="J88" s="24"/>
      <c r="K88" s="24"/>
      <c r="L88" s="22"/>
    </row>
    <row r="89" spans="1:31" s="1" customFormat="1" ht="12" customHeight="1">
      <c r="B89" s="23"/>
      <c r="C89" s="31" t="s">
        <v>161</v>
      </c>
      <c r="D89" s="24"/>
      <c r="E89" s="24"/>
      <c r="F89" s="24"/>
      <c r="G89" s="24"/>
      <c r="H89" s="24"/>
      <c r="I89" s="110"/>
      <c r="J89" s="24"/>
      <c r="K89" s="24"/>
      <c r="L89" s="22"/>
    </row>
    <row r="90" spans="1:31" s="2" customFormat="1" ht="16.5" customHeight="1">
      <c r="A90" s="36"/>
      <c r="B90" s="37"/>
      <c r="C90" s="38"/>
      <c r="D90" s="38"/>
      <c r="E90" s="421" t="s">
        <v>162</v>
      </c>
      <c r="F90" s="422"/>
      <c r="G90" s="422"/>
      <c r="H90" s="422"/>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163</v>
      </c>
      <c r="D91" s="38"/>
      <c r="E91" s="38"/>
      <c r="F91" s="38"/>
      <c r="G91" s="38"/>
      <c r="H91" s="38"/>
      <c r="I91" s="119"/>
      <c r="J91" s="38"/>
      <c r="K91" s="38"/>
      <c r="L91" s="120"/>
      <c r="S91" s="36"/>
      <c r="T91" s="36"/>
      <c r="U91" s="36"/>
      <c r="V91" s="36"/>
      <c r="W91" s="36"/>
      <c r="X91" s="36"/>
      <c r="Y91" s="36"/>
      <c r="Z91" s="36"/>
      <c r="AA91" s="36"/>
      <c r="AB91" s="36"/>
      <c r="AC91" s="36"/>
      <c r="AD91" s="36"/>
      <c r="AE91" s="36"/>
    </row>
    <row r="92" spans="1:31" s="2" customFormat="1" ht="16.5" customHeight="1">
      <c r="A92" s="36"/>
      <c r="B92" s="37"/>
      <c r="C92" s="38"/>
      <c r="D92" s="38"/>
      <c r="E92" s="371" t="str">
        <f>E13</f>
        <v>2019/49-1-1-4-3 - D.1.4.3-Elektroinstalace-silnoproud</v>
      </c>
      <c r="F92" s="422"/>
      <c r="G92" s="422"/>
      <c r="H92" s="422"/>
      <c r="I92" s="119"/>
      <c r="J92" s="38"/>
      <c r="K92" s="38"/>
      <c r="L92" s="120"/>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9"/>
      <c r="J93" s="38"/>
      <c r="K93" s="38"/>
      <c r="L93" s="120"/>
      <c r="S93" s="36"/>
      <c r="T93" s="36"/>
      <c r="U93" s="36"/>
      <c r="V93" s="36"/>
      <c r="W93" s="36"/>
      <c r="X93" s="36"/>
      <c r="Y93" s="36"/>
      <c r="Z93" s="36"/>
      <c r="AA93" s="36"/>
      <c r="AB93" s="36"/>
      <c r="AC93" s="36"/>
      <c r="AD93" s="36"/>
      <c r="AE93" s="36"/>
    </row>
    <row r="94" spans="1:31" s="2" customFormat="1" ht="12" customHeight="1">
      <c r="A94" s="36"/>
      <c r="B94" s="37"/>
      <c r="C94" s="31" t="s">
        <v>22</v>
      </c>
      <c r="D94" s="38"/>
      <c r="E94" s="38"/>
      <c r="F94" s="29" t="str">
        <f>F16</f>
        <v xml:space="preserve"> </v>
      </c>
      <c r="G94" s="38"/>
      <c r="H94" s="38"/>
      <c r="I94" s="121" t="s">
        <v>24</v>
      </c>
      <c r="J94" s="61" t="str">
        <f>IF(J16="","",J16)</f>
        <v>13. 3. 2020</v>
      </c>
      <c r="K94" s="38"/>
      <c r="L94" s="120"/>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2" customFormat="1" ht="40.15" customHeight="1">
      <c r="A96" s="36"/>
      <c r="B96" s="37"/>
      <c r="C96" s="31" t="s">
        <v>26</v>
      </c>
      <c r="D96" s="38"/>
      <c r="E96" s="38"/>
      <c r="F96" s="29" t="str">
        <f>E19</f>
        <v>UPOL</v>
      </c>
      <c r="G96" s="38"/>
      <c r="H96" s="38"/>
      <c r="I96" s="121" t="s">
        <v>32</v>
      </c>
      <c r="J96" s="34" t="str">
        <f>E25</f>
        <v>HEXAPLAN INTERNATIONAL spol. s r.o.</v>
      </c>
      <c r="K96" s="38"/>
      <c r="L96" s="120"/>
      <c r="S96" s="36"/>
      <c r="T96" s="36"/>
      <c r="U96" s="36"/>
      <c r="V96" s="36"/>
      <c r="W96" s="36"/>
      <c r="X96" s="36"/>
      <c r="Y96" s="36"/>
      <c r="Z96" s="36"/>
      <c r="AA96" s="36"/>
      <c r="AB96" s="36"/>
      <c r="AC96" s="36"/>
      <c r="AD96" s="36"/>
      <c r="AE96" s="36"/>
    </row>
    <row r="97" spans="1:65" s="2" customFormat="1" ht="15.2" customHeight="1">
      <c r="A97" s="36"/>
      <c r="B97" s="37"/>
      <c r="C97" s="31" t="s">
        <v>30</v>
      </c>
      <c r="D97" s="38"/>
      <c r="E97" s="38"/>
      <c r="F97" s="29" t="str">
        <f>IF(E22="","",E22)</f>
        <v>Vyplň údaj</v>
      </c>
      <c r="G97" s="38"/>
      <c r="H97" s="38"/>
      <c r="I97" s="121" t="s">
        <v>35</v>
      </c>
      <c r="J97" s="34" t="str">
        <f>E28</f>
        <v>Ing.J.Petlach</v>
      </c>
      <c r="K97" s="38"/>
      <c r="L97" s="120"/>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119"/>
      <c r="J98" s="38"/>
      <c r="K98" s="38"/>
      <c r="L98" s="120"/>
      <c r="S98" s="36"/>
      <c r="T98" s="36"/>
      <c r="U98" s="36"/>
      <c r="V98" s="36"/>
      <c r="W98" s="36"/>
      <c r="X98" s="36"/>
      <c r="Y98" s="36"/>
      <c r="Z98" s="36"/>
      <c r="AA98" s="36"/>
      <c r="AB98" s="36"/>
      <c r="AC98" s="36"/>
      <c r="AD98" s="36"/>
      <c r="AE98" s="36"/>
    </row>
    <row r="99" spans="1:65" s="11" customFormat="1" ht="29.25" customHeight="1">
      <c r="A99" s="167"/>
      <c r="B99" s="168"/>
      <c r="C99" s="169" t="s">
        <v>198</v>
      </c>
      <c r="D99" s="170" t="s">
        <v>58</v>
      </c>
      <c r="E99" s="170" t="s">
        <v>54</v>
      </c>
      <c r="F99" s="170" t="s">
        <v>55</v>
      </c>
      <c r="G99" s="170" t="s">
        <v>199</v>
      </c>
      <c r="H99" s="170" t="s">
        <v>200</v>
      </c>
      <c r="I99" s="171" t="s">
        <v>201</v>
      </c>
      <c r="J99" s="170" t="s">
        <v>168</v>
      </c>
      <c r="K99" s="172" t="s">
        <v>202</v>
      </c>
      <c r="L99" s="173"/>
      <c r="M99" s="70" t="s">
        <v>21</v>
      </c>
      <c r="N99" s="71" t="s">
        <v>43</v>
      </c>
      <c r="O99" s="71" t="s">
        <v>203</v>
      </c>
      <c r="P99" s="71" t="s">
        <v>204</v>
      </c>
      <c r="Q99" s="71" t="s">
        <v>205</v>
      </c>
      <c r="R99" s="71" t="s">
        <v>206</v>
      </c>
      <c r="S99" s="71" t="s">
        <v>207</v>
      </c>
      <c r="T99" s="72" t="s">
        <v>208</v>
      </c>
      <c r="U99" s="167"/>
      <c r="V99" s="167"/>
      <c r="W99" s="167"/>
      <c r="X99" s="167"/>
      <c r="Y99" s="167"/>
      <c r="Z99" s="167"/>
      <c r="AA99" s="167"/>
      <c r="AB99" s="167"/>
      <c r="AC99" s="167"/>
      <c r="AD99" s="167"/>
      <c r="AE99" s="167"/>
    </row>
    <row r="100" spans="1:65" s="2" customFormat="1" ht="22.9" customHeight="1">
      <c r="A100" s="36"/>
      <c r="B100" s="37"/>
      <c r="C100" s="77" t="s">
        <v>209</v>
      </c>
      <c r="D100" s="38"/>
      <c r="E100" s="38"/>
      <c r="F100" s="38"/>
      <c r="G100" s="38"/>
      <c r="H100" s="38"/>
      <c r="I100" s="119"/>
      <c r="J100" s="174">
        <f>BK100</f>
        <v>0</v>
      </c>
      <c r="K100" s="38"/>
      <c r="L100" s="41"/>
      <c r="M100" s="73"/>
      <c r="N100" s="175"/>
      <c r="O100" s="74"/>
      <c r="P100" s="176">
        <f>P101+P103+P105+P112+P118+P128+P144+P152+P154</f>
        <v>0</v>
      </c>
      <c r="Q100" s="74"/>
      <c r="R100" s="176">
        <f>R101+R103+R105+R112+R118+R128+R144+R152+R154</f>
        <v>0</v>
      </c>
      <c r="S100" s="74"/>
      <c r="T100" s="177">
        <f>T101+T103+T105+T112+T118+T128+T144+T152+T154</f>
        <v>0</v>
      </c>
      <c r="U100" s="36"/>
      <c r="V100" s="36"/>
      <c r="W100" s="36"/>
      <c r="X100" s="36"/>
      <c r="Y100" s="36"/>
      <c r="Z100" s="36"/>
      <c r="AA100" s="36"/>
      <c r="AB100" s="36"/>
      <c r="AC100" s="36"/>
      <c r="AD100" s="36"/>
      <c r="AE100" s="36"/>
      <c r="AT100" s="19" t="s">
        <v>72</v>
      </c>
      <c r="AU100" s="19" t="s">
        <v>169</v>
      </c>
      <c r="BK100" s="178">
        <f>BK101+BK103+BK105+BK112+BK118+BK128+BK144+BK152+BK154</f>
        <v>0</v>
      </c>
    </row>
    <row r="101" spans="1:65" s="12" customFormat="1" ht="25.9" customHeight="1">
      <c r="B101" s="179"/>
      <c r="C101" s="180"/>
      <c r="D101" s="181" t="s">
        <v>72</v>
      </c>
      <c r="E101" s="182" t="s">
        <v>2467</v>
      </c>
      <c r="F101" s="182" t="s">
        <v>2468</v>
      </c>
      <c r="G101" s="180"/>
      <c r="H101" s="180"/>
      <c r="I101" s="183"/>
      <c r="J101" s="184">
        <f>BK101</f>
        <v>0</v>
      </c>
      <c r="K101" s="180"/>
      <c r="L101" s="185"/>
      <c r="M101" s="186"/>
      <c r="N101" s="187"/>
      <c r="O101" s="187"/>
      <c r="P101" s="188">
        <f>P102</f>
        <v>0</v>
      </c>
      <c r="Q101" s="187"/>
      <c r="R101" s="188">
        <f>R102</f>
        <v>0</v>
      </c>
      <c r="S101" s="187"/>
      <c r="T101" s="189">
        <f>T102</f>
        <v>0</v>
      </c>
      <c r="AR101" s="190" t="s">
        <v>79</v>
      </c>
      <c r="AT101" s="191" t="s">
        <v>72</v>
      </c>
      <c r="AU101" s="191" t="s">
        <v>73</v>
      </c>
      <c r="AY101" s="190" t="s">
        <v>212</v>
      </c>
      <c r="BK101" s="192">
        <f>BK102</f>
        <v>0</v>
      </c>
    </row>
    <row r="102" spans="1:65" s="2" customFormat="1" ht="21.75" customHeight="1">
      <c r="A102" s="36"/>
      <c r="B102" s="37"/>
      <c r="C102" s="195" t="s">
        <v>79</v>
      </c>
      <c r="D102" s="195" t="s">
        <v>214</v>
      </c>
      <c r="E102" s="196" t="s">
        <v>2469</v>
      </c>
      <c r="F102" s="197" t="s">
        <v>2470</v>
      </c>
      <c r="G102" s="198" t="s">
        <v>1141</v>
      </c>
      <c r="H102" s="199">
        <v>1</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658</v>
      </c>
      <c r="AT102" s="206" t="s">
        <v>214</v>
      </c>
      <c r="AU102" s="206" t="s">
        <v>79</v>
      </c>
      <c r="AY102" s="19" t="s">
        <v>212</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658</v>
      </c>
      <c r="BM102" s="206" t="s">
        <v>81</v>
      </c>
    </row>
    <row r="103" spans="1:65" s="12" customFormat="1" ht="25.9" customHeight="1">
      <c r="B103" s="179"/>
      <c r="C103" s="180"/>
      <c r="D103" s="181" t="s">
        <v>72</v>
      </c>
      <c r="E103" s="182" t="s">
        <v>2471</v>
      </c>
      <c r="F103" s="182" t="s">
        <v>2472</v>
      </c>
      <c r="G103" s="180"/>
      <c r="H103" s="180"/>
      <c r="I103" s="183"/>
      <c r="J103" s="184">
        <f>BK103</f>
        <v>0</v>
      </c>
      <c r="K103" s="180"/>
      <c r="L103" s="185"/>
      <c r="M103" s="186"/>
      <c r="N103" s="187"/>
      <c r="O103" s="187"/>
      <c r="P103" s="188">
        <f>P104</f>
        <v>0</v>
      </c>
      <c r="Q103" s="187"/>
      <c r="R103" s="188">
        <f>R104</f>
        <v>0</v>
      </c>
      <c r="S103" s="187"/>
      <c r="T103" s="189">
        <f>T104</f>
        <v>0</v>
      </c>
      <c r="AR103" s="190" t="s">
        <v>79</v>
      </c>
      <c r="AT103" s="191" t="s">
        <v>72</v>
      </c>
      <c r="AU103" s="191" t="s">
        <v>73</v>
      </c>
      <c r="AY103" s="190" t="s">
        <v>212</v>
      </c>
      <c r="BK103" s="192">
        <f>BK104</f>
        <v>0</v>
      </c>
    </row>
    <row r="104" spans="1:65" s="2" customFormat="1" ht="16.5" customHeight="1">
      <c r="A104" s="36"/>
      <c r="B104" s="37"/>
      <c r="C104" s="195" t="s">
        <v>81</v>
      </c>
      <c r="D104" s="195" t="s">
        <v>214</v>
      </c>
      <c r="E104" s="196" t="s">
        <v>2473</v>
      </c>
      <c r="F104" s="197" t="s">
        <v>2474</v>
      </c>
      <c r="G104" s="198" t="s">
        <v>1141</v>
      </c>
      <c r="H104" s="199">
        <v>1</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658</v>
      </c>
      <c r="AT104" s="206" t="s">
        <v>214</v>
      </c>
      <c r="AU104" s="206" t="s">
        <v>79</v>
      </c>
      <c r="AY104" s="19" t="s">
        <v>212</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658</v>
      </c>
      <c r="BM104" s="206" t="s">
        <v>93</v>
      </c>
    </row>
    <row r="105" spans="1:65" s="12" customFormat="1" ht="25.9" customHeight="1">
      <c r="B105" s="179"/>
      <c r="C105" s="180"/>
      <c r="D105" s="181" t="s">
        <v>72</v>
      </c>
      <c r="E105" s="182" t="s">
        <v>2475</v>
      </c>
      <c r="F105" s="182" t="s">
        <v>2476</v>
      </c>
      <c r="G105" s="180"/>
      <c r="H105" s="180"/>
      <c r="I105" s="183"/>
      <c r="J105" s="184">
        <f>BK105</f>
        <v>0</v>
      </c>
      <c r="K105" s="180"/>
      <c r="L105" s="185"/>
      <c r="M105" s="186"/>
      <c r="N105" s="187"/>
      <c r="O105" s="187"/>
      <c r="P105" s="188">
        <f>SUM(P106:P111)</f>
        <v>0</v>
      </c>
      <c r="Q105" s="187"/>
      <c r="R105" s="188">
        <f>SUM(R106:R111)</f>
        <v>0</v>
      </c>
      <c r="S105" s="187"/>
      <c r="T105" s="189">
        <f>SUM(T106:T111)</f>
        <v>0</v>
      </c>
      <c r="AR105" s="190" t="s">
        <v>79</v>
      </c>
      <c r="AT105" s="191" t="s">
        <v>72</v>
      </c>
      <c r="AU105" s="191" t="s">
        <v>73</v>
      </c>
      <c r="AY105" s="190" t="s">
        <v>212</v>
      </c>
      <c r="BK105" s="192">
        <f>SUM(BK106:BK111)</f>
        <v>0</v>
      </c>
    </row>
    <row r="106" spans="1:65" s="2" customFormat="1" ht="16.5" customHeight="1">
      <c r="A106" s="36"/>
      <c r="B106" s="37"/>
      <c r="C106" s="195" t="s">
        <v>88</v>
      </c>
      <c r="D106" s="195" t="s">
        <v>214</v>
      </c>
      <c r="E106" s="196" t="s">
        <v>2477</v>
      </c>
      <c r="F106" s="197" t="s">
        <v>2478</v>
      </c>
      <c r="G106" s="198" t="s">
        <v>1141</v>
      </c>
      <c r="H106" s="199">
        <v>3</v>
      </c>
      <c r="I106" s="200"/>
      <c r="J106" s="201">
        <f t="shared" ref="J106:J111" si="0">ROUND(I106*H106,2)</f>
        <v>0</v>
      </c>
      <c r="K106" s="197" t="s">
        <v>21</v>
      </c>
      <c r="L106" s="41"/>
      <c r="M106" s="202" t="s">
        <v>21</v>
      </c>
      <c r="N106" s="203" t="s">
        <v>44</v>
      </c>
      <c r="O106" s="66"/>
      <c r="P106" s="204">
        <f t="shared" ref="P106:P111" si="1">O106*H106</f>
        <v>0</v>
      </c>
      <c r="Q106" s="204">
        <v>0</v>
      </c>
      <c r="R106" s="204">
        <f t="shared" ref="R106:R111" si="2">Q106*H106</f>
        <v>0</v>
      </c>
      <c r="S106" s="204">
        <v>0</v>
      </c>
      <c r="T106" s="205">
        <f t="shared" ref="T106:T111" si="3">S106*H106</f>
        <v>0</v>
      </c>
      <c r="U106" s="36"/>
      <c r="V106" s="36"/>
      <c r="W106" s="36"/>
      <c r="X106" s="36"/>
      <c r="Y106" s="36"/>
      <c r="Z106" s="36"/>
      <c r="AA106" s="36"/>
      <c r="AB106" s="36"/>
      <c r="AC106" s="36"/>
      <c r="AD106" s="36"/>
      <c r="AE106" s="36"/>
      <c r="AR106" s="206" t="s">
        <v>658</v>
      </c>
      <c r="AT106" s="206" t="s">
        <v>214</v>
      </c>
      <c r="AU106" s="206" t="s">
        <v>79</v>
      </c>
      <c r="AY106" s="19" t="s">
        <v>212</v>
      </c>
      <c r="BE106" s="207">
        <f t="shared" ref="BE106:BE111" si="4">IF(N106="základní",J106,0)</f>
        <v>0</v>
      </c>
      <c r="BF106" s="207">
        <f t="shared" ref="BF106:BF111" si="5">IF(N106="snížená",J106,0)</f>
        <v>0</v>
      </c>
      <c r="BG106" s="207">
        <f t="shared" ref="BG106:BG111" si="6">IF(N106="zákl. přenesená",J106,0)</f>
        <v>0</v>
      </c>
      <c r="BH106" s="207">
        <f t="shared" ref="BH106:BH111" si="7">IF(N106="sníž. přenesená",J106,0)</f>
        <v>0</v>
      </c>
      <c r="BI106" s="207">
        <f t="shared" ref="BI106:BI111" si="8">IF(N106="nulová",J106,0)</f>
        <v>0</v>
      </c>
      <c r="BJ106" s="19" t="s">
        <v>79</v>
      </c>
      <c r="BK106" s="207">
        <f t="shared" ref="BK106:BK111" si="9">ROUND(I106*H106,2)</f>
        <v>0</v>
      </c>
      <c r="BL106" s="19" t="s">
        <v>658</v>
      </c>
      <c r="BM106" s="206" t="s">
        <v>256</v>
      </c>
    </row>
    <row r="107" spans="1:65" s="2" customFormat="1" ht="21.75" customHeight="1">
      <c r="A107" s="36"/>
      <c r="B107" s="37"/>
      <c r="C107" s="195" t="s">
        <v>93</v>
      </c>
      <c r="D107" s="195" t="s">
        <v>214</v>
      </c>
      <c r="E107" s="196" t="s">
        <v>2479</v>
      </c>
      <c r="F107" s="197" t="s">
        <v>2480</v>
      </c>
      <c r="G107" s="198" t="s">
        <v>1141</v>
      </c>
      <c r="H107" s="199">
        <v>2</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658</v>
      </c>
      <c r="AT107" s="206" t="s">
        <v>214</v>
      </c>
      <c r="AU107" s="206" t="s">
        <v>79</v>
      </c>
      <c r="AY107" s="19" t="s">
        <v>212</v>
      </c>
      <c r="BE107" s="207">
        <f t="shared" si="4"/>
        <v>0</v>
      </c>
      <c r="BF107" s="207">
        <f t="shared" si="5"/>
        <v>0</v>
      </c>
      <c r="BG107" s="207">
        <f t="shared" si="6"/>
        <v>0</v>
      </c>
      <c r="BH107" s="207">
        <f t="shared" si="7"/>
        <v>0</v>
      </c>
      <c r="BI107" s="207">
        <f t="shared" si="8"/>
        <v>0</v>
      </c>
      <c r="BJ107" s="19" t="s">
        <v>79</v>
      </c>
      <c r="BK107" s="207">
        <f t="shared" si="9"/>
        <v>0</v>
      </c>
      <c r="BL107" s="19" t="s">
        <v>658</v>
      </c>
      <c r="BM107" s="206" t="s">
        <v>269</v>
      </c>
    </row>
    <row r="108" spans="1:65" s="2" customFormat="1" ht="21.75" customHeight="1">
      <c r="A108" s="36"/>
      <c r="B108" s="37"/>
      <c r="C108" s="195" t="s">
        <v>251</v>
      </c>
      <c r="D108" s="195" t="s">
        <v>214</v>
      </c>
      <c r="E108" s="196" t="s">
        <v>2481</v>
      </c>
      <c r="F108" s="197" t="s">
        <v>2482</v>
      </c>
      <c r="G108" s="198" t="s">
        <v>1141</v>
      </c>
      <c r="H108" s="199">
        <v>1</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658</v>
      </c>
      <c r="AT108" s="206" t="s">
        <v>214</v>
      </c>
      <c r="AU108" s="206" t="s">
        <v>79</v>
      </c>
      <c r="AY108" s="19" t="s">
        <v>212</v>
      </c>
      <c r="BE108" s="207">
        <f t="shared" si="4"/>
        <v>0</v>
      </c>
      <c r="BF108" s="207">
        <f t="shared" si="5"/>
        <v>0</v>
      </c>
      <c r="BG108" s="207">
        <f t="shared" si="6"/>
        <v>0</v>
      </c>
      <c r="BH108" s="207">
        <f t="shared" si="7"/>
        <v>0</v>
      </c>
      <c r="BI108" s="207">
        <f t="shared" si="8"/>
        <v>0</v>
      </c>
      <c r="BJ108" s="19" t="s">
        <v>79</v>
      </c>
      <c r="BK108" s="207">
        <f t="shared" si="9"/>
        <v>0</v>
      </c>
      <c r="BL108" s="19" t="s">
        <v>658</v>
      </c>
      <c r="BM108" s="206" t="s">
        <v>238</v>
      </c>
    </row>
    <row r="109" spans="1:65" s="2" customFormat="1" ht="21.75" customHeight="1">
      <c r="A109" s="36"/>
      <c r="B109" s="37"/>
      <c r="C109" s="195" t="s">
        <v>256</v>
      </c>
      <c r="D109" s="195" t="s">
        <v>214</v>
      </c>
      <c r="E109" s="196" t="s">
        <v>2483</v>
      </c>
      <c r="F109" s="197" t="s">
        <v>2484</v>
      </c>
      <c r="G109" s="198" t="s">
        <v>1141</v>
      </c>
      <c r="H109" s="199">
        <v>6</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658</v>
      </c>
      <c r="AT109" s="206" t="s">
        <v>214</v>
      </c>
      <c r="AU109" s="206" t="s">
        <v>79</v>
      </c>
      <c r="AY109" s="19" t="s">
        <v>212</v>
      </c>
      <c r="BE109" s="207">
        <f t="shared" si="4"/>
        <v>0</v>
      </c>
      <c r="BF109" s="207">
        <f t="shared" si="5"/>
        <v>0</v>
      </c>
      <c r="BG109" s="207">
        <f t="shared" si="6"/>
        <v>0</v>
      </c>
      <c r="BH109" s="207">
        <f t="shared" si="7"/>
        <v>0</v>
      </c>
      <c r="BI109" s="207">
        <f t="shared" si="8"/>
        <v>0</v>
      </c>
      <c r="BJ109" s="19" t="s">
        <v>79</v>
      </c>
      <c r="BK109" s="207">
        <f t="shared" si="9"/>
        <v>0</v>
      </c>
      <c r="BL109" s="19" t="s">
        <v>658</v>
      </c>
      <c r="BM109" s="206" t="s">
        <v>297</v>
      </c>
    </row>
    <row r="110" spans="1:65" s="2" customFormat="1" ht="21.75" customHeight="1">
      <c r="A110" s="36"/>
      <c r="B110" s="37"/>
      <c r="C110" s="195" t="s">
        <v>264</v>
      </c>
      <c r="D110" s="195" t="s">
        <v>214</v>
      </c>
      <c r="E110" s="196" t="s">
        <v>2485</v>
      </c>
      <c r="F110" s="197" t="s">
        <v>2486</v>
      </c>
      <c r="G110" s="198" t="s">
        <v>1141</v>
      </c>
      <c r="H110" s="199">
        <v>1</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658</v>
      </c>
      <c r="AT110" s="206" t="s">
        <v>214</v>
      </c>
      <c r="AU110" s="206" t="s">
        <v>79</v>
      </c>
      <c r="AY110" s="19" t="s">
        <v>212</v>
      </c>
      <c r="BE110" s="207">
        <f t="shared" si="4"/>
        <v>0</v>
      </c>
      <c r="BF110" s="207">
        <f t="shared" si="5"/>
        <v>0</v>
      </c>
      <c r="BG110" s="207">
        <f t="shared" si="6"/>
        <v>0</v>
      </c>
      <c r="BH110" s="207">
        <f t="shared" si="7"/>
        <v>0</v>
      </c>
      <c r="BI110" s="207">
        <f t="shared" si="8"/>
        <v>0</v>
      </c>
      <c r="BJ110" s="19" t="s">
        <v>79</v>
      </c>
      <c r="BK110" s="207">
        <f t="shared" si="9"/>
        <v>0</v>
      </c>
      <c r="BL110" s="19" t="s">
        <v>658</v>
      </c>
      <c r="BM110" s="206" t="s">
        <v>310</v>
      </c>
    </row>
    <row r="111" spans="1:65" s="2" customFormat="1" ht="21.75" customHeight="1">
      <c r="A111" s="36"/>
      <c r="B111" s="37"/>
      <c r="C111" s="195" t="s">
        <v>269</v>
      </c>
      <c r="D111" s="195" t="s">
        <v>214</v>
      </c>
      <c r="E111" s="196" t="s">
        <v>2487</v>
      </c>
      <c r="F111" s="197" t="s">
        <v>2488</v>
      </c>
      <c r="G111" s="198" t="s">
        <v>1141</v>
      </c>
      <c r="H111" s="199">
        <v>4</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658</v>
      </c>
      <c r="AT111" s="206" t="s">
        <v>214</v>
      </c>
      <c r="AU111" s="206" t="s">
        <v>79</v>
      </c>
      <c r="AY111" s="19" t="s">
        <v>212</v>
      </c>
      <c r="BE111" s="207">
        <f t="shared" si="4"/>
        <v>0</v>
      </c>
      <c r="BF111" s="207">
        <f t="shared" si="5"/>
        <v>0</v>
      </c>
      <c r="BG111" s="207">
        <f t="shared" si="6"/>
        <v>0</v>
      </c>
      <c r="BH111" s="207">
        <f t="shared" si="7"/>
        <v>0</v>
      </c>
      <c r="BI111" s="207">
        <f t="shared" si="8"/>
        <v>0</v>
      </c>
      <c r="BJ111" s="19" t="s">
        <v>79</v>
      </c>
      <c r="BK111" s="207">
        <f t="shared" si="9"/>
        <v>0</v>
      </c>
      <c r="BL111" s="19" t="s">
        <v>658</v>
      </c>
      <c r="BM111" s="206" t="s">
        <v>327</v>
      </c>
    </row>
    <row r="112" spans="1:65" s="12" customFormat="1" ht="25.9" customHeight="1">
      <c r="B112" s="179"/>
      <c r="C112" s="180"/>
      <c r="D112" s="181" t="s">
        <v>72</v>
      </c>
      <c r="E112" s="182" t="s">
        <v>2489</v>
      </c>
      <c r="F112" s="182" t="s">
        <v>2490</v>
      </c>
      <c r="G112" s="180"/>
      <c r="H112" s="180"/>
      <c r="I112" s="183"/>
      <c r="J112" s="184">
        <f>BK112</f>
        <v>0</v>
      </c>
      <c r="K112" s="180"/>
      <c r="L112" s="185"/>
      <c r="M112" s="186"/>
      <c r="N112" s="187"/>
      <c r="O112" s="187"/>
      <c r="P112" s="188">
        <f>SUM(P113:P117)</f>
        <v>0</v>
      </c>
      <c r="Q112" s="187"/>
      <c r="R112" s="188">
        <f>SUM(R113:R117)</f>
        <v>0</v>
      </c>
      <c r="S112" s="187"/>
      <c r="T112" s="189">
        <f>SUM(T113:T117)</f>
        <v>0</v>
      </c>
      <c r="AR112" s="190" t="s">
        <v>79</v>
      </c>
      <c r="AT112" s="191" t="s">
        <v>72</v>
      </c>
      <c r="AU112" s="191" t="s">
        <v>73</v>
      </c>
      <c r="AY112" s="190" t="s">
        <v>212</v>
      </c>
      <c r="BK112" s="192">
        <f>SUM(BK113:BK117)</f>
        <v>0</v>
      </c>
    </row>
    <row r="113" spans="1:65" s="2" customFormat="1" ht="21.75" customHeight="1">
      <c r="A113" s="36"/>
      <c r="B113" s="37"/>
      <c r="C113" s="195" t="s">
        <v>275</v>
      </c>
      <c r="D113" s="195" t="s">
        <v>214</v>
      </c>
      <c r="E113" s="196" t="s">
        <v>2491</v>
      </c>
      <c r="F113" s="197" t="s">
        <v>2492</v>
      </c>
      <c r="G113" s="198" t="s">
        <v>1141</v>
      </c>
      <c r="H113" s="199">
        <v>1</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658</v>
      </c>
      <c r="AT113" s="206" t="s">
        <v>214</v>
      </c>
      <c r="AU113" s="206" t="s">
        <v>79</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658</v>
      </c>
      <c r="BM113" s="206" t="s">
        <v>341</v>
      </c>
    </row>
    <row r="114" spans="1:65" s="2" customFormat="1" ht="21.75" customHeight="1">
      <c r="A114" s="36"/>
      <c r="B114" s="37"/>
      <c r="C114" s="195" t="s">
        <v>238</v>
      </c>
      <c r="D114" s="195" t="s">
        <v>214</v>
      </c>
      <c r="E114" s="196" t="s">
        <v>2493</v>
      </c>
      <c r="F114" s="197" t="s">
        <v>2494</v>
      </c>
      <c r="G114" s="198" t="s">
        <v>1141</v>
      </c>
      <c r="H114" s="199">
        <v>4</v>
      </c>
      <c r="I114" s="200"/>
      <c r="J114" s="201">
        <f>ROUND(I114*H114,2)</f>
        <v>0</v>
      </c>
      <c r="K114" s="197" t="s">
        <v>21</v>
      </c>
      <c r="L114" s="41"/>
      <c r="M114" s="202" t="s">
        <v>21</v>
      </c>
      <c r="N114" s="203" t="s">
        <v>44</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658</v>
      </c>
      <c r="AT114" s="206" t="s">
        <v>214</v>
      </c>
      <c r="AU114" s="206" t="s">
        <v>79</v>
      </c>
      <c r="AY114" s="19" t="s">
        <v>212</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658</v>
      </c>
      <c r="BM114" s="206" t="s">
        <v>353</v>
      </c>
    </row>
    <row r="115" spans="1:65" s="2" customFormat="1" ht="21.75" customHeight="1">
      <c r="A115" s="36"/>
      <c r="B115" s="37"/>
      <c r="C115" s="195" t="s">
        <v>288</v>
      </c>
      <c r="D115" s="195" t="s">
        <v>214</v>
      </c>
      <c r="E115" s="196" t="s">
        <v>2495</v>
      </c>
      <c r="F115" s="197" t="s">
        <v>2496</v>
      </c>
      <c r="G115" s="198" t="s">
        <v>1141</v>
      </c>
      <c r="H115" s="199">
        <v>3</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658</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658</v>
      </c>
      <c r="BM115" s="206" t="s">
        <v>370</v>
      </c>
    </row>
    <row r="116" spans="1:65" s="2" customFormat="1" ht="21.75" customHeight="1">
      <c r="A116" s="36"/>
      <c r="B116" s="37"/>
      <c r="C116" s="195" t="s">
        <v>297</v>
      </c>
      <c r="D116" s="195" t="s">
        <v>214</v>
      </c>
      <c r="E116" s="196" t="s">
        <v>2497</v>
      </c>
      <c r="F116" s="197" t="s">
        <v>2498</v>
      </c>
      <c r="G116" s="198" t="s">
        <v>146</v>
      </c>
      <c r="H116" s="199">
        <v>55</v>
      </c>
      <c r="I116" s="200"/>
      <c r="J116" s="201">
        <f>ROUND(I116*H116,2)</f>
        <v>0</v>
      </c>
      <c r="K116" s="197" t="s">
        <v>21</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658</v>
      </c>
      <c r="AT116" s="206" t="s">
        <v>214</v>
      </c>
      <c r="AU116" s="206" t="s">
        <v>79</v>
      </c>
      <c r="AY116" s="19" t="s">
        <v>212</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658</v>
      </c>
      <c r="BM116" s="206" t="s">
        <v>389</v>
      </c>
    </row>
    <row r="117" spans="1:65" s="2" customFormat="1" ht="16.5" customHeight="1">
      <c r="A117" s="36"/>
      <c r="B117" s="37"/>
      <c r="C117" s="195" t="s">
        <v>303</v>
      </c>
      <c r="D117" s="195" t="s">
        <v>214</v>
      </c>
      <c r="E117" s="196" t="s">
        <v>2499</v>
      </c>
      <c r="F117" s="197" t="s">
        <v>2500</v>
      </c>
      <c r="G117" s="198" t="s">
        <v>1141</v>
      </c>
      <c r="H117" s="199">
        <v>30</v>
      </c>
      <c r="I117" s="200"/>
      <c r="J117" s="201">
        <f>ROUND(I117*H117,2)</f>
        <v>0</v>
      </c>
      <c r="K117" s="197" t="s">
        <v>21</v>
      </c>
      <c r="L117" s="41"/>
      <c r="M117" s="202" t="s">
        <v>21</v>
      </c>
      <c r="N117" s="203" t="s">
        <v>44</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658</v>
      </c>
      <c r="AT117" s="206" t="s">
        <v>214</v>
      </c>
      <c r="AU117" s="206" t="s">
        <v>79</v>
      </c>
      <c r="AY117" s="19" t="s">
        <v>212</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658</v>
      </c>
      <c r="BM117" s="206" t="s">
        <v>403</v>
      </c>
    </row>
    <row r="118" spans="1:65" s="12" customFormat="1" ht="25.9" customHeight="1">
      <c r="B118" s="179"/>
      <c r="C118" s="180"/>
      <c r="D118" s="181" t="s">
        <v>72</v>
      </c>
      <c r="E118" s="182" t="s">
        <v>2501</v>
      </c>
      <c r="F118" s="182" t="s">
        <v>2502</v>
      </c>
      <c r="G118" s="180"/>
      <c r="H118" s="180"/>
      <c r="I118" s="183"/>
      <c r="J118" s="184">
        <f>BK118</f>
        <v>0</v>
      </c>
      <c r="K118" s="180"/>
      <c r="L118" s="185"/>
      <c r="M118" s="186"/>
      <c r="N118" s="187"/>
      <c r="O118" s="187"/>
      <c r="P118" s="188">
        <f>SUM(P119:P127)</f>
        <v>0</v>
      </c>
      <c r="Q118" s="187"/>
      <c r="R118" s="188">
        <f>SUM(R119:R127)</f>
        <v>0</v>
      </c>
      <c r="S118" s="187"/>
      <c r="T118" s="189">
        <f>SUM(T119:T127)</f>
        <v>0</v>
      </c>
      <c r="AR118" s="190" t="s">
        <v>79</v>
      </c>
      <c r="AT118" s="191" t="s">
        <v>72</v>
      </c>
      <c r="AU118" s="191" t="s">
        <v>73</v>
      </c>
      <c r="AY118" s="190" t="s">
        <v>212</v>
      </c>
      <c r="BK118" s="192">
        <f>SUM(BK119:BK127)</f>
        <v>0</v>
      </c>
    </row>
    <row r="119" spans="1:65" s="2" customFormat="1" ht="16.5" customHeight="1">
      <c r="A119" s="36"/>
      <c r="B119" s="37"/>
      <c r="C119" s="195" t="s">
        <v>310</v>
      </c>
      <c r="D119" s="195" t="s">
        <v>214</v>
      </c>
      <c r="E119" s="196" t="s">
        <v>2503</v>
      </c>
      <c r="F119" s="197" t="s">
        <v>2504</v>
      </c>
      <c r="G119" s="198" t="s">
        <v>1141</v>
      </c>
      <c r="H119" s="199">
        <v>1</v>
      </c>
      <c r="I119" s="200"/>
      <c r="J119" s="201">
        <f t="shared" ref="J119:J127" si="10">ROUND(I119*H119,2)</f>
        <v>0</v>
      </c>
      <c r="K119" s="197" t="s">
        <v>21</v>
      </c>
      <c r="L119" s="41"/>
      <c r="M119" s="202" t="s">
        <v>21</v>
      </c>
      <c r="N119" s="203" t="s">
        <v>44</v>
      </c>
      <c r="O119" s="66"/>
      <c r="P119" s="204">
        <f t="shared" ref="P119:P127" si="11">O119*H119</f>
        <v>0</v>
      </c>
      <c r="Q119" s="204">
        <v>0</v>
      </c>
      <c r="R119" s="204">
        <f t="shared" ref="R119:R127" si="12">Q119*H119</f>
        <v>0</v>
      </c>
      <c r="S119" s="204">
        <v>0</v>
      </c>
      <c r="T119" s="205">
        <f t="shared" ref="T119:T127" si="13">S119*H119</f>
        <v>0</v>
      </c>
      <c r="U119" s="36"/>
      <c r="V119" s="36"/>
      <c r="W119" s="36"/>
      <c r="X119" s="36"/>
      <c r="Y119" s="36"/>
      <c r="Z119" s="36"/>
      <c r="AA119" s="36"/>
      <c r="AB119" s="36"/>
      <c r="AC119" s="36"/>
      <c r="AD119" s="36"/>
      <c r="AE119" s="36"/>
      <c r="AR119" s="206" t="s">
        <v>658</v>
      </c>
      <c r="AT119" s="206" t="s">
        <v>214</v>
      </c>
      <c r="AU119" s="206" t="s">
        <v>79</v>
      </c>
      <c r="AY119" s="19" t="s">
        <v>212</v>
      </c>
      <c r="BE119" s="207">
        <f t="shared" ref="BE119:BE127" si="14">IF(N119="základní",J119,0)</f>
        <v>0</v>
      </c>
      <c r="BF119" s="207">
        <f t="shared" ref="BF119:BF127" si="15">IF(N119="snížená",J119,0)</f>
        <v>0</v>
      </c>
      <c r="BG119" s="207">
        <f t="shared" ref="BG119:BG127" si="16">IF(N119="zákl. přenesená",J119,0)</f>
        <v>0</v>
      </c>
      <c r="BH119" s="207">
        <f t="shared" ref="BH119:BH127" si="17">IF(N119="sníž. přenesená",J119,0)</f>
        <v>0</v>
      </c>
      <c r="BI119" s="207">
        <f t="shared" ref="BI119:BI127" si="18">IF(N119="nulová",J119,0)</f>
        <v>0</v>
      </c>
      <c r="BJ119" s="19" t="s">
        <v>79</v>
      </c>
      <c r="BK119" s="207">
        <f t="shared" ref="BK119:BK127" si="19">ROUND(I119*H119,2)</f>
        <v>0</v>
      </c>
      <c r="BL119" s="19" t="s">
        <v>658</v>
      </c>
      <c r="BM119" s="206" t="s">
        <v>416</v>
      </c>
    </row>
    <row r="120" spans="1:65" s="2" customFormat="1" ht="16.5" customHeight="1">
      <c r="A120" s="36"/>
      <c r="B120" s="37"/>
      <c r="C120" s="195" t="s">
        <v>8</v>
      </c>
      <c r="D120" s="195" t="s">
        <v>214</v>
      </c>
      <c r="E120" s="196" t="s">
        <v>2505</v>
      </c>
      <c r="F120" s="197" t="s">
        <v>2506</v>
      </c>
      <c r="G120" s="198" t="s">
        <v>1141</v>
      </c>
      <c r="H120" s="199">
        <v>3</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658</v>
      </c>
      <c r="AT120" s="206" t="s">
        <v>214</v>
      </c>
      <c r="AU120" s="206" t="s">
        <v>79</v>
      </c>
      <c r="AY120" s="19" t="s">
        <v>212</v>
      </c>
      <c r="BE120" s="207">
        <f t="shared" si="14"/>
        <v>0</v>
      </c>
      <c r="BF120" s="207">
        <f t="shared" si="15"/>
        <v>0</v>
      </c>
      <c r="BG120" s="207">
        <f t="shared" si="16"/>
        <v>0</v>
      </c>
      <c r="BH120" s="207">
        <f t="shared" si="17"/>
        <v>0</v>
      </c>
      <c r="BI120" s="207">
        <f t="shared" si="18"/>
        <v>0</v>
      </c>
      <c r="BJ120" s="19" t="s">
        <v>79</v>
      </c>
      <c r="BK120" s="207">
        <f t="shared" si="19"/>
        <v>0</v>
      </c>
      <c r="BL120" s="19" t="s">
        <v>658</v>
      </c>
      <c r="BM120" s="206" t="s">
        <v>427</v>
      </c>
    </row>
    <row r="121" spans="1:65" s="2" customFormat="1" ht="16.5" customHeight="1">
      <c r="A121" s="36"/>
      <c r="B121" s="37"/>
      <c r="C121" s="195" t="s">
        <v>327</v>
      </c>
      <c r="D121" s="195" t="s">
        <v>214</v>
      </c>
      <c r="E121" s="196" t="s">
        <v>2507</v>
      </c>
      <c r="F121" s="197" t="s">
        <v>2508</v>
      </c>
      <c r="G121" s="198" t="s">
        <v>1141</v>
      </c>
      <c r="H121" s="199">
        <v>1</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658</v>
      </c>
      <c r="AT121" s="206" t="s">
        <v>214</v>
      </c>
      <c r="AU121" s="206" t="s">
        <v>79</v>
      </c>
      <c r="AY121" s="19" t="s">
        <v>212</v>
      </c>
      <c r="BE121" s="207">
        <f t="shared" si="14"/>
        <v>0</v>
      </c>
      <c r="BF121" s="207">
        <f t="shared" si="15"/>
        <v>0</v>
      </c>
      <c r="BG121" s="207">
        <f t="shared" si="16"/>
        <v>0</v>
      </c>
      <c r="BH121" s="207">
        <f t="shared" si="17"/>
        <v>0</v>
      </c>
      <c r="BI121" s="207">
        <f t="shared" si="18"/>
        <v>0</v>
      </c>
      <c r="BJ121" s="19" t="s">
        <v>79</v>
      </c>
      <c r="BK121" s="207">
        <f t="shared" si="19"/>
        <v>0</v>
      </c>
      <c r="BL121" s="19" t="s">
        <v>658</v>
      </c>
      <c r="BM121" s="206" t="s">
        <v>438</v>
      </c>
    </row>
    <row r="122" spans="1:65" s="2" customFormat="1" ht="16.5" customHeight="1">
      <c r="A122" s="36"/>
      <c r="B122" s="37"/>
      <c r="C122" s="195" t="s">
        <v>334</v>
      </c>
      <c r="D122" s="195" t="s">
        <v>214</v>
      </c>
      <c r="E122" s="196" t="s">
        <v>2509</v>
      </c>
      <c r="F122" s="197" t="s">
        <v>2510</v>
      </c>
      <c r="G122" s="198" t="s">
        <v>1141</v>
      </c>
      <c r="H122" s="199">
        <v>6</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658</v>
      </c>
      <c r="AT122" s="206" t="s">
        <v>214</v>
      </c>
      <c r="AU122" s="206" t="s">
        <v>79</v>
      </c>
      <c r="AY122" s="19" t="s">
        <v>212</v>
      </c>
      <c r="BE122" s="207">
        <f t="shared" si="14"/>
        <v>0</v>
      </c>
      <c r="BF122" s="207">
        <f t="shared" si="15"/>
        <v>0</v>
      </c>
      <c r="BG122" s="207">
        <f t="shared" si="16"/>
        <v>0</v>
      </c>
      <c r="BH122" s="207">
        <f t="shared" si="17"/>
        <v>0</v>
      </c>
      <c r="BI122" s="207">
        <f t="shared" si="18"/>
        <v>0</v>
      </c>
      <c r="BJ122" s="19" t="s">
        <v>79</v>
      </c>
      <c r="BK122" s="207">
        <f t="shared" si="19"/>
        <v>0</v>
      </c>
      <c r="BL122" s="19" t="s">
        <v>658</v>
      </c>
      <c r="BM122" s="206" t="s">
        <v>451</v>
      </c>
    </row>
    <row r="123" spans="1:65" s="2" customFormat="1" ht="16.5" customHeight="1">
      <c r="A123" s="36"/>
      <c r="B123" s="37"/>
      <c r="C123" s="195" t="s">
        <v>341</v>
      </c>
      <c r="D123" s="195" t="s">
        <v>214</v>
      </c>
      <c r="E123" s="196" t="s">
        <v>2511</v>
      </c>
      <c r="F123" s="197" t="s">
        <v>2512</v>
      </c>
      <c r="G123" s="198" t="s">
        <v>1141</v>
      </c>
      <c r="H123" s="199">
        <v>1</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658</v>
      </c>
      <c r="AT123" s="206" t="s">
        <v>214</v>
      </c>
      <c r="AU123" s="206" t="s">
        <v>79</v>
      </c>
      <c r="AY123" s="19" t="s">
        <v>212</v>
      </c>
      <c r="BE123" s="207">
        <f t="shared" si="14"/>
        <v>0</v>
      </c>
      <c r="BF123" s="207">
        <f t="shared" si="15"/>
        <v>0</v>
      </c>
      <c r="BG123" s="207">
        <f t="shared" si="16"/>
        <v>0</v>
      </c>
      <c r="BH123" s="207">
        <f t="shared" si="17"/>
        <v>0</v>
      </c>
      <c r="BI123" s="207">
        <f t="shared" si="18"/>
        <v>0</v>
      </c>
      <c r="BJ123" s="19" t="s">
        <v>79</v>
      </c>
      <c r="BK123" s="207">
        <f t="shared" si="19"/>
        <v>0</v>
      </c>
      <c r="BL123" s="19" t="s">
        <v>658</v>
      </c>
      <c r="BM123" s="206" t="s">
        <v>462</v>
      </c>
    </row>
    <row r="124" spans="1:65" s="2" customFormat="1" ht="21.75" customHeight="1">
      <c r="A124" s="36"/>
      <c r="B124" s="37"/>
      <c r="C124" s="195" t="s">
        <v>347</v>
      </c>
      <c r="D124" s="195" t="s">
        <v>214</v>
      </c>
      <c r="E124" s="196" t="s">
        <v>2513</v>
      </c>
      <c r="F124" s="197" t="s">
        <v>2514</v>
      </c>
      <c r="G124" s="198" t="s">
        <v>1141</v>
      </c>
      <c r="H124" s="199">
        <v>7</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658</v>
      </c>
      <c r="AT124" s="206" t="s">
        <v>214</v>
      </c>
      <c r="AU124" s="206" t="s">
        <v>79</v>
      </c>
      <c r="AY124" s="19" t="s">
        <v>212</v>
      </c>
      <c r="BE124" s="207">
        <f t="shared" si="14"/>
        <v>0</v>
      </c>
      <c r="BF124" s="207">
        <f t="shared" si="15"/>
        <v>0</v>
      </c>
      <c r="BG124" s="207">
        <f t="shared" si="16"/>
        <v>0</v>
      </c>
      <c r="BH124" s="207">
        <f t="shared" si="17"/>
        <v>0</v>
      </c>
      <c r="BI124" s="207">
        <f t="shared" si="18"/>
        <v>0</v>
      </c>
      <c r="BJ124" s="19" t="s">
        <v>79</v>
      </c>
      <c r="BK124" s="207">
        <f t="shared" si="19"/>
        <v>0</v>
      </c>
      <c r="BL124" s="19" t="s">
        <v>658</v>
      </c>
      <c r="BM124" s="206" t="s">
        <v>486</v>
      </c>
    </row>
    <row r="125" spans="1:65" s="2" customFormat="1" ht="21.75" customHeight="1">
      <c r="A125" s="36"/>
      <c r="B125" s="37"/>
      <c r="C125" s="195" t="s">
        <v>353</v>
      </c>
      <c r="D125" s="195" t="s">
        <v>214</v>
      </c>
      <c r="E125" s="196" t="s">
        <v>2515</v>
      </c>
      <c r="F125" s="197" t="s">
        <v>2516</v>
      </c>
      <c r="G125" s="198" t="s">
        <v>1141</v>
      </c>
      <c r="H125" s="199">
        <v>1</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658</v>
      </c>
      <c r="AT125" s="206" t="s">
        <v>214</v>
      </c>
      <c r="AU125" s="206" t="s">
        <v>79</v>
      </c>
      <c r="AY125" s="19" t="s">
        <v>212</v>
      </c>
      <c r="BE125" s="207">
        <f t="shared" si="14"/>
        <v>0</v>
      </c>
      <c r="BF125" s="207">
        <f t="shared" si="15"/>
        <v>0</v>
      </c>
      <c r="BG125" s="207">
        <f t="shared" si="16"/>
        <v>0</v>
      </c>
      <c r="BH125" s="207">
        <f t="shared" si="17"/>
        <v>0</v>
      </c>
      <c r="BI125" s="207">
        <f t="shared" si="18"/>
        <v>0</v>
      </c>
      <c r="BJ125" s="19" t="s">
        <v>79</v>
      </c>
      <c r="BK125" s="207">
        <f t="shared" si="19"/>
        <v>0</v>
      </c>
      <c r="BL125" s="19" t="s">
        <v>658</v>
      </c>
      <c r="BM125" s="206" t="s">
        <v>500</v>
      </c>
    </row>
    <row r="126" spans="1:65" s="2" customFormat="1" ht="16.5" customHeight="1">
      <c r="A126" s="36"/>
      <c r="B126" s="37"/>
      <c r="C126" s="195" t="s">
        <v>7</v>
      </c>
      <c r="D126" s="195" t="s">
        <v>214</v>
      </c>
      <c r="E126" s="196" t="s">
        <v>2517</v>
      </c>
      <c r="F126" s="197" t="s">
        <v>2518</v>
      </c>
      <c r="G126" s="198" t="s">
        <v>1141</v>
      </c>
      <c r="H126" s="199">
        <v>15</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658</v>
      </c>
      <c r="AT126" s="206" t="s">
        <v>214</v>
      </c>
      <c r="AU126" s="206" t="s">
        <v>79</v>
      </c>
      <c r="AY126" s="19" t="s">
        <v>212</v>
      </c>
      <c r="BE126" s="207">
        <f t="shared" si="14"/>
        <v>0</v>
      </c>
      <c r="BF126" s="207">
        <f t="shared" si="15"/>
        <v>0</v>
      </c>
      <c r="BG126" s="207">
        <f t="shared" si="16"/>
        <v>0</v>
      </c>
      <c r="BH126" s="207">
        <f t="shared" si="17"/>
        <v>0</v>
      </c>
      <c r="BI126" s="207">
        <f t="shared" si="18"/>
        <v>0</v>
      </c>
      <c r="BJ126" s="19" t="s">
        <v>79</v>
      </c>
      <c r="BK126" s="207">
        <f t="shared" si="19"/>
        <v>0</v>
      </c>
      <c r="BL126" s="19" t="s">
        <v>658</v>
      </c>
      <c r="BM126" s="206" t="s">
        <v>513</v>
      </c>
    </row>
    <row r="127" spans="1:65" s="2" customFormat="1" ht="16.5" customHeight="1">
      <c r="A127" s="36"/>
      <c r="B127" s="37"/>
      <c r="C127" s="195" t="s">
        <v>370</v>
      </c>
      <c r="D127" s="195" t="s">
        <v>214</v>
      </c>
      <c r="E127" s="196" t="s">
        <v>2519</v>
      </c>
      <c r="F127" s="197" t="s">
        <v>2520</v>
      </c>
      <c r="G127" s="198" t="s">
        <v>1141</v>
      </c>
      <c r="H127" s="199">
        <v>1</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658</v>
      </c>
      <c r="AT127" s="206" t="s">
        <v>214</v>
      </c>
      <c r="AU127" s="206" t="s">
        <v>79</v>
      </c>
      <c r="AY127" s="19" t="s">
        <v>212</v>
      </c>
      <c r="BE127" s="207">
        <f t="shared" si="14"/>
        <v>0</v>
      </c>
      <c r="BF127" s="207">
        <f t="shared" si="15"/>
        <v>0</v>
      </c>
      <c r="BG127" s="207">
        <f t="shared" si="16"/>
        <v>0</v>
      </c>
      <c r="BH127" s="207">
        <f t="shared" si="17"/>
        <v>0</v>
      </c>
      <c r="BI127" s="207">
        <f t="shared" si="18"/>
        <v>0</v>
      </c>
      <c r="BJ127" s="19" t="s">
        <v>79</v>
      </c>
      <c r="BK127" s="207">
        <f t="shared" si="19"/>
        <v>0</v>
      </c>
      <c r="BL127" s="19" t="s">
        <v>658</v>
      </c>
      <c r="BM127" s="206" t="s">
        <v>525</v>
      </c>
    </row>
    <row r="128" spans="1:65" s="12" customFormat="1" ht="25.9" customHeight="1">
      <c r="B128" s="179"/>
      <c r="C128" s="180"/>
      <c r="D128" s="181" t="s">
        <v>72</v>
      </c>
      <c r="E128" s="182" t="s">
        <v>2521</v>
      </c>
      <c r="F128" s="182" t="s">
        <v>2522</v>
      </c>
      <c r="G128" s="180"/>
      <c r="H128" s="180"/>
      <c r="I128" s="183"/>
      <c r="J128" s="184">
        <f>BK128</f>
        <v>0</v>
      </c>
      <c r="K128" s="180"/>
      <c r="L128" s="185"/>
      <c r="M128" s="186"/>
      <c r="N128" s="187"/>
      <c r="O128" s="187"/>
      <c r="P128" s="188">
        <f>SUM(P129:P143)</f>
        <v>0</v>
      </c>
      <c r="Q128" s="187"/>
      <c r="R128" s="188">
        <f>SUM(R129:R143)</f>
        <v>0</v>
      </c>
      <c r="S128" s="187"/>
      <c r="T128" s="189">
        <f>SUM(T129:T143)</f>
        <v>0</v>
      </c>
      <c r="AR128" s="190" t="s">
        <v>79</v>
      </c>
      <c r="AT128" s="191" t="s">
        <v>72</v>
      </c>
      <c r="AU128" s="191" t="s">
        <v>73</v>
      </c>
      <c r="AY128" s="190" t="s">
        <v>212</v>
      </c>
      <c r="BK128" s="192">
        <f>SUM(BK129:BK143)</f>
        <v>0</v>
      </c>
    </row>
    <row r="129" spans="1:65" s="2" customFormat="1" ht="16.5" customHeight="1">
      <c r="A129" s="36"/>
      <c r="B129" s="37"/>
      <c r="C129" s="195" t="s">
        <v>380</v>
      </c>
      <c r="D129" s="195" t="s">
        <v>214</v>
      </c>
      <c r="E129" s="196" t="s">
        <v>2523</v>
      </c>
      <c r="F129" s="197" t="s">
        <v>2524</v>
      </c>
      <c r="G129" s="198" t="s">
        <v>1141</v>
      </c>
      <c r="H129" s="199">
        <v>15</v>
      </c>
      <c r="I129" s="200"/>
      <c r="J129" s="201">
        <f t="shared" ref="J129:J143" si="20">ROUND(I129*H129,2)</f>
        <v>0</v>
      </c>
      <c r="K129" s="197" t="s">
        <v>21</v>
      </c>
      <c r="L129" s="41"/>
      <c r="M129" s="202" t="s">
        <v>21</v>
      </c>
      <c r="N129" s="203" t="s">
        <v>44</v>
      </c>
      <c r="O129" s="66"/>
      <c r="P129" s="204">
        <f t="shared" ref="P129:P143" si="21">O129*H129</f>
        <v>0</v>
      </c>
      <c r="Q129" s="204">
        <v>0</v>
      </c>
      <c r="R129" s="204">
        <f t="shared" ref="R129:R143" si="22">Q129*H129</f>
        <v>0</v>
      </c>
      <c r="S129" s="204">
        <v>0</v>
      </c>
      <c r="T129" s="205">
        <f t="shared" ref="T129:T143" si="23">S129*H129</f>
        <v>0</v>
      </c>
      <c r="U129" s="36"/>
      <c r="V129" s="36"/>
      <c r="W129" s="36"/>
      <c r="X129" s="36"/>
      <c r="Y129" s="36"/>
      <c r="Z129" s="36"/>
      <c r="AA129" s="36"/>
      <c r="AB129" s="36"/>
      <c r="AC129" s="36"/>
      <c r="AD129" s="36"/>
      <c r="AE129" s="36"/>
      <c r="AR129" s="206" t="s">
        <v>658</v>
      </c>
      <c r="AT129" s="206" t="s">
        <v>214</v>
      </c>
      <c r="AU129" s="206" t="s">
        <v>79</v>
      </c>
      <c r="AY129" s="19" t="s">
        <v>212</v>
      </c>
      <c r="BE129" s="207">
        <f t="shared" ref="BE129:BE143" si="24">IF(N129="základní",J129,0)</f>
        <v>0</v>
      </c>
      <c r="BF129" s="207">
        <f t="shared" ref="BF129:BF143" si="25">IF(N129="snížená",J129,0)</f>
        <v>0</v>
      </c>
      <c r="BG129" s="207">
        <f t="shared" ref="BG129:BG143" si="26">IF(N129="zákl. přenesená",J129,0)</f>
        <v>0</v>
      </c>
      <c r="BH129" s="207">
        <f t="shared" ref="BH129:BH143" si="27">IF(N129="sníž. přenesená",J129,0)</f>
        <v>0</v>
      </c>
      <c r="BI129" s="207">
        <f t="shared" ref="BI129:BI143" si="28">IF(N129="nulová",J129,0)</f>
        <v>0</v>
      </c>
      <c r="BJ129" s="19" t="s">
        <v>79</v>
      </c>
      <c r="BK129" s="207">
        <f t="shared" ref="BK129:BK143" si="29">ROUND(I129*H129,2)</f>
        <v>0</v>
      </c>
      <c r="BL129" s="19" t="s">
        <v>658</v>
      </c>
      <c r="BM129" s="206" t="s">
        <v>536</v>
      </c>
    </row>
    <row r="130" spans="1:65" s="2" customFormat="1" ht="16.5" customHeight="1">
      <c r="A130" s="36"/>
      <c r="B130" s="37"/>
      <c r="C130" s="195" t="s">
        <v>389</v>
      </c>
      <c r="D130" s="195" t="s">
        <v>214</v>
      </c>
      <c r="E130" s="196" t="s">
        <v>2525</v>
      </c>
      <c r="F130" s="197" t="s">
        <v>2526</v>
      </c>
      <c r="G130" s="198" t="s">
        <v>146</v>
      </c>
      <c r="H130" s="199">
        <v>50</v>
      </c>
      <c r="I130" s="200"/>
      <c r="J130" s="201">
        <f t="shared" si="20"/>
        <v>0</v>
      </c>
      <c r="K130" s="197" t="s">
        <v>21</v>
      </c>
      <c r="L130" s="41"/>
      <c r="M130" s="202" t="s">
        <v>21</v>
      </c>
      <c r="N130" s="203" t="s">
        <v>44</v>
      </c>
      <c r="O130" s="66"/>
      <c r="P130" s="204">
        <f t="shared" si="21"/>
        <v>0</v>
      </c>
      <c r="Q130" s="204">
        <v>0</v>
      </c>
      <c r="R130" s="204">
        <f t="shared" si="22"/>
        <v>0</v>
      </c>
      <c r="S130" s="204">
        <v>0</v>
      </c>
      <c r="T130" s="205">
        <f t="shared" si="23"/>
        <v>0</v>
      </c>
      <c r="U130" s="36"/>
      <c r="V130" s="36"/>
      <c r="W130" s="36"/>
      <c r="X130" s="36"/>
      <c r="Y130" s="36"/>
      <c r="Z130" s="36"/>
      <c r="AA130" s="36"/>
      <c r="AB130" s="36"/>
      <c r="AC130" s="36"/>
      <c r="AD130" s="36"/>
      <c r="AE130" s="36"/>
      <c r="AR130" s="206" t="s">
        <v>658</v>
      </c>
      <c r="AT130" s="206" t="s">
        <v>214</v>
      </c>
      <c r="AU130" s="206" t="s">
        <v>79</v>
      </c>
      <c r="AY130" s="19" t="s">
        <v>212</v>
      </c>
      <c r="BE130" s="207">
        <f t="shared" si="24"/>
        <v>0</v>
      </c>
      <c r="BF130" s="207">
        <f t="shared" si="25"/>
        <v>0</v>
      </c>
      <c r="BG130" s="207">
        <f t="shared" si="26"/>
        <v>0</v>
      </c>
      <c r="BH130" s="207">
        <f t="shared" si="27"/>
        <v>0</v>
      </c>
      <c r="BI130" s="207">
        <f t="shared" si="28"/>
        <v>0</v>
      </c>
      <c r="BJ130" s="19" t="s">
        <v>79</v>
      </c>
      <c r="BK130" s="207">
        <f t="shared" si="29"/>
        <v>0</v>
      </c>
      <c r="BL130" s="19" t="s">
        <v>658</v>
      </c>
      <c r="BM130" s="206" t="s">
        <v>548</v>
      </c>
    </row>
    <row r="131" spans="1:65" s="2" customFormat="1" ht="16.5" customHeight="1">
      <c r="A131" s="36"/>
      <c r="B131" s="37"/>
      <c r="C131" s="195" t="s">
        <v>394</v>
      </c>
      <c r="D131" s="195" t="s">
        <v>214</v>
      </c>
      <c r="E131" s="196" t="s">
        <v>2527</v>
      </c>
      <c r="F131" s="197" t="s">
        <v>2528</v>
      </c>
      <c r="G131" s="198" t="s">
        <v>146</v>
      </c>
      <c r="H131" s="199">
        <v>30</v>
      </c>
      <c r="I131" s="200"/>
      <c r="J131" s="201">
        <f t="shared" si="20"/>
        <v>0</v>
      </c>
      <c r="K131" s="197" t="s">
        <v>21</v>
      </c>
      <c r="L131" s="41"/>
      <c r="M131" s="202" t="s">
        <v>21</v>
      </c>
      <c r="N131" s="203" t="s">
        <v>44</v>
      </c>
      <c r="O131" s="66"/>
      <c r="P131" s="204">
        <f t="shared" si="21"/>
        <v>0</v>
      </c>
      <c r="Q131" s="204">
        <v>0</v>
      </c>
      <c r="R131" s="204">
        <f t="shared" si="22"/>
        <v>0</v>
      </c>
      <c r="S131" s="204">
        <v>0</v>
      </c>
      <c r="T131" s="205">
        <f t="shared" si="23"/>
        <v>0</v>
      </c>
      <c r="U131" s="36"/>
      <c r="V131" s="36"/>
      <c r="W131" s="36"/>
      <c r="X131" s="36"/>
      <c r="Y131" s="36"/>
      <c r="Z131" s="36"/>
      <c r="AA131" s="36"/>
      <c r="AB131" s="36"/>
      <c r="AC131" s="36"/>
      <c r="AD131" s="36"/>
      <c r="AE131" s="36"/>
      <c r="AR131" s="206" t="s">
        <v>658</v>
      </c>
      <c r="AT131" s="206" t="s">
        <v>214</v>
      </c>
      <c r="AU131" s="206" t="s">
        <v>79</v>
      </c>
      <c r="AY131" s="19" t="s">
        <v>212</v>
      </c>
      <c r="BE131" s="207">
        <f t="shared" si="24"/>
        <v>0</v>
      </c>
      <c r="BF131" s="207">
        <f t="shared" si="25"/>
        <v>0</v>
      </c>
      <c r="BG131" s="207">
        <f t="shared" si="26"/>
        <v>0</v>
      </c>
      <c r="BH131" s="207">
        <f t="shared" si="27"/>
        <v>0</v>
      </c>
      <c r="BI131" s="207">
        <f t="shared" si="28"/>
        <v>0</v>
      </c>
      <c r="BJ131" s="19" t="s">
        <v>79</v>
      </c>
      <c r="BK131" s="207">
        <f t="shared" si="29"/>
        <v>0</v>
      </c>
      <c r="BL131" s="19" t="s">
        <v>658</v>
      </c>
      <c r="BM131" s="206" t="s">
        <v>564</v>
      </c>
    </row>
    <row r="132" spans="1:65" s="2" customFormat="1" ht="16.5" customHeight="1">
      <c r="A132" s="36"/>
      <c r="B132" s="37"/>
      <c r="C132" s="195" t="s">
        <v>403</v>
      </c>
      <c r="D132" s="195" t="s">
        <v>214</v>
      </c>
      <c r="E132" s="196" t="s">
        <v>2529</v>
      </c>
      <c r="F132" s="197" t="s">
        <v>2530</v>
      </c>
      <c r="G132" s="198" t="s">
        <v>146</v>
      </c>
      <c r="H132" s="199">
        <v>30</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658</v>
      </c>
      <c r="AT132" s="206" t="s">
        <v>214</v>
      </c>
      <c r="AU132" s="206" t="s">
        <v>79</v>
      </c>
      <c r="AY132" s="19" t="s">
        <v>212</v>
      </c>
      <c r="BE132" s="207">
        <f t="shared" si="24"/>
        <v>0</v>
      </c>
      <c r="BF132" s="207">
        <f t="shared" si="25"/>
        <v>0</v>
      </c>
      <c r="BG132" s="207">
        <f t="shared" si="26"/>
        <v>0</v>
      </c>
      <c r="BH132" s="207">
        <f t="shared" si="27"/>
        <v>0</v>
      </c>
      <c r="BI132" s="207">
        <f t="shared" si="28"/>
        <v>0</v>
      </c>
      <c r="BJ132" s="19" t="s">
        <v>79</v>
      </c>
      <c r="BK132" s="207">
        <f t="shared" si="29"/>
        <v>0</v>
      </c>
      <c r="BL132" s="19" t="s">
        <v>658</v>
      </c>
      <c r="BM132" s="206" t="s">
        <v>585</v>
      </c>
    </row>
    <row r="133" spans="1:65" s="2" customFormat="1" ht="21.75" customHeight="1">
      <c r="A133" s="36"/>
      <c r="B133" s="37"/>
      <c r="C133" s="195" t="s">
        <v>411</v>
      </c>
      <c r="D133" s="195" t="s">
        <v>214</v>
      </c>
      <c r="E133" s="196" t="s">
        <v>2531</v>
      </c>
      <c r="F133" s="197" t="s">
        <v>2532</v>
      </c>
      <c r="G133" s="198" t="s">
        <v>146</v>
      </c>
      <c r="H133" s="199">
        <v>150</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658</v>
      </c>
      <c r="AT133" s="206" t="s">
        <v>214</v>
      </c>
      <c r="AU133" s="206" t="s">
        <v>79</v>
      </c>
      <c r="AY133" s="19" t="s">
        <v>212</v>
      </c>
      <c r="BE133" s="207">
        <f t="shared" si="24"/>
        <v>0</v>
      </c>
      <c r="BF133" s="207">
        <f t="shared" si="25"/>
        <v>0</v>
      </c>
      <c r="BG133" s="207">
        <f t="shared" si="26"/>
        <v>0</v>
      </c>
      <c r="BH133" s="207">
        <f t="shared" si="27"/>
        <v>0</v>
      </c>
      <c r="BI133" s="207">
        <f t="shared" si="28"/>
        <v>0</v>
      </c>
      <c r="BJ133" s="19" t="s">
        <v>79</v>
      </c>
      <c r="BK133" s="207">
        <f t="shared" si="29"/>
        <v>0</v>
      </c>
      <c r="BL133" s="19" t="s">
        <v>658</v>
      </c>
      <c r="BM133" s="206" t="s">
        <v>595</v>
      </c>
    </row>
    <row r="134" spans="1:65" s="2" customFormat="1" ht="21.75" customHeight="1">
      <c r="A134" s="36"/>
      <c r="B134" s="37"/>
      <c r="C134" s="195" t="s">
        <v>416</v>
      </c>
      <c r="D134" s="195" t="s">
        <v>214</v>
      </c>
      <c r="E134" s="196" t="s">
        <v>2533</v>
      </c>
      <c r="F134" s="197" t="s">
        <v>2534</v>
      </c>
      <c r="G134" s="198" t="s">
        <v>146</v>
      </c>
      <c r="H134" s="199">
        <v>50</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658</v>
      </c>
      <c r="AT134" s="206" t="s">
        <v>214</v>
      </c>
      <c r="AU134" s="206" t="s">
        <v>79</v>
      </c>
      <c r="AY134" s="19" t="s">
        <v>212</v>
      </c>
      <c r="BE134" s="207">
        <f t="shared" si="24"/>
        <v>0</v>
      </c>
      <c r="BF134" s="207">
        <f t="shared" si="25"/>
        <v>0</v>
      </c>
      <c r="BG134" s="207">
        <f t="shared" si="26"/>
        <v>0</v>
      </c>
      <c r="BH134" s="207">
        <f t="shared" si="27"/>
        <v>0</v>
      </c>
      <c r="BI134" s="207">
        <f t="shared" si="28"/>
        <v>0</v>
      </c>
      <c r="BJ134" s="19" t="s">
        <v>79</v>
      </c>
      <c r="BK134" s="207">
        <f t="shared" si="29"/>
        <v>0</v>
      </c>
      <c r="BL134" s="19" t="s">
        <v>658</v>
      </c>
      <c r="BM134" s="206" t="s">
        <v>607</v>
      </c>
    </row>
    <row r="135" spans="1:65" s="2" customFormat="1" ht="21.75" customHeight="1">
      <c r="A135" s="36"/>
      <c r="B135" s="37"/>
      <c r="C135" s="195" t="s">
        <v>422</v>
      </c>
      <c r="D135" s="195" t="s">
        <v>214</v>
      </c>
      <c r="E135" s="196" t="s">
        <v>2535</v>
      </c>
      <c r="F135" s="197" t="s">
        <v>2536</v>
      </c>
      <c r="G135" s="198" t="s">
        <v>146</v>
      </c>
      <c r="H135" s="199">
        <v>252</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658</v>
      </c>
      <c r="AT135" s="206" t="s">
        <v>214</v>
      </c>
      <c r="AU135" s="206" t="s">
        <v>79</v>
      </c>
      <c r="AY135" s="19" t="s">
        <v>212</v>
      </c>
      <c r="BE135" s="207">
        <f t="shared" si="24"/>
        <v>0</v>
      </c>
      <c r="BF135" s="207">
        <f t="shared" si="25"/>
        <v>0</v>
      </c>
      <c r="BG135" s="207">
        <f t="shared" si="26"/>
        <v>0</v>
      </c>
      <c r="BH135" s="207">
        <f t="shared" si="27"/>
        <v>0</v>
      </c>
      <c r="BI135" s="207">
        <f t="shared" si="28"/>
        <v>0</v>
      </c>
      <c r="BJ135" s="19" t="s">
        <v>79</v>
      </c>
      <c r="BK135" s="207">
        <f t="shared" si="29"/>
        <v>0</v>
      </c>
      <c r="BL135" s="19" t="s">
        <v>658</v>
      </c>
      <c r="BM135" s="206" t="s">
        <v>617</v>
      </c>
    </row>
    <row r="136" spans="1:65" s="2" customFormat="1" ht="21.75" customHeight="1">
      <c r="A136" s="36"/>
      <c r="B136" s="37"/>
      <c r="C136" s="195" t="s">
        <v>427</v>
      </c>
      <c r="D136" s="195" t="s">
        <v>214</v>
      </c>
      <c r="E136" s="196" t="s">
        <v>2537</v>
      </c>
      <c r="F136" s="197" t="s">
        <v>2538</v>
      </c>
      <c r="G136" s="198" t="s">
        <v>146</v>
      </c>
      <c r="H136" s="199">
        <v>480</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658</v>
      </c>
      <c r="AT136" s="206" t="s">
        <v>214</v>
      </c>
      <c r="AU136" s="206" t="s">
        <v>79</v>
      </c>
      <c r="AY136" s="19" t="s">
        <v>212</v>
      </c>
      <c r="BE136" s="207">
        <f t="shared" si="24"/>
        <v>0</v>
      </c>
      <c r="BF136" s="207">
        <f t="shared" si="25"/>
        <v>0</v>
      </c>
      <c r="BG136" s="207">
        <f t="shared" si="26"/>
        <v>0</v>
      </c>
      <c r="BH136" s="207">
        <f t="shared" si="27"/>
        <v>0</v>
      </c>
      <c r="BI136" s="207">
        <f t="shared" si="28"/>
        <v>0</v>
      </c>
      <c r="BJ136" s="19" t="s">
        <v>79</v>
      </c>
      <c r="BK136" s="207">
        <f t="shared" si="29"/>
        <v>0</v>
      </c>
      <c r="BL136" s="19" t="s">
        <v>658</v>
      </c>
      <c r="BM136" s="206" t="s">
        <v>631</v>
      </c>
    </row>
    <row r="137" spans="1:65" s="2" customFormat="1" ht="21.75" customHeight="1">
      <c r="A137" s="36"/>
      <c r="B137" s="37"/>
      <c r="C137" s="195" t="s">
        <v>432</v>
      </c>
      <c r="D137" s="195" t="s">
        <v>214</v>
      </c>
      <c r="E137" s="196" t="s">
        <v>2539</v>
      </c>
      <c r="F137" s="197" t="s">
        <v>2540</v>
      </c>
      <c r="G137" s="198" t="s">
        <v>146</v>
      </c>
      <c r="H137" s="199">
        <v>95</v>
      </c>
      <c r="I137" s="200"/>
      <c r="J137" s="201">
        <f t="shared" si="20"/>
        <v>0</v>
      </c>
      <c r="K137" s="197" t="s">
        <v>21</v>
      </c>
      <c r="L137" s="41"/>
      <c r="M137" s="202" t="s">
        <v>21</v>
      </c>
      <c r="N137" s="203" t="s">
        <v>44</v>
      </c>
      <c r="O137" s="66"/>
      <c r="P137" s="204">
        <f t="shared" si="21"/>
        <v>0</v>
      </c>
      <c r="Q137" s="204">
        <v>0</v>
      </c>
      <c r="R137" s="204">
        <f t="shared" si="22"/>
        <v>0</v>
      </c>
      <c r="S137" s="204">
        <v>0</v>
      </c>
      <c r="T137" s="205">
        <f t="shared" si="23"/>
        <v>0</v>
      </c>
      <c r="U137" s="36"/>
      <c r="V137" s="36"/>
      <c r="W137" s="36"/>
      <c r="X137" s="36"/>
      <c r="Y137" s="36"/>
      <c r="Z137" s="36"/>
      <c r="AA137" s="36"/>
      <c r="AB137" s="36"/>
      <c r="AC137" s="36"/>
      <c r="AD137" s="36"/>
      <c r="AE137" s="36"/>
      <c r="AR137" s="206" t="s">
        <v>658</v>
      </c>
      <c r="AT137" s="206" t="s">
        <v>214</v>
      </c>
      <c r="AU137" s="206" t="s">
        <v>79</v>
      </c>
      <c r="AY137" s="19" t="s">
        <v>212</v>
      </c>
      <c r="BE137" s="207">
        <f t="shared" si="24"/>
        <v>0</v>
      </c>
      <c r="BF137" s="207">
        <f t="shared" si="25"/>
        <v>0</v>
      </c>
      <c r="BG137" s="207">
        <f t="shared" si="26"/>
        <v>0</v>
      </c>
      <c r="BH137" s="207">
        <f t="shared" si="27"/>
        <v>0</v>
      </c>
      <c r="BI137" s="207">
        <f t="shared" si="28"/>
        <v>0</v>
      </c>
      <c r="BJ137" s="19" t="s">
        <v>79</v>
      </c>
      <c r="BK137" s="207">
        <f t="shared" si="29"/>
        <v>0</v>
      </c>
      <c r="BL137" s="19" t="s">
        <v>658</v>
      </c>
      <c r="BM137" s="206" t="s">
        <v>646</v>
      </c>
    </row>
    <row r="138" spans="1:65" s="2" customFormat="1" ht="21.75" customHeight="1">
      <c r="A138" s="36"/>
      <c r="B138" s="37"/>
      <c r="C138" s="195" t="s">
        <v>438</v>
      </c>
      <c r="D138" s="195" t="s">
        <v>214</v>
      </c>
      <c r="E138" s="196" t="s">
        <v>2541</v>
      </c>
      <c r="F138" s="197" t="s">
        <v>2542</v>
      </c>
      <c r="G138" s="198" t="s">
        <v>146</v>
      </c>
      <c r="H138" s="199">
        <v>30</v>
      </c>
      <c r="I138" s="200"/>
      <c r="J138" s="201">
        <f t="shared" si="20"/>
        <v>0</v>
      </c>
      <c r="K138" s="197" t="s">
        <v>21</v>
      </c>
      <c r="L138" s="41"/>
      <c r="M138" s="202" t="s">
        <v>21</v>
      </c>
      <c r="N138" s="203" t="s">
        <v>44</v>
      </c>
      <c r="O138" s="66"/>
      <c r="P138" s="204">
        <f t="shared" si="21"/>
        <v>0</v>
      </c>
      <c r="Q138" s="204">
        <v>0</v>
      </c>
      <c r="R138" s="204">
        <f t="shared" si="22"/>
        <v>0</v>
      </c>
      <c r="S138" s="204">
        <v>0</v>
      </c>
      <c r="T138" s="205">
        <f t="shared" si="23"/>
        <v>0</v>
      </c>
      <c r="U138" s="36"/>
      <c r="V138" s="36"/>
      <c r="W138" s="36"/>
      <c r="X138" s="36"/>
      <c r="Y138" s="36"/>
      <c r="Z138" s="36"/>
      <c r="AA138" s="36"/>
      <c r="AB138" s="36"/>
      <c r="AC138" s="36"/>
      <c r="AD138" s="36"/>
      <c r="AE138" s="36"/>
      <c r="AR138" s="206" t="s">
        <v>658</v>
      </c>
      <c r="AT138" s="206" t="s">
        <v>214</v>
      </c>
      <c r="AU138" s="206" t="s">
        <v>79</v>
      </c>
      <c r="AY138" s="19" t="s">
        <v>212</v>
      </c>
      <c r="BE138" s="207">
        <f t="shared" si="24"/>
        <v>0</v>
      </c>
      <c r="BF138" s="207">
        <f t="shared" si="25"/>
        <v>0</v>
      </c>
      <c r="BG138" s="207">
        <f t="shared" si="26"/>
        <v>0</v>
      </c>
      <c r="BH138" s="207">
        <f t="shared" si="27"/>
        <v>0</v>
      </c>
      <c r="BI138" s="207">
        <f t="shared" si="28"/>
        <v>0</v>
      </c>
      <c r="BJ138" s="19" t="s">
        <v>79</v>
      </c>
      <c r="BK138" s="207">
        <f t="shared" si="29"/>
        <v>0</v>
      </c>
      <c r="BL138" s="19" t="s">
        <v>658</v>
      </c>
      <c r="BM138" s="206" t="s">
        <v>658</v>
      </c>
    </row>
    <row r="139" spans="1:65" s="2" customFormat="1" ht="21.75" customHeight="1">
      <c r="A139" s="36"/>
      <c r="B139" s="37"/>
      <c r="C139" s="195" t="s">
        <v>445</v>
      </c>
      <c r="D139" s="195" t="s">
        <v>214</v>
      </c>
      <c r="E139" s="196" t="s">
        <v>2543</v>
      </c>
      <c r="F139" s="197" t="s">
        <v>2544</v>
      </c>
      <c r="G139" s="198" t="s">
        <v>146</v>
      </c>
      <c r="H139" s="199">
        <v>75</v>
      </c>
      <c r="I139" s="200"/>
      <c r="J139" s="201">
        <f t="shared" si="20"/>
        <v>0</v>
      </c>
      <c r="K139" s="197" t="s">
        <v>21</v>
      </c>
      <c r="L139" s="41"/>
      <c r="M139" s="202" t="s">
        <v>21</v>
      </c>
      <c r="N139" s="203" t="s">
        <v>44</v>
      </c>
      <c r="O139" s="66"/>
      <c r="P139" s="204">
        <f t="shared" si="21"/>
        <v>0</v>
      </c>
      <c r="Q139" s="204">
        <v>0</v>
      </c>
      <c r="R139" s="204">
        <f t="shared" si="22"/>
        <v>0</v>
      </c>
      <c r="S139" s="204">
        <v>0</v>
      </c>
      <c r="T139" s="205">
        <f t="shared" si="23"/>
        <v>0</v>
      </c>
      <c r="U139" s="36"/>
      <c r="V139" s="36"/>
      <c r="W139" s="36"/>
      <c r="X139" s="36"/>
      <c r="Y139" s="36"/>
      <c r="Z139" s="36"/>
      <c r="AA139" s="36"/>
      <c r="AB139" s="36"/>
      <c r="AC139" s="36"/>
      <c r="AD139" s="36"/>
      <c r="AE139" s="36"/>
      <c r="AR139" s="206" t="s">
        <v>658</v>
      </c>
      <c r="AT139" s="206" t="s">
        <v>214</v>
      </c>
      <c r="AU139" s="206" t="s">
        <v>79</v>
      </c>
      <c r="AY139" s="19" t="s">
        <v>212</v>
      </c>
      <c r="BE139" s="207">
        <f t="shared" si="24"/>
        <v>0</v>
      </c>
      <c r="BF139" s="207">
        <f t="shared" si="25"/>
        <v>0</v>
      </c>
      <c r="BG139" s="207">
        <f t="shared" si="26"/>
        <v>0</v>
      </c>
      <c r="BH139" s="207">
        <f t="shared" si="27"/>
        <v>0</v>
      </c>
      <c r="BI139" s="207">
        <f t="shared" si="28"/>
        <v>0</v>
      </c>
      <c r="BJ139" s="19" t="s">
        <v>79</v>
      </c>
      <c r="BK139" s="207">
        <f t="shared" si="29"/>
        <v>0</v>
      </c>
      <c r="BL139" s="19" t="s">
        <v>658</v>
      </c>
      <c r="BM139" s="206" t="s">
        <v>672</v>
      </c>
    </row>
    <row r="140" spans="1:65" s="2" customFormat="1" ht="16.5" customHeight="1">
      <c r="A140" s="36"/>
      <c r="B140" s="37"/>
      <c r="C140" s="195" t="s">
        <v>451</v>
      </c>
      <c r="D140" s="195" t="s">
        <v>214</v>
      </c>
      <c r="E140" s="196" t="s">
        <v>2545</v>
      </c>
      <c r="F140" s="197" t="s">
        <v>2546</v>
      </c>
      <c r="G140" s="198" t="s">
        <v>1141</v>
      </c>
      <c r="H140" s="199">
        <v>16</v>
      </c>
      <c r="I140" s="200"/>
      <c r="J140" s="201">
        <f t="shared" si="20"/>
        <v>0</v>
      </c>
      <c r="K140" s="197" t="s">
        <v>21</v>
      </c>
      <c r="L140" s="41"/>
      <c r="M140" s="202" t="s">
        <v>21</v>
      </c>
      <c r="N140" s="203" t="s">
        <v>44</v>
      </c>
      <c r="O140" s="66"/>
      <c r="P140" s="204">
        <f t="shared" si="21"/>
        <v>0</v>
      </c>
      <c r="Q140" s="204">
        <v>0</v>
      </c>
      <c r="R140" s="204">
        <f t="shared" si="22"/>
        <v>0</v>
      </c>
      <c r="S140" s="204">
        <v>0</v>
      </c>
      <c r="T140" s="205">
        <f t="shared" si="23"/>
        <v>0</v>
      </c>
      <c r="U140" s="36"/>
      <c r="V140" s="36"/>
      <c r="W140" s="36"/>
      <c r="X140" s="36"/>
      <c r="Y140" s="36"/>
      <c r="Z140" s="36"/>
      <c r="AA140" s="36"/>
      <c r="AB140" s="36"/>
      <c r="AC140" s="36"/>
      <c r="AD140" s="36"/>
      <c r="AE140" s="36"/>
      <c r="AR140" s="206" t="s">
        <v>658</v>
      </c>
      <c r="AT140" s="206" t="s">
        <v>214</v>
      </c>
      <c r="AU140" s="206" t="s">
        <v>79</v>
      </c>
      <c r="AY140" s="19" t="s">
        <v>212</v>
      </c>
      <c r="BE140" s="207">
        <f t="shared" si="24"/>
        <v>0</v>
      </c>
      <c r="BF140" s="207">
        <f t="shared" si="25"/>
        <v>0</v>
      </c>
      <c r="BG140" s="207">
        <f t="shared" si="26"/>
        <v>0</v>
      </c>
      <c r="BH140" s="207">
        <f t="shared" si="27"/>
        <v>0</v>
      </c>
      <c r="BI140" s="207">
        <f t="shared" si="28"/>
        <v>0</v>
      </c>
      <c r="BJ140" s="19" t="s">
        <v>79</v>
      </c>
      <c r="BK140" s="207">
        <f t="shared" si="29"/>
        <v>0</v>
      </c>
      <c r="BL140" s="19" t="s">
        <v>658</v>
      </c>
      <c r="BM140" s="206" t="s">
        <v>683</v>
      </c>
    </row>
    <row r="141" spans="1:65" s="2" customFormat="1" ht="16.5" customHeight="1">
      <c r="A141" s="36"/>
      <c r="B141" s="37"/>
      <c r="C141" s="195" t="s">
        <v>456</v>
      </c>
      <c r="D141" s="195" t="s">
        <v>214</v>
      </c>
      <c r="E141" s="196" t="s">
        <v>2547</v>
      </c>
      <c r="F141" s="197" t="s">
        <v>2548</v>
      </c>
      <c r="G141" s="198" t="s">
        <v>1141</v>
      </c>
      <c r="H141" s="199">
        <v>2</v>
      </c>
      <c r="I141" s="200"/>
      <c r="J141" s="201">
        <f t="shared" si="20"/>
        <v>0</v>
      </c>
      <c r="K141" s="197" t="s">
        <v>21</v>
      </c>
      <c r="L141" s="41"/>
      <c r="M141" s="202" t="s">
        <v>21</v>
      </c>
      <c r="N141" s="203" t="s">
        <v>44</v>
      </c>
      <c r="O141" s="66"/>
      <c r="P141" s="204">
        <f t="shared" si="21"/>
        <v>0</v>
      </c>
      <c r="Q141" s="204">
        <v>0</v>
      </c>
      <c r="R141" s="204">
        <f t="shared" si="22"/>
        <v>0</v>
      </c>
      <c r="S141" s="204">
        <v>0</v>
      </c>
      <c r="T141" s="205">
        <f t="shared" si="23"/>
        <v>0</v>
      </c>
      <c r="U141" s="36"/>
      <c r="V141" s="36"/>
      <c r="W141" s="36"/>
      <c r="X141" s="36"/>
      <c r="Y141" s="36"/>
      <c r="Z141" s="36"/>
      <c r="AA141" s="36"/>
      <c r="AB141" s="36"/>
      <c r="AC141" s="36"/>
      <c r="AD141" s="36"/>
      <c r="AE141" s="36"/>
      <c r="AR141" s="206" t="s">
        <v>658</v>
      </c>
      <c r="AT141" s="206" t="s">
        <v>214</v>
      </c>
      <c r="AU141" s="206" t="s">
        <v>79</v>
      </c>
      <c r="AY141" s="19" t="s">
        <v>212</v>
      </c>
      <c r="BE141" s="207">
        <f t="shared" si="24"/>
        <v>0</v>
      </c>
      <c r="BF141" s="207">
        <f t="shared" si="25"/>
        <v>0</v>
      </c>
      <c r="BG141" s="207">
        <f t="shared" si="26"/>
        <v>0</v>
      </c>
      <c r="BH141" s="207">
        <f t="shared" si="27"/>
        <v>0</v>
      </c>
      <c r="BI141" s="207">
        <f t="shared" si="28"/>
        <v>0</v>
      </c>
      <c r="BJ141" s="19" t="s">
        <v>79</v>
      </c>
      <c r="BK141" s="207">
        <f t="shared" si="29"/>
        <v>0</v>
      </c>
      <c r="BL141" s="19" t="s">
        <v>658</v>
      </c>
      <c r="BM141" s="206" t="s">
        <v>706</v>
      </c>
    </row>
    <row r="142" spans="1:65" s="2" customFormat="1" ht="16.5" customHeight="1">
      <c r="A142" s="36"/>
      <c r="B142" s="37"/>
      <c r="C142" s="195" t="s">
        <v>462</v>
      </c>
      <c r="D142" s="195" t="s">
        <v>214</v>
      </c>
      <c r="E142" s="196" t="s">
        <v>2549</v>
      </c>
      <c r="F142" s="197" t="s">
        <v>2550</v>
      </c>
      <c r="G142" s="198" t="s">
        <v>1141</v>
      </c>
      <c r="H142" s="199">
        <v>48</v>
      </c>
      <c r="I142" s="200"/>
      <c r="J142" s="201">
        <f t="shared" si="20"/>
        <v>0</v>
      </c>
      <c r="K142" s="197" t="s">
        <v>21</v>
      </c>
      <c r="L142" s="41"/>
      <c r="M142" s="202" t="s">
        <v>21</v>
      </c>
      <c r="N142" s="203" t="s">
        <v>44</v>
      </c>
      <c r="O142" s="66"/>
      <c r="P142" s="204">
        <f t="shared" si="21"/>
        <v>0</v>
      </c>
      <c r="Q142" s="204">
        <v>0</v>
      </c>
      <c r="R142" s="204">
        <f t="shared" si="22"/>
        <v>0</v>
      </c>
      <c r="S142" s="204">
        <v>0</v>
      </c>
      <c r="T142" s="205">
        <f t="shared" si="23"/>
        <v>0</v>
      </c>
      <c r="U142" s="36"/>
      <c r="V142" s="36"/>
      <c r="W142" s="36"/>
      <c r="X142" s="36"/>
      <c r="Y142" s="36"/>
      <c r="Z142" s="36"/>
      <c r="AA142" s="36"/>
      <c r="AB142" s="36"/>
      <c r="AC142" s="36"/>
      <c r="AD142" s="36"/>
      <c r="AE142" s="36"/>
      <c r="AR142" s="206" t="s">
        <v>658</v>
      </c>
      <c r="AT142" s="206" t="s">
        <v>214</v>
      </c>
      <c r="AU142" s="206" t="s">
        <v>79</v>
      </c>
      <c r="AY142" s="19" t="s">
        <v>212</v>
      </c>
      <c r="BE142" s="207">
        <f t="shared" si="24"/>
        <v>0</v>
      </c>
      <c r="BF142" s="207">
        <f t="shared" si="25"/>
        <v>0</v>
      </c>
      <c r="BG142" s="207">
        <f t="shared" si="26"/>
        <v>0</v>
      </c>
      <c r="BH142" s="207">
        <f t="shared" si="27"/>
        <v>0</v>
      </c>
      <c r="BI142" s="207">
        <f t="shared" si="28"/>
        <v>0</v>
      </c>
      <c r="BJ142" s="19" t="s">
        <v>79</v>
      </c>
      <c r="BK142" s="207">
        <f t="shared" si="29"/>
        <v>0</v>
      </c>
      <c r="BL142" s="19" t="s">
        <v>658</v>
      </c>
      <c r="BM142" s="206" t="s">
        <v>729</v>
      </c>
    </row>
    <row r="143" spans="1:65" s="2" customFormat="1" ht="16.5" customHeight="1">
      <c r="A143" s="36"/>
      <c r="B143" s="37"/>
      <c r="C143" s="195" t="s">
        <v>471</v>
      </c>
      <c r="D143" s="195" t="s">
        <v>214</v>
      </c>
      <c r="E143" s="196" t="s">
        <v>2551</v>
      </c>
      <c r="F143" s="197" t="s">
        <v>2552</v>
      </c>
      <c r="G143" s="198" t="s">
        <v>1141</v>
      </c>
      <c r="H143" s="199">
        <v>10</v>
      </c>
      <c r="I143" s="200"/>
      <c r="J143" s="201">
        <f t="shared" si="20"/>
        <v>0</v>
      </c>
      <c r="K143" s="197" t="s">
        <v>21</v>
      </c>
      <c r="L143" s="41"/>
      <c r="M143" s="202" t="s">
        <v>21</v>
      </c>
      <c r="N143" s="203" t="s">
        <v>44</v>
      </c>
      <c r="O143" s="66"/>
      <c r="P143" s="204">
        <f t="shared" si="21"/>
        <v>0</v>
      </c>
      <c r="Q143" s="204">
        <v>0</v>
      </c>
      <c r="R143" s="204">
        <f t="shared" si="22"/>
        <v>0</v>
      </c>
      <c r="S143" s="204">
        <v>0</v>
      </c>
      <c r="T143" s="205">
        <f t="shared" si="23"/>
        <v>0</v>
      </c>
      <c r="U143" s="36"/>
      <c r="V143" s="36"/>
      <c r="W143" s="36"/>
      <c r="X143" s="36"/>
      <c r="Y143" s="36"/>
      <c r="Z143" s="36"/>
      <c r="AA143" s="36"/>
      <c r="AB143" s="36"/>
      <c r="AC143" s="36"/>
      <c r="AD143" s="36"/>
      <c r="AE143" s="36"/>
      <c r="AR143" s="206" t="s">
        <v>658</v>
      </c>
      <c r="AT143" s="206" t="s">
        <v>214</v>
      </c>
      <c r="AU143" s="206" t="s">
        <v>79</v>
      </c>
      <c r="AY143" s="19" t="s">
        <v>212</v>
      </c>
      <c r="BE143" s="207">
        <f t="shared" si="24"/>
        <v>0</v>
      </c>
      <c r="BF143" s="207">
        <f t="shared" si="25"/>
        <v>0</v>
      </c>
      <c r="BG143" s="207">
        <f t="shared" si="26"/>
        <v>0</v>
      </c>
      <c r="BH143" s="207">
        <f t="shared" si="27"/>
        <v>0</v>
      </c>
      <c r="BI143" s="207">
        <f t="shared" si="28"/>
        <v>0</v>
      </c>
      <c r="BJ143" s="19" t="s">
        <v>79</v>
      </c>
      <c r="BK143" s="207">
        <f t="shared" si="29"/>
        <v>0</v>
      </c>
      <c r="BL143" s="19" t="s">
        <v>658</v>
      </c>
      <c r="BM143" s="206" t="s">
        <v>743</v>
      </c>
    </row>
    <row r="144" spans="1:65" s="12" customFormat="1" ht="25.9" customHeight="1">
      <c r="B144" s="179"/>
      <c r="C144" s="180"/>
      <c r="D144" s="181" t="s">
        <v>72</v>
      </c>
      <c r="E144" s="182" t="s">
        <v>2553</v>
      </c>
      <c r="F144" s="182" t="s">
        <v>2554</v>
      </c>
      <c r="G144" s="180"/>
      <c r="H144" s="180"/>
      <c r="I144" s="183"/>
      <c r="J144" s="184">
        <f>BK144</f>
        <v>0</v>
      </c>
      <c r="K144" s="180"/>
      <c r="L144" s="185"/>
      <c r="M144" s="186"/>
      <c r="N144" s="187"/>
      <c r="O144" s="187"/>
      <c r="P144" s="188">
        <f>SUM(P145:P151)</f>
        <v>0</v>
      </c>
      <c r="Q144" s="187"/>
      <c r="R144" s="188">
        <f>SUM(R145:R151)</f>
        <v>0</v>
      </c>
      <c r="S144" s="187"/>
      <c r="T144" s="189">
        <f>SUM(T145:T151)</f>
        <v>0</v>
      </c>
      <c r="AR144" s="190" t="s">
        <v>79</v>
      </c>
      <c r="AT144" s="191" t="s">
        <v>72</v>
      </c>
      <c r="AU144" s="191" t="s">
        <v>73</v>
      </c>
      <c r="AY144" s="190" t="s">
        <v>212</v>
      </c>
      <c r="BK144" s="192">
        <f>SUM(BK145:BK151)</f>
        <v>0</v>
      </c>
    </row>
    <row r="145" spans="1:65" s="2" customFormat="1" ht="16.5" customHeight="1">
      <c r="A145" s="36"/>
      <c r="B145" s="37"/>
      <c r="C145" s="195" t="s">
        <v>486</v>
      </c>
      <c r="D145" s="195" t="s">
        <v>214</v>
      </c>
      <c r="E145" s="196" t="s">
        <v>2555</v>
      </c>
      <c r="F145" s="197" t="s">
        <v>2556</v>
      </c>
      <c r="G145" s="198" t="s">
        <v>1141</v>
      </c>
      <c r="H145" s="199">
        <v>4</v>
      </c>
      <c r="I145" s="200"/>
      <c r="J145" s="201">
        <f t="shared" ref="J145:J151" si="30">ROUND(I145*H145,2)</f>
        <v>0</v>
      </c>
      <c r="K145" s="197" t="s">
        <v>21</v>
      </c>
      <c r="L145" s="41"/>
      <c r="M145" s="202" t="s">
        <v>21</v>
      </c>
      <c r="N145" s="203" t="s">
        <v>44</v>
      </c>
      <c r="O145" s="66"/>
      <c r="P145" s="204">
        <f t="shared" ref="P145:P151" si="31">O145*H145</f>
        <v>0</v>
      </c>
      <c r="Q145" s="204">
        <v>0</v>
      </c>
      <c r="R145" s="204">
        <f t="shared" ref="R145:R151" si="32">Q145*H145</f>
        <v>0</v>
      </c>
      <c r="S145" s="204">
        <v>0</v>
      </c>
      <c r="T145" s="205">
        <f t="shared" ref="T145:T151" si="33">S145*H145</f>
        <v>0</v>
      </c>
      <c r="U145" s="36"/>
      <c r="V145" s="36"/>
      <c r="W145" s="36"/>
      <c r="X145" s="36"/>
      <c r="Y145" s="36"/>
      <c r="Z145" s="36"/>
      <c r="AA145" s="36"/>
      <c r="AB145" s="36"/>
      <c r="AC145" s="36"/>
      <c r="AD145" s="36"/>
      <c r="AE145" s="36"/>
      <c r="AR145" s="206" t="s">
        <v>658</v>
      </c>
      <c r="AT145" s="206" t="s">
        <v>214</v>
      </c>
      <c r="AU145" s="206" t="s">
        <v>79</v>
      </c>
      <c r="AY145" s="19" t="s">
        <v>212</v>
      </c>
      <c r="BE145" s="207">
        <f t="shared" ref="BE145:BE151" si="34">IF(N145="základní",J145,0)</f>
        <v>0</v>
      </c>
      <c r="BF145" s="207">
        <f t="shared" ref="BF145:BF151" si="35">IF(N145="snížená",J145,0)</f>
        <v>0</v>
      </c>
      <c r="BG145" s="207">
        <f t="shared" ref="BG145:BG151" si="36">IF(N145="zákl. přenesená",J145,0)</f>
        <v>0</v>
      </c>
      <c r="BH145" s="207">
        <f t="shared" ref="BH145:BH151" si="37">IF(N145="sníž. přenesená",J145,0)</f>
        <v>0</v>
      </c>
      <c r="BI145" s="207">
        <f t="shared" ref="BI145:BI151" si="38">IF(N145="nulová",J145,0)</f>
        <v>0</v>
      </c>
      <c r="BJ145" s="19" t="s">
        <v>79</v>
      </c>
      <c r="BK145" s="207">
        <f t="shared" ref="BK145:BK151" si="39">ROUND(I145*H145,2)</f>
        <v>0</v>
      </c>
      <c r="BL145" s="19" t="s">
        <v>658</v>
      </c>
      <c r="BM145" s="206" t="s">
        <v>754</v>
      </c>
    </row>
    <row r="146" spans="1:65" s="2" customFormat="1" ht="16.5" customHeight="1">
      <c r="A146" s="36"/>
      <c r="B146" s="37"/>
      <c r="C146" s="195" t="s">
        <v>495</v>
      </c>
      <c r="D146" s="195" t="s">
        <v>214</v>
      </c>
      <c r="E146" s="196" t="s">
        <v>2557</v>
      </c>
      <c r="F146" s="197" t="s">
        <v>2558</v>
      </c>
      <c r="G146" s="198" t="s">
        <v>1141</v>
      </c>
      <c r="H146" s="199">
        <v>9</v>
      </c>
      <c r="I146" s="200"/>
      <c r="J146" s="201">
        <f t="shared" si="30"/>
        <v>0</v>
      </c>
      <c r="K146" s="197" t="s">
        <v>21</v>
      </c>
      <c r="L146" s="41"/>
      <c r="M146" s="202" t="s">
        <v>21</v>
      </c>
      <c r="N146" s="203" t="s">
        <v>44</v>
      </c>
      <c r="O146" s="66"/>
      <c r="P146" s="204">
        <f t="shared" si="31"/>
        <v>0</v>
      </c>
      <c r="Q146" s="204">
        <v>0</v>
      </c>
      <c r="R146" s="204">
        <f t="shared" si="32"/>
        <v>0</v>
      </c>
      <c r="S146" s="204">
        <v>0</v>
      </c>
      <c r="T146" s="205">
        <f t="shared" si="33"/>
        <v>0</v>
      </c>
      <c r="U146" s="36"/>
      <c r="V146" s="36"/>
      <c r="W146" s="36"/>
      <c r="X146" s="36"/>
      <c r="Y146" s="36"/>
      <c r="Z146" s="36"/>
      <c r="AA146" s="36"/>
      <c r="AB146" s="36"/>
      <c r="AC146" s="36"/>
      <c r="AD146" s="36"/>
      <c r="AE146" s="36"/>
      <c r="AR146" s="206" t="s">
        <v>658</v>
      </c>
      <c r="AT146" s="206" t="s">
        <v>214</v>
      </c>
      <c r="AU146" s="206" t="s">
        <v>79</v>
      </c>
      <c r="AY146" s="19" t="s">
        <v>212</v>
      </c>
      <c r="BE146" s="207">
        <f t="shared" si="34"/>
        <v>0</v>
      </c>
      <c r="BF146" s="207">
        <f t="shared" si="35"/>
        <v>0</v>
      </c>
      <c r="BG146" s="207">
        <f t="shared" si="36"/>
        <v>0</v>
      </c>
      <c r="BH146" s="207">
        <f t="shared" si="37"/>
        <v>0</v>
      </c>
      <c r="BI146" s="207">
        <f t="shared" si="38"/>
        <v>0</v>
      </c>
      <c r="BJ146" s="19" t="s">
        <v>79</v>
      </c>
      <c r="BK146" s="207">
        <f t="shared" si="39"/>
        <v>0</v>
      </c>
      <c r="BL146" s="19" t="s">
        <v>658</v>
      </c>
      <c r="BM146" s="206" t="s">
        <v>773</v>
      </c>
    </row>
    <row r="147" spans="1:65" s="2" customFormat="1" ht="16.5" customHeight="1">
      <c r="A147" s="36"/>
      <c r="B147" s="37"/>
      <c r="C147" s="195" t="s">
        <v>500</v>
      </c>
      <c r="D147" s="195" t="s">
        <v>214</v>
      </c>
      <c r="E147" s="196" t="s">
        <v>2559</v>
      </c>
      <c r="F147" s="197" t="s">
        <v>2560</v>
      </c>
      <c r="G147" s="198" t="s">
        <v>146</v>
      </c>
      <c r="H147" s="199">
        <v>30</v>
      </c>
      <c r="I147" s="200"/>
      <c r="J147" s="201">
        <f t="shared" si="30"/>
        <v>0</v>
      </c>
      <c r="K147" s="197" t="s">
        <v>21</v>
      </c>
      <c r="L147" s="41"/>
      <c r="M147" s="202" t="s">
        <v>21</v>
      </c>
      <c r="N147" s="203" t="s">
        <v>44</v>
      </c>
      <c r="O147" s="66"/>
      <c r="P147" s="204">
        <f t="shared" si="31"/>
        <v>0</v>
      </c>
      <c r="Q147" s="204">
        <v>0</v>
      </c>
      <c r="R147" s="204">
        <f t="shared" si="32"/>
        <v>0</v>
      </c>
      <c r="S147" s="204">
        <v>0</v>
      </c>
      <c r="T147" s="205">
        <f t="shared" si="33"/>
        <v>0</v>
      </c>
      <c r="U147" s="36"/>
      <c r="V147" s="36"/>
      <c r="W147" s="36"/>
      <c r="X147" s="36"/>
      <c r="Y147" s="36"/>
      <c r="Z147" s="36"/>
      <c r="AA147" s="36"/>
      <c r="AB147" s="36"/>
      <c r="AC147" s="36"/>
      <c r="AD147" s="36"/>
      <c r="AE147" s="36"/>
      <c r="AR147" s="206" t="s">
        <v>658</v>
      </c>
      <c r="AT147" s="206" t="s">
        <v>214</v>
      </c>
      <c r="AU147" s="206" t="s">
        <v>79</v>
      </c>
      <c r="AY147" s="19" t="s">
        <v>212</v>
      </c>
      <c r="BE147" s="207">
        <f t="shared" si="34"/>
        <v>0</v>
      </c>
      <c r="BF147" s="207">
        <f t="shared" si="35"/>
        <v>0</v>
      </c>
      <c r="BG147" s="207">
        <f t="shared" si="36"/>
        <v>0</v>
      </c>
      <c r="BH147" s="207">
        <f t="shared" si="37"/>
        <v>0</v>
      </c>
      <c r="BI147" s="207">
        <f t="shared" si="38"/>
        <v>0</v>
      </c>
      <c r="BJ147" s="19" t="s">
        <v>79</v>
      </c>
      <c r="BK147" s="207">
        <f t="shared" si="39"/>
        <v>0</v>
      </c>
      <c r="BL147" s="19" t="s">
        <v>658</v>
      </c>
      <c r="BM147" s="206" t="s">
        <v>785</v>
      </c>
    </row>
    <row r="148" spans="1:65" s="2" customFormat="1" ht="16.5" customHeight="1">
      <c r="A148" s="36"/>
      <c r="B148" s="37"/>
      <c r="C148" s="195" t="s">
        <v>508</v>
      </c>
      <c r="D148" s="195" t="s">
        <v>214</v>
      </c>
      <c r="E148" s="196" t="s">
        <v>2561</v>
      </c>
      <c r="F148" s="197" t="s">
        <v>2562</v>
      </c>
      <c r="G148" s="198" t="s">
        <v>146</v>
      </c>
      <c r="H148" s="199">
        <v>15</v>
      </c>
      <c r="I148" s="200"/>
      <c r="J148" s="201">
        <f t="shared" si="30"/>
        <v>0</v>
      </c>
      <c r="K148" s="197" t="s">
        <v>21</v>
      </c>
      <c r="L148" s="41"/>
      <c r="M148" s="202" t="s">
        <v>21</v>
      </c>
      <c r="N148" s="203" t="s">
        <v>44</v>
      </c>
      <c r="O148" s="66"/>
      <c r="P148" s="204">
        <f t="shared" si="31"/>
        <v>0</v>
      </c>
      <c r="Q148" s="204">
        <v>0</v>
      </c>
      <c r="R148" s="204">
        <f t="shared" si="32"/>
        <v>0</v>
      </c>
      <c r="S148" s="204">
        <v>0</v>
      </c>
      <c r="T148" s="205">
        <f t="shared" si="33"/>
        <v>0</v>
      </c>
      <c r="U148" s="36"/>
      <c r="V148" s="36"/>
      <c r="W148" s="36"/>
      <c r="X148" s="36"/>
      <c r="Y148" s="36"/>
      <c r="Z148" s="36"/>
      <c r="AA148" s="36"/>
      <c r="AB148" s="36"/>
      <c r="AC148" s="36"/>
      <c r="AD148" s="36"/>
      <c r="AE148" s="36"/>
      <c r="AR148" s="206" t="s">
        <v>658</v>
      </c>
      <c r="AT148" s="206" t="s">
        <v>214</v>
      </c>
      <c r="AU148" s="206" t="s">
        <v>79</v>
      </c>
      <c r="AY148" s="19" t="s">
        <v>212</v>
      </c>
      <c r="BE148" s="207">
        <f t="shared" si="34"/>
        <v>0</v>
      </c>
      <c r="BF148" s="207">
        <f t="shared" si="35"/>
        <v>0</v>
      </c>
      <c r="BG148" s="207">
        <f t="shared" si="36"/>
        <v>0</v>
      </c>
      <c r="BH148" s="207">
        <f t="shared" si="37"/>
        <v>0</v>
      </c>
      <c r="BI148" s="207">
        <f t="shared" si="38"/>
        <v>0</v>
      </c>
      <c r="BJ148" s="19" t="s">
        <v>79</v>
      </c>
      <c r="BK148" s="207">
        <f t="shared" si="39"/>
        <v>0</v>
      </c>
      <c r="BL148" s="19" t="s">
        <v>658</v>
      </c>
      <c r="BM148" s="206" t="s">
        <v>796</v>
      </c>
    </row>
    <row r="149" spans="1:65" s="2" customFormat="1" ht="16.5" customHeight="1">
      <c r="A149" s="36"/>
      <c r="B149" s="37"/>
      <c r="C149" s="195" t="s">
        <v>513</v>
      </c>
      <c r="D149" s="195" t="s">
        <v>214</v>
      </c>
      <c r="E149" s="196" t="s">
        <v>2563</v>
      </c>
      <c r="F149" s="197" t="s">
        <v>2564</v>
      </c>
      <c r="G149" s="198" t="s">
        <v>150</v>
      </c>
      <c r="H149" s="199">
        <v>30</v>
      </c>
      <c r="I149" s="200"/>
      <c r="J149" s="201">
        <f t="shared" si="30"/>
        <v>0</v>
      </c>
      <c r="K149" s="197" t="s">
        <v>21</v>
      </c>
      <c r="L149" s="41"/>
      <c r="M149" s="202" t="s">
        <v>21</v>
      </c>
      <c r="N149" s="203" t="s">
        <v>44</v>
      </c>
      <c r="O149" s="66"/>
      <c r="P149" s="204">
        <f t="shared" si="31"/>
        <v>0</v>
      </c>
      <c r="Q149" s="204">
        <v>0</v>
      </c>
      <c r="R149" s="204">
        <f t="shared" si="32"/>
        <v>0</v>
      </c>
      <c r="S149" s="204">
        <v>0</v>
      </c>
      <c r="T149" s="205">
        <f t="shared" si="33"/>
        <v>0</v>
      </c>
      <c r="U149" s="36"/>
      <c r="V149" s="36"/>
      <c r="W149" s="36"/>
      <c r="X149" s="36"/>
      <c r="Y149" s="36"/>
      <c r="Z149" s="36"/>
      <c r="AA149" s="36"/>
      <c r="AB149" s="36"/>
      <c r="AC149" s="36"/>
      <c r="AD149" s="36"/>
      <c r="AE149" s="36"/>
      <c r="AR149" s="206" t="s">
        <v>658</v>
      </c>
      <c r="AT149" s="206" t="s">
        <v>214</v>
      </c>
      <c r="AU149" s="206" t="s">
        <v>79</v>
      </c>
      <c r="AY149" s="19" t="s">
        <v>212</v>
      </c>
      <c r="BE149" s="207">
        <f t="shared" si="34"/>
        <v>0</v>
      </c>
      <c r="BF149" s="207">
        <f t="shared" si="35"/>
        <v>0</v>
      </c>
      <c r="BG149" s="207">
        <f t="shared" si="36"/>
        <v>0</v>
      </c>
      <c r="BH149" s="207">
        <f t="shared" si="37"/>
        <v>0</v>
      </c>
      <c r="BI149" s="207">
        <f t="shared" si="38"/>
        <v>0</v>
      </c>
      <c r="BJ149" s="19" t="s">
        <v>79</v>
      </c>
      <c r="BK149" s="207">
        <f t="shared" si="39"/>
        <v>0</v>
      </c>
      <c r="BL149" s="19" t="s">
        <v>658</v>
      </c>
      <c r="BM149" s="206" t="s">
        <v>809</v>
      </c>
    </row>
    <row r="150" spans="1:65" s="2" customFormat="1" ht="21.75" customHeight="1">
      <c r="A150" s="36"/>
      <c r="B150" s="37"/>
      <c r="C150" s="195" t="s">
        <v>518</v>
      </c>
      <c r="D150" s="195" t="s">
        <v>214</v>
      </c>
      <c r="E150" s="196" t="s">
        <v>2565</v>
      </c>
      <c r="F150" s="197" t="s">
        <v>2566</v>
      </c>
      <c r="G150" s="198" t="s">
        <v>150</v>
      </c>
      <c r="H150" s="199">
        <v>100</v>
      </c>
      <c r="I150" s="200"/>
      <c r="J150" s="201">
        <f t="shared" si="30"/>
        <v>0</v>
      </c>
      <c r="K150" s="197" t="s">
        <v>21</v>
      </c>
      <c r="L150" s="41"/>
      <c r="M150" s="202" t="s">
        <v>21</v>
      </c>
      <c r="N150" s="203" t="s">
        <v>44</v>
      </c>
      <c r="O150" s="66"/>
      <c r="P150" s="204">
        <f t="shared" si="31"/>
        <v>0</v>
      </c>
      <c r="Q150" s="204">
        <v>0</v>
      </c>
      <c r="R150" s="204">
        <f t="shared" si="32"/>
        <v>0</v>
      </c>
      <c r="S150" s="204">
        <v>0</v>
      </c>
      <c r="T150" s="205">
        <f t="shared" si="33"/>
        <v>0</v>
      </c>
      <c r="U150" s="36"/>
      <c r="V150" s="36"/>
      <c r="W150" s="36"/>
      <c r="X150" s="36"/>
      <c r="Y150" s="36"/>
      <c r="Z150" s="36"/>
      <c r="AA150" s="36"/>
      <c r="AB150" s="36"/>
      <c r="AC150" s="36"/>
      <c r="AD150" s="36"/>
      <c r="AE150" s="36"/>
      <c r="AR150" s="206" t="s">
        <v>658</v>
      </c>
      <c r="AT150" s="206" t="s">
        <v>214</v>
      </c>
      <c r="AU150" s="206" t="s">
        <v>79</v>
      </c>
      <c r="AY150" s="19" t="s">
        <v>212</v>
      </c>
      <c r="BE150" s="207">
        <f t="shared" si="34"/>
        <v>0</v>
      </c>
      <c r="BF150" s="207">
        <f t="shared" si="35"/>
        <v>0</v>
      </c>
      <c r="BG150" s="207">
        <f t="shared" si="36"/>
        <v>0</v>
      </c>
      <c r="BH150" s="207">
        <f t="shared" si="37"/>
        <v>0</v>
      </c>
      <c r="BI150" s="207">
        <f t="shared" si="38"/>
        <v>0</v>
      </c>
      <c r="BJ150" s="19" t="s">
        <v>79</v>
      </c>
      <c r="BK150" s="207">
        <f t="shared" si="39"/>
        <v>0</v>
      </c>
      <c r="BL150" s="19" t="s">
        <v>658</v>
      </c>
      <c r="BM150" s="206" t="s">
        <v>822</v>
      </c>
    </row>
    <row r="151" spans="1:65" s="2" customFormat="1" ht="16.5" customHeight="1">
      <c r="A151" s="36"/>
      <c r="B151" s="37"/>
      <c r="C151" s="195" t="s">
        <v>525</v>
      </c>
      <c r="D151" s="195" t="s">
        <v>214</v>
      </c>
      <c r="E151" s="196" t="s">
        <v>2567</v>
      </c>
      <c r="F151" s="197" t="s">
        <v>2568</v>
      </c>
      <c r="G151" s="198" t="s">
        <v>1141</v>
      </c>
      <c r="H151" s="199">
        <v>25</v>
      </c>
      <c r="I151" s="200"/>
      <c r="J151" s="201">
        <f t="shared" si="30"/>
        <v>0</v>
      </c>
      <c r="K151" s="197" t="s">
        <v>21</v>
      </c>
      <c r="L151" s="41"/>
      <c r="M151" s="202" t="s">
        <v>21</v>
      </c>
      <c r="N151" s="203" t="s">
        <v>44</v>
      </c>
      <c r="O151" s="66"/>
      <c r="P151" s="204">
        <f t="shared" si="31"/>
        <v>0</v>
      </c>
      <c r="Q151" s="204">
        <v>0</v>
      </c>
      <c r="R151" s="204">
        <f t="shared" si="32"/>
        <v>0</v>
      </c>
      <c r="S151" s="204">
        <v>0</v>
      </c>
      <c r="T151" s="205">
        <f t="shared" si="33"/>
        <v>0</v>
      </c>
      <c r="U151" s="36"/>
      <c r="V151" s="36"/>
      <c r="W151" s="36"/>
      <c r="X151" s="36"/>
      <c r="Y151" s="36"/>
      <c r="Z151" s="36"/>
      <c r="AA151" s="36"/>
      <c r="AB151" s="36"/>
      <c r="AC151" s="36"/>
      <c r="AD151" s="36"/>
      <c r="AE151" s="36"/>
      <c r="AR151" s="206" t="s">
        <v>658</v>
      </c>
      <c r="AT151" s="206" t="s">
        <v>214</v>
      </c>
      <c r="AU151" s="206" t="s">
        <v>79</v>
      </c>
      <c r="AY151" s="19" t="s">
        <v>212</v>
      </c>
      <c r="BE151" s="207">
        <f t="shared" si="34"/>
        <v>0</v>
      </c>
      <c r="BF151" s="207">
        <f t="shared" si="35"/>
        <v>0</v>
      </c>
      <c r="BG151" s="207">
        <f t="shared" si="36"/>
        <v>0</v>
      </c>
      <c r="BH151" s="207">
        <f t="shared" si="37"/>
        <v>0</v>
      </c>
      <c r="BI151" s="207">
        <f t="shared" si="38"/>
        <v>0</v>
      </c>
      <c r="BJ151" s="19" t="s">
        <v>79</v>
      </c>
      <c r="BK151" s="207">
        <f t="shared" si="39"/>
        <v>0</v>
      </c>
      <c r="BL151" s="19" t="s">
        <v>658</v>
      </c>
      <c r="BM151" s="206" t="s">
        <v>833</v>
      </c>
    </row>
    <row r="152" spans="1:65" s="12" customFormat="1" ht="25.9" customHeight="1">
      <c r="B152" s="179"/>
      <c r="C152" s="180"/>
      <c r="D152" s="181" t="s">
        <v>72</v>
      </c>
      <c r="E152" s="182" t="s">
        <v>2569</v>
      </c>
      <c r="F152" s="182" t="s">
        <v>2570</v>
      </c>
      <c r="G152" s="180"/>
      <c r="H152" s="180"/>
      <c r="I152" s="183"/>
      <c r="J152" s="184">
        <f>BK152</f>
        <v>0</v>
      </c>
      <c r="K152" s="180"/>
      <c r="L152" s="185"/>
      <c r="M152" s="186"/>
      <c r="N152" s="187"/>
      <c r="O152" s="187"/>
      <c r="P152" s="188">
        <f>P153</f>
        <v>0</v>
      </c>
      <c r="Q152" s="187"/>
      <c r="R152" s="188">
        <f>R153</f>
        <v>0</v>
      </c>
      <c r="S152" s="187"/>
      <c r="T152" s="189">
        <f>T153</f>
        <v>0</v>
      </c>
      <c r="AR152" s="190" t="s">
        <v>79</v>
      </c>
      <c r="AT152" s="191" t="s">
        <v>72</v>
      </c>
      <c r="AU152" s="191" t="s">
        <v>73</v>
      </c>
      <c r="AY152" s="190" t="s">
        <v>212</v>
      </c>
      <c r="BK152" s="192">
        <f>BK153</f>
        <v>0</v>
      </c>
    </row>
    <row r="153" spans="1:65" s="2" customFormat="1" ht="16.5" customHeight="1">
      <c r="A153" s="36"/>
      <c r="B153" s="37"/>
      <c r="C153" s="195" t="s">
        <v>529</v>
      </c>
      <c r="D153" s="195" t="s">
        <v>214</v>
      </c>
      <c r="E153" s="196" t="s">
        <v>2571</v>
      </c>
      <c r="F153" s="197" t="s">
        <v>2572</v>
      </c>
      <c r="G153" s="198" t="s">
        <v>150</v>
      </c>
      <c r="H153" s="199">
        <v>1</v>
      </c>
      <c r="I153" s="200"/>
      <c r="J153" s="201">
        <f>ROUND(I153*H153,2)</f>
        <v>0</v>
      </c>
      <c r="K153" s="197" t="s">
        <v>21</v>
      </c>
      <c r="L153" s="41"/>
      <c r="M153" s="202" t="s">
        <v>21</v>
      </c>
      <c r="N153" s="203" t="s">
        <v>44</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658</v>
      </c>
      <c r="AT153" s="206" t="s">
        <v>214</v>
      </c>
      <c r="AU153" s="206" t="s">
        <v>79</v>
      </c>
      <c r="AY153" s="19" t="s">
        <v>212</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658</v>
      </c>
      <c r="BM153" s="206" t="s">
        <v>846</v>
      </c>
    </row>
    <row r="154" spans="1:65" s="12" customFormat="1" ht="25.9" customHeight="1">
      <c r="B154" s="179"/>
      <c r="C154" s="180"/>
      <c r="D154" s="181" t="s">
        <v>72</v>
      </c>
      <c r="E154" s="182" t="s">
        <v>2573</v>
      </c>
      <c r="F154" s="182" t="s">
        <v>2574</v>
      </c>
      <c r="G154" s="180"/>
      <c r="H154" s="180"/>
      <c r="I154" s="183"/>
      <c r="J154" s="184">
        <f>BK154</f>
        <v>0</v>
      </c>
      <c r="K154" s="180"/>
      <c r="L154" s="185"/>
      <c r="M154" s="186"/>
      <c r="N154" s="187"/>
      <c r="O154" s="187"/>
      <c r="P154" s="188">
        <f>SUM(P155:P158)</f>
        <v>0</v>
      </c>
      <c r="Q154" s="187"/>
      <c r="R154" s="188">
        <f>SUM(R155:R158)</f>
        <v>0</v>
      </c>
      <c r="S154" s="187"/>
      <c r="T154" s="189">
        <f>SUM(T155:T158)</f>
        <v>0</v>
      </c>
      <c r="AR154" s="190" t="s">
        <v>79</v>
      </c>
      <c r="AT154" s="191" t="s">
        <v>72</v>
      </c>
      <c r="AU154" s="191" t="s">
        <v>73</v>
      </c>
      <c r="AY154" s="190" t="s">
        <v>212</v>
      </c>
      <c r="BK154" s="192">
        <f>SUM(BK155:BK158)</f>
        <v>0</v>
      </c>
    </row>
    <row r="155" spans="1:65" s="2" customFormat="1" ht="16.5" customHeight="1">
      <c r="A155" s="36"/>
      <c r="B155" s="37"/>
      <c r="C155" s="195" t="s">
        <v>536</v>
      </c>
      <c r="D155" s="195" t="s">
        <v>214</v>
      </c>
      <c r="E155" s="196" t="s">
        <v>2575</v>
      </c>
      <c r="F155" s="197" t="s">
        <v>2576</v>
      </c>
      <c r="G155" s="198" t="s">
        <v>1131</v>
      </c>
      <c r="H155" s="199">
        <v>1</v>
      </c>
      <c r="I155" s="200"/>
      <c r="J155" s="201">
        <f>ROUND(I155*H155,2)</f>
        <v>0</v>
      </c>
      <c r="K155" s="197" t="s">
        <v>21</v>
      </c>
      <c r="L155" s="41"/>
      <c r="M155" s="202" t="s">
        <v>21</v>
      </c>
      <c r="N155" s="203" t="s">
        <v>44</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658</v>
      </c>
      <c r="AT155" s="206" t="s">
        <v>214</v>
      </c>
      <c r="AU155" s="206" t="s">
        <v>79</v>
      </c>
      <c r="AY155" s="19" t="s">
        <v>212</v>
      </c>
      <c r="BE155" s="207">
        <f>IF(N155="základní",J155,0)</f>
        <v>0</v>
      </c>
      <c r="BF155" s="207">
        <f>IF(N155="snížená",J155,0)</f>
        <v>0</v>
      </c>
      <c r="BG155" s="207">
        <f>IF(N155="zákl. přenesená",J155,0)</f>
        <v>0</v>
      </c>
      <c r="BH155" s="207">
        <f>IF(N155="sníž. přenesená",J155,0)</f>
        <v>0</v>
      </c>
      <c r="BI155" s="207">
        <f>IF(N155="nulová",J155,0)</f>
        <v>0</v>
      </c>
      <c r="BJ155" s="19" t="s">
        <v>79</v>
      </c>
      <c r="BK155" s="207">
        <f>ROUND(I155*H155,2)</f>
        <v>0</v>
      </c>
      <c r="BL155" s="19" t="s">
        <v>658</v>
      </c>
      <c r="BM155" s="206" t="s">
        <v>858</v>
      </c>
    </row>
    <row r="156" spans="1:65" s="2" customFormat="1" ht="16.5" customHeight="1">
      <c r="A156" s="36"/>
      <c r="B156" s="37"/>
      <c r="C156" s="195" t="s">
        <v>543</v>
      </c>
      <c r="D156" s="195" t="s">
        <v>214</v>
      </c>
      <c r="E156" s="196" t="s">
        <v>2577</v>
      </c>
      <c r="F156" s="197" t="s">
        <v>2578</v>
      </c>
      <c r="G156" s="198" t="s">
        <v>1131</v>
      </c>
      <c r="H156" s="199">
        <v>3</v>
      </c>
      <c r="I156" s="200"/>
      <c r="J156" s="201">
        <f>ROUND(I156*H156,2)</f>
        <v>0</v>
      </c>
      <c r="K156" s="197" t="s">
        <v>21</v>
      </c>
      <c r="L156" s="41"/>
      <c r="M156" s="202" t="s">
        <v>21</v>
      </c>
      <c r="N156" s="203" t="s">
        <v>44</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658</v>
      </c>
      <c r="AT156" s="206" t="s">
        <v>214</v>
      </c>
      <c r="AU156" s="206" t="s">
        <v>79</v>
      </c>
      <c r="AY156" s="19" t="s">
        <v>212</v>
      </c>
      <c r="BE156" s="207">
        <f>IF(N156="základní",J156,0)</f>
        <v>0</v>
      </c>
      <c r="BF156" s="207">
        <f>IF(N156="snížená",J156,0)</f>
        <v>0</v>
      </c>
      <c r="BG156" s="207">
        <f>IF(N156="zákl. přenesená",J156,0)</f>
        <v>0</v>
      </c>
      <c r="BH156" s="207">
        <f>IF(N156="sníž. přenesená",J156,0)</f>
        <v>0</v>
      </c>
      <c r="BI156" s="207">
        <f>IF(N156="nulová",J156,0)</f>
        <v>0</v>
      </c>
      <c r="BJ156" s="19" t="s">
        <v>79</v>
      </c>
      <c r="BK156" s="207">
        <f>ROUND(I156*H156,2)</f>
        <v>0</v>
      </c>
      <c r="BL156" s="19" t="s">
        <v>658</v>
      </c>
      <c r="BM156" s="206" t="s">
        <v>869</v>
      </c>
    </row>
    <row r="157" spans="1:65" s="2" customFormat="1" ht="16.5" customHeight="1">
      <c r="A157" s="36"/>
      <c r="B157" s="37"/>
      <c r="C157" s="195" t="s">
        <v>548</v>
      </c>
      <c r="D157" s="195" t="s">
        <v>214</v>
      </c>
      <c r="E157" s="196" t="s">
        <v>2579</v>
      </c>
      <c r="F157" s="197" t="s">
        <v>2580</v>
      </c>
      <c r="G157" s="198" t="s">
        <v>1131</v>
      </c>
      <c r="H157" s="199">
        <v>8</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658</v>
      </c>
      <c r="AT157" s="206" t="s">
        <v>214</v>
      </c>
      <c r="AU157" s="206" t="s">
        <v>79</v>
      </c>
      <c r="AY157" s="19" t="s">
        <v>212</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658</v>
      </c>
      <c r="BM157" s="206" t="s">
        <v>884</v>
      </c>
    </row>
    <row r="158" spans="1:65" s="2" customFormat="1" ht="16.5" customHeight="1">
      <c r="A158" s="36"/>
      <c r="B158" s="37"/>
      <c r="C158" s="195" t="s">
        <v>554</v>
      </c>
      <c r="D158" s="195" t="s">
        <v>214</v>
      </c>
      <c r="E158" s="196" t="s">
        <v>2581</v>
      </c>
      <c r="F158" s="197" t="s">
        <v>2582</v>
      </c>
      <c r="G158" s="198" t="s">
        <v>1131</v>
      </c>
      <c r="H158" s="199">
        <v>4</v>
      </c>
      <c r="I158" s="200"/>
      <c r="J158" s="201">
        <f>ROUND(I158*H158,2)</f>
        <v>0</v>
      </c>
      <c r="K158" s="197" t="s">
        <v>21</v>
      </c>
      <c r="L158" s="41"/>
      <c r="M158" s="270" t="s">
        <v>21</v>
      </c>
      <c r="N158" s="271" t="s">
        <v>44</v>
      </c>
      <c r="O158" s="268"/>
      <c r="P158" s="272">
        <f>O158*H158</f>
        <v>0</v>
      </c>
      <c r="Q158" s="272">
        <v>0</v>
      </c>
      <c r="R158" s="272">
        <f>Q158*H158</f>
        <v>0</v>
      </c>
      <c r="S158" s="272">
        <v>0</v>
      </c>
      <c r="T158" s="273">
        <f>S158*H158</f>
        <v>0</v>
      </c>
      <c r="U158" s="36"/>
      <c r="V158" s="36"/>
      <c r="W158" s="36"/>
      <c r="X158" s="36"/>
      <c r="Y158" s="36"/>
      <c r="Z158" s="36"/>
      <c r="AA158" s="36"/>
      <c r="AB158" s="36"/>
      <c r="AC158" s="36"/>
      <c r="AD158" s="36"/>
      <c r="AE158" s="36"/>
      <c r="AR158" s="206" t="s">
        <v>658</v>
      </c>
      <c r="AT158" s="206" t="s">
        <v>214</v>
      </c>
      <c r="AU158" s="206" t="s">
        <v>79</v>
      </c>
      <c r="AY158" s="19" t="s">
        <v>212</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658</v>
      </c>
      <c r="BM158" s="206" t="s">
        <v>895</v>
      </c>
    </row>
    <row r="159" spans="1:65" s="2" customFormat="1" ht="6.95" customHeight="1">
      <c r="A159" s="36"/>
      <c r="B159" s="49"/>
      <c r="C159" s="50"/>
      <c r="D159" s="50"/>
      <c r="E159" s="50"/>
      <c r="F159" s="50"/>
      <c r="G159" s="50"/>
      <c r="H159" s="50"/>
      <c r="I159" s="145"/>
      <c r="J159" s="50"/>
      <c r="K159" s="50"/>
      <c r="L159" s="41"/>
      <c r="M159" s="36"/>
      <c r="O159" s="36"/>
      <c r="P159" s="36"/>
      <c r="Q159" s="36"/>
      <c r="R159" s="36"/>
      <c r="S159" s="36"/>
      <c r="T159" s="36"/>
      <c r="U159" s="36"/>
      <c r="V159" s="36"/>
      <c r="W159" s="36"/>
      <c r="X159" s="36"/>
      <c r="Y159" s="36"/>
      <c r="Z159" s="36"/>
      <c r="AA159" s="36"/>
      <c r="AB159" s="36"/>
      <c r="AC159" s="36"/>
      <c r="AD159" s="36"/>
      <c r="AE159" s="36"/>
    </row>
  </sheetData>
  <sheetProtection algorithmName="SHA-512" hashValue="wF8FDaGbGLZN+UZPNdsDhal6VasITN5E0NWHZH5YhxAst0c1nH/FPbyHUUCg2HZYfIcUyctuKsb3b3GQyEwR+Q==" saltValue="dB+D0ekJwoguHTKh74yO/r3svwZAjScLPVhsI0hEgls7jNZ5ItxKgZCnljFrOCxazD7LXTYhRL5hr+18xzxzhg==" spinCount="100000" sheet="1" objects="1" scenarios="1" formatColumns="0" formatRows="0" autoFilter="0"/>
  <autoFilter ref="C99:K15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1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112</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2583</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2584</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2585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ROUND(J113,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ROUND((SUM(BE113:BE213)),  2)</f>
        <v>0</v>
      </c>
      <c r="G37" s="36"/>
      <c r="H37" s="36"/>
      <c r="I37" s="134">
        <v>0.21</v>
      </c>
      <c r="J37" s="133">
        <f>ROUND(((SUM(BE113:BE213))*I37),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ROUND((SUM(BF113:BF213)),  2)</f>
        <v>0</v>
      </c>
      <c r="G38" s="36"/>
      <c r="H38" s="36"/>
      <c r="I38" s="134">
        <v>0.15</v>
      </c>
      <c r="J38" s="133">
        <f>ROUND(((SUM(BF113:BF213))*I38),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ROUND((SUM(BG113:BG213)),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ROUND((SUM(BH113:BH213)),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ROUND((SUM(BI113:BI213)),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2019/49-1-1-4-4 - D.1.4.4-Elektroinstalace-slaboproud</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Ing.P.Míka</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J113</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2586</v>
      </c>
      <c r="E68" s="157"/>
      <c r="F68" s="157"/>
      <c r="G68" s="157"/>
      <c r="H68" s="157"/>
      <c r="I68" s="158"/>
      <c r="J68" s="159">
        <f>J114</f>
        <v>0</v>
      </c>
      <c r="K68" s="155"/>
      <c r="L68" s="160"/>
    </row>
    <row r="69" spans="1:47" s="10" customFormat="1" ht="19.899999999999999" customHeight="1">
      <c r="B69" s="161"/>
      <c r="C69" s="98"/>
      <c r="D69" s="162" t="s">
        <v>2587</v>
      </c>
      <c r="E69" s="163"/>
      <c r="F69" s="163"/>
      <c r="G69" s="163"/>
      <c r="H69" s="163"/>
      <c r="I69" s="164"/>
      <c r="J69" s="165">
        <f>J115</f>
        <v>0</v>
      </c>
      <c r="K69" s="98"/>
      <c r="L69" s="166"/>
    </row>
    <row r="70" spans="1:47" s="10" customFormat="1" ht="19.899999999999999" customHeight="1">
      <c r="B70" s="161"/>
      <c r="C70" s="98"/>
      <c r="D70" s="162" t="s">
        <v>2588</v>
      </c>
      <c r="E70" s="163"/>
      <c r="F70" s="163"/>
      <c r="G70" s="163"/>
      <c r="H70" s="163"/>
      <c r="I70" s="164"/>
      <c r="J70" s="165">
        <f>J122</f>
        <v>0</v>
      </c>
      <c r="K70" s="98"/>
      <c r="L70" s="166"/>
    </row>
    <row r="71" spans="1:47" s="10" customFormat="1" ht="19.899999999999999" customHeight="1">
      <c r="B71" s="161"/>
      <c r="C71" s="98"/>
      <c r="D71" s="162" t="s">
        <v>2589</v>
      </c>
      <c r="E71" s="163"/>
      <c r="F71" s="163"/>
      <c r="G71" s="163"/>
      <c r="H71" s="163"/>
      <c r="I71" s="164"/>
      <c r="J71" s="165">
        <f>J126</f>
        <v>0</v>
      </c>
      <c r="K71" s="98"/>
      <c r="L71" s="166"/>
    </row>
    <row r="72" spans="1:47" s="9" customFormat="1" ht="24.95" customHeight="1">
      <c r="B72" s="154"/>
      <c r="C72" s="155"/>
      <c r="D72" s="156" t="s">
        <v>2590</v>
      </c>
      <c r="E72" s="157"/>
      <c r="F72" s="157"/>
      <c r="G72" s="157"/>
      <c r="H72" s="157"/>
      <c r="I72" s="158"/>
      <c r="J72" s="159">
        <f>J131</f>
        <v>0</v>
      </c>
      <c r="K72" s="155"/>
      <c r="L72" s="160"/>
    </row>
    <row r="73" spans="1:47" s="10" customFormat="1" ht="19.899999999999999" customHeight="1">
      <c r="B73" s="161"/>
      <c r="C73" s="98"/>
      <c r="D73" s="162" t="s">
        <v>2587</v>
      </c>
      <c r="E73" s="163"/>
      <c r="F73" s="163"/>
      <c r="G73" s="163"/>
      <c r="H73" s="163"/>
      <c r="I73" s="164"/>
      <c r="J73" s="165">
        <f>J132</f>
        <v>0</v>
      </c>
      <c r="K73" s="98"/>
      <c r="L73" s="166"/>
    </row>
    <row r="74" spans="1:47" s="10" customFormat="1" ht="19.899999999999999" customHeight="1">
      <c r="B74" s="161"/>
      <c r="C74" s="98"/>
      <c r="D74" s="162" t="s">
        <v>2588</v>
      </c>
      <c r="E74" s="163"/>
      <c r="F74" s="163"/>
      <c r="G74" s="163"/>
      <c r="H74" s="163"/>
      <c r="I74" s="164"/>
      <c r="J74" s="165">
        <f>J138</f>
        <v>0</v>
      </c>
      <c r="K74" s="98"/>
      <c r="L74" s="166"/>
    </row>
    <row r="75" spans="1:47" s="10" customFormat="1" ht="19.899999999999999" customHeight="1">
      <c r="B75" s="161"/>
      <c r="C75" s="98"/>
      <c r="D75" s="162" t="s">
        <v>2589</v>
      </c>
      <c r="E75" s="163"/>
      <c r="F75" s="163"/>
      <c r="G75" s="163"/>
      <c r="H75" s="163"/>
      <c r="I75" s="164"/>
      <c r="J75" s="165">
        <f>J144</f>
        <v>0</v>
      </c>
      <c r="K75" s="98"/>
      <c r="L75" s="166"/>
    </row>
    <row r="76" spans="1:47" s="9" customFormat="1" ht="24.95" customHeight="1">
      <c r="B76" s="154"/>
      <c r="C76" s="155"/>
      <c r="D76" s="156" t="s">
        <v>2591</v>
      </c>
      <c r="E76" s="157"/>
      <c r="F76" s="157"/>
      <c r="G76" s="157"/>
      <c r="H76" s="157"/>
      <c r="I76" s="158"/>
      <c r="J76" s="159">
        <f>J149</f>
        <v>0</v>
      </c>
      <c r="K76" s="155"/>
      <c r="L76" s="160"/>
    </row>
    <row r="77" spans="1:47" s="10" customFormat="1" ht="19.899999999999999" customHeight="1">
      <c r="B77" s="161"/>
      <c r="C77" s="98"/>
      <c r="D77" s="162" t="s">
        <v>2587</v>
      </c>
      <c r="E77" s="163"/>
      <c r="F77" s="163"/>
      <c r="G77" s="163"/>
      <c r="H77" s="163"/>
      <c r="I77" s="164"/>
      <c r="J77" s="165">
        <f>J150</f>
        <v>0</v>
      </c>
      <c r="K77" s="98"/>
      <c r="L77" s="166"/>
    </row>
    <row r="78" spans="1:47" s="10" customFormat="1" ht="19.899999999999999" customHeight="1">
      <c r="B78" s="161"/>
      <c r="C78" s="98"/>
      <c r="D78" s="162" t="s">
        <v>2588</v>
      </c>
      <c r="E78" s="163"/>
      <c r="F78" s="163"/>
      <c r="G78" s="163"/>
      <c r="H78" s="163"/>
      <c r="I78" s="164"/>
      <c r="J78" s="165">
        <f>J155</f>
        <v>0</v>
      </c>
      <c r="K78" s="98"/>
      <c r="L78" s="166"/>
    </row>
    <row r="79" spans="1:47" s="10" customFormat="1" ht="19.899999999999999" customHeight="1">
      <c r="B79" s="161"/>
      <c r="C79" s="98"/>
      <c r="D79" s="162" t="s">
        <v>2589</v>
      </c>
      <c r="E79" s="163"/>
      <c r="F79" s="163"/>
      <c r="G79" s="163"/>
      <c r="H79" s="163"/>
      <c r="I79" s="164"/>
      <c r="J79" s="165">
        <f>J167</f>
        <v>0</v>
      </c>
      <c r="K79" s="98"/>
      <c r="L79" s="166"/>
    </row>
    <row r="80" spans="1:47" s="9" customFormat="1" ht="24.95" customHeight="1">
      <c r="B80" s="154"/>
      <c r="C80" s="155"/>
      <c r="D80" s="156" t="s">
        <v>2592</v>
      </c>
      <c r="E80" s="157"/>
      <c r="F80" s="157"/>
      <c r="G80" s="157"/>
      <c r="H80" s="157"/>
      <c r="I80" s="158"/>
      <c r="J80" s="159">
        <f>J172</f>
        <v>0</v>
      </c>
      <c r="K80" s="155"/>
      <c r="L80" s="160"/>
    </row>
    <row r="81" spans="1:31" s="10" customFormat="1" ht="19.899999999999999" customHeight="1">
      <c r="B81" s="161"/>
      <c r="C81" s="98"/>
      <c r="D81" s="162" t="s">
        <v>2587</v>
      </c>
      <c r="E81" s="163"/>
      <c r="F81" s="163"/>
      <c r="G81" s="163"/>
      <c r="H81" s="163"/>
      <c r="I81" s="164"/>
      <c r="J81" s="165">
        <f>J173</f>
        <v>0</v>
      </c>
      <c r="K81" s="98"/>
      <c r="L81" s="166"/>
    </row>
    <row r="82" spans="1:31" s="10" customFormat="1" ht="19.899999999999999" customHeight="1">
      <c r="B82" s="161"/>
      <c r="C82" s="98"/>
      <c r="D82" s="162" t="s">
        <v>2588</v>
      </c>
      <c r="E82" s="163"/>
      <c r="F82" s="163"/>
      <c r="G82" s="163"/>
      <c r="H82" s="163"/>
      <c r="I82" s="164"/>
      <c r="J82" s="165">
        <f>J175</f>
        <v>0</v>
      </c>
      <c r="K82" s="98"/>
      <c r="L82" s="166"/>
    </row>
    <row r="83" spans="1:31" s="10" customFormat="1" ht="19.899999999999999" customHeight="1">
      <c r="B83" s="161"/>
      <c r="C83" s="98"/>
      <c r="D83" s="162" t="s">
        <v>2589</v>
      </c>
      <c r="E83" s="163"/>
      <c r="F83" s="163"/>
      <c r="G83" s="163"/>
      <c r="H83" s="163"/>
      <c r="I83" s="164"/>
      <c r="J83" s="165">
        <f>J179</f>
        <v>0</v>
      </c>
      <c r="K83" s="98"/>
      <c r="L83" s="166"/>
    </row>
    <row r="84" spans="1:31" s="9" customFormat="1" ht="24.95" customHeight="1">
      <c r="B84" s="154"/>
      <c r="C84" s="155"/>
      <c r="D84" s="156" t="s">
        <v>2593</v>
      </c>
      <c r="E84" s="157"/>
      <c r="F84" s="157"/>
      <c r="G84" s="157"/>
      <c r="H84" s="157"/>
      <c r="I84" s="158"/>
      <c r="J84" s="159">
        <f>J182</f>
        <v>0</v>
      </c>
      <c r="K84" s="155"/>
      <c r="L84" s="160"/>
    </row>
    <row r="85" spans="1:31" s="10" customFormat="1" ht="19.899999999999999" customHeight="1">
      <c r="B85" s="161"/>
      <c r="C85" s="98"/>
      <c r="D85" s="162" t="s">
        <v>2587</v>
      </c>
      <c r="E85" s="163"/>
      <c r="F85" s="163"/>
      <c r="G85" s="163"/>
      <c r="H85" s="163"/>
      <c r="I85" s="164"/>
      <c r="J85" s="165">
        <f>J183</f>
        <v>0</v>
      </c>
      <c r="K85" s="98"/>
      <c r="L85" s="166"/>
    </row>
    <row r="86" spans="1:31" s="10" customFormat="1" ht="19.899999999999999" customHeight="1">
      <c r="B86" s="161"/>
      <c r="C86" s="98"/>
      <c r="D86" s="162" t="s">
        <v>2588</v>
      </c>
      <c r="E86" s="163"/>
      <c r="F86" s="163"/>
      <c r="G86" s="163"/>
      <c r="H86" s="163"/>
      <c r="I86" s="164"/>
      <c r="J86" s="165">
        <f>J189</f>
        <v>0</v>
      </c>
      <c r="K86" s="98"/>
      <c r="L86" s="166"/>
    </row>
    <row r="87" spans="1:31" s="10" customFormat="1" ht="19.899999999999999" customHeight="1">
      <c r="B87" s="161"/>
      <c r="C87" s="98"/>
      <c r="D87" s="162" t="s">
        <v>2589</v>
      </c>
      <c r="E87" s="163"/>
      <c r="F87" s="163"/>
      <c r="G87" s="163"/>
      <c r="H87" s="163"/>
      <c r="I87" s="164"/>
      <c r="J87" s="165">
        <f>J193</f>
        <v>0</v>
      </c>
      <c r="K87" s="98"/>
      <c r="L87" s="166"/>
    </row>
    <row r="88" spans="1:31" s="9" customFormat="1" ht="24.95" customHeight="1">
      <c r="B88" s="154"/>
      <c r="C88" s="155"/>
      <c r="D88" s="156" t="s">
        <v>2594</v>
      </c>
      <c r="E88" s="157"/>
      <c r="F88" s="157"/>
      <c r="G88" s="157"/>
      <c r="H88" s="157"/>
      <c r="I88" s="158"/>
      <c r="J88" s="159">
        <f>J197</f>
        <v>0</v>
      </c>
      <c r="K88" s="155"/>
      <c r="L88" s="160"/>
    </row>
    <row r="89" spans="1:31" s="10" customFormat="1" ht="19.899999999999999" customHeight="1">
      <c r="B89" s="161"/>
      <c r="C89" s="98"/>
      <c r="D89" s="162" t="s">
        <v>2588</v>
      </c>
      <c r="E89" s="163"/>
      <c r="F89" s="163"/>
      <c r="G89" s="163"/>
      <c r="H89" s="163"/>
      <c r="I89" s="164"/>
      <c r="J89" s="165">
        <f>J198</f>
        <v>0</v>
      </c>
      <c r="K89" s="98"/>
      <c r="L89" s="166"/>
    </row>
    <row r="90" spans="1:31" s="2" customFormat="1" ht="21.7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6.95" customHeight="1">
      <c r="A91" s="36"/>
      <c r="B91" s="49"/>
      <c r="C91" s="50"/>
      <c r="D91" s="50"/>
      <c r="E91" s="50"/>
      <c r="F91" s="50"/>
      <c r="G91" s="50"/>
      <c r="H91" s="50"/>
      <c r="I91" s="145"/>
      <c r="J91" s="50"/>
      <c r="K91" s="50"/>
      <c r="L91" s="120"/>
      <c r="S91" s="36"/>
      <c r="T91" s="36"/>
      <c r="U91" s="36"/>
      <c r="V91" s="36"/>
      <c r="W91" s="36"/>
      <c r="X91" s="36"/>
      <c r="Y91" s="36"/>
      <c r="Z91" s="36"/>
      <c r="AA91" s="36"/>
      <c r="AB91" s="36"/>
      <c r="AC91" s="36"/>
      <c r="AD91" s="36"/>
      <c r="AE91" s="36"/>
    </row>
    <row r="95" spans="1:31" s="2" customFormat="1" ht="6.95" customHeight="1">
      <c r="A95" s="36"/>
      <c r="B95" s="51"/>
      <c r="C95" s="52"/>
      <c r="D95" s="52"/>
      <c r="E95" s="52"/>
      <c r="F95" s="52"/>
      <c r="G95" s="52"/>
      <c r="H95" s="52"/>
      <c r="I95" s="148"/>
      <c r="J95" s="52"/>
      <c r="K95" s="52"/>
      <c r="L95" s="120"/>
      <c r="S95" s="36"/>
      <c r="T95" s="36"/>
      <c r="U95" s="36"/>
      <c r="V95" s="36"/>
      <c r="W95" s="36"/>
      <c r="X95" s="36"/>
      <c r="Y95" s="36"/>
      <c r="Z95" s="36"/>
      <c r="AA95" s="36"/>
      <c r="AB95" s="36"/>
      <c r="AC95" s="36"/>
      <c r="AD95" s="36"/>
      <c r="AE95" s="36"/>
    </row>
    <row r="96" spans="1:31" s="2" customFormat="1" ht="24.95" customHeight="1">
      <c r="A96" s="36"/>
      <c r="B96" s="37"/>
      <c r="C96" s="25" t="s">
        <v>197</v>
      </c>
      <c r="D96" s="38"/>
      <c r="E96" s="38"/>
      <c r="F96" s="38"/>
      <c r="G96" s="38"/>
      <c r="H96" s="38"/>
      <c r="I96" s="119"/>
      <c r="J96" s="38"/>
      <c r="K96" s="38"/>
      <c r="L96" s="120"/>
      <c r="S96" s="36"/>
      <c r="T96" s="36"/>
      <c r="U96" s="36"/>
      <c r="V96" s="36"/>
      <c r="W96" s="36"/>
      <c r="X96" s="36"/>
      <c r="Y96" s="36"/>
      <c r="Z96" s="36"/>
      <c r="AA96" s="36"/>
      <c r="AB96" s="36"/>
      <c r="AC96" s="36"/>
      <c r="AD96" s="36"/>
      <c r="AE96" s="36"/>
    </row>
    <row r="97" spans="1:31" s="2" customFormat="1" ht="6.95" customHeight="1">
      <c r="A97" s="36"/>
      <c r="B97" s="37"/>
      <c r="C97" s="38"/>
      <c r="D97" s="38"/>
      <c r="E97" s="38"/>
      <c r="F97" s="38"/>
      <c r="G97" s="38"/>
      <c r="H97" s="38"/>
      <c r="I97" s="119"/>
      <c r="J97" s="38"/>
      <c r="K97" s="38"/>
      <c r="L97" s="120"/>
      <c r="S97" s="36"/>
      <c r="T97" s="36"/>
      <c r="U97" s="36"/>
      <c r="V97" s="36"/>
      <c r="W97" s="36"/>
      <c r="X97" s="36"/>
      <c r="Y97" s="36"/>
      <c r="Z97" s="36"/>
      <c r="AA97" s="36"/>
      <c r="AB97" s="36"/>
      <c r="AC97" s="36"/>
      <c r="AD97" s="36"/>
      <c r="AE97" s="36"/>
    </row>
    <row r="98" spans="1:31" s="2" customFormat="1" ht="12" customHeight="1">
      <c r="A98" s="36"/>
      <c r="B98" s="37"/>
      <c r="C98" s="31" t="s">
        <v>16</v>
      </c>
      <c r="D98" s="38"/>
      <c r="E98" s="38"/>
      <c r="F98" s="38"/>
      <c r="G98" s="38"/>
      <c r="H98" s="38"/>
      <c r="I98" s="119"/>
      <c r="J98" s="38"/>
      <c r="K98" s="38"/>
      <c r="L98" s="120"/>
      <c r="S98" s="36"/>
      <c r="T98" s="36"/>
      <c r="U98" s="36"/>
      <c r="V98" s="36"/>
      <c r="W98" s="36"/>
      <c r="X98" s="36"/>
      <c r="Y98" s="36"/>
      <c r="Z98" s="36"/>
      <c r="AA98" s="36"/>
      <c r="AB98" s="36"/>
      <c r="AC98" s="36"/>
      <c r="AD98" s="36"/>
      <c r="AE98" s="36"/>
    </row>
    <row r="99" spans="1:31" s="2" customFormat="1" ht="16.5" customHeight="1">
      <c r="A99" s="36"/>
      <c r="B99" s="37"/>
      <c r="C99" s="38"/>
      <c r="D99" s="38"/>
      <c r="E99" s="419" t="str">
        <f>E7</f>
        <v>UPOL FTK-vstupní objekt</v>
      </c>
      <c r="F99" s="420"/>
      <c r="G99" s="420"/>
      <c r="H99" s="420"/>
      <c r="I99" s="119"/>
      <c r="J99" s="38"/>
      <c r="K99" s="38"/>
      <c r="L99" s="120"/>
      <c r="S99" s="36"/>
      <c r="T99" s="36"/>
      <c r="U99" s="36"/>
      <c r="V99" s="36"/>
      <c r="W99" s="36"/>
      <c r="X99" s="36"/>
      <c r="Y99" s="36"/>
      <c r="Z99" s="36"/>
      <c r="AA99" s="36"/>
      <c r="AB99" s="36"/>
      <c r="AC99" s="36"/>
      <c r="AD99" s="36"/>
      <c r="AE99" s="36"/>
    </row>
    <row r="100" spans="1:31" s="1" customFormat="1" ht="12" customHeight="1">
      <c r="B100" s="23"/>
      <c r="C100" s="31" t="s">
        <v>159</v>
      </c>
      <c r="D100" s="24"/>
      <c r="E100" s="24"/>
      <c r="F100" s="24"/>
      <c r="G100" s="24"/>
      <c r="H100" s="24"/>
      <c r="I100" s="110"/>
      <c r="J100" s="24"/>
      <c r="K100" s="24"/>
      <c r="L100" s="22"/>
    </row>
    <row r="101" spans="1:31" s="1" customFormat="1" ht="16.5" customHeight="1">
      <c r="B101" s="23"/>
      <c r="C101" s="24"/>
      <c r="D101" s="24"/>
      <c r="E101" s="419" t="s">
        <v>160</v>
      </c>
      <c r="F101" s="378"/>
      <c r="G101" s="378"/>
      <c r="H101" s="378"/>
      <c r="I101" s="110"/>
      <c r="J101" s="24"/>
      <c r="K101" s="24"/>
      <c r="L101" s="22"/>
    </row>
    <row r="102" spans="1:31" s="1" customFormat="1" ht="12" customHeight="1">
      <c r="B102" s="23"/>
      <c r="C102" s="31" t="s">
        <v>161</v>
      </c>
      <c r="D102" s="24"/>
      <c r="E102" s="24"/>
      <c r="F102" s="24"/>
      <c r="G102" s="24"/>
      <c r="H102" s="24"/>
      <c r="I102" s="110"/>
      <c r="J102" s="24"/>
      <c r="K102" s="24"/>
      <c r="L102" s="22"/>
    </row>
    <row r="103" spans="1:31" s="2" customFormat="1" ht="16.5" customHeight="1">
      <c r="A103" s="36"/>
      <c r="B103" s="37"/>
      <c r="C103" s="38"/>
      <c r="D103" s="38"/>
      <c r="E103" s="421" t="s">
        <v>162</v>
      </c>
      <c r="F103" s="422"/>
      <c r="G103" s="422"/>
      <c r="H103" s="422"/>
      <c r="I103" s="119"/>
      <c r="J103" s="38"/>
      <c r="K103" s="38"/>
      <c r="L103" s="120"/>
      <c r="S103" s="36"/>
      <c r="T103" s="36"/>
      <c r="U103" s="36"/>
      <c r="V103" s="36"/>
      <c r="W103" s="36"/>
      <c r="X103" s="36"/>
      <c r="Y103" s="36"/>
      <c r="Z103" s="36"/>
      <c r="AA103" s="36"/>
      <c r="AB103" s="36"/>
      <c r="AC103" s="36"/>
      <c r="AD103" s="36"/>
      <c r="AE103" s="36"/>
    </row>
    <row r="104" spans="1:31" s="2" customFormat="1" ht="12" customHeight="1">
      <c r="A104" s="36"/>
      <c r="B104" s="37"/>
      <c r="C104" s="31" t="s">
        <v>163</v>
      </c>
      <c r="D104" s="38"/>
      <c r="E104" s="38"/>
      <c r="F104" s="38"/>
      <c r="G104" s="38"/>
      <c r="H104" s="38"/>
      <c r="I104" s="119"/>
      <c r="J104" s="38"/>
      <c r="K104" s="38"/>
      <c r="L104" s="120"/>
      <c r="S104" s="36"/>
      <c r="T104" s="36"/>
      <c r="U104" s="36"/>
      <c r="V104" s="36"/>
      <c r="W104" s="36"/>
      <c r="X104" s="36"/>
      <c r="Y104" s="36"/>
      <c r="Z104" s="36"/>
      <c r="AA104" s="36"/>
      <c r="AB104" s="36"/>
      <c r="AC104" s="36"/>
      <c r="AD104" s="36"/>
      <c r="AE104" s="36"/>
    </row>
    <row r="105" spans="1:31" s="2" customFormat="1" ht="16.5" customHeight="1">
      <c r="A105" s="36"/>
      <c r="B105" s="37"/>
      <c r="C105" s="38"/>
      <c r="D105" s="38"/>
      <c r="E105" s="371" t="str">
        <f>E13</f>
        <v>2019/49-1-1-4-4 - D.1.4.4-Elektroinstalace-slaboproud</v>
      </c>
      <c r="F105" s="422"/>
      <c r="G105" s="422"/>
      <c r="H105" s="422"/>
      <c r="I105" s="119"/>
      <c r="J105" s="38"/>
      <c r="K105" s="38"/>
      <c r="L105" s="120"/>
      <c r="S105" s="36"/>
      <c r="T105" s="36"/>
      <c r="U105" s="36"/>
      <c r="V105" s="36"/>
      <c r="W105" s="36"/>
      <c r="X105" s="36"/>
      <c r="Y105" s="36"/>
      <c r="Z105" s="36"/>
      <c r="AA105" s="36"/>
      <c r="AB105" s="36"/>
      <c r="AC105" s="36"/>
      <c r="AD105" s="36"/>
      <c r="AE105" s="36"/>
    </row>
    <row r="106" spans="1:31" s="2" customFormat="1" ht="6.95" customHeight="1">
      <c r="A106" s="36"/>
      <c r="B106" s="37"/>
      <c r="C106" s="38"/>
      <c r="D106" s="38"/>
      <c r="E106" s="38"/>
      <c r="F106" s="38"/>
      <c r="G106" s="38"/>
      <c r="H106" s="38"/>
      <c r="I106" s="119"/>
      <c r="J106" s="38"/>
      <c r="K106" s="38"/>
      <c r="L106" s="120"/>
      <c r="S106" s="36"/>
      <c r="T106" s="36"/>
      <c r="U106" s="36"/>
      <c r="V106" s="36"/>
      <c r="W106" s="36"/>
      <c r="X106" s="36"/>
      <c r="Y106" s="36"/>
      <c r="Z106" s="36"/>
      <c r="AA106" s="36"/>
      <c r="AB106" s="36"/>
      <c r="AC106" s="36"/>
      <c r="AD106" s="36"/>
      <c r="AE106" s="36"/>
    </row>
    <row r="107" spans="1:31" s="2" customFormat="1" ht="12" customHeight="1">
      <c r="A107" s="36"/>
      <c r="B107" s="37"/>
      <c r="C107" s="31" t="s">
        <v>22</v>
      </c>
      <c r="D107" s="38"/>
      <c r="E107" s="38"/>
      <c r="F107" s="29" t="str">
        <f>F16</f>
        <v xml:space="preserve"> </v>
      </c>
      <c r="G107" s="38"/>
      <c r="H107" s="38"/>
      <c r="I107" s="121" t="s">
        <v>24</v>
      </c>
      <c r="J107" s="61" t="str">
        <f>IF(J16="","",J16)</f>
        <v>13. 3. 2020</v>
      </c>
      <c r="K107" s="38"/>
      <c r="L107" s="120"/>
      <c r="S107" s="36"/>
      <c r="T107" s="36"/>
      <c r="U107" s="36"/>
      <c r="V107" s="36"/>
      <c r="W107" s="36"/>
      <c r="X107" s="36"/>
      <c r="Y107" s="36"/>
      <c r="Z107" s="36"/>
      <c r="AA107" s="36"/>
      <c r="AB107" s="36"/>
      <c r="AC107" s="36"/>
      <c r="AD107" s="36"/>
      <c r="AE107" s="36"/>
    </row>
    <row r="108" spans="1:31" s="2" customFormat="1" ht="6.95" customHeight="1">
      <c r="A108" s="36"/>
      <c r="B108" s="37"/>
      <c r="C108" s="38"/>
      <c r="D108" s="38"/>
      <c r="E108" s="38"/>
      <c r="F108" s="38"/>
      <c r="G108" s="38"/>
      <c r="H108" s="38"/>
      <c r="I108" s="119"/>
      <c r="J108" s="38"/>
      <c r="K108" s="38"/>
      <c r="L108" s="120"/>
      <c r="S108" s="36"/>
      <c r="T108" s="36"/>
      <c r="U108" s="36"/>
      <c r="V108" s="36"/>
      <c r="W108" s="36"/>
      <c r="X108" s="36"/>
      <c r="Y108" s="36"/>
      <c r="Z108" s="36"/>
      <c r="AA108" s="36"/>
      <c r="AB108" s="36"/>
      <c r="AC108" s="36"/>
      <c r="AD108" s="36"/>
      <c r="AE108" s="36"/>
    </row>
    <row r="109" spans="1:31" s="2" customFormat="1" ht="40.15" customHeight="1">
      <c r="A109" s="36"/>
      <c r="B109" s="37"/>
      <c r="C109" s="31" t="s">
        <v>26</v>
      </c>
      <c r="D109" s="38"/>
      <c r="E109" s="38"/>
      <c r="F109" s="29" t="str">
        <f>E19</f>
        <v>UPOL</v>
      </c>
      <c r="G109" s="38"/>
      <c r="H109" s="38"/>
      <c r="I109" s="121" t="s">
        <v>32</v>
      </c>
      <c r="J109" s="34" t="str">
        <f>E25</f>
        <v>HEXAPLAN INTERNATIONAL spol. s r.o.</v>
      </c>
      <c r="K109" s="38"/>
      <c r="L109" s="120"/>
      <c r="S109" s="36"/>
      <c r="T109" s="36"/>
      <c r="U109" s="36"/>
      <c r="V109" s="36"/>
      <c r="W109" s="36"/>
      <c r="X109" s="36"/>
      <c r="Y109" s="36"/>
      <c r="Z109" s="36"/>
      <c r="AA109" s="36"/>
      <c r="AB109" s="36"/>
      <c r="AC109" s="36"/>
      <c r="AD109" s="36"/>
      <c r="AE109" s="36"/>
    </row>
    <row r="110" spans="1:31" s="2" customFormat="1" ht="15.2" customHeight="1">
      <c r="A110" s="36"/>
      <c r="B110" s="37"/>
      <c r="C110" s="31" t="s">
        <v>30</v>
      </c>
      <c r="D110" s="38"/>
      <c r="E110" s="38"/>
      <c r="F110" s="29" t="str">
        <f>IF(E22="","",E22)</f>
        <v>Vyplň údaj</v>
      </c>
      <c r="G110" s="38"/>
      <c r="H110" s="38"/>
      <c r="I110" s="121" t="s">
        <v>35</v>
      </c>
      <c r="J110" s="34" t="str">
        <f>E28</f>
        <v>Ing.P.Míka</v>
      </c>
      <c r="K110" s="38"/>
      <c r="L110" s="120"/>
      <c r="S110" s="36"/>
      <c r="T110" s="36"/>
      <c r="U110" s="36"/>
      <c r="V110" s="36"/>
      <c r="W110" s="36"/>
      <c r="X110" s="36"/>
      <c r="Y110" s="36"/>
      <c r="Z110" s="36"/>
      <c r="AA110" s="36"/>
      <c r="AB110" s="36"/>
      <c r="AC110" s="36"/>
      <c r="AD110" s="36"/>
      <c r="AE110" s="36"/>
    </row>
    <row r="111" spans="1:31" s="2" customFormat="1" ht="10.35" customHeight="1">
      <c r="A111" s="36"/>
      <c r="B111" s="37"/>
      <c r="C111" s="38"/>
      <c r="D111" s="38"/>
      <c r="E111" s="38"/>
      <c r="F111" s="38"/>
      <c r="G111" s="38"/>
      <c r="H111" s="38"/>
      <c r="I111" s="119"/>
      <c r="J111" s="38"/>
      <c r="K111" s="38"/>
      <c r="L111" s="120"/>
      <c r="S111" s="36"/>
      <c r="T111" s="36"/>
      <c r="U111" s="36"/>
      <c r="V111" s="36"/>
      <c r="W111" s="36"/>
      <c r="X111" s="36"/>
      <c r="Y111" s="36"/>
      <c r="Z111" s="36"/>
      <c r="AA111" s="36"/>
      <c r="AB111" s="36"/>
      <c r="AC111" s="36"/>
      <c r="AD111" s="36"/>
      <c r="AE111" s="36"/>
    </row>
    <row r="112" spans="1:31" s="11" customFormat="1" ht="29.25" customHeight="1">
      <c r="A112" s="167"/>
      <c r="B112" s="168"/>
      <c r="C112" s="169" t="s">
        <v>198</v>
      </c>
      <c r="D112" s="170" t="s">
        <v>58</v>
      </c>
      <c r="E112" s="170" t="s">
        <v>54</v>
      </c>
      <c r="F112" s="170" t="s">
        <v>55</v>
      </c>
      <c r="G112" s="170" t="s">
        <v>199</v>
      </c>
      <c r="H112" s="170" t="s">
        <v>200</v>
      </c>
      <c r="I112" s="171" t="s">
        <v>201</v>
      </c>
      <c r="J112" s="170" t="s">
        <v>168</v>
      </c>
      <c r="K112" s="172" t="s">
        <v>202</v>
      </c>
      <c r="L112" s="173"/>
      <c r="M112" s="70" t="s">
        <v>21</v>
      </c>
      <c r="N112" s="71" t="s">
        <v>43</v>
      </c>
      <c r="O112" s="71" t="s">
        <v>203</v>
      </c>
      <c r="P112" s="71" t="s">
        <v>204</v>
      </c>
      <c r="Q112" s="71" t="s">
        <v>205</v>
      </c>
      <c r="R112" s="71" t="s">
        <v>206</v>
      </c>
      <c r="S112" s="71" t="s">
        <v>207</v>
      </c>
      <c r="T112" s="72" t="s">
        <v>208</v>
      </c>
      <c r="U112" s="167"/>
      <c r="V112" s="167"/>
      <c r="W112" s="167"/>
      <c r="X112" s="167"/>
      <c r="Y112" s="167"/>
      <c r="Z112" s="167"/>
      <c r="AA112" s="167"/>
      <c r="AB112" s="167"/>
      <c r="AC112" s="167"/>
      <c r="AD112" s="167"/>
      <c r="AE112" s="167"/>
    </row>
    <row r="113" spans="1:65" s="2" customFormat="1" ht="22.9" customHeight="1">
      <c r="A113" s="36"/>
      <c r="B113" s="37"/>
      <c r="C113" s="77" t="s">
        <v>209</v>
      </c>
      <c r="D113" s="38"/>
      <c r="E113" s="38"/>
      <c r="F113" s="38"/>
      <c r="G113" s="38"/>
      <c r="H113" s="38"/>
      <c r="I113" s="119"/>
      <c r="J113" s="174">
        <f>BK113</f>
        <v>0</v>
      </c>
      <c r="K113" s="38"/>
      <c r="L113" s="41"/>
      <c r="M113" s="73"/>
      <c r="N113" s="175"/>
      <c r="O113" s="74"/>
      <c r="P113" s="176">
        <f>P114+P131+P149+P172+P182+P197</f>
        <v>0</v>
      </c>
      <c r="Q113" s="74"/>
      <c r="R113" s="176">
        <f>R114+R131+R149+R172+R182+R197</f>
        <v>0</v>
      </c>
      <c r="S113" s="74"/>
      <c r="T113" s="177">
        <f>T114+T131+T149+T172+T182+T197</f>
        <v>0</v>
      </c>
      <c r="U113" s="36"/>
      <c r="V113" s="36"/>
      <c r="W113" s="36"/>
      <c r="X113" s="36"/>
      <c r="Y113" s="36"/>
      <c r="Z113" s="36"/>
      <c r="AA113" s="36"/>
      <c r="AB113" s="36"/>
      <c r="AC113" s="36"/>
      <c r="AD113" s="36"/>
      <c r="AE113" s="36"/>
      <c r="AT113" s="19" t="s">
        <v>72</v>
      </c>
      <c r="AU113" s="19" t="s">
        <v>169</v>
      </c>
      <c r="BK113" s="178">
        <f>BK114+BK131+BK149+BK172+BK182+BK197</f>
        <v>0</v>
      </c>
    </row>
    <row r="114" spans="1:65" s="12" customFormat="1" ht="25.9" customHeight="1">
      <c r="B114" s="179"/>
      <c r="C114" s="180"/>
      <c r="D114" s="181" t="s">
        <v>72</v>
      </c>
      <c r="E114" s="182" t="s">
        <v>2595</v>
      </c>
      <c r="F114" s="182" t="s">
        <v>2596</v>
      </c>
      <c r="G114" s="180"/>
      <c r="H114" s="180"/>
      <c r="I114" s="183"/>
      <c r="J114" s="184">
        <f>BK114</f>
        <v>0</v>
      </c>
      <c r="K114" s="180"/>
      <c r="L114" s="185"/>
      <c r="M114" s="186"/>
      <c r="N114" s="187"/>
      <c r="O114" s="187"/>
      <c r="P114" s="188">
        <f>P115+P122+P126</f>
        <v>0</v>
      </c>
      <c r="Q114" s="187"/>
      <c r="R114" s="188">
        <f>R115+R122+R126</f>
        <v>0</v>
      </c>
      <c r="S114" s="187"/>
      <c r="T114" s="189">
        <f>T115+T122+T126</f>
        <v>0</v>
      </c>
      <c r="AR114" s="190" t="s">
        <v>79</v>
      </c>
      <c r="AT114" s="191" t="s">
        <v>72</v>
      </c>
      <c r="AU114" s="191" t="s">
        <v>73</v>
      </c>
      <c r="AY114" s="190" t="s">
        <v>212</v>
      </c>
      <c r="BK114" s="192">
        <f>BK115+BK122+BK126</f>
        <v>0</v>
      </c>
    </row>
    <row r="115" spans="1:65" s="12" customFormat="1" ht="22.9" customHeight="1">
      <c r="B115" s="179"/>
      <c r="C115" s="180"/>
      <c r="D115" s="181" t="s">
        <v>72</v>
      </c>
      <c r="E115" s="193" t="s">
        <v>2597</v>
      </c>
      <c r="F115" s="193" t="s">
        <v>2598</v>
      </c>
      <c r="G115" s="180"/>
      <c r="H115" s="180"/>
      <c r="I115" s="183"/>
      <c r="J115" s="194">
        <f>BK115</f>
        <v>0</v>
      </c>
      <c r="K115" s="180"/>
      <c r="L115" s="185"/>
      <c r="M115" s="186"/>
      <c r="N115" s="187"/>
      <c r="O115" s="187"/>
      <c r="P115" s="188">
        <f>SUM(P116:P121)</f>
        <v>0</v>
      </c>
      <c r="Q115" s="187"/>
      <c r="R115" s="188">
        <f>SUM(R116:R121)</f>
        <v>0</v>
      </c>
      <c r="S115" s="187"/>
      <c r="T115" s="189">
        <f>SUM(T116:T121)</f>
        <v>0</v>
      </c>
      <c r="AR115" s="190" t="s">
        <v>79</v>
      </c>
      <c r="AT115" s="191" t="s">
        <v>72</v>
      </c>
      <c r="AU115" s="191" t="s">
        <v>79</v>
      </c>
      <c r="AY115" s="190" t="s">
        <v>212</v>
      </c>
      <c r="BK115" s="192">
        <f>SUM(BK116:BK121)</f>
        <v>0</v>
      </c>
    </row>
    <row r="116" spans="1:65" s="2" customFormat="1" ht="16.5" customHeight="1">
      <c r="A116" s="36"/>
      <c r="B116" s="37"/>
      <c r="C116" s="195" t="s">
        <v>79</v>
      </c>
      <c r="D116" s="195" t="s">
        <v>214</v>
      </c>
      <c r="E116" s="196" t="s">
        <v>81</v>
      </c>
      <c r="F116" s="197" t="s">
        <v>2599</v>
      </c>
      <c r="G116" s="198" t="s">
        <v>1141</v>
      </c>
      <c r="H116" s="199">
        <v>1</v>
      </c>
      <c r="I116" s="200"/>
      <c r="J116" s="201">
        <f t="shared" ref="J116:J121" si="0">ROUND(I116*H116,2)</f>
        <v>0</v>
      </c>
      <c r="K116" s="197" t="s">
        <v>21</v>
      </c>
      <c r="L116" s="41"/>
      <c r="M116" s="202" t="s">
        <v>21</v>
      </c>
      <c r="N116" s="203" t="s">
        <v>44</v>
      </c>
      <c r="O116" s="66"/>
      <c r="P116" s="204">
        <f t="shared" ref="P116:P121" si="1">O116*H116</f>
        <v>0</v>
      </c>
      <c r="Q116" s="204">
        <v>0</v>
      </c>
      <c r="R116" s="204">
        <f t="shared" ref="R116:R121" si="2">Q116*H116</f>
        <v>0</v>
      </c>
      <c r="S116" s="204">
        <v>0</v>
      </c>
      <c r="T116" s="205">
        <f t="shared" ref="T116:T121" si="3">S116*H116</f>
        <v>0</v>
      </c>
      <c r="U116" s="36"/>
      <c r="V116" s="36"/>
      <c r="W116" s="36"/>
      <c r="X116" s="36"/>
      <c r="Y116" s="36"/>
      <c r="Z116" s="36"/>
      <c r="AA116" s="36"/>
      <c r="AB116" s="36"/>
      <c r="AC116" s="36"/>
      <c r="AD116" s="36"/>
      <c r="AE116" s="36"/>
      <c r="AR116" s="206" t="s">
        <v>658</v>
      </c>
      <c r="AT116" s="206" t="s">
        <v>214</v>
      </c>
      <c r="AU116" s="206" t="s">
        <v>81</v>
      </c>
      <c r="AY116" s="19" t="s">
        <v>212</v>
      </c>
      <c r="BE116" s="207">
        <f t="shared" ref="BE116:BE121" si="4">IF(N116="základní",J116,0)</f>
        <v>0</v>
      </c>
      <c r="BF116" s="207">
        <f t="shared" ref="BF116:BF121" si="5">IF(N116="snížená",J116,0)</f>
        <v>0</v>
      </c>
      <c r="BG116" s="207">
        <f t="shared" ref="BG116:BG121" si="6">IF(N116="zákl. přenesená",J116,0)</f>
        <v>0</v>
      </c>
      <c r="BH116" s="207">
        <f t="shared" ref="BH116:BH121" si="7">IF(N116="sníž. přenesená",J116,0)</f>
        <v>0</v>
      </c>
      <c r="BI116" s="207">
        <f t="shared" ref="BI116:BI121" si="8">IF(N116="nulová",J116,0)</f>
        <v>0</v>
      </c>
      <c r="BJ116" s="19" t="s">
        <v>79</v>
      </c>
      <c r="BK116" s="207">
        <f t="shared" ref="BK116:BK121" si="9">ROUND(I116*H116,2)</f>
        <v>0</v>
      </c>
      <c r="BL116" s="19" t="s">
        <v>658</v>
      </c>
      <c r="BM116" s="206" t="s">
        <v>93</v>
      </c>
    </row>
    <row r="117" spans="1:65" s="2" customFormat="1" ht="16.5" customHeight="1">
      <c r="A117" s="36"/>
      <c r="B117" s="37"/>
      <c r="C117" s="195" t="s">
        <v>81</v>
      </c>
      <c r="D117" s="195" t="s">
        <v>214</v>
      </c>
      <c r="E117" s="196" t="s">
        <v>88</v>
      </c>
      <c r="F117" s="197" t="s">
        <v>2600</v>
      </c>
      <c r="G117" s="198" t="s">
        <v>1141</v>
      </c>
      <c r="H117" s="199">
        <v>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658</v>
      </c>
      <c r="AT117" s="206" t="s">
        <v>214</v>
      </c>
      <c r="AU117" s="206" t="s">
        <v>81</v>
      </c>
      <c r="AY117" s="19" t="s">
        <v>212</v>
      </c>
      <c r="BE117" s="207">
        <f t="shared" si="4"/>
        <v>0</v>
      </c>
      <c r="BF117" s="207">
        <f t="shared" si="5"/>
        <v>0</v>
      </c>
      <c r="BG117" s="207">
        <f t="shared" si="6"/>
        <v>0</v>
      </c>
      <c r="BH117" s="207">
        <f t="shared" si="7"/>
        <v>0</v>
      </c>
      <c r="BI117" s="207">
        <f t="shared" si="8"/>
        <v>0</v>
      </c>
      <c r="BJ117" s="19" t="s">
        <v>79</v>
      </c>
      <c r="BK117" s="207">
        <f t="shared" si="9"/>
        <v>0</v>
      </c>
      <c r="BL117" s="19" t="s">
        <v>658</v>
      </c>
      <c r="BM117" s="206" t="s">
        <v>256</v>
      </c>
    </row>
    <row r="118" spans="1:65" s="2" customFormat="1" ht="16.5" customHeight="1">
      <c r="A118" s="36"/>
      <c r="B118" s="37"/>
      <c r="C118" s="195" t="s">
        <v>88</v>
      </c>
      <c r="D118" s="195" t="s">
        <v>214</v>
      </c>
      <c r="E118" s="196" t="s">
        <v>93</v>
      </c>
      <c r="F118" s="197" t="s">
        <v>2601</v>
      </c>
      <c r="G118" s="198" t="s">
        <v>1141</v>
      </c>
      <c r="H118" s="199">
        <v>4</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658</v>
      </c>
      <c r="AT118" s="206" t="s">
        <v>214</v>
      </c>
      <c r="AU118" s="206" t="s">
        <v>81</v>
      </c>
      <c r="AY118" s="19" t="s">
        <v>212</v>
      </c>
      <c r="BE118" s="207">
        <f t="shared" si="4"/>
        <v>0</v>
      </c>
      <c r="BF118" s="207">
        <f t="shared" si="5"/>
        <v>0</v>
      </c>
      <c r="BG118" s="207">
        <f t="shared" si="6"/>
        <v>0</v>
      </c>
      <c r="BH118" s="207">
        <f t="shared" si="7"/>
        <v>0</v>
      </c>
      <c r="BI118" s="207">
        <f t="shared" si="8"/>
        <v>0</v>
      </c>
      <c r="BJ118" s="19" t="s">
        <v>79</v>
      </c>
      <c r="BK118" s="207">
        <f t="shared" si="9"/>
        <v>0</v>
      </c>
      <c r="BL118" s="19" t="s">
        <v>658</v>
      </c>
      <c r="BM118" s="206" t="s">
        <v>269</v>
      </c>
    </row>
    <row r="119" spans="1:65" s="2" customFormat="1" ht="16.5" customHeight="1">
      <c r="A119" s="36"/>
      <c r="B119" s="37"/>
      <c r="C119" s="195" t="s">
        <v>93</v>
      </c>
      <c r="D119" s="195" t="s">
        <v>214</v>
      </c>
      <c r="E119" s="196" t="s">
        <v>251</v>
      </c>
      <c r="F119" s="197" t="s">
        <v>2602</v>
      </c>
      <c r="G119" s="198" t="s">
        <v>1141</v>
      </c>
      <c r="H119" s="199">
        <v>2</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658</v>
      </c>
      <c r="AT119" s="206" t="s">
        <v>214</v>
      </c>
      <c r="AU119" s="206" t="s">
        <v>81</v>
      </c>
      <c r="AY119" s="19" t="s">
        <v>212</v>
      </c>
      <c r="BE119" s="207">
        <f t="shared" si="4"/>
        <v>0</v>
      </c>
      <c r="BF119" s="207">
        <f t="shared" si="5"/>
        <v>0</v>
      </c>
      <c r="BG119" s="207">
        <f t="shared" si="6"/>
        <v>0</v>
      </c>
      <c r="BH119" s="207">
        <f t="shared" si="7"/>
        <v>0</v>
      </c>
      <c r="BI119" s="207">
        <f t="shared" si="8"/>
        <v>0</v>
      </c>
      <c r="BJ119" s="19" t="s">
        <v>79</v>
      </c>
      <c r="BK119" s="207">
        <f t="shared" si="9"/>
        <v>0</v>
      </c>
      <c r="BL119" s="19" t="s">
        <v>658</v>
      </c>
      <c r="BM119" s="206" t="s">
        <v>238</v>
      </c>
    </row>
    <row r="120" spans="1:65" s="2" customFormat="1" ht="16.5" customHeight="1">
      <c r="A120" s="36"/>
      <c r="B120" s="37"/>
      <c r="C120" s="195" t="s">
        <v>251</v>
      </c>
      <c r="D120" s="195" t="s">
        <v>214</v>
      </c>
      <c r="E120" s="196" t="s">
        <v>269</v>
      </c>
      <c r="F120" s="197" t="s">
        <v>2603</v>
      </c>
      <c r="G120" s="198" t="s">
        <v>1141</v>
      </c>
      <c r="H120" s="199">
        <v>4</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658</v>
      </c>
      <c r="AT120" s="206" t="s">
        <v>214</v>
      </c>
      <c r="AU120" s="206" t="s">
        <v>81</v>
      </c>
      <c r="AY120" s="19" t="s">
        <v>212</v>
      </c>
      <c r="BE120" s="207">
        <f t="shared" si="4"/>
        <v>0</v>
      </c>
      <c r="BF120" s="207">
        <f t="shared" si="5"/>
        <v>0</v>
      </c>
      <c r="BG120" s="207">
        <f t="shared" si="6"/>
        <v>0</v>
      </c>
      <c r="BH120" s="207">
        <f t="shared" si="7"/>
        <v>0</v>
      </c>
      <c r="BI120" s="207">
        <f t="shared" si="8"/>
        <v>0</v>
      </c>
      <c r="BJ120" s="19" t="s">
        <v>79</v>
      </c>
      <c r="BK120" s="207">
        <f t="shared" si="9"/>
        <v>0</v>
      </c>
      <c r="BL120" s="19" t="s">
        <v>658</v>
      </c>
      <c r="BM120" s="206" t="s">
        <v>327</v>
      </c>
    </row>
    <row r="121" spans="1:65" s="2" customFormat="1" ht="16.5" customHeight="1">
      <c r="A121" s="36"/>
      <c r="B121" s="37"/>
      <c r="C121" s="195" t="s">
        <v>256</v>
      </c>
      <c r="D121" s="195" t="s">
        <v>214</v>
      </c>
      <c r="E121" s="196" t="s">
        <v>275</v>
      </c>
      <c r="F121" s="197" t="s">
        <v>2604</v>
      </c>
      <c r="G121" s="198" t="s">
        <v>1131</v>
      </c>
      <c r="H121" s="199">
        <v>4</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658</v>
      </c>
      <c r="AT121" s="206" t="s">
        <v>214</v>
      </c>
      <c r="AU121" s="206" t="s">
        <v>81</v>
      </c>
      <c r="AY121" s="19" t="s">
        <v>212</v>
      </c>
      <c r="BE121" s="207">
        <f t="shared" si="4"/>
        <v>0</v>
      </c>
      <c r="BF121" s="207">
        <f t="shared" si="5"/>
        <v>0</v>
      </c>
      <c r="BG121" s="207">
        <f t="shared" si="6"/>
        <v>0</v>
      </c>
      <c r="BH121" s="207">
        <f t="shared" si="7"/>
        <v>0</v>
      </c>
      <c r="BI121" s="207">
        <f t="shared" si="8"/>
        <v>0</v>
      </c>
      <c r="BJ121" s="19" t="s">
        <v>79</v>
      </c>
      <c r="BK121" s="207">
        <f t="shared" si="9"/>
        <v>0</v>
      </c>
      <c r="BL121" s="19" t="s">
        <v>658</v>
      </c>
      <c r="BM121" s="206" t="s">
        <v>341</v>
      </c>
    </row>
    <row r="122" spans="1:65" s="12" customFormat="1" ht="22.9" customHeight="1">
      <c r="B122" s="179"/>
      <c r="C122" s="180"/>
      <c r="D122" s="181" t="s">
        <v>72</v>
      </c>
      <c r="E122" s="193" t="s">
        <v>2605</v>
      </c>
      <c r="F122" s="193" t="s">
        <v>2606</v>
      </c>
      <c r="G122" s="180"/>
      <c r="H122" s="180"/>
      <c r="I122" s="183"/>
      <c r="J122" s="194">
        <f>BK122</f>
        <v>0</v>
      </c>
      <c r="K122" s="180"/>
      <c r="L122" s="185"/>
      <c r="M122" s="186"/>
      <c r="N122" s="187"/>
      <c r="O122" s="187"/>
      <c r="P122" s="188">
        <f>SUM(P123:P125)</f>
        <v>0</v>
      </c>
      <c r="Q122" s="187"/>
      <c r="R122" s="188">
        <f>SUM(R123:R125)</f>
        <v>0</v>
      </c>
      <c r="S122" s="187"/>
      <c r="T122" s="189">
        <f>SUM(T123:T125)</f>
        <v>0</v>
      </c>
      <c r="AR122" s="190" t="s">
        <v>79</v>
      </c>
      <c r="AT122" s="191" t="s">
        <v>72</v>
      </c>
      <c r="AU122" s="191" t="s">
        <v>79</v>
      </c>
      <c r="AY122" s="190" t="s">
        <v>212</v>
      </c>
      <c r="BK122" s="192">
        <f>SUM(BK123:BK125)</f>
        <v>0</v>
      </c>
    </row>
    <row r="123" spans="1:65" s="2" customFormat="1" ht="16.5" customHeight="1">
      <c r="A123" s="36"/>
      <c r="B123" s="37"/>
      <c r="C123" s="195" t="s">
        <v>264</v>
      </c>
      <c r="D123" s="195" t="s">
        <v>214</v>
      </c>
      <c r="E123" s="196" t="s">
        <v>238</v>
      </c>
      <c r="F123" s="197" t="s">
        <v>2607</v>
      </c>
      <c r="G123" s="198" t="s">
        <v>146</v>
      </c>
      <c r="H123" s="199">
        <v>350</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658</v>
      </c>
      <c r="AT123" s="206" t="s">
        <v>214</v>
      </c>
      <c r="AU123" s="206" t="s">
        <v>81</v>
      </c>
      <c r="AY123" s="19" t="s">
        <v>212</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658</v>
      </c>
      <c r="BM123" s="206" t="s">
        <v>353</v>
      </c>
    </row>
    <row r="124" spans="1:65" s="2" customFormat="1" ht="16.5" customHeight="1">
      <c r="A124" s="36"/>
      <c r="B124" s="37"/>
      <c r="C124" s="195" t="s">
        <v>269</v>
      </c>
      <c r="D124" s="195" t="s">
        <v>214</v>
      </c>
      <c r="E124" s="196" t="s">
        <v>288</v>
      </c>
      <c r="F124" s="197" t="s">
        <v>2608</v>
      </c>
      <c r="G124" s="198" t="s">
        <v>1141</v>
      </c>
      <c r="H124" s="199">
        <v>4</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658</v>
      </c>
      <c r="AT124" s="206" t="s">
        <v>214</v>
      </c>
      <c r="AU124" s="206" t="s">
        <v>81</v>
      </c>
      <c r="AY124" s="19" t="s">
        <v>212</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658</v>
      </c>
      <c r="BM124" s="206" t="s">
        <v>370</v>
      </c>
    </row>
    <row r="125" spans="1:65" s="2" customFormat="1" ht="16.5" customHeight="1">
      <c r="A125" s="36"/>
      <c r="B125" s="37"/>
      <c r="C125" s="195" t="s">
        <v>275</v>
      </c>
      <c r="D125" s="195" t="s">
        <v>214</v>
      </c>
      <c r="E125" s="196" t="s">
        <v>303</v>
      </c>
      <c r="F125" s="197" t="s">
        <v>2609</v>
      </c>
      <c r="G125" s="198" t="s">
        <v>1131</v>
      </c>
      <c r="H125" s="199">
        <v>4</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658</v>
      </c>
      <c r="AT125" s="206" t="s">
        <v>214</v>
      </c>
      <c r="AU125" s="206" t="s">
        <v>81</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658</v>
      </c>
      <c r="BM125" s="206" t="s">
        <v>403</v>
      </c>
    </row>
    <row r="126" spans="1:65" s="12" customFormat="1" ht="22.9" customHeight="1">
      <c r="B126" s="179"/>
      <c r="C126" s="180"/>
      <c r="D126" s="181" t="s">
        <v>72</v>
      </c>
      <c r="E126" s="193" t="s">
        <v>2610</v>
      </c>
      <c r="F126" s="193" t="s">
        <v>2611</v>
      </c>
      <c r="G126" s="180"/>
      <c r="H126" s="180"/>
      <c r="I126" s="183"/>
      <c r="J126" s="194">
        <f>BK126</f>
        <v>0</v>
      </c>
      <c r="K126" s="180"/>
      <c r="L126" s="185"/>
      <c r="M126" s="186"/>
      <c r="N126" s="187"/>
      <c r="O126" s="187"/>
      <c r="P126" s="188">
        <f>SUM(P127:P130)</f>
        <v>0</v>
      </c>
      <c r="Q126" s="187"/>
      <c r="R126" s="188">
        <f>SUM(R127:R130)</f>
        <v>0</v>
      </c>
      <c r="S126" s="187"/>
      <c r="T126" s="189">
        <f>SUM(T127:T130)</f>
        <v>0</v>
      </c>
      <c r="AR126" s="190" t="s">
        <v>79</v>
      </c>
      <c r="AT126" s="191" t="s">
        <v>72</v>
      </c>
      <c r="AU126" s="191" t="s">
        <v>79</v>
      </c>
      <c r="AY126" s="190" t="s">
        <v>212</v>
      </c>
      <c r="BK126" s="192">
        <f>SUM(BK127:BK130)</f>
        <v>0</v>
      </c>
    </row>
    <row r="127" spans="1:65" s="2" customFormat="1" ht="16.5" customHeight="1">
      <c r="A127" s="36"/>
      <c r="B127" s="37"/>
      <c r="C127" s="195" t="s">
        <v>238</v>
      </c>
      <c r="D127" s="195" t="s">
        <v>214</v>
      </c>
      <c r="E127" s="196" t="s">
        <v>422</v>
      </c>
      <c r="F127" s="197" t="s">
        <v>2612</v>
      </c>
      <c r="G127" s="198" t="s">
        <v>1141</v>
      </c>
      <c r="H127" s="199">
        <v>5</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658</v>
      </c>
      <c r="AT127" s="206" t="s">
        <v>214</v>
      </c>
      <c r="AU127" s="206" t="s">
        <v>81</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658</v>
      </c>
      <c r="BM127" s="206" t="s">
        <v>416</v>
      </c>
    </row>
    <row r="128" spans="1:65" s="2" customFormat="1" ht="16.5" customHeight="1">
      <c r="A128" s="36"/>
      <c r="B128" s="37"/>
      <c r="C128" s="195" t="s">
        <v>288</v>
      </c>
      <c r="D128" s="195" t="s">
        <v>214</v>
      </c>
      <c r="E128" s="196" t="s">
        <v>427</v>
      </c>
      <c r="F128" s="197" t="s">
        <v>2613</v>
      </c>
      <c r="G128" s="198" t="s">
        <v>1148</v>
      </c>
      <c r="H128" s="199">
        <v>1</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658</v>
      </c>
      <c r="AT128" s="206" t="s">
        <v>214</v>
      </c>
      <c r="AU128" s="206" t="s">
        <v>81</v>
      </c>
      <c r="AY128" s="19" t="s">
        <v>212</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658</v>
      </c>
      <c r="BM128" s="206" t="s">
        <v>427</v>
      </c>
    </row>
    <row r="129" spans="1:65" s="2" customFormat="1" ht="16.5" customHeight="1">
      <c r="A129" s="36"/>
      <c r="B129" s="37"/>
      <c r="C129" s="195" t="s">
        <v>297</v>
      </c>
      <c r="D129" s="195" t="s">
        <v>214</v>
      </c>
      <c r="E129" s="196" t="s">
        <v>438</v>
      </c>
      <c r="F129" s="197" t="s">
        <v>2614</v>
      </c>
      <c r="G129" s="198" t="s">
        <v>1131</v>
      </c>
      <c r="H129" s="199">
        <v>4</v>
      </c>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658</v>
      </c>
      <c r="AT129" s="206" t="s">
        <v>214</v>
      </c>
      <c r="AU129" s="206" t="s">
        <v>81</v>
      </c>
      <c r="AY129" s="19" t="s">
        <v>212</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658</v>
      </c>
      <c r="BM129" s="206" t="s">
        <v>451</v>
      </c>
    </row>
    <row r="130" spans="1:65" s="2" customFormat="1" ht="16.5" customHeight="1">
      <c r="A130" s="36"/>
      <c r="B130" s="37"/>
      <c r="C130" s="195" t="s">
        <v>303</v>
      </c>
      <c r="D130" s="195" t="s">
        <v>214</v>
      </c>
      <c r="E130" s="196" t="s">
        <v>451</v>
      </c>
      <c r="F130" s="197" t="s">
        <v>2615</v>
      </c>
      <c r="G130" s="198" t="s">
        <v>1148</v>
      </c>
      <c r="H130" s="199">
        <v>1</v>
      </c>
      <c r="I130" s="200"/>
      <c r="J130" s="201">
        <f>ROUND(I130*H130,2)</f>
        <v>0</v>
      </c>
      <c r="K130" s="197" t="s">
        <v>21</v>
      </c>
      <c r="L130" s="41"/>
      <c r="M130" s="202" t="s">
        <v>21</v>
      </c>
      <c r="N130" s="203" t="s">
        <v>44</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658</v>
      </c>
      <c r="AT130" s="206" t="s">
        <v>214</v>
      </c>
      <c r="AU130" s="206" t="s">
        <v>81</v>
      </c>
      <c r="AY130" s="19" t="s">
        <v>212</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658</v>
      </c>
      <c r="BM130" s="206" t="s">
        <v>486</v>
      </c>
    </row>
    <row r="131" spans="1:65" s="12" customFormat="1" ht="25.9" customHeight="1">
      <c r="B131" s="179"/>
      <c r="C131" s="180"/>
      <c r="D131" s="181" t="s">
        <v>72</v>
      </c>
      <c r="E131" s="182" t="s">
        <v>2616</v>
      </c>
      <c r="F131" s="182" t="s">
        <v>2617</v>
      </c>
      <c r="G131" s="180"/>
      <c r="H131" s="180"/>
      <c r="I131" s="183"/>
      <c r="J131" s="184">
        <f>BK131</f>
        <v>0</v>
      </c>
      <c r="K131" s="180"/>
      <c r="L131" s="185"/>
      <c r="M131" s="186"/>
      <c r="N131" s="187"/>
      <c r="O131" s="187"/>
      <c r="P131" s="188">
        <f>P132+P138+P144</f>
        <v>0</v>
      </c>
      <c r="Q131" s="187"/>
      <c r="R131" s="188">
        <f>R132+R138+R144</f>
        <v>0</v>
      </c>
      <c r="S131" s="187"/>
      <c r="T131" s="189">
        <f>T132+T138+T144</f>
        <v>0</v>
      </c>
      <c r="AR131" s="190" t="s">
        <v>79</v>
      </c>
      <c r="AT131" s="191" t="s">
        <v>72</v>
      </c>
      <c r="AU131" s="191" t="s">
        <v>73</v>
      </c>
      <c r="AY131" s="190" t="s">
        <v>212</v>
      </c>
      <c r="BK131" s="192">
        <f>BK132+BK138+BK144</f>
        <v>0</v>
      </c>
    </row>
    <row r="132" spans="1:65" s="12" customFormat="1" ht="22.9" customHeight="1">
      <c r="B132" s="179"/>
      <c r="C132" s="180"/>
      <c r="D132" s="181" t="s">
        <v>72</v>
      </c>
      <c r="E132" s="193" t="s">
        <v>2597</v>
      </c>
      <c r="F132" s="193" t="s">
        <v>2598</v>
      </c>
      <c r="G132" s="180"/>
      <c r="H132" s="180"/>
      <c r="I132" s="183"/>
      <c r="J132" s="194">
        <f>BK132</f>
        <v>0</v>
      </c>
      <c r="K132" s="180"/>
      <c r="L132" s="185"/>
      <c r="M132" s="186"/>
      <c r="N132" s="187"/>
      <c r="O132" s="187"/>
      <c r="P132" s="188">
        <f>SUM(P133:P137)</f>
        <v>0</v>
      </c>
      <c r="Q132" s="187"/>
      <c r="R132" s="188">
        <f>SUM(R133:R137)</f>
        <v>0</v>
      </c>
      <c r="S132" s="187"/>
      <c r="T132" s="189">
        <f>SUM(T133:T137)</f>
        <v>0</v>
      </c>
      <c r="AR132" s="190" t="s">
        <v>79</v>
      </c>
      <c r="AT132" s="191" t="s">
        <v>72</v>
      </c>
      <c r="AU132" s="191" t="s">
        <v>79</v>
      </c>
      <c r="AY132" s="190" t="s">
        <v>212</v>
      </c>
      <c r="BK132" s="192">
        <f>SUM(BK133:BK137)</f>
        <v>0</v>
      </c>
    </row>
    <row r="133" spans="1:65" s="2" customFormat="1" ht="16.5" customHeight="1">
      <c r="A133" s="36"/>
      <c r="B133" s="37"/>
      <c r="C133" s="195" t="s">
        <v>310</v>
      </c>
      <c r="D133" s="195" t="s">
        <v>214</v>
      </c>
      <c r="E133" s="196" t="s">
        <v>2618</v>
      </c>
      <c r="F133" s="197" t="s">
        <v>2619</v>
      </c>
      <c r="G133" s="198" t="s">
        <v>1141</v>
      </c>
      <c r="H133" s="199">
        <v>5</v>
      </c>
      <c r="I133" s="200"/>
      <c r="J133" s="201">
        <f>ROUND(I133*H133,2)</f>
        <v>0</v>
      </c>
      <c r="K133" s="197" t="s">
        <v>21</v>
      </c>
      <c r="L133" s="41"/>
      <c r="M133" s="202" t="s">
        <v>21</v>
      </c>
      <c r="N133" s="203" t="s">
        <v>44</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658</v>
      </c>
      <c r="AT133" s="206" t="s">
        <v>214</v>
      </c>
      <c r="AU133" s="206" t="s">
        <v>81</v>
      </c>
      <c r="AY133" s="19" t="s">
        <v>212</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658</v>
      </c>
      <c r="BM133" s="206" t="s">
        <v>548</v>
      </c>
    </row>
    <row r="134" spans="1:65" s="2" customFormat="1" ht="16.5" customHeight="1">
      <c r="A134" s="36"/>
      <c r="B134" s="37"/>
      <c r="C134" s="195" t="s">
        <v>8</v>
      </c>
      <c r="D134" s="195" t="s">
        <v>214</v>
      </c>
      <c r="E134" s="196" t="s">
        <v>2620</v>
      </c>
      <c r="F134" s="197" t="s">
        <v>2621</v>
      </c>
      <c r="G134" s="198" t="s">
        <v>1141</v>
      </c>
      <c r="H134" s="199">
        <v>5</v>
      </c>
      <c r="I134" s="200"/>
      <c r="J134" s="201">
        <f>ROUND(I134*H134,2)</f>
        <v>0</v>
      </c>
      <c r="K134" s="197" t="s">
        <v>21</v>
      </c>
      <c r="L134" s="41"/>
      <c r="M134" s="202" t="s">
        <v>21</v>
      </c>
      <c r="N134" s="203" t="s">
        <v>44</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658</v>
      </c>
      <c r="AT134" s="206" t="s">
        <v>214</v>
      </c>
      <c r="AU134" s="206" t="s">
        <v>81</v>
      </c>
      <c r="AY134" s="19" t="s">
        <v>212</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658</v>
      </c>
      <c r="BM134" s="206" t="s">
        <v>564</v>
      </c>
    </row>
    <row r="135" spans="1:65" s="2" customFormat="1" ht="16.5" customHeight="1">
      <c r="A135" s="36"/>
      <c r="B135" s="37"/>
      <c r="C135" s="195" t="s">
        <v>327</v>
      </c>
      <c r="D135" s="195" t="s">
        <v>214</v>
      </c>
      <c r="E135" s="196" t="s">
        <v>2622</v>
      </c>
      <c r="F135" s="197" t="s">
        <v>2623</v>
      </c>
      <c r="G135" s="198" t="s">
        <v>1141</v>
      </c>
      <c r="H135" s="199">
        <v>2</v>
      </c>
      <c r="I135" s="200"/>
      <c r="J135" s="201">
        <f>ROUND(I135*H135,2)</f>
        <v>0</v>
      </c>
      <c r="K135" s="197" t="s">
        <v>21</v>
      </c>
      <c r="L135" s="41"/>
      <c r="M135" s="202" t="s">
        <v>21</v>
      </c>
      <c r="N135" s="203" t="s">
        <v>44</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658</v>
      </c>
      <c r="AT135" s="206" t="s">
        <v>214</v>
      </c>
      <c r="AU135" s="206" t="s">
        <v>81</v>
      </c>
      <c r="AY135" s="19" t="s">
        <v>212</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658</v>
      </c>
      <c r="BM135" s="206" t="s">
        <v>585</v>
      </c>
    </row>
    <row r="136" spans="1:65" s="2" customFormat="1" ht="16.5" customHeight="1">
      <c r="A136" s="36"/>
      <c r="B136" s="37"/>
      <c r="C136" s="195" t="s">
        <v>334</v>
      </c>
      <c r="D136" s="195" t="s">
        <v>214</v>
      </c>
      <c r="E136" s="196" t="s">
        <v>2624</v>
      </c>
      <c r="F136" s="197" t="s">
        <v>2625</v>
      </c>
      <c r="G136" s="198" t="s">
        <v>1141</v>
      </c>
      <c r="H136" s="199">
        <v>1</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658</v>
      </c>
      <c r="AT136" s="206" t="s">
        <v>214</v>
      </c>
      <c r="AU136" s="206" t="s">
        <v>81</v>
      </c>
      <c r="AY136" s="19" t="s">
        <v>212</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658</v>
      </c>
      <c r="BM136" s="206" t="s">
        <v>595</v>
      </c>
    </row>
    <row r="137" spans="1:65" s="2" customFormat="1" ht="16.5" customHeight="1">
      <c r="A137" s="36"/>
      <c r="B137" s="37"/>
      <c r="C137" s="195" t="s">
        <v>341</v>
      </c>
      <c r="D137" s="195" t="s">
        <v>214</v>
      </c>
      <c r="E137" s="196" t="s">
        <v>2626</v>
      </c>
      <c r="F137" s="197" t="s">
        <v>2627</v>
      </c>
      <c r="G137" s="198" t="s">
        <v>1131</v>
      </c>
      <c r="H137" s="199">
        <v>4</v>
      </c>
      <c r="I137" s="200"/>
      <c r="J137" s="201">
        <f>ROUND(I137*H137,2)</f>
        <v>0</v>
      </c>
      <c r="K137" s="197" t="s">
        <v>21</v>
      </c>
      <c r="L137" s="41"/>
      <c r="M137" s="202" t="s">
        <v>21</v>
      </c>
      <c r="N137" s="203" t="s">
        <v>44</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658</v>
      </c>
      <c r="AT137" s="206" t="s">
        <v>214</v>
      </c>
      <c r="AU137" s="206" t="s">
        <v>81</v>
      </c>
      <c r="AY137" s="19" t="s">
        <v>212</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658</v>
      </c>
      <c r="BM137" s="206" t="s">
        <v>607</v>
      </c>
    </row>
    <row r="138" spans="1:65" s="12" customFormat="1" ht="22.9" customHeight="1">
      <c r="B138" s="179"/>
      <c r="C138" s="180"/>
      <c r="D138" s="181" t="s">
        <v>72</v>
      </c>
      <c r="E138" s="193" t="s">
        <v>2605</v>
      </c>
      <c r="F138" s="193" t="s">
        <v>2606</v>
      </c>
      <c r="G138" s="180"/>
      <c r="H138" s="180"/>
      <c r="I138" s="183"/>
      <c r="J138" s="194">
        <f>BK138</f>
        <v>0</v>
      </c>
      <c r="K138" s="180"/>
      <c r="L138" s="185"/>
      <c r="M138" s="186"/>
      <c r="N138" s="187"/>
      <c r="O138" s="187"/>
      <c r="P138" s="188">
        <f>SUM(P139:P143)</f>
        <v>0</v>
      </c>
      <c r="Q138" s="187"/>
      <c r="R138" s="188">
        <f>SUM(R139:R143)</f>
        <v>0</v>
      </c>
      <c r="S138" s="187"/>
      <c r="T138" s="189">
        <f>SUM(T139:T143)</f>
        <v>0</v>
      </c>
      <c r="AR138" s="190" t="s">
        <v>79</v>
      </c>
      <c r="AT138" s="191" t="s">
        <v>72</v>
      </c>
      <c r="AU138" s="191" t="s">
        <v>79</v>
      </c>
      <c r="AY138" s="190" t="s">
        <v>212</v>
      </c>
      <c r="BK138" s="192">
        <f>SUM(BK139:BK143)</f>
        <v>0</v>
      </c>
    </row>
    <row r="139" spans="1:65" s="2" customFormat="1" ht="16.5" customHeight="1">
      <c r="A139" s="36"/>
      <c r="B139" s="37"/>
      <c r="C139" s="195" t="s">
        <v>347</v>
      </c>
      <c r="D139" s="195" t="s">
        <v>214</v>
      </c>
      <c r="E139" s="196" t="s">
        <v>2628</v>
      </c>
      <c r="F139" s="197" t="s">
        <v>2629</v>
      </c>
      <c r="G139" s="198" t="s">
        <v>146</v>
      </c>
      <c r="H139" s="199">
        <v>250</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658</v>
      </c>
      <c r="AT139" s="206" t="s">
        <v>214</v>
      </c>
      <c r="AU139" s="206" t="s">
        <v>81</v>
      </c>
      <c r="AY139" s="19" t="s">
        <v>212</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658</v>
      </c>
      <c r="BM139" s="206" t="s">
        <v>617</v>
      </c>
    </row>
    <row r="140" spans="1:65" s="2" customFormat="1" ht="16.5" customHeight="1">
      <c r="A140" s="36"/>
      <c r="B140" s="37"/>
      <c r="C140" s="195" t="s">
        <v>353</v>
      </c>
      <c r="D140" s="195" t="s">
        <v>214</v>
      </c>
      <c r="E140" s="196" t="s">
        <v>2630</v>
      </c>
      <c r="F140" s="197" t="s">
        <v>2631</v>
      </c>
      <c r="G140" s="198" t="s">
        <v>146</v>
      </c>
      <c r="H140" s="199">
        <v>100</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658</v>
      </c>
      <c r="AT140" s="206" t="s">
        <v>214</v>
      </c>
      <c r="AU140" s="206" t="s">
        <v>81</v>
      </c>
      <c r="AY140" s="19" t="s">
        <v>212</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658</v>
      </c>
      <c r="BM140" s="206" t="s">
        <v>631</v>
      </c>
    </row>
    <row r="141" spans="1:65" s="2" customFormat="1" ht="16.5" customHeight="1">
      <c r="A141" s="36"/>
      <c r="B141" s="37"/>
      <c r="C141" s="195" t="s">
        <v>7</v>
      </c>
      <c r="D141" s="195" t="s">
        <v>214</v>
      </c>
      <c r="E141" s="196" t="s">
        <v>2632</v>
      </c>
      <c r="F141" s="197" t="s">
        <v>2633</v>
      </c>
      <c r="G141" s="198" t="s">
        <v>1148</v>
      </c>
      <c r="H141" s="199">
        <v>1</v>
      </c>
      <c r="I141" s="200"/>
      <c r="J141" s="201">
        <f>ROUND(I141*H141,2)</f>
        <v>0</v>
      </c>
      <c r="K141" s="197" t="s">
        <v>21</v>
      </c>
      <c r="L141" s="41"/>
      <c r="M141" s="202" t="s">
        <v>21</v>
      </c>
      <c r="N141" s="203" t="s">
        <v>44</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658</v>
      </c>
      <c r="AT141" s="206" t="s">
        <v>214</v>
      </c>
      <c r="AU141" s="206" t="s">
        <v>81</v>
      </c>
      <c r="AY141" s="19" t="s">
        <v>212</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658</v>
      </c>
      <c r="BM141" s="206" t="s">
        <v>646</v>
      </c>
    </row>
    <row r="142" spans="1:65" s="2" customFormat="1" ht="16.5" customHeight="1">
      <c r="A142" s="36"/>
      <c r="B142" s="37"/>
      <c r="C142" s="195" t="s">
        <v>370</v>
      </c>
      <c r="D142" s="195" t="s">
        <v>214</v>
      </c>
      <c r="E142" s="196" t="s">
        <v>2634</v>
      </c>
      <c r="F142" s="197" t="s">
        <v>2635</v>
      </c>
      <c r="G142" s="198" t="s">
        <v>1141</v>
      </c>
      <c r="H142" s="199">
        <v>4</v>
      </c>
      <c r="I142" s="200"/>
      <c r="J142" s="201">
        <f>ROUND(I142*H142,2)</f>
        <v>0</v>
      </c>
      <c r="K142" s="197" t="s">
        <v>21</v>
      </c>
      <c r="L142" s="41"/>
      <c r="M142" s="202" t="s">
        <v>21</v>
      </c>
      <c r="N142" s="203" t="s">
        <v>44</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658</v>
      </c>
      <c r="AT142" s="206" t="s">
        <v>214</v>
      </c>
      <c r="AU142" s="206" t="s">
        <v>81</v>
      </c>
      <c r="AY142" s="19" t="s">
        <v>212</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658</v>
      </c>
      <c r="BM142" s="206" t="s">
        <v>658</v>
      </c>
    </row>
    <row r="143" spans="1:65" s="2" customFormat="1" ht="16.5" customHeight="1">
      <c r="A143" s="36"/>
      <c r="B143" s="37"/>
      <c r="C143" s="195" t="s">
        <v>380</v>
      </c>
      <c r="D143" s="195" t="s">
        <v>214</v>
      </c>
      <c r="E143" s="196" t="s">
        <v>310</v>
      </c>
      <c r="F143" s="197" t="s">
        <v>2636</v>
      </c>
      <c r="G143" s="198" t="s">
        <v>1131</v>
      </c>
      <c r="H143" s="199">
        <v>5</v>
      </c>
      <c r="I143" s="200"/>
      <c r="J143" s="201">
        <f>ROUND(I143*H143,2)</f>
        <v>0</v>
      </c>
      <c r="K143" s="197" t="s">
        <v>21</v>
      </c>
      <c r="L143" s="41"/>
      <c r="M143" s="202" t="s">
        <v>21</v>
      </c>
      <c r="N143" s="203" t="s">
        <v>44</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658</v>
      </c>
      <c r="AT143" s="206" t="s">
        <v>214</v>
      </c>
      <c r="AU143" s="206" t="s">
        <v>81</v>
      </c>
      <c r="AY143" s="19" t="s">
        <v>212</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658</v>
      </c>
      <c r="BM143" s="206" t="s">
        <v>683</v>
      </c>
    </row>
    <row r="144" spans="1:65" s="12" customFormat="1" ht="22.9" customHeight="1">
      <c r="B144" s="179"/>
      <c r="C144" s="180"/>
      <c r="D144" s="181" t="s">
        <v>72</v>
      </c>
      <c r="E144" s="193" t="s">
        <v>2610</v>
      </c>
      <c r="F144" s="193" t="s">
        <v>2611</v>
      </c>
      <c r="G144" s="180"/>
      <c r="H144" s="180"/>
      <c r="I144" s="183"/>
      <c r="J144" s="194">
        <f>BK144</f>
        <v>0</v>
      </c>
      <c r="K144" s="180"/>
      <c r="L144" s="185"/>
      <c r="M144" s="186"/>
      <c r="N144" s="187"/>
      <c r="O144" s="187"/>
      <c r="P144" s="188">
        <f>SUM(P145:P148)</f>
        <v>0</v>
      </c>
      <c r="Q144" s="187"/>
      <c r="R144" s="188">
        <f>SUM(R145:R148)</f>
        <v>0</v>
      </c>
      <c r="S144" s="187"/>
      <c r="T144" s="189">
        <f>SUM(T145:T148)</f>
        <v>0</v>
      </c>
      <c r="AR144" s="190" t="s">
        <v>79</v>
      </c>
      <c r="AT144" s="191" t="s">
        <v>72</v>
      </c>
      <c r="AU144" s="191" t="s">
        <v>79</v>
      </c>
      <c r="AY144" s="190" t="s">
        <v>212</v>
      </c>
      <c r="BK144" s="192">
        <f>SUM(BK145:BK148)</f>
        <v>0</v>
      </c>
    </row>
    <row r="145" spans="1:65" s="2" customFormat="1" ht="16.5" customHeight="1">
      <c r="A145" s="36"/>
      <c r="B145" s="37"/>
      <c r="C145" s="195" t="s">
        <v>389</v>
      </c>
      <c r="D145" s="195" t="s">
        <v>214</v>
      </c>
      <c r="E145" s="196" t="s">
        <v>8</v>
      </c>
      <c r="F145" s="197" t="s">
        <v>2613</v>
      </c>
      <c r="G145" s="198" t="s">
        <v>1148</v>
      </c>
      <c r="H145" s="199">
        <v>1</v>
      </c>
      <c r="I145" s="200"/>
      <c r="J145" s="201">
        <f>ROUND(I145*H145,2)</f>
        <v>0</v>
      </c>
      <c r="K145" s="197" t="s">
        <v>21</v>
      </c>
      <c r="L145" s="41"/>
      <c r="M145" s="202" t="s">
        <v>21</v>
      </c>
      <c r="N145" s="203" t="s">
        <v>44</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658</v>
      </c>
      <c r="AT145" s="206" t="s">
        <v>214</v>
      </c>
      <c r="AU145" s="206" t="s">
        <v>81</v>
      </c>
      <c r="AY145" s="19" t="s">
        <v>212</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658</v>
      </c>
      <c r="BM145" s="206" t="s">
        <v>706</v>
      </c>
    </row>
    <row r="146" spans="1:65" s="2" customFormat="1" ht="16.5" customHeight="1">
      <c r="A146" s="36"/>
      <c r="B146" s="37"/>
      <c r="C146" s="195" t="s">
        <v>394</v>
      </c>
      <c r="D146" s="195" t="s">
        <v>214</v>
      </c>
      <c r="E146" s="196" t="s">
        <v>327</v>
      </c>
      <c r="F146" s="197" t="s">
        <v>2637</v>
      </c>
      <c r="G146" s="198" t="s">
        <v>1148</v>
      </c>
      <c r="H146" s="199">
        <v>1</v>
      </c>
      <c r="I146" s="200"/>
      <c r="J146" s="201">
        <f>ROUND(I146*H146,2)</f>
        <v>0</v>
      </c>
      <c r="K146" s="197" t="s">
        <v>21</v>
      </c>
      <c r="L146" s="41"/>
      <c r="M146" s="202" t="s">
        <v>21</v>
      </c>
      <c r="N146" s="203" t="s">
        <v>44</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658</v>
      </c>
      <c r="AT146" s="206" t="s">
        <v>214</v>
      </c>
      <c r="AU146" s="206" t="s">
        <v>81</v>
      </c>
      <c r="AY146" s="19" t="s">
        <v>212</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658</v>
      </c>
      <c r="BM146" s="206" t="s">
        <v>729</v>
      </c>
    </row>
    <row r="147" spans="1:65" s="2" customFormat="1" ht="16.5" customHeight="1">
      <c r="A147" s="36"/>
      <c r="B147" s="37"/>
      <c r="C147" s="195" t="s">
        <v>403</v>
      </c>
      <c r="D147" s="195" t="s">
        <v>214</v>
      </c>
      <c r="E147" s="196" t="s">
        <v>334</v>
      </c>
      <c r="F147" s="197" t="s">
        <v>2614</v>
      </c>
      <c r="G147" s="198" t="s">
        <v>1131</v>
      </c>
      <c r="H147" s="199">
        <v>4</v>
      </c>
      <c r="I147" s="200"/>
      <c r="J147" s="201">
        <f>ROUND(I147*H147,2)</f>
        <v>0</v>
      </c>
      <c r="K147" s="197" t="s">
        <v>21</v>
      </c>
      <c r="L147" s="41"/>
      <c r="M147" s="202" t="s">
        <v>21</v>
      </c>
      <c r="N147" s="203" t="s">
        <v>44</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658</v>
      </c>
      <c r="AT147" s="206" t="s">
        <v>214</v>
      </c>
      <c r="AU147" s="206" t="s">
        <v>81</v>
      </c>
      <c r="AY147" s="19" t="s">
        <v>212</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658</v>
      </c>
      <c r="BM147" s="206" t="s">
        <v>743</v>
      </c>
    </row>
    <row r="148" spans="1:65" s="2" customFormat="1" ht="16.5" customHeight="1">
      <c r="A148" s="36"/>
      <c r="B148" s="37"/>
      <c r="C148" s="195" t="s">
        <v>411</v>
      </c>
      <c r="D148" s="195" t="s">
        <v>214</v>
      </c>
      <c r="E148" s="196" t="s">
        <v>347</v>
      </c>
      <c r="F148" s="197" t="s">
        <v>2615</v>
      </c>
      <c r="G148" s="198" t="s">
        <v>1148</v>
      </c>
      <c r="H148" s="199">
        <v>1</v>
      </c>
      <c r="I148" s="200"/>
      <c r="J148" s="201">
        <f>ROUND(I148*H148,2)</f>
        <v>0</v>
      </c>
      <c r="K148" s="197" t="s">
        <v>21</v>
      </c>
      <c r="L148" s="41"/>
      <c r="M148" s="202" t="s">
        <v>21</v>
      </c>
      <c r="N148" s="203" t="s">
        <v>44</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658</v>
      </c>
      <c r="AT148" s="206" t="s">
        <v>214</v>
      </c>
      <c r="AU148" s="206" t="s">
        <v>81</v>
      </c>
      <c r="AY148" s="19" t="s">
        <v>212</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658</v>
      </c>
      <c r="BM148" s="206" t="s">
        <v>773</v>
      </c>
    </row>
    <row r="149" spans="1:65" s="12" customFormat="1" ht="25.9" customHeight="1">
      <c r="B149" s="179"/>
      <c r="C149" s="180"/>
      <c r="D149" s="181" t="s">
        <v>72</v>
      </c>
      <c r="E149" s="182" t="s">
        <v>2638</v>
      </c>
      <c r="F149" s="182" t="s">
        <v>2639</v>
      </c>
      <c r="G149" s="180"/>
      <c r="H149" s="180"/>
      <c r="I149" s="183"/>
      <c r="J149" s="184">
        <f>BK149</f>
        <v>0</v>
      </c>
      <c r="K149" s="180"/>
      <c r="L149" s="185"/>
      <c r="M149" s="186"/>
      <c r="N149" s="187"/>
      <c r="O149" s="187"/>
      <c r="P149" s="188">
        <f>P150+P155+P167</f>
        <v>0</v>
      </c>
      <c r="Q149" s="187"/>
      <c r="R149" s="188">
        <f>R150+R155+R167</f>
        <v>0</v>
      </c>
      <c r="S149" s="187"/>
      <c r="T149" s="189">
        <f>T150+T155+T167</f>
        <v>0</v>
      </c>
      <c r="AR149" s="190" t="s">
        <v>79</v>
      </c>
      <c r="AT149" s="191" t="s">
        <v>72</v>
      </c>
      <c r="AU149" s="191" t="s">
        <v>73</v>
      </c>
      <c r="AY149" s="190" t="s">
        <v>212</v>
      </c>
      <c r="BK149" s="192">
        <f>BK150+BK155+BK167</f>
        <v>0</v>
      </c>
    </row>
    <row r="150" spans="1:65" s="12" customFormat="1" ht="22.9" customHeight="1">
      <c r="B150" s="179"/>
      <c r="C150" s="180"/>
      <c r="D150" s="181" t="s">
        <v>72</v>
      </c>
      <c r="E150" s="193" t="s">
        <v>2597</v>
      </c>
      <c r="F150" s="193" t="s">
        <v>2598</v>
      </c>
      <c r="G150" s="180"/>
      <c r="H150" s="180"/>
      <c r="I150" s="183"/>
      <c r="J150" s="194">
        <f>BK150</f>
        <v>0</v>
      </c>
      <c r="K150" s="180"/>
      <c r="L150" s="185"/>
      <c r="M150" s="186"/>
      <c r="N150" s="187"/>
      <c r="O150" s="187"/>
      <c r="P150" s="188">
        <f>SUM(P151:P154)</f>
        <v>0</v>
      </c>
      <c r="Q150" s="187"/>
      <c r="R150" s="188">
        <f>SUM(R151:R154)</f>
        <v>0</v>
      </c>
      <c r="S150" s="187"/>
      <c r="T150" s="189">
        <f>SUM(T151:T154)</f>
        <v>0</v>
      </c>
      <c r="AR150" s="190" t="s">
        <v>79</v>
      </c>
      <c r="AT150" s="191" t="s">
        <v>72</v>
      </c>
      <c r="AU150" s="191" t="s">
        <v>79</v>
      </c>
      <c r="AY150" s="190" t="s">
        <v>212</v>
      </c>
      <c r="BK150" s="192">
        <f>SUM(BK151:BK154)</f>
        <v>0</v>
      </c>
    </row>
    <row r="151" spans="1:65" s="2" customFormat="1" ht="21.75" customHeight="1">
      <c r="A151" s="36"/>
      <c r="B151" s="37"/>
      <c r="C151" s="195" t="s">
        <v>416</v>
      </c>
      <c r="D151" s="195" t="s">
        <v>214</v>
      </c>
      <c r="E151" s="196" t="s">
        <v>2640</v>
      </c>
      <c r="F151" s="197" t="s">
        <v>2641</v>
      </c>
      <c r="G151" s="198" t="s">
        <v>1141</v>
      </c>
      <c r="H151" s="199">
        <v>1</v>
      </c>
      <c r="I151" s="200"/>
      <c r="J151" s="201">
        <f>ROUND(I151*H151,2)</f>
        <v>0</v>
      </c>
      <c r="K151" s="197" t="s">
        <v>21</v>
      </c>
      <c r="L151" s="41"/>
      <c r="M151" s="202" t="s">
        <v>21</v>
      </c>
      <c r="N151" s="203" t="s">
        <v>44</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658</v>
      </c>
      <c r="AT151" s="206" t="s">
        <v>214</v>
      </c>
      <c r="AU151" s="206" t="s">
        <v>81</v>
      </c>
      <c r="AY151" s="19" t="s">
        <v>212</v>
      </c>
      <c r="BE151" s="207">
        <f>IF(N151="základní",J151,0)</f>
        <v>0</v>
      </c>
      <c r="BF151" s="207">
        <f>IF(N151="snížená",J151,0)</f>
        <v>0</v>
      </c>
      <c r="BG151" s="207">
        <f>IF(N151="zákl. přenesená",J151,0)</f>
        <v>0</v>
      </c>
      <c r="BH151" s="207">
        <f>IF(N151="sníž. přenesená",J151,0)</f>
        <v>0</v>
      </c>
      <c r="BI151" s="207">
        <f>IF(N151="nulová",J151,0)</f>
        <v>0</v>
      </c>
      <c r="BJ151" s="19" t="s">
        <v>79</v>
      </c>
      <c r="BK151" s="207">
        <f>ROUND(I151*H151,2)</f>
        <v>0</v>
      </c>
      <c r="BL151" s="19" t="s">
        <v>658</v>
      </c>
      <c r="BM151" s="206" t="s">
        <v>809</v>
      </c>
    </row>
    <row r="152" spans="1:65" s="2" customFormat="1" ht="16.5" customHeight="1">
      <c r="A152" s="36"/>
      <c r="B152" s="37"/>
      <c r="C152" s="195" t="s">
        <v>422</v>
      </c>
      <c r="D152" s="195" t="s">
        <v>214</v>
      </c>
      <c r="E152" s="196" t="s">
        <v>2642</v>
      </c>
      <c r="F152" s="197" t="s">
        <v>2643</v>
      </c>
      <c r="G152" s="198" t="s">
        <v>1141</v>
      </c>
      <c r="H152" s="199">
        <v>4</v>
      </c>
      <c r="I152" s="200"/>
      <c r="J152" s="201">
        <f>ROUND(I152*H152,2)</f>
        <v>0</v>
      </c>
      <c r="K152" s="197" t="s">
        <v>21</v>
      </c>
      <c r="L152" s="41"/>
      <c r="M152" s="202" t="s">
        <v>21</v>
      </c>
      <c r="N152" s="203" t="s">
        <v>44</v>
      </c>
      <c r="O152" s="66"/>
      <c r="P152" s="204">
        <f>O152*H152</f>
        <v>0</v>
      </c>
      <c r="Q152" s="204">
        <v>0</v>
      </c>
      <c r="R152" s="204">
        <f>Q152*H152</f>
        <v>0</v>
      </c>
      <c r="S152" s="204">
        <v>0</v>
      </c>
      <c r="T152" s="205">
        <f>S152*H152</f>
        <v>0</v>
      </c>
      <c r="U152" s="36"/>
      <c r="V152" s="36"/>
      <c r="W152" s="36"/>
      <c r="X152" s="36"/>
      <c r="Y152" s="36"/>
      <c r="Z152" s="36"/>
      <c r="AA152" s="36"/>
      <c r="AB152" s="36"/>
      <c r="AC152" s="36"/>
      <c r="AD152" s="36"/>
      <c r="AE152" s="36"/>
      <c r="AR152" s="206" t="s">
        <v>658</v>
      </c>
      <c r="AT152" s="206" t="s">
        <v>214</v>
      </c>
      <c r="AU152" s="206" t="s">
        <v>81</v>
      </c>
      <c r="AY152" s="19" t="s">
        <v>212</v>
      </c>
      <c r="BE152" s="207">
        <f>IF(N152="základní",J152,0)</f>
        <v>0</v>
      </c>
      <c r="BF152" s="207">
        <f>IF(N152="snížená",J152,0)</f>
        <v>0</v>
      </c>
      <c r="BG152" s="207">
        <f>IF(N152="zákl. přenesená",J152,0)</f>
        <v>0</v>
      </c>
      <c r="BH152" s="207">
        <f>IF(N152="sníž. přenesená",J152,0)</f>
        <v>0</v>
      </c>
      <c r="BI152" s="207">
        <f>IF(N152="nulová",J152,0)</f>
        <v>0</v>
      </c>
      <c r="BJ152" s="19" t="s">
        <v>79</v>
      </c>
      <c r="BK152" s="207">
        <f>ROUND(I152*H152,2)</f>
        <v>0</v>
      </c>
      <c r="BL152" s="19" t="s">
        <v>658</v>
      </c>
      <c r="BM152" s="206" t="s">
        <v>822</v>
      </c>
    </row>
    <row r="153" spans="1:65" s="2" customFormat="1" ht="16.5" customHeight="1">
      <c r="A153" s="36"/>
      <c r="B153" s="37"/>
      <c r="C153" s="195" t="s">
        <v>427</v>
      </c>
      <c r="D153" s="195" t="s">
        <v>214</v>
      </c>
      <c r="E153" s="196" t="s">
        <v>2644</v>
      </c>
      <c r="F153" s="197" t="s">
        <v>2645</v>
      </c>
      <c r="G153" s="198" t="s">
        <v>1141</v>
      </c>
      <c r="H153" s="199">
        <v>1</v>
      </c>
      <c r="I153" s="200"/>
      <c r="J153" s="201">
        <f>ROUND(I153*H153,2)</f>
        <v>0</v>
      </c>
      <c r="K153" s="197" t="s">
        <v>21</v>
      </c>
      <c r="L153" s="41"/>
      <c r="M153" s="202" t="s">
        <v>21</v>
      </c>
      <c r="N153" s="203" t="s">
        <v>44</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658</v>
      </c>
      <c r="AT153" s="206" t="s">
        <v>214</v>
      </c>
      <c r="AU153" s="206" t="s">
        <v>81</v>
      </c>
      <c r="AY153" s="19" t="s">
        <v>212</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658</v>
      </c>
      <c r="BM153" s="206" t="s">
        <v>833</v>
      </c>
    </row>
    <row r="154" spans="1:65" s="2" customFormat="1" ht="16.5" customHeight="1">
      <c r="A154" s="36"/>
      <c r="B154" s="37"/>
      <c r="C154" s="195" t="s">
        <v>432</v>
      </c>
      <c r="D154" s="195" t="s">
        <v>214</v>
      </c>
      <c r="E154" s="196" t="s">
        <v>2646</v>
      </c>
      <c r="F154" s="197" t="s">
        <v>2647</v>
      </c>
      <c r="G154" s="198" t="s">
        <v>1131</v>
      </c>
      <c r="H154" s="199">
        <v>5</v>
      </c>
      <c r="I154" s="200"/>
      <c r="J154" s="201">
        <f>ROUND(I154*H154,2)</f>
        <v>0</v>
      </c>
      <c r="K154" s="197" t="s">
        <v>21</v>
      </c>
      <c r="L154" s="41"/>
      <c r="M154" s="202" t="s">
        <v>21</v>
      </c>
      <c r="N154" s="203" t="s">
        <v>44</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658</v>
      </c>
      <c r="AT154" s="206" t="s">
        <v>214</v>
      </c>
      <c r="AU154" s="206" t="s">
        <v>81</v>
      </c>
      <c r="AY154" s="19" t="s">
        <v>212</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658</v>
      </c>
      <c r="BM154" s="206" t="s">
        <v>846</v>
      </c>
    </row>
    <row r="155" spans="1:65" s="12" customFormat="1" ht="22.9" customHeight="1">
      <c r="B155" s="179"/>
      <c r="C155" s="180"/>
      <c r="D155" s="181" t="s">
        <v>72</v>
      </c>
      <c r="E155" s="193" t="s">
        <v>2605</v>
      </c>
      <c r="F155" s="193" t="s">
        <v>2606</v>
      </c>
      <c r="G155" s="180"/>
      <c r="H155" s="180"/>
      <c r="I155" s="183"/>
      <c r="J155" s="194">
        <f>BK155</f>
        <v>0</v>
      </c>
      <c r="K155" s="180"/>
      <c r="L155" s="185"/>
      <c r="M155" s="186"/>
      <c r="N155" s="187"/>
      <c r="O155" s="187"/>
      <c r="P155" s="188">
        <f>SUM(P156:P166)</f>
        <v>0</v>
      </c>
      <c r="Q155" s="187"/>
      <c r="R155" s="188">
        <f>SUM(R156:R166)</f>
        <v>0</v>
      </c>
      <c r="S155" s="187"/>
      <c r="T155" s="189">
        <f>SUM(T156:T166)</f>
        <v>0</v>
      </c>
      <c r="AR155" s="190" t="s">
        <v>79</v>
      </c>
      <c r="AT155" s="191" t="s">
        <v>72</v>
      </c>
      <c r="AU155" s="191" t="s">
        <v>79</v>
      </c>
      <c r="AY155" s="190" t="s">
        <v>212</v>
      </c>
      <c r="BK155" s="192">
        <f>SUM(BK156:BK166)</f>
        <v>0</v>
      </c>
    </row>
    <row r="156" spans="1:65" s="2" customFormat="1" ht="16.5" customHeight="1">
      <c r="A156" s="36"/>
      <c r="B156" s="37"/>
      <c r="C156" s="195" t="s">
        <v>438</v>
      </c>
      <c r="D156" s="195" t="s">
        <v>214</v>
      </c>
      <c r="E156" s="196" t="s">
        <v>2648</v>
      </c>
      <c r="F156" s="197" t="s">
        <v>2649</v>
      </c>
      <c r="G156" s="198" t="s">
        <v>146</v>
      </c>
      <c r="H156" s="199">
        <v>360</v>
      </c>
      <c r="I156" s="200"/>
      <c r="J156" s="201">
        <f>ROUND(I156*H156,2)</f>
        <v>0</v>
      </c>
      <c r="K156" s="197" t="s">
        <v>21</v>
      </c>
      <c r="L156" s="41"/>
      <c r="M156" s="202" t="s">
        <v>21</v>
      </c>
      <c r="N156" s="203" t="s">
        <v>44</v>
      </c>
      <c r="O156" s="66"/>
      <c r="P156" s="204">
        <f>O156*H156</f>
        <v>0</v>
      </c>
      <c r="Q156" s="204">
        <v>0</v>
      </c>
      <c r="R156" s="204">
        <f>Q156*H156</f>
        <v>0</v>
      </c>
      <c r="S156" s="204">
        <v>0</v>
      </c>
      <c r="T156" s="205">
        <f>S156*H156</f>
        <v>0</v>
      </c>
      <c r="U156" s="36"/>
      <c r="V156" s="36"/>
      <c r="W156" s="36"/>
      <c r="X156" s="36"/>
      <c r="Y156" s="36"/>
      <c r="Z156" s="36"/>
      <c r="AA156" s="36"/>
      <c r="AB156" s="36"/>
      <c r="AC156" s="36"/>
      <c r="AD156" s="36"/>
      <c r="AE156" s="36"/>
      <c r="AR156" s="206" t="s">
        <v>658</v>
      </c>
      <c r="AT156" s="206" t="s">
        <v>214</v>
      </c>
      <c r="AU156" s="206" t="s">
        <v>81</v>
      </c>
      <c r="AY156" s="19" t="s">
        <v>212</v>
      </c>
      <c r="BE156" s="207">
        <f>IF(N156="základní",J156,0)</f>
        <v>0</v>
      </c>
      <c r="BF156" s="207">
        <f>IF(N156="snížená",J156,0)</f>
        <v>0</v>
      </c>
      <c r="BG156" s="207">
        <f>IF(N156="zákl. přenesená",J156,0)</f>
        <v>0</v>
      </c>
      <c r="BH156" s="207">
        <f>IF(N156="sníž. přenesená",J156,0)</f>
        <v>0</v>
      </c>
      <c r="BI156" s="207">
        <f>IF(N156="nulová",J156,0)</f>
        <v>0</v>
      </c>
      <c r="BJ156" s="19" t="s">
        <v>79</v>
      </c>
      <c r="BK156" s="207">
        <f>ROUND(I156*H156,2)</f>
        <v>0</v>
      </c>
      <c r="BL156" s="19" t="s">
        <v>658</v>
      </c>
      <c r="BM156" s="206" t="s">
        <v>858</v>
      </c>
    </row>
    <row r="157" spans="1:65" s="2" customFormat="1" ht="16.5" customHeight="1">
      <c r="A157" s="36"/>
      <c r="B157" s="37"/>
      <c r="C157" s="195" t="s">
        <v>445</v>
      </c>
      <c r="D157" s="195" t="s">
        <v>214</v>
      </c>
      <c r="E157" s="196" t="s">
        <v>2650</v>
      </c>
      <c r="F157" s="197" t="s">
        <v>2651</v>
      </c>
      <c r="G157" s="198" t="s">
        <v>1141</v>
      </c>
      <c r="H157" s="199">
        <v>1000</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658</v>
      </c>
      <c r="AT157" s="206" t="s">
        <v>214</v>
      </c>
      <c r="AU157" s="206" t="s">
        <v>81</v>
      </c>
      <c r="AY157" s="19" t="s">
        <v>212</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658</v>
      </c>
      <c r="BM157" s="206" t="s">
        <v>869</v>
      </c>
    </row>
    <row r="158" spans="1:65" s="14" customFormat="1" ht="11.25">
      <c r="B158" s="222"/>
      <c r="C158" s="223"/>
      <c r="D158" s="208" t="s">
        <v>222</v>
      </c>
      <c r="E158" s="224" t="s">
        <v>21</v>
      </c>
      <c r="F158" s="225" t="s">
        <v>2652</v>
      </c>
      <c r="G158" s="223"/>
      <c r="H158" s="226">
        <v>1000</v>
      </c>
      <c r="I158" s="227"/>
      <c r="J158" s="223"/>
      <c r="K158" s="223"/>
      <c r="L158" s="228"/>
      <c r="M158" s="229"/>
      <c r="N158" s="230"/>
      <c r="O158" s="230"/>
      <c r="P158" s="230"/>
      <c r="Q158" s="230"/>
      <c r="R158" s="230"/>
      <c r="S158" s="230"/>
      <c r="T158" s="231"/>
      <c r="AT158" s="232" t="s">
        <v>222</v>
      </c>
      <c r="AU158" s="232" t="s">
        <v>81</v>
      </c>
      <c r="AV158" s="14" t="s">
        <v>81</v>
      </c>
      <c r="AW158" s="14" t="s">
        <v>34</v>
      </c>
      <c r="AX158" s="14" t="s">
        <v>73</v>
      </c>
      <c r="AY158" s="232" t="s">
        <v>212</v>
      </c>
    </row>
    <row r="159" spans="1:65" s="16" customFormat="1" ht="11.25">
      <c r="B159" s="244"/>
      <c r="C159" s="245"/>
      <c r="D159" s="208" t="s">
        <v>222</v>
      </c>
      <c r="E159" s="246" t="s">
        <v>21</v>
      </c>
      <c r="F159" s="247" t="s">
        <v>239</v>
      </c>
      <c r="G159" s="245"/>
      <c r="H159" s="248">
        <v>1000</v>
      </c>
      <c r="I159" s="249"/>
      <c r="J159" s="245"/>
      <c r="K159" s="245"/>
      <c r="L159" s="250"/>
      <c r="M159" s="251"/>
      <c r="N159" s="252"/>
      <c r="O159" s="252"/>
      <c r="P159" s="252"/>
      <c r="Q159" s="252"/>
      <c r="R159" s="252"/>
      <c r="S159" s="252"/>
      <c r="T159" s="253"/>
      <c r="AT159" s="254" t="s">
        <v>222</v>
      </c>
      <c r="AU159" s="254" t="s">
        <v>81</v>
      </c>
      <c r="AV159" s="16" t="s">
        <v>93</v>
      </c>
      <c r="AW159" s="16" t="s">
        <v>34</v>
      </c>
      <c r="AX159" s="16" t="s">
        <v>79</v>
      </c>
      <c r="AY159" s="254" t="s">
        <v>212</v>
      </c>
    </row>
    <row r="160" spans="1:65" s="2" customFormat="1" ht="16.5" customHeight="1">
      <c r="A160" s="36"/>
      <c r="B160" s="37"/>
      <c r="C160" s="195" t="s">
        <v>451</v>
      </c>
      <c r="D160" s="195" t="s">
        <v>214</v>
      </c>
      <c r="E160" s="196" t="s">
        <v>2653</v>
      </c>
      <c r="F160" s="197" t="s">
        <v>2654</v>
      </c>
      <c r="G160" s="198" t="s">
        <v>1141</v>
      </c>
      <c r="H160" s="199">
        <v>1000</v>
      </c>
      <c r="I160" s="200"/>
      <c r="J160" s="201">
        <f>ROUND(I160*H160,2)</f>
        <v>0</v>
      </c>
      <c r="K160" s="197" t="s">
        <v>21</v>
      </c>
      <c r="L160" s="41"/>
      <c r="M160" s="202" t="s">
        <v>21</v>
      </c>
      <c r="N160" s="203" t="s">
        <v>44</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658</v>
      </c>
      <c r="AT160" s="206" t="s">
        <v>214</v>
      </c>
      <c r="AU160" s="206" t="s">
        <v>81</v>
      </c>
      <c r="AY160" s="19" t="s">
        <v>212</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658</v>
      </c>
      <c r="BM160" s="206" t="s">
        <v>884</v>
      </c>
    </row>
    <row r="161" spans="1:65" s="14" customFormat="1" ht="11.25">
      <c r="B161" s="222"/>
      <c r="C161" s="223"/>
      <c r="D161" s="208" t="s">
        <v>222</v>
      </c>
      <c r="E161" s="224" t="s">
        <v>21</v>
      </c>
      <c r="F161" s="225" t="s">
        <v>2652</v>
      </c>
      <c r="G161" s="223"/>
      <c r="H161" s="226">
        <v>1000</v>
      </c>
      <c r="I161" s="227"/>
      <c r="J161" s="223"/>
      <c r="K161" s="223"/>
      <c r="L161" s="228"/>
      <c r="M161" s="229"/>
      <c r="N161" s="230"/>
      <c r="O161" s="230"/>
      <c r="P161" s="230"/>
      <c r="Q161" s="230"/>
      <c r="R161" s="230"/>
      <c r="S161" s="230"/>
      <c r="T161" s="231"/>
      <c r="AT161" s="232" t="s">
        <v>222</v>
      </c>
      <c r="AU161" s="232" t="s">
        <v>81</v>
      </c>
      <c r="AV161" s="14" t="s">
        <v>81</v>
      </c>
      <c r="AW161" s="14" t="s">
        <v>34</v>
      </c>
      <c r="AX161" s="14" t="s">
        <v>73</v>
      </c>
      <c r="AY161" s="232" t="s">
        <v>212</v>
      </c>
    </row>
    <row r="162" spans="1:65" s="16" customFormat="1" ht="11.25">
      <c r="B162" s="244"/>
      <c r="C162" s="245"/>
      <c r="D162" s="208" t="s">
        <v>222</v>
      </c>
      <c r="E162" s="246" t="s">
        <v>21</v>
      </c>
      <c r="F162" s="247" t="s">
        <v>239</v>
      </c>
      <c r="G162" s="245"/>
      <c r="H162" s="248">
        <v>1000</v>
      </c>
      <c r="I162" s="249"/>
      <c r="J162" s="245"/>
      <c r="K162" s="245"/>
      <c r="L162" s="250"/>
      <c r="M162" s="251"/>
      <c r="N162" s="252"/>
      <c r="O162" s="252"/>
      <c r="P162" s="252"/>
      <c r="Q162" s="252"/>
      <c r="R162" s="252"/>
      <c r="S162" s="252"/>
      <c r="T162" s="253"/>
      <c r="AT162" s="254" t="s">
        <v>222</v>
      </c>
      <c r="AU162" s="254" t="s">
        <v>81</v>
      </c>
      <c r="AV162" s="16" t="s">
        <v>93</v>
      </c>
      <c r="AW162" s="16" t="s">
        <v>34</v>
      </c>
      <c r="AX162" s="16" t="s">
        <v>79</v>
      </c>
      <c r="AY162" s="254" t="s">
        <v>212</v>
      </c>
    </row>
    <row r="163" spans="1:65" s="2" customFormat="1" ht="16.5" customHeight="1">
      <c r="A163" s="36"/>
      <c r="B163" s="37"/>
      <c r="C163" s="195" t="s">
        <v>456</v>
      </c>
      <c r="D163" s="195" t="s">
        <v>214</v>
      </c>
      <c r="E163" s="196" t="s">
        <v>2655</v>
      </c>
      <c r="F163" s="197" t="s">
        <v>2656</v>
      </c>
      <c r="G163" s="198" t="s">
        <v>1141</v>
      </c>
      <c r="H163" s="199">
        <v>4</v>
      </c>
      <c r="I163" s="200"/>
      <c r="J163" s="201">
        <f>ROUND(I163*H163,2)</f>
        <v>0</v>
      </c>
      <c r="K163" s="197" t="s">
        <v>21</v>
      </c>
      <c r="L163" s="41"/>
      <c r="M163" s="202" t="s">
        <v>21</v>
      </c>
      <c r="N163" s="203" t="s">
        <v>44</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658</v>
      </c>
      <c r="AT163" s="206" t="s">
        <v>214</v>
      </c>
      <c r="AU163" s="206" t="s">
        <v>81</v>
      </c>
      <c r="AY163" s="19" t="s">
        <v>212</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658</v>
      </c>
      <c r="BM163" s="206" t="s">
        <v>895</v>
      </c>
    </row>
    <row r="164" spans="1:65" s="2" customFormat="1" ht="16.5" customHeight="1">
      <c r="A164" s="36"/>
      <c r="B164" s="37"/>
      <c r="C164" s="195" t="s">
        <v>462</v>
      </c>
      <c r="D164" s="195" t="s">
        <v>214</v>
      </c>
      <c r="E164" s="196" t="s">
        <v>2657</v>
      </c>
      <c r="F164" s="197" t="s">
        <v>2658</v>
      </c>
      <c r="G164" s="198" t="s">
        <v>1148</v>
      </c>
      <c r="H164" s="199">
        <v>4</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658</v>
      </c>
      <c r="AT164" s="206" t="s">
        <v>214</v>
      </c>
      <c r="AU164" s="206" t="s">
        <v>81</v>
      </c>
      <c r="AY164" s="19" t="s">
        <v>212</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658</v>
      </c>
      <c r="BM164" s="206" t="s">
        <v>904</v>
      </c>
    </row>
    <row r="165" spans="1:65" s="2" customFormat="1" ht="16.5" customHeight="1">
      <c r="A165" s="36"/>
      <c r="B165" s="37"/>
      <c r="C165" s="195" t="s">
        <v>471</v>
      </c>
      <c r="D165" s="195" t="s">
        <v>214</v>
      </c>
      <c r="E165" s="196" t="s">
        <v>2659</v>
      </c>
      <c r="F165" s="197" t="s">
        <v>2647</v>
      </c>
      <c r="G165" s="198" t="s">
        <v>1131</v>
      </c>
      <c r="H165" s="199">
        <v>8</v>
      </c>
      <c r="I165" s="200"/>
      <c r="J165" s="201">
        <f>ROUND(I165*H165,2)</f>
        <v>0</v>
      </c>
      <c r="K165" s="197" t="s">
        <v>21</v>
      </c>
      <c r="L165" s="41"/>
      <c r="M165" s="202" t="s">
        <v>21</v>
      </c>
      <c r="N165" s="203" t="s">
        <v>44</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658</v>
      </c>
      <c r="AT165" s="206" t="s">
        <v>214</v>
      </c>
      <c r="AU165" s="206" t="s">
        <v>81</v>
      </c>
      <c r="AY165" s="19" t="s">
        <v>212</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658</v>
      </c>
      <c r="BM165" s="206" t="s">
        <v>920</v>
      </c>
    </row>
    <row r="166" spans="1:65" s="2" customFormat="1" ht="16.5" customHeight="1">
      <c r="A166" s="36"/>
      <c r="B166" s="37"/>
      <c r="C166" s="195" t="s">
        <v>486</v>
      </c>
      <c r="D166" s="195" t="s">
        <v>214</v>
      </c>
      <c r="E166" s="196" t="s">
        <v>2660</v>
      </c>
      <c r="F166" s="197" t="s">
        <v>2661</v>
      </c>
      <c r="G166" s="198" t="s">
        <v>1148</v>
      </c>
      <c r="H166" s="199">
        <v>1</v>
      </c>
      <c r="I166" s="200"/>
      <c r="J166" s="201">
        <f>ROUND(I166*H166,2)</f>
        <v>0</v>
      </c>
      <c r="K166" s="197" t="s">
        <v>21</v>
      </c>
      <c r="L166" s="41"/>
      <c r="M166" s="202" t="s">
        <v>21</v>
      </c>
      <c r="N166" s="203" t="s">
        <v>44</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658</v>
      </c>
      <c r="AT166" s="206" t="s">
        <v>214</v>
      </c>
      <c r="AU166" s="206" t="s">
        <v>81</v>
      </c>
      <c r="AY166" s="19" t="s">
        <v>212</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658</v>
      </c>
      <c r="BM166" s="206" t="s">
        <v>933</v>
      </c>
    </row>
    <row r="167" spans="1:65" s="12" customFormat="1" ht="22.9" customHeight="1">
      <c r="B167" s="179"/>
      <c r="C167" s="180"/>
      <c r="D167" s="181" t="s">
        <v>72</v>
      </c>
      <c r="E167" s="193" t="s">
        <v>2610</v>
      </c>
      <c r="F167" s="193" t="s">
        <v>2611</v>
      </c>
      <c r="G167" s="180"/>
      <c r="H167" s="180"/>
      <c r="I167" s="183"/>
      <c r="J167" s="194">
        <f>BK167</f>
        <v>0</v>
      </c>
      <c r="K167" s="180"/>
      <c r="L167" s="185"/>
      <c r="M167" s="186"/>
      <c r="N167" s="187"/>
      <c r="O167" s="187"/>
      <c r="P167" s="188">
        <f>SUM(P168:P171)</f>
        <v>0</v>
      </c>
      <c r="Q167" s="187"/>
      <c r="R167" s="188">
        <f>SUM(R168:R171)</f>
        <v>0</v>
      </c>
      <c r="S167" s="187"/>
      <c r="T167" s="189">
        <f>SUM(T168:T171)</f>
        <v>0</v>
      </c>
      <c r="AR167" s="190" t="s">
        <v>79</v>
      </c>
      <c r="AT167" s="191" t="s">
        <v>72</v>
      </c>
      <c r="AU167" s="191" t="s">
        <v>79</v>
      </c>
      <c r="AY167" s="190" t="s">
        <v>212</v>
      </c>
      <c r="BK167" s="192">
        <f>SUM(BK168:BK171)</f>
        <v>0</v>
      </c>
    </row>
    <row r="168" spans="1:65" s="2" customFormat="1" ht="16.5" customHeight="1">
      <c r="A168" s="36"/>
      <c r="B168" s="37"/>
      <c r="C168" s="195" t="s">
        <v>495</v>
      </c>
      <c r="D168" s="195" t="s">
        <v>214</v>
      </c>
      <c r="E168" s="196" t="s">
        <v>2662</v>
      </c>
      <c r="F168" s="197" t="s">
        <v>2663</v>
      </c>
      <c r="G168" s="198" t="s">
        <v>1141</v>
      </c>
      <c r="H168" s="199">
        <v>1</v>
      </c>
      <c r="I168" s="200"/>
      <c r="J168" s="201">
        <f>ROUND(I168*H168,2)</f>
        <v>0</v>
      </c>
      <c r="K168" s="197" t="s">
        <v>21</v>
      </c>
      <c r="L168" s="41"/>
      <c r="M168" s="202" t="s">
        <v>21</v>
      </c>
      <c r="N168" s="203" t="s">
        <v>44</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658</v>
      </c>
      <c r="AT168" s="206" t="s">
        <v>214</v>
      </c>
      <c r="AU168" s="206" t="s">
        <v>81</v>
      </c>
      <c r="AY168" s="19" t="s">
        <v>212</v>
      </c>
      <c r="BE168" s="207">
        <f>IF(N168="základní",J168,0)</f>
        <v>0</v>
      </c>
      <c r="BF168" s="207">
        <f>IF(N168="snížená",J168,0)</f>
        <v>0</v>
      </c>
      <c r="BG168" s="207">
        <f>IF(N168="zákl. přenesená",J168,0)</f>
        <v>0</v>
      </c>
      <c r="BH168" s="207">
        <f>IF(N168="sníž. přenesená",J168,0)</f>
        <v>0</v>
      </c>
      <c r="BI168" s="207">
        <f>IF(N168="nulová",J168,0)</f>
        <v>0</v>
      </c>
      <c r="BJ168" s="19" t="s">
        <v>79</v>
      </c>
      <c r="BK168" s="207">
        <f>ROUND(I168*H168,2)</f>
        <v>0</v>
      </c>
      <c r="BL168" s="19" t="s">
        <v>658</v>
      </c>
      <c r="BM168" s="206" t="s">
        <v>946</v>
      </c>
    </row>
    <row r="169" spans="1:65" s="2" customFormat="1" ht="16.5" customHeight="1">
      <c r="A169" s="36"/>
      <c r="B169" s="37"/>
      <c r="C169" s="195" t="s">
        <v>500</v>
      </c>
      <c r="D169" s="195" t="s">
        <v>214</v>
      </c>
      <c r="E169" s="196" t="s">
        <v>2664</v>
      </c>
      <c r="F169" s="197" t="s">
        <v>2665</v>
      </c>
      <c r="G169" s="198" t="s">
        <v>1141</v>
      </c>
      <c r="H169" s="199">
        <v>1</v>
      </c>
      <c r="I169" s="200"/>
      <c r="J169" s="201">
        <f>ROUND(I169*H169,2)</f>
        <v>0</v>
      </c>
      <c r="K169" s="197" t="s">
        <v>21</v>
      </c>
      <c r="L169" s="41"/>
      <c r="M169" s="202" t="s">
        <v>21</v>
      </c>
      <c r="N169" s="203" t="s">
        <v>44</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658</v>
      </c>
      <c r="AT169" s="206" t="s">
        <v>214</v>
      </c>
      <c r="AU169" s="206" t="s">
        <v>81</v>
      </c>
      <c r="AY169" s="19" t="s">
        <v>212</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658</v>
      </c>
      <c r="BM169" s="206" t="s">
        <v>956</v>
      </c>
    </row>
    <row r="170" spans="1:65" s="2" customFormat="1" ht="16.5" customHeight="1">
      <c r="A170" s="36"/>
      <c r="B170" s="37"/>
      <c r="C170" s="195" t="s">
        <v>508</v>
      </c>
      <c r="D170" s="195" t="s">
        <v>214</v>
      </c>
      <c r="E170" s="196" t="s">
        <v>2666</v>
      </c>
      <c r="F170" s="197" t="s">
        <v>2667</v>
      </c>
      <c r="G170" s="198" t="s">
        <v>1141</v>
      </c>
      <c r="H170" s="199">
        <v>1</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658</v>
      </c>
      <c r="AT170" s="206" t="s">
        <v>214</v>
      </c>
      <c r="AU170" s="206" t="s">
        <v>81</v>
      </c>
      <c r="AY170" s="19" t="s">
        <v>212</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658</v>
      </c>
      <c r="BM170" s="206" t="s">
        <v>989</v>
      </c>
    </row>
    <row r="171" spans="1:65" s="2" customFormat="1" ht="16.5" customHeight="1">
      <c r="A171" s="36"/>
      <c r="B171" s="37"/>
      <c r="C171" s="195" t="s">
        <v>513</v>
      </c>
      <c r="D171" s="195" t="s">
        <v>214</v>
      </c>
      <c r="E171" s="196" t="s">
        <v>2668</v>
      </c>
      <c r="F171" s="197" t="s">
        <v>2614</v>
      </c>
      <c r="G171" s="198" t="s">
        <v>1131</v>
      </c>
      <c r="H171" s="199">
        <v>10</v>
      </c>
      <c r="I171" s="200"/>
      <c r="J171" s="201">
        <f>ROUND(I171*H171,2)</f>
        <v>0</v>
      </c>
      <c r="K171" s="197" t="s">
        <v>21</v>
      </c>
      <c r="L171" s="41"/>
      <c r="M171" s="202" t="s">
        <v>21</v>
      </c>
      <c r="N171" s="203" t="s">
        <v>44</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658</v>
      </c>
      <c r="AT171" s="206" t="s">
        <v>214</v>
      </c>
      <c r="AU171" s="206" t="s">
        <v>81</v>
      </c>
      <c r="AY171" s="19" t="s">
        <v>212</v>
      </c>
      <c r="BE171" s="207">
        <f>IF(N171="základní",J171,0)</f>
        <v>0</v>
      </c>
      <c r="BF171" s="207">
        <f>IF(N171="snížená",J171,0)</f>
        <v>0</v>
      </c>
      <c r="BG171" s="207">
        <f>IF(N171="zákl. přenesená",J171,0)</f>
        <v>0</v>
      </c>
      <c r="BH171" s="207">
        <f>IF(N171="sníž. přenesená",J171,0)</f>
        <v>0</v>
      </c>
      <c r="BI171" s="207">
        <f>IF(N171="nulová",J171,0)</f>
        <v>0</v>
      </c>
      <c r="BJ171" s="19" t="s">
        <v>79</v>
      </c>
      <c r="BK171" s="207">
        <f>ROUND(I171*H171,2)</f>
        <v>0</v>
      </c>
      <c r="BL171" s="19" t="s">
        <v>658</v>
      </c>
      <c r="BM171" s="206" t="s">
        <v>1018</v>
      </c>
    </row>
    <row r="172" spans="1:65" s="12" customFormat="1" ht="25.9" customHeight="1">
      <c r="B172" s="179"/>
      <c r="C172" s="180"/>
      <c r="D172" s="181" t="s">
        <v>72</v>
      </c>
      <c r="E172" s="182" t="s">
        <v>2669</v>
      </c>
      <c r="F172" s="182" t="s">
        <v>2670</v>
      </c>
      <c r="G172" s="180"/>
      <c r="H172" s="180"/>
      <c r="I172" s="183"/>
      <c r="J172" s="184">
        <f>BK172</f>
        <v>0</v>
      </c>
      <c r="K172" s="180"/>
      <c r="L172" s="185"/>
      <c r="M172" s="186"/>
      <c r="N172" s="187"/>
      <c r="O172" s="187"/>
      <c r="P172" s="188">
        <f>P173+P175+P179</f>
        <v>0</v>
      </c>
      <c r="Q172" s="187"/>
      <c r="R172" s="188">
        <f>R173+R175+R179</f>
        <v>0</v>
      </c>
      <c r="S172" s="187"/>
      <c r="T172" s="189">
        <f>T173+T175+T179</f>
        <v>0</v>
      </c>
      <c r="AR172" s="190" t="s">
        <v>79</v>
      </c>
      <c r="AT172" s="191" t="s">
        <v>72</v>
      </c>
      <c r="AU172" s="191" t="s">
        <v>73</v>
      </c>
      <c r="AY172" s="190" t="s">
        <v>212</v>
      </c>
      <c r="BK172" s="192">
        <f>BK173+BK175+BK179</f>
        <v>0</v>
      </c>
    </row>
    <row r="173" spans="1:65" s="12" customFormat="1" ht="22.9" customHeight="1">
      <c r="B173" s="179"/>
      <c r="C173" s="180"/>
      <c r="D173" s="181" t="s">
        <v>72</v>
      </c>
      <c r="E173" s="193" t="s">
        <v>2597</v>
      </c>
      <c r="F173" s="193" t="s">
        <v>2598</v>
      </c>
      <c r="G173" s="180"/>
      <c r="H173" s="180"/>
      <c r="I173" s="183"/>
      <c r="J173" s="194">
        <f>BK173</f>
        <v>0</v>
      </c>
      <c r="K173" s="180"/>
      <c r="L173" s="185"/>
      <c r="M173" s="186"/>
      <c r="N173" s="187"/>
      <c r="O173" s="187"/>
      <c r="P173" s="188">
        <f>P174</f>
        <v>0</v>
      </c>
      <c r="Q173" s="187"/>
      <c r="R173" s="188">
        <f>R174</f>
        <v>0</v>
      </c>
      <c r="S173" s="187"/>
      <c r="T173" s="189">
        <f>T174</f>
        <v>0</v>
      </c>
      <c r="AR173" s="190" t="s">
        <v>79</v>
      </c>
      <c r="AT173" s="191" t="s">
        <v>72</v>
      </c>
      <c r="AU173" s="191" t="s">
        <v>79</v>
      </c>
      <c r="AY173" s="190" t="s">
        <v>212</v>
      </c>
      <c r="BK173" s="192">
        <f>BK174</f>
        <v>0</v>
      </c>
    </row>
    <row r="174" spans="1:65" s="2" customFormat="1" ht="16.5" customHeight="1">
      <c r="A174" s="36"/>
      <c r="B174" s="37"/>
      <c r="C174" s="195" t="s">
        <v>518</v>
      </c>
      <c r="D174" s="195" t="s">
        <v>214</v>
      </c>
      <c r="E174" s="196" t="s">
        <v>2671</v>
      </c>
      <c r="F174" s="197" t="s">
        <v>2672</v>
      </c>
      <c r="G174" s="198" t="s">
        <v>2673</v>
      </c>
      <c r="H174" s="199">
        <v>10</v>
      </c>
      <c r="I174" s="200"/>
      <c r="J174" s="201">
        <f>ROUND(I174*H174,2)</f>
        <v>0</v>
      </c>
      <c r="K174" s="197" t="s">
        <v>21</v>
      </c>
      <c r="L174" s="41"/>
      <c r="M174" s="202" t="s">
        <v>21</v>
      </c>
      <c r="N174" s="203" t="s">
        <v>44</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658</v>
      </c>
      <c r="AT174" s="206" t="s">
        <v>214</v>
      </c>
      <c r="AU174" s="206" t="s">
        <v>81</v>
      </c>
      <c r="AY174" s="19" t="s">
        <v>212</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658</v>
      </c>
      <c r="BM174" s="206" t="s">
        <v>1057</v>
      </c>
    </row>
    <row r="175" spans="1:65" s="12" customFormat="1" ht="22.9" customHeight="1">
      <c r="B175" s="179"/>
      <c r="C175" s="180"/>
      <c r="D175" s="181" t="s">
        <v>72</v>
      </c>
      <c r="E175" s="193" t="s">
        <v>2605</v>
      </c>
      <c r="F175" s="193" t="s">
        <v>2606</v>
      </c>
      <c r="G175" s="180"/>
      <c r="H175" s="180"/>
      <c r="I175" s="183"/>
      <c r="J175" s="194">
        <f>BK175</f>
        <v>0</v>
      </c>
      <c r="K175" s="180"/>
      <c r="L175" s="185"/>
      <c r="M175" s="186"/>
      <c r="N175" s="187"/>
      <c r="O175" s="187"/>
      <c r="P175" s="188">
        <f>SUM(P176:P178)</f>
        <v>0</v>
      </c>
      <c r="Q175" s="187"/>
      <c r="R175" s="188">
        <f>SUM(R176:R178)</f>
        <v>0</v>
      </c>
      <c r="S175" s="187"/>
      <c r="T175" s="189">
        <f>SUM(T176:T178)</f>
        <v>0</v>
      </c>
      <c r="AR175" s="190" t="s">
        <v>79</v>
      </c>
      <c r="AT175" s="191" t="s">
        <v>72</v>
      </c>
      <c r="AU175" s="191" t="s">
        <v>79</v>
      </c>
      <c r="AY175" s="190" t="s">
        <v>212</v>
      </c>
      <c r="BK175" s="192">
        <f>SUM(BK176:BK178)</f>
        <v>0</v>
      </c>
    </row>
    <row r="176" spans="1:65" s="2" customFormat="1" ht="16.5" customHeight="1">
      <c r="A176" s="36"/>
      <c r="B176" s="37"/>
      <c r="C176" s="195" t="s">
        <v>525</v>
      </c>
      <c r="D176" s="195" t="s">
        <v>214</v>
      </c>
      <c r="E176" s="196" t="s">
        <v>2674</v>
      </c>
      <c r="F176" s="197" t="s">
        <v>2675</v>
      </c>
      <c r="G176" s="198" t="s">
        <v>146</v>
      </c>
      <c r="H176" s="199">
        <v>90</v>
      </c>
      <c r="I176" s="200"/>
      <c r="J176" s="201">
        <f>ROUND(I176*H176,2)</f>
        <v>0</v>
      </c>
      <c r="K176" s="197" t="s">
        <v>21</v>
      </c>
      <c r="L176" s="41"/>
      <c r="M176" s="202" t="s">
        <v>21</v>
      </c>
      <c r="N176" s="203" t="s">
        <v>44</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658</v>
      </c>
      <c r="AT176" s="206" t="s">
        <v>214</v>
      </c>
      <c r="AU176" s="206" t="s">
        <v>81</v>
      </c>
      <c r="AY176" s="19" t="s">
        <v>212</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658</v>
      </c>
      <c r="BM176" s="206" t="s">
        <v>1070</v>
      </c>
    </row>
    <row r="177" spans="1:65" s="2" customFormat="1" ht="16.5" customHeight="1">
      <c r="A177" s="36"/>
      <c r="B177" s="37"/>
      <c r="C177" s="195" t="s">
        <v>529</v>
      </c>
      <c r="D177" s="195" t="s">
        <v>214</v>
      </c>
      <c r="E177" s="196" t="s">
        <v>2676</v>
      </c>
      <c r="F177" s="197" t="s">
        <v>2633</v>
      </c>
      <c r="G177" s="198" t="s">
        <v>1148</v>
      </c>
      <c r="H177" s="199">
        <v>1</v>
      </c>
      <c r="I177" s="200"/>
      <c r="J177" s="201">
        <f>ROUND(I177*H177,2)</f>
        <v>0</v>
      </c>
      <c r="K177" s="197" t="s">
        <v>21</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658</v>
      </c>
      <c r="AT177" s="206" t="s">
        <v>214</v>
      </c>
      <c r="AU177" s="206" t="s">
        <v>81</v>
      </c>
      <c r="AY177" s="19" t="s">
        <v>212</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658</v>
      </c>
      <c r="BM177" s="206" t="s">
        <v>1081</v>
      </c>
    </row>
    <row r="178" spans="1:65" s="2" customFormat="1" ht="16.5" customHeight="1">
      <c r="A178" s="36"/>
      <c r="B178" s="37"/>
      <c r="C178" s="195" t="s">
        <v>536</v>
      </c>
      <c r="D178" s="195" t="s">
        <v>214</v>
      </c>
      <c r="E178" s="196" t="s">
        <v>2677</v>
      </c>
      <c r="F178" s="197" t="s">
        <v>2609</v>
      </c>
      <c r="G178" s="198" t="s">
        <v>2673</v>
      </c>
      <c r="H178" s="199">
        <v>7</v>
      </c>
      <c r="I178" s="200"/>
      <c r="J178" s="201">
        <f>ROUND(I178*H178,2)</f>
        <v>0</v>
      </c>
      <c r="K178" s="197" t="s">
        <v>21</v>
      </c>
      <c r="L178" s="41"/>
      <c r="M178" s="202" t="s">
        <v>21</v>
      </c>
      <c r="N178" s="203" t="s">
        <v>44</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658</v>
      </c>
      <c r="AT178" s="206" t="s">
        <v>214</v>
      </c>
      <c r="AU178" s="206" t="s">
        <v>81</v>
      </c>
      <c r="AY178" s="19" t="s">
        <v>212</v>
      </c>
      <c r="BE178" s="207">
        <f>IF(N178="základní",J178,0)</f>
        <v>0</v>
      </c>
      <c r="BF178" s="207">
        <f>IF(N178="snížená",J178,0)</f>
        <v>0</v>
      </c>
      <c r="BG178" s="207">
        <f>IF(N178="zákl. přenesená",J178,0)</f>
        <v>0</v>
      </c>
      <c r="BH178" s="207">
        <f>IF(N178="sníž. přenesená",J178,0)</f>
        <v>0</v>
      </c>
      <c r="BI178" s="207">
        <f>IF(N178="nulová",J178,0)</f>
        <v>0</v>
      </c>
      <c r="BJ178" s="19" t="s">
        <v>79</v>
      </c>
      <c r="BK178" s="207">
        <f>ROUND(I178*H178,2)</f>
        <v>0</v>
      </c>
      <c r="BL178" s="19" t="s">
        <v>658</v>
      </c>
      <c r="BM178" s="206" t="s">
        <v>1100</v>
      </c>
    </row>
    <row r="179" spans="1:65" s="12" customFormat="1" ht="22.9" customHeight="1">
      <c r="B179" s="179"/>
      <c r="C179" s="180"/>
      <c r="D179" s="181" t="s">
        <v>72</v>
      </c>
      <c r="E179" s="193" t="s">
        <v>2610</v>
      </c>
      <c r="F179" s="193" t="s">
        <v>2611</v>
      </c>
      <c r="G179" s="180"/>
      <c r="H179" s="180"/>
      <c r="I179" s="183"/>
      <c r="J179" s="194">
        <f>BK179</f>
        <v>0</v>
      </c>
      <c r="K179" s="180"/>
      <c r="L179" s="185"/>
      <c r="M179" s="186"/>
      <c r="N179" s="187"/>
      <c r="O179" s="187"/>
      <c r="P179" s="188">
        <f>SUM(P180:P181)</f>
        <v>0</v>
      </c>
      <c r="Q179" s="187"/>
      <c r="R179" s="188">
        <f>SUM(R180:R181)</f>
        <v>0</v>
      </c>
      <c r="S179" s="187"/>
      <c r="T179" s="189">
        <f>SUM(T180:T181)</f>
        <v>0</v>
      </c>
      <c r="AR179" s="190" t="s">
        <v>79</v>
      </c>
      <c r="AT179" s="191" t="s">
        <v>72</v>
      </c>
      <c r="AU179" s="191" t="s">
        <v>79</v>
      </c>
      <c r="AY179" s="190" t="s">
        <v>212</v>
      </c>
      <c r="BK179" s="192">
        <f>SUM(BK180:BK181)</f>
        <v>0</v>
      </c>
    </row>
    <row r="180" spans="1:65" s="2" customFormat="1" ht="16.5" customHeight="1">
      <c r="A180" s="36"/>
      <c r="B180" s="37"/>
      <c r="C180" s="195" t="s">
        <v>543</v>
      </c>
      <c r="D180" s="195" t="s">
        <v>214</v>
      </c>
      <c r="E180" s="196" t="s">
        <v>2678</v>
      </c>
      <c r="F180" s="197" t="s">
        <v>2679</v>
      </c>
      <c r="G180" s="198" t="s">
        <v>1141</v>
      </c>
      <c r="H180" s="199">
        <v>1</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658</v>
      </c>
      <c r="AT180" s="206" t="s">
        <v>214</v>
      </c>
      <c r="AU180" s="206" t="s">
        <v>81</v>
      </c>
      <c r="AY180" s="19" t="s">
        <v>212</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658</v>
      </c>
      <c r="BM180" s="206" t="s">
        <v>1112</v>
      </c>
    </row>
    <row r="181" spans="1:65" s="2" customFormat="1" ht="16.5" customHeight="1">
      <c r="A181" s="36"/>
      <c r="B181" s="37"/>
      <c r="C181" s="195" t="s">
        <v>548</v>
      </c>
      <c r="D181" s="195" t="s">
        <v>214</v>
      </c>
      <c r="E181" s="196" t="s">
        <v>2680</v>
      </c>
      <c r="F181" s="197" t="s">
        <v>2681</v>
      </c>
      <c r="G181" s="198" t="s">
        <v>1148</v>
      </c>
      <c r="H181" s="199">
        <v>1</v>
      </c>
      <c r="I181" s="200"/>
      <c r="J181" s="201">
        <f>ROUND(I181*H181,2)</f>
        <v>0</v>
      </c>
      <c r="K181" s="197" t="s">
        <v>21</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658</v>
      </c>
      <c r="AT181" s="206" t="s">
        <v>214</v>
      </c>
      <c r="AU181" s="206" t="s">
        <v>81</v>
      </c>
      <c r="AY181" s="19" t="s">
        <v>212</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658</v>
      </c>
      <c r="BM181" s="206" t="s">
        <v>1133</v>
      </c>
    </row>
    <row r="182" spans="1:65" s="12" customFormat="1" ht="25.9" customHeight="1">
      <c r="B182" s="179"/>
      <c r="C182" s="180"/>
      <c r="D182" s="181" t="s">
        <v>72</v>
      </c>
      <c r="E182" s="182" t="s">
        <v>2682</v>
      </c>
      <c r="F182" s="182" t="s">
        <v>2683</v>
      </c>
      <c r="G182" s="180"/>
      <c r="H182" s="180"/>
      <c r="I182" s="183"/>
      <c r="J182" s="184">
        <f>BK182</f>
        <v>0</v>
      </c>
      <c r="K182" s="180"/>
      <c r="L182" s="185"/>
      <c r="M182" s="186"/>
      <c r="N182" s="187"/>
      <c r="O182" s="187"/>
      <c r="P182" s="188">
        <f>P183+P189+P193</f>
        <v>0</v>
      </c>
      <c r="Q182" s="187"/>
      <c r="R182" s="188">
        <f>R183+R189+R193</f>
        <v>0</v>
      </c>
      <c r="S182" s="187"/>
      <c r="T182" s="189">
        <f>T183+T189+T193</f>
        <v>0</v>
      </c>
      <c r="AR182" s="190" t="s">
        <v>79</v>
      </c>
      <c r="AT182" s="191" t="s">
        <v>72</v>
      </c>
      <c r="AU182" s="191" t="s">
        <v>73</v>
      </c>
      <c r="AY182" s="190" t="s">
        <v>212</v>
      </c>
      <c r="BK182" s="192">
        <f>BK183+BK189+BK193</f>
        <v>0</v>
      </c>
    </row>
    <row r="183" spans="1:65" s="12" customFormat="1" ht="22.9" customHeight="1">
      <c r="B183" s="179"/>
      <c r="C183" s="180"/>
      <c r="D183" s="181" t="s">
        <v>72</v>
      </c>
      <c r="E183" s="193" t="s">
        <v>2597</v>
      </c>
      <c r="F183" s="193" t="s">
        <v>2598</v>
      </c>
      <c r="G183" s="180"/>
      <c r="H183" s="180"/>
      <c r="I183" s="183"/>
      <c r="J183" s="194">
        <f>BK183</f>
        <v>0</v>
      </c>
      <c r="K183" s="180"/>
      <c r="L183" s="185"/>
      <c r="M183" s="186"/>
      <c r="N183" s="187"/>
      <c r="O183" s="187"/>
      <c r="P183" s="188">
        <f>SUM(P184:P188)</f>
        <v>0</v>
      </c>
      <c r="Q183" s="187"/>
      <c r="R183" s="188">
        <f>SUM(R184:R188)</f>
        <v>0</v>
      </c>
      <c r="S183" s="187"/>
      <c r="T183" s="189">
        <f>SUM(T184:T188)</f>
        <v>0</v>
      </c>
      <c r="AR183" s="190" t="s">
        <v>79</v>
      </c>
      <c r="AT183" s="191" t="s">
        <v>72</v>
      </c>
      <c r="AU183" s="191" t="s">
        <v>79</v>
      </c>
      <c r="AY183" s="190" t="s">
        <v>212</v>
      </c>
      <c r="BK183" s="192">
        <f>SUM(BK184:BK188)</f>
        <v>0</v>
      </c>
    </row>
    <row r="184" spans="1:65" s="2" customFormat="1" ht="33" customHeight="1">
      <c r="A184" s="36"/>
      <c r="B184" s="37"/>
      <c r="C184" s="195" t="s">
        <v>554</v>
      </c>
      <c r="D184" s="195" t="s">
        <v>214</v>
      </c>
      <c r="E184" s="196" t="s">
        <v>2684</v>
      </c>
      <c r="F184" s="197" t="s">
        <v>2685</v>
      </c>
      <c r="G184" s="198" t="s">
        <v>1141</v>
      </c>
      <c r="H184" s="199">
        <v>1</v>
      </c>
      <c r="I184" s="200"/>
      <c r="J184" s="201">
        <f>ROUND(I184*H184,2)</f>
        <v>0</v>
      </c>
      <c r="K184" s="197" t="s">
        <v>21</v>
      </c>
      <c r="L184" s="41"/>
      <c r="M184" s="202" t="s">
        <v>21</v>
      </c>
      <c r="N184" s="203" t="s">
        <v>44</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658</v>
      </c>
      <c r="AT184" s="206" t="s">
        <v>214</v>
      </c>
      <c r="AU184" s="206" t="s">
        <v>81</v>
      </c>
      <c r="AY184" s="19" t="s">
        <v>212</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658</v>
      </c>
      <c r="BM184" s="206" t="s">
        <v>1145</v>
      </c>
    </row>
    <row r="185" spans="1:65" s="2" customFormat="1" ht="16.5" customHeight="1">
      <c r="A185" s="36"/>
      <c r="B185" s="37"/>
      <c r="C185" s="195" t="s">
        <v>564</v>
      </c>
      <c r="D185" s="195" t="s">
        <v>214</v>
      </c>
      <c r="E185" s="196" t="s">
        <v>2686</v>
      </c>
      <c r="F185" s="197" t="s">
        <v>2687</v>
      </c>
      <c r="G185" s="198" t="s">
        <v>1141</v>
      </c>
      <c r="H185" s="199">
        <v>1</v>
      </c>
      <c r="I185" s="200"/>
      <c r="J185" s="201">
        <f>ROUND(I185*H185,2)</f>
        <v>0</v>
      </c>
      <c r="K185" s="197" t="s">
        <v>21</v>
      </c>
      <c r="L185" s="41"/>
      <c r="M185" s="202" t="s">
        <v>21</v>
      </c>
      <c r="N185" s="203" t="s">
        <v>44</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658</v>
      </c>
      <c r="AT185" s="206" t="s">
        <v>214</v>
      </c>
      <c r="AU185" s="206" t="s">
        <v>81</v>
      </c>
      <c r="AY185" s="19" t="s">
        <v>212</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658</v>
      </c>
      <c r="BM185" s="206" t="s">
        <v>1159</v>
      </c>
    </row>
    <row r="186" spans="1:65" s="2" customFormat="1" ht="16.5" customHeight="1">
      <c r="A186" s="36"/>
      <c r="B186" s="37"/>
      <c r="C186" s="195" t="s">
        <v>580</v>
      </c>
      <c r="D186" s="195" t="s">
        <v>214</v>
      </c>
      <c r="E186" s="196" t="s">
        <v>2688</v>
      </c>
      <c r="F186" s="197" t="s">
        <v>2689</v>
      </c>
      <c r="G186" s="198" t="s">
        <v>1141</v>
      </c>
      <c r="H186" s="199">
        <v>1</v>
      </c>
      <c r="I186" s="200"/>
      <c r="J186" s="201">
        <f>ROUND(I186*H186,2)</f>
        <v>0</v>
      </c>
      <c r="K186" s="197" t="s">
        <v>21</v>
      </c>
      <c r="L186" s="41"/>
      <c r="M186" s="202" t="s">
        <v>21</v>
      </c>
      <c r="N186" s="203" t="s">
        <v>44</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658</v>
      </c>
      <c r="AT186" s="206" t="s">
        <v>214</v>
      </c>
      <c r="AU186" s="206" t="s">
        <v>81</v>
      </c>
      <c r="AY186" s="19" t="s">
        <v>212</v>
      </c>
      <c r="BE186" s="207">
        <f>IF(N186="základní",J186,0)</f>
        <v>0</v>
      </c>
      <c r="BF186" s="207">
        <f>IF(N186="snížená",J186,0)</f>
        <v>0</v>
      </c>
      <c r="BG186" s="207">
        <f>IF(N186="zákl. přenesená",J186,0)</f>
        <v>0</v>
      </c>
      <c r="BH186" s="207">
        <f>IF(N186="sníž. přenesená",J186,0)</f>
        <v>0</v>
      </c>
      <c r="BI186" s="207">
        <f>IF(N186="nulová",J186,0)</f>
        <v>0</v>
      </c>
      <c r="BJ186" s="19" t="s">
        <v>79</v>
      </c>
      <c r="BK186" s="207">
        <f>ROUND(I186*H186,2)</f>
        <v>0</v>
      </c>
      <c r="BL186" s="19" t="s">
        <v>658</v>
      </c>
      <c r="BM186" s="206" t="s">
        <v>1175</v>
      </c>
    </row>
    <row r="187" spans="1:65" s="2" customFormat="1" ht="16.5" customHeight="1">
      <c r="A187" s="36"/>
      <c r="B187" s="37"/>
      <c r="C187" s="195" t="s">
        <v>585</v>
      </c>
      <c r="D187" s="195" t="s">
        <v>214</v>
      </c>
      <c r="E187" s="196" t="s">
        <v>2690</v>
      </c>
      <c r="F187" s="197" t="s">
        <v>2691</v>
      </c>
      <c r="G187" s="198" t="s">
        <v>1141</v>
      </c>
      <c r="H187" s="199">
        <v>1</v>
      </c>
      <c r="I187" s="200"/>
      <c r="J187" s="201">
        <f>ROUND(I187*H187,2)</f>
        <v>0</v>
      </c>
      <c r="K187" s="197" t="s">
        <v>21</v>
      </c>
      <c r="L187" s="41"/>
      <c r="M187" s="202" t="s">
        <v>21</v>
      </c>
      <c r="N187" s="203" t="s">
        <v>44</v>
      </c>
      <c r="O187" s="66"/>
      <c r="P187" s="204">
        <f>O187*H187</f>
        <v>0</v>
      </c>
      <c r="Q187" s="204">
        <v>0</v>
      </c>
      <c r="R187" s="204">
        <f>Q187*H187</f>
        <v>0</v>
      </c>
      <c r="S187" s="204">
        <v>0</v>
      </c>
      <c r="T187" s="205">
        <f>S187*H187</f>
        <v>0</v>
      </c>
      <c r="U187" s="36"/>
      <c r="V187" s="36"/>
      <c r="W187" s="36"/>
      <c r="X187" s="36"/>
      <c r="Y187" s="36"/>
      <c r="Z187" s="36"/>
      <c r="AA187" s="36"/>
      <c r="AB187" s="36"/>
      <c r="AC187" s="36"/>
      <c r="AD187" s="36"/>
      <c r="AE187" s="36"/>
      <c r="AR187" s="206" t="s">
        <v>658</v>
      </c>
      <c r="AT187" s="206" t="s">
        <v>214</v>
      </c>
      <c r="AU187" s="206" t="s">
        <v>81</v>
      </c>
      <c r="AY187" s="19" t="s">
        <v>212</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658</v>
      </c>
      <c r="BM187" s="206" t="s">
        <v>1190</v>
      </c>
    </row>
    <row r="188" spans="1:65" s="2" customFormat="1" ht="16.5" customHeight="1">
      <c r="A188" s="36"/>
      <c r="B188" s="37"/>
      <c r="C188" s="195" t="s">
        <v>590</v>
      </c>
      <c r="D188" s="195" t="s">
        <v>214</v>
      </c>
      <c r="E188" s="196" t="s">
        <v>2692</v>
      </c>
      <c r="F188" s="197" t="s">
        <v>2601</v>
      </c>
      <c r="G188" s="198" t="s">
        <v>1141</v>
      </c>
      <c r="H188" s="199">
        <v>1</v>
      </c>
      <c r="I188" s="200"/>
      <c r="J188" s="201">
        <f>ROUND(I188*H188,2)</f>
        <v>0</v>
      </c>
      <c r="K188" s="197" t="s">
        <v>21</v>
      </c>
      <c r="L188" s="41"/>
      <c r="M188" s="202" t="s">
        <v>21</v>
      </c>
      <c r="N188" s="203" t="s">
        <v>44</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658</v>
      </c>
      <c r="AT188" s="206" t="s">
        <v>214</v>
      </c>
      <c r="AU188" s="206" t="s">
        <v>81</v>
      </c>
      <c r="AY188" s="19" t="s">
        <v>212</v>
      </c>
      <c r="BE188" s="207">
        <f>IF(N188="základní",J188,0)</f>
        <v>0</v>
      </c>
      <c r="BF188" s="207">
        <f>IF(N188="snížená",J188,0)</f>
        <v>0</v>
      </c>
      <c r="BG188" s="207">
        <f>IF(N188="zákl. přenesená",J188,0)</f>
        <v>0</v>
      </c>
      <c r="BH188" s="207">
        <f>IF(N188="sníž. přenesená",J188,0)</f>
        <v>0</v>
      </c>
      <c r="BI188" s="207">
        <f>IF(N188="nulová",J188,0)</f>
        <v>0</v>
      </c>
      <c r="BJ188" s="19" t="s">
        <v>79</v>
      </c>
      <c r="BK188" s="207">
        <f>ROUND(I188*H188,2)</f>
        <v>0</v>
      </c>
      <c r="BL188" s="19" t="s">
        <v>658</v>
      </c>
      <c r="BM188" s="206" t="s">
        <v>1199</v>
      </c>
    </row>
    <row r="189" spans="1:65" s="12" customFormat="1" ht="22.9" customHeight="1">
      <c r="B189" s="179"/>
      <c r="C189" s="180"/>
      <c r="D189" s="181" t="s">
        <v>72</v>
      </c>
      <c r="E189" s="193" t="s">
        <v>2605</v>
      </c>
      <c r="F189" s="193" t="s">
        <v>2606</v>
      </c>
      <c r="G189" s="180"/>
      <c r="H189" s="180"/>
      <c r="I189" s="183"/>
      <c r="J189" s="194">
        <f>BK189</f>
        <v>0</v>
      </c>
      <c r="K189" s="180"/>
      <c r="L189" s="185"/>
      <c r="M189" s="186"/>
      <c r="N189" s="187"/>
      <c r="O189" s="187"/>
      <c r="P189" s="188">
        <f>SUM(P190:P192)</f>
        <v>0</v>
      </c>
      <c r="Q189" s="187"/>
      <c r="R189" s="188">
        <f>SUM(R190:R192)</f>
        <v>0</v>
      </c>
      <c r="S189" s="187"/>
      <c r="T189" s="189">
        <f>SUM(T190:T192)</f>
        <v>0</v>
      </c>
      <c r="AR189" s="190" t="s">
        <v>79</v>
      </c>
      <c r="AT189" s="191" t="s">
        <v>72</v>
      </c>
      <c r="AU189" s="191" t="s">
        <v>79</v>
      </c>
      <c r="AY189" s="190" t="s">
        <v>212</v>
      </c>
      <c r="BK189" s="192">
        <f>SUM(BK190:BK192)</f>
        <v>0</v>
      </c>
    </row>
    <row r="190" spans="1:65" s="2" customFormat="1" ht="16.5" customHeight="1">
      <c r="A190" s="36"/>
      <c r="B190" s="37"/>
      <c r="C190" s="195" t="s">
        <v>595</v>
      </c>
      <c r="D190" s="195" t="s">
        <v>214</v>
      </c>
      <c r="E190" s="196" t="s">
        <v>2693</v>
      </c>
      <c r="F190" s="197" t="s">
        <v>2694</v>
      </c>
      <c r="G190" s="198" t="s">
        <v>146</v>
      </c>
      <c r="H190" s="199">
        <v>80</v>
      </c>
      <c r="I190" s="200"/>
      <c r="J190" s="201">
        <f>ROUND(I190*H190,2)</f>
        <v>0</v>
      </c>
      <c r="K190" s="197" t="s">
        <v>21</v>
      </c>
      <c r="L190" s="41"/>
      <c r="M190" s="202" t="s">
        <v>21</v>
      </c>
      <c r="N190" s="203" t="s">
        <v>44</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658</v>
      </c>
      <c r="AT190" s="206" t="s">
        <v>214</v>
      </c>
      <c r="AU190" s="206" t="s">
        <v>81</v>
      </c>
      <c r="AY190" s="19" t="s">
        <v>212</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658</v>
      </c>
      <c r="BM190" s="206" t="s">
        <v>1215</v>
      </c>
    </row>
    <row r="191" spans="1:65" s="2" customFormat="1" ht="16.5" customHeight="1">
      <c r="A191" s="36"/>
      <c r="B191" s="37"/>
      <c r="C191" s="195" t="s">
        <v>600</v>
      </c>
      <c r="D191" s="195" t="s">
        <v>214</v>
      </c>
      <c r="E191" s="196" t="s">
        <v>2695</v>
      </c>
      <c r="F191" s="197" t="s">
        <v>2633</v>
      </c>
      <c r="G191" s="198" t="s">
        <v>1148</v>
      </c>
      <c r="H191" s="199">
        <v>1</v>
      </c>
      <c r="I191" s="200"/>
      <c r="J191" s="201">
        <f>ROUND(I191*H191,2)</f>
        <v>0</v>
      </c>
      <c r="K191" s="197" t="s">
        <v>21</v>
      </c>
      <c r="L191" s="41"/>
      <c r="M191" s="202" t="s">
        <v>21</v>
      </c>
      <c r="N191" s="203" t="s">
        <v>44</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658</v>
      </c>
      <c r="AT191" s="206" t="s">
        <v>214</v>
      </c>
      <c r="AU191" s="206" t="s">
        <v>81</v>
      </c>
      <c r="AY191" s="19" t="s">
        <v>212</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658</v>
      </c>
      <c r="BM191" s="206" t="s">
        <v>1226</v>
      </c>
    </row>
    <row r="192" spans="1:65" s="2" customFormat="1" ht="16.5" customHeight="1">
      <c r="A192" s="36"/>
      <c r="B192" s="37"/>
      <c r="C192" s="195" t="s">
        <v>607</v>
      </c>
      <c r="D192" s="195" t="s">
        <v>214</v>
      </c>
      <c r="E192" s="196" t="s">
        <v>2696</v>
      </c>
      <c r="F192" s="197" t="s">
        <v>2609</v>
      </c>
      <c r="G192" s="198" t="s">
        <v>1131</v>
      </c>
      <c r="H192" s="199">
        <v>20</v>
      </c>
      <c r="I192" s="200"/>
      <c r="J192" s="201">
        <f>ROUND(I192*H192,2)</f>
        <v>0</v>
      </c>
      <c r="K192" s="197" t="s">
        <v>21</v>
      </c>
      <c r="L192" s="41"/>
      <c r="M192" s="202" t="s">
        <v>21</v>
      </c>
      <c r="N192" s="203" t="s">
        <v>44</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658</v>
      </c>
      <c r="AT192" s="206" t="s">
        <v>214</v>
      </c>
      <c r="AU192" s="206" t="s">
        <v>81</v>
      </c>
      <c r="AY192" s="19" t="s">
        <v>212</v>
      </c>
      <c r="BE192" s="207">
        <f>IF(N192="základní",J192,0)</f>
        <v>0</v>
      </c>
      <c r="BF192" s="207">
        <f>IF(N192="snížená",J192,0)</f>
        <v>0</v>
      </c>
      <c r="BG192" s="207">
        <f>IF(N192="zákl. přenesená",J192,0)</f>
        <v>0</v>
      </c>
      <c r="BH192" s="207">
        <f>IF(N192="sníž. přenesená",J192,0)</f>
        <v>0</v>
      </c>
      <c r="BI192" s="207">
        <f>IF(N192="nulová",J192,0)</f>
        <v>0</v>
      </c>
      <c r="BJ192" s="19" t="s">
        <v>79</v>
      </c>
      <c r="BK192" s="207">
        <f>ROUND(I192*H192,2)</f>
        <v>0</v>
      </c>
      <c r="BL192" s="19" t="s">
        <v>658</v>
      </c>
      <c r="BM192" s="206" t="s">
        <v>1237</v>
      </c>
    </row>
    <row r="193" spans="1:65" s="12" customFormat="1" ht="22.9" customHeight="1">
      <c r="B193" s="179"/>
      <c r="C193" s="180"/>
      <c r="D193" s="181" t="s">
        <v>72</v>
      </c>
      <c r="E193" s="193" t="s">
        <v>2610</v>
      </c>
      <c r="F193" s="193" t="s">
        <v>2611</v>
      </c>
      <c r="G193" s="180"/>
      <c r="H193" s="180"/>
      <c r="I193" s="183"/>
      <c r="J193" s="194">
        <f>BK193</f>
        <v>0</v>
      </c>
      <c r="K193" s="180"/>
      <c r="L193" s="185"/>
      <c r="M193" s="186"/>
      <c r="N193" s="187"/>
      <c r="O193" s="187"/>
      <c r="P193" s="188">
        <f>SUM(P194:P196)</f>
        <v>0</v>
      </c>
      <c r="Q193" s="187"/>
      <c r="R193" s="188">
        <f>SUM(R194:R196)</f>
        <v>0</v>
      </c>
      <c r="S193" s="187"/>
      <c r="T193" s="189">
        <f>SUM(T194:T196)</f>
        <v>0</v>
      </c>
      <c r="AR193" s="190" t="s">
        <v>79</v>
      </c>
      <c r="AT193" s="191" t="s">
        <v>72</v>
      </c>
      <c r="AU193" s="191" t="s">
        <v>79</v>
      </c>
      <c r="AY193" s="190" t="s">
        <v>212</v>
      </c>
      <c r="BK193" s="192">
        <f>SUM(BK194:BK196)</f>
        <v>0</v>
      </c>
    </row>
    <row r="194" spans="1:65" s="2" customFormat="1" ht="16.5" customHeight="1">
      <c r="A194" s="36"/>
      <c r="B194" s="37"/>
      <c r="C194" s="195" t="s">
        <v>612</v>
      </c>
      <c r="D194" s="195" t="s">
        <v>214</v>
      </c>
      <c r="E194" s="196" t="s">
        <v>2697</v>
      </c>
      <c r="F194" s="197" t="s">
        <v>2698</v>
      </c>
      <c r="G194" s="198" t="s">
        <v>2699</v>
      </c>
      <c r="H194" s="199">
        <v>1</v>
      </c>
      <c r="I194" s="200"/>
      <c r="J194" s="201">
        <f>ROUND(I194*H194,2)</f>
        <v>0</v>
      </c>
      <c r="K194" s="197" t="s">
        <v>21</v>
      </c>
      <c r="L194" s="41"/>
      <c r="M194" s="202" t="s">
        <v>21</v>
      </c>
      <c r="N194" s="203" t="s">
        <v>44</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658</v>
      </c>
      <c r="AT194" s="206" t="s">
        <v>214</v>
      </c>
      <c r="AU194" s="206" t="s">
        <v>81</v>
      </c>
      <c r="AY194" s="19" t="s">
        <v>212</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658</v>
      </c>
      <c r="BM194" s="206" t="s">
        <v>1252</v>
      </c>
    </row>
    <row r="195" spans="1:65" s="2" customFormat="1" ht="16.5" customHeight="1">
      <c r="A195" s="36"/>
      <c r="B195" s="37"/>
      <c r="C195" s="195" t="s">
        <v>617</v>
      </c>
      <c r="D195" s="195" t="s">
        <v>214</v>
      </c>
      <c r="E195" s="196" t="s">
        <v>2700</v>
      </c>
      <c r="F195" s="197" t="s">
        <v>2681</v>
      </c>
      <c r="G195" s="198" t="s">
        <v>2699</v>
      </c>
      <c r="H195" s="199">
        <v>1</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658</v>
      </c>
      <c r="AT195" s="206" t="s">
        <v>214</v>
      </c>
      <c r="AU195" s="206" t="s">
        <v>81</v>
      </c>
      <c r="AY195" s="19" t="s">
        <v>212</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658</v>
      </c>
      <c r="BM195" s="206" t="s">
        <v>1262</v>
      </c>
    </row>
    <row r="196" spans="1:65" s="2" customFormat="1" ht="16.5" customHeight="1">
      <c r="A196" s="36"/>
      <c r="B196" s="37"/>
      <c r="C196" s="195" t="s">
        <v>622</v>
      </c>
      <c r="D196" s="195" t="s">
        <v>214</v>
      </c>
      <c r="E196" s="196" t="s">
        <v>2701</v>
      </c>
      <c r="F196" s="197" t="s">
        <v>2702</v>
      </c>
      <c r="G196" s="198" t="s">
        <v>1141</v>
      </c>
      <c r="H196" s="199">
        <v>1</v>
      </c>
      <c r="I196" s="200"/>
      <c r="J196" s="201">
        <f>ROUND(I196*H196,2)</f>
        <v>0</v>
      </c>
      <c r="K196" s="197" t="s">
        <v>21</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658</v>
      </c>
      <c r="AT196" s="206" t="s">
        <v>214</v>
      </c>
      <c r="AU196" s="206" t="s">
        <v>81</v>
      </c>
      <c r="AY196" s="19" t="s">
        <v>212</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658</v>
      </c>
      <c r="BM196" s="206" t="s">
        <v>1278</v>
      </c>
    </row>
    <row r="197" spans="1:65" s="12" customFormat="1" ht="25.9" customHeight="1">
      <c r="B197" s="179"/>
      <c r="C197" s="180"/>
      <c r="D197" s="181" t="s">
        <v>72</v>
      </c>
      <c r="E197" s="182" t="s">
        <v>2703</v>
      </c>
      <c r="F197" s="182" t="s">
        <v>2704</v>
      </c>
      <c r="G197" s="180"/>
      <c r="H197" s="180"/>
      <c r="I197" s="183"/>
      <c r="J197" s="184">
        <f>BK197</f>
        <v>0</v>
      </c>
      <c r="K197" s="180"/>
      <c r="L197" s="185"/>
      <c r="M197" s="186"/>
      <c r="N197" s="187"/>
      <c r="O197" s="187"/>
      <c r="P197" s="188">
        <f>P198</f>
        <v>0</v>
      </c>
      <c r="Q197" s="187"/>
      <c r="R197" s="188">
        <f>R198</f>
        <v>0</v>
      </c>
      <c r="S197" s="187"/>
      <c r="T197" s="189">
        <f>T198</f>
        <v>0</v>
      </c>
      <c r="AR197" s="190" t="s">
        <v>79</v>
      </c>
      <c r="AT197" s="191" t="s">
        <v>72</v>
      </c>
      <c r="AU197" s="191" t="s">
        <v>73</v>
      </c>
      <c r="AY197" s="190" t="s">
        <v>212</v>
      </c>
      <c r="BK197" s="192">
        <f>BK198</f>
        <v>0</v>
      </c>
    </row>
    <row r="198" spans="1:65" s="12" customFormat="1" ht="22.9" customHeight="1">
      <c r="B198" s="179"/>
      <c r="C198" s="180"/>
      <c r="D198" s="181" t="s">
        <v>72</v>
      </c>
      <c r="E198" s="193" t="s">
        <v>2605</v>
      </c>
      <c r="F198" s="193" t="s">
        <v>2606</v>
      </c>
      <c r="G198" s="180"/>
      <c r="H198" s="180"/>
      <c r="I198" s="183"/>
      <c r="J198" s="194">
        <f>BK198</f>
        <v>0</v>
      </c>
      <c r="K198" s="180"/>
      <c r="L198" s="185"/>
      <c r="M198" s="186"/>
      <c r="N198" s="187"/>
      <c r="O198" s="187"/>
      <c r="P198" s="188">
        <f>SUM(P199:P213)</f>
        <v>0</v>
      </c>
      <c r="Q198" s="187"/>
      <c r="R198" s="188">
        <f>SUM(R199:R213)</f>
        <v>0</v>
      </c>
      <c r="S198" s="187"/>
      <c r="T198" s="189">
        <f>SUM(T199:T213)</f>
        <v>0</v>
      </c>
      <c r="AR198" s="190" t="s">
        <v>79</v>
      </c>
      <c r="AT198" s="191" t="s">
        <v>72</v>
      </c>
      <c r="AU198" s="191" t="s">
        <v>79</v>
      </c>
      <c r="AY198" s="190" t="s">
        <v>212</v>
      </c>
      <c r="BK198" s="192">
        <f>SUM(BK199:BK213)</f>
        <v>0</v>
      </c>
    </row>
    <row r="199" spans="1:65" s="2" customFormat="1" ht="16.5" customHeight="1">
      <c r="A199" s="36"/>
      <c r="B199" s="37"/>
      <c r="C199" s="195" t="s">
        <v>631</v>
      </c>
      <c r="D199" s="195" t="s">
        <v>214</v>
      </c>
      <c r="E199" s="196" t="s">
        <v>2705</v>
      </c>
      <c r="F199" s="197" t="s">
        <v>2706</v>
      </c>
      <c r="G199" s="198" t="s">
        <v>146</v>
      </c>
      <c r="H199" s="199">
        <v>20</v>
      </c>
      <c r="I199" s="200"/>
      <c r="J199" s="201">
        <f t="shared" ref="J199:J213" si="10">ROUND(I199*H199,2)</f>
        <v>0</v>
      </c>
      <c r="K199" s="197" t="s">
        <v>21</v>
      </c>
      <c r="L199" s="41"/>
      <c r="M199" s="202" t="s">
        <v>21</v>
      </c>
      <c r="N199" s="203" t="s">
        <v>44</v>
      </c>
      <c r="O199" s="66"/>
      <c r="P199" s="204">
        <f t="shared" ref="P199:P213" si="11">O199*H199</f>
        <v>0</v>
      </c>
      <c r="Q199" s="204">
        <v>0</v>
      </c>
      <c r="R199" s="204">
        <f t="shared" ref="R199:R213" si="12">Q199*H199</f>
        <v>0</v>
      </c>
      <c r="S199" s="204">
        <v>0</v>
      </c>
      <c r="T199" s="205">
        <f t="shared" ref="T199:T213" si="13">S199*H199</f>
        <v>0</v>
      </c>
      <c r="U199" s="36"/>
      <c r="V199" s="36"/>
      <c r="W199" s="36"/>
      <c r="X199" s="36"/>
      <c r="Y199" s="36"/>
      <c r="Z199" s="36"/>
      <c r="AA199" s="36"/>
      <c r="AB199" s="36"/>
      <c r="AC199" s="36"/>
      <c r="AD199" s="36"/>
      <c r="AE199" s="36"/>
      <c r="AR199" s="206" t="s">
        <v>658</v>
      </c>
      <c r="AT199" s="206" t="s">
        <v>214</v>
      </c>
      <c r="AU199" s="206" t="s">
        <v>81</v>
      </c>
      <c r="AY199" s="19" t="s">
        <v>212</v>
      </c>
      <c r="BE199" s="207">
        <f t="shared" ref="BE199:BE213" si="14">IF(N199="základní",J199,0)</f>
        <v>0</v>
      </c>
      <c r="BF199" s="207">
        <f t="shared" ref="BF199:BF213" si="15">IF(N199="snížená",J199,0)</f>
        <v>0</v>
      </c>
      <c r="BG199" s="207">
        <f t="shared" ref="BG199:BG213" si="16">IF(N199="zákl. přenesená",J199,0)</f>
        <v>0</v>
      </c>
      <c r="BH199" s="207">
        <f t="shared" ref="BH199:BH213" si="17">IF(N199="sníž. přenesená",J199,0)</f>
        <v>0</v>
      </c>
      <c r="BI199" s="207">
        <f t="shared" ref="BI199:BI213" si="18">IF(N199="nulová",J199,0)</f>
        <v>0</v>
      </c>
      <c r="BJ199" s="19" t="s">
        <v>79</v>
      </c>
      <c r="BK199" s="207">
        <f t="shared" ref="BK199:BK213" si="19">ROUND(I199*H199,2)</f>
        <v>0</v>
      </c>
      <c r="BL199" s="19" t="s">
        <v>658</v>
      </c>
      <c r="BM199" s="206" t="s">
        <v>1299</v>
      </c>
    </row>
    <row r="200" spans="1:65" s="2" customFormat="1" ht="16.5" customHeight="1">
      <c r="A200" s="36"/>
      <c r="B200" s="37"/>
      <c r="C200" s="195" t="s">
        <v>641</v>
      </c>
      <c r="D200" s="195" t="s">
        <v>214</v>
      </c>
      <c r="E200" s="196" t="s">
        <v>2707</v>
      </c>
      <c r="F200" s="197" t="s">
        <v>2708</v>
      </c>
      <c r="G200" s="198" t="s">
        <v>146</v>
      </c>
      <c r="H200" s="199">
        <v>15</v>
      </c>
      <c r="I200" s="200"/>
      <c r="J200" s="201">
        <f t="shared" si="10"/>
        <v>0</v>
      </c>
      <c r="K200" s="197" t="s">
        <v>21</v>
      </c>
      <c r="L200" s="41"/>
      <c r="M200" s="202" t="s">
        <v>21</v>
      </c>
      <c r="N200" s="203" t="s">
        <v>44</v>
      </c>
      <c r="O200" s="66"/>
      <c r="P200" s="204">
        <f t="shared" si="11"/>
        <v>0</v>
      </c>
      <c r="Q200" s="204">
        <v>0</v>
      </c>
      <c r="R200" s="204">
        <f t="shared" si="12"/>
        <v>0</v>
      </c>
      <c r="S200" s="204">
        <v>0</v>
      </c>
      <c r="T200" s="205">
        <f t="shared" si="13"/>
        <v>0</v>
      </c>
      <c r="U200" s="36"/>
      <c r="V200" s="36"/>
      <c r="W200" s="36"/>
      <c r="X200" s="36"/>
      <c r="Y200" s="36"/>
      <c r="Z200" s="36"/>
      <c r="AA200" s="36"/>
      <c r="AB200" s="36"/>
      <c r="AC200" s="36"/>
      <c r="AD200" s="36"/>
      <c r="AE200" s="36"/>
      <c r="AR200" s="206" t="s">
        <v>658</v>
      </c>
      <c r="AT200" s="206" t="s">
        <v>214</v>
      </c>
      <c r="AU200" s="206" t="s">
        <v>81</v>
      </c>
      <c r="AY200" s="19" t="s">
        <v>212</v>
      </c>
      <c r="BE200" s="207">
        <f t="shared" si="14"/>
        <v>0</v>
      </c>
      <c r="BF200" s="207">
        <f t="shared" si="15"/>
        <v>0</v>
      </c>
      <c r="BG200" s="207">
        <f t="shared" si="16"/>
        <v>0</v>
      </c>
      <c r="BH200" s="207">
        <f t="shared" si="17"/>
        <v>0</v>
      </c>
      <c r="BI200" s="207">
        <f t="shared" si="18"/>
        <v>0</v>
      </c>
      <c r="BJ200" s="19" t="s">
        <v>79</v>
      </c>
      <c r="BK200" s="207">
        <f t="shared" si="19"/>
        <v>0</v>
      </c>
      <c r="BL200" s="19" t="s">
        <v>658</v>
      </c>
      <c r="BM200" s="206" t="s">
        <v>1312</v>
      </c>
    </row>
    <row r="201" spans="1:65" s="2" customFormat="1" ht="16.5" customHeight="1">
      <c r="A201" s="36"/>
      <c r="B201" s="37"/>
      <c r="C201" s="195" t="s">
        <v>646</v>
      </c>
      <c r="D201" s="195" t="s">
        <v>214</v>
      </c>
      <c r="E201" s="196" t="s">
        <v>2709</v>
      </c>
      <c r="F201" s="197" t="s">
        <v>2710</v>
      </c>
      <c r="G201" s="198" t="s">
        <v>1141</v>
      </c>
      <c r="H201" s="199">
        <v>20</v>
      </c>
      <c r="I201" s="200"/>
      <c r="J201" s="201">
        <f t="shared" si="10"/>
        <v>0</v>
      </c>
      <c r="K201" s="197" t="s">
        <v>21</v>
      </c>
      <c r="L201" s="41"/>
      <c r="M201" s="202" t="s">
        <v>21</v>
      </c>
      <c r="N201" s="203" t="s">
        <v>44</v>
      </c>
      <c r="O201" s="66"/>
      <c r="P201" s="204">
        <f t="shared" si="11"/>
        <v>0</v>
      </c>
      <c r="Q201" s="204">
        <v>0</v>
      </c>
      <c r="R201" s="204">
        <f t="shared" si="12"/>
        <v>0</v>
      </c>
      <c r="S201" s="204">
        <v>0</v>
      </c>
      <c r="T201" s="205">
        <f t="shared" si="13"/>
        <v>0</v>
      </c>
      <c r="U201" s="36"/>
      <c r="V201" s="36"/>
      <c r="W201" s="36"/>
      <c r="X201" s="36"/>
      <c r="Y201" s="36"/>
      <c r="Z201" s="36"/>
      <c r="AA201" s="36"/>
      <c r="AB201" s="36"/>
      <c r="AC201" s="36"/>
      <c r="AD201" s="36"/>
      <c r="AE201" s="36"/>
      <c r="AR201" s="206" t="s">
        <v>658</v>
      </c>
      <c r="AT201" s="206" t="s">
        <v>214</v>
      </c>
      <c r="AU201" s="206" t="s">
        <v>81</v>
      </c>
      <c r="AY201" s="19" t="s">
        <v>212</v>
      </c>
      <c r="BE201" s="207">
        <f t="shared" si="14"/>
        <v>0</v>
      </c>
      <c r="BF201" s="207">
        <f t="shared" si="15"/>
        <v>0</v>
      </c>
      <c r="BG201" s="207">
        <f t="shared" si="16"/>
        <v>0</v>
      </c>
      <c r="BH201" s="207">
        <f t="shared" si="17"/>
        <v>0</v>
      </c>
      <c r="BI201" s="207">
        <f t="shared" si="18"/>
        <v>0</v>
      </c>
      <c r="BJ201" s="19" t="s">
        <v>79</v>
      </c>
      <c r="BK201" s="207">
        <f t="shared" si="19"/>
        <v>0</v>
      </c>
      <c r="BL201" s="19" t="s">
        <v>658</v>
      </c>
      <c r="BM201" s="206" t="s">
        <v>1326</v>
      </c>
    </row>
    <row r="202" spans="1:65" s="2" customFormat="1" ht="16.5" customHeight="1">
      <c r="A202" s="36"/>
      <c r="B202" s="37"/>
      <c r="C202" s="195" t="s">
        <v>652</v>
      </c>
      <c r="D202" s="195" t="s">
        <v>214</v>
      </c>
      <c r="E202" s="196" t="s">
        <v>2711</v>
      </c>
      <c r="F202" s="197" t="s">
        <v>2712</v>
      </c>
      <c r="G202" s="198" t="s">
        <v>146</v>
      </c>
      <c r="H202" s="199">
        <v>80</v>
      </c>
      <c r="I202" s="200"/>
      <c r="J202" s="201">
        <f t="shared" si="10"/>
        <v>0</v>
      </c>
      <c r="K202" s="197" t="s">
        <v>21</v>
      </c>
      <c r="L202" s="41"/>
      <c r="M202" s="202" t="s">
        <v>21</v>
      </c>
      <c r="N202" s="203" t="s">
        <v>44</v>
      </c>
      <c r="O202" s="66"/>
      <c r="P202" s="204">
        <f t="shared" si="11"/>
        <v>0</v>
      </c>
      <c r="Q202" s="204">
        <v>0</v>
      </c>
      <c r="R202" s="204">
        <f t="shared" si="12"/>
        <v>0</v>
      </c>
      <c r="S202" s="204">
        <v>0</v>
      </c>
      <c r="T202" s="205">
        <f t="shared" si="13"/>
        <v>0</v>
      </c>
      <c r="U202" s="36"/>
      <c r="V202" s="36"/>
      <c r="W202" s="36"/>
      <c r="X202" s="36"/>
      <c r="Y202" s="36"/>
      <c r="Z202" s="36"/>
      <c r="AA202" s="36"/>
      <c r="AB202" s="36"/>
      <c r="AC202" s="36"/>
      <c r="AD202" s="36"/>
      <c r="AE202" s="36"/>
      <c r="AR202" s="206" t="s">
        <v>658</v>
      </c>
      <c r="AT202" s="206" t="s">
        <v>214</v>
      </c>
      <c r="AU202" s="206" t="s">
        <v>81</v>
      </c>
      <c r="AY202" s="19" t="s">
        <v>212</v>
      </c>
      <c r="BE202" s="207">
        <f t="shared" si="14"/>
        <v>0</v>
      </c>
      <c r="BF202" s="207">
        <f t="shared" si="15"/>
        <v>0</v>
      </c>
      <c r="BG202" s="207">
        <f t="shared" si="16"/>
        <v>0</v>
      </c>
      <c r="BH202" s="207">
        <f t="shared" si="17"/>
        <v>0</v>
      </c>
      <c r="BI202" s="207">
        <f t="shared" si="18"/>
        <v>0</v>
      </c>
      <c r="BJ202" s="19" t="s">
        <v>79</v>
      </c>
      <c r="BK202" s="207">
        <f t="shared" si="19"/>
        <v>0</v>
      </c>
      <c r="BL202" s="19" t="s">
        <v>658</v>
      </c>
      <c r="BM202" s="206" t="s">
        <v>1332</v>
      </c>
    </row>
    <row r="203" spans="1:65" s="2" customFormat="1" ht="16.5" customHeight="1">
      <c r="A203" s="36"/>
      <c r="B203" s="37"/>
      <c r="C203" s="195" t="s">
        <v>658</v>
      </c>
      <c r="D203" s="195" t="s">
        <v>214</v>
      </c>
      <c r="E203" s="196" t="s">
        <v>2713</v>
      </c>
      <c r="F203" s="197" t="s">
        <v>2714</v>
      </c>
      <c r="G203" s="198" t="s">
        <v>146</v>
      </c>
      <c r="H203" s="199">
        <v>50</v>
      </c>
      <c r="I203" s="200"/>
      <c r="J203" s="201">
        <f t="shared" si="10"/>
        <v>0</v>
      </c>
      <c r="K203" s="197" t="s">
        <v>21</v>
      </c>
      <c r="L203" s="41"/>
      <c r="M203" s="202" t="s">
        <v>21</v>
      </c>
      <c r="N203" s="203" t="s">
        <v>44</v>
      </c>
      <c r="O203" s="66"/>
      <c r="P203" s="204">
        <f t="shared" si="11"/>
        <v>0</v>
      </c>
      <c r="Q203" s="204">
        <v>0</v>
      </c>
      <c r="R203" s="204">
        <f t="shared" si="12"/>
        <v>0</v>
      </c>
      <c r="S203" s="204">
        <v>0</v>
      </c>
      <c r="T203" s="205">
        <f t="shared" si="13"/>
        <v>0</v>
      </c>
      <c r="U203" s="36"/>
      <c r="V203" s="36"/>
      <c r="W203" s="36"/>
      <c r="X203" s="36"/>
      <c r="Y203" s="36"/>
      <c r="Z203" s="36"/>
      <c r="AA203" s="36"/>
      <c r="AB203" s="36"/>
      <c r="AC203" s="36"/>
      <c r="AD203" s="36"/>
      <c r="AE203" s="36"/>
      <c r="AR203" s="206" t="s">
        <v>658</v>
      </c>
      <c r="AT203" s="206" t="s">
        <v>214</v>
      </c>
      <c r="AU203" s="206" t="s">
        <v>81</v>
      </c>
      <c r="AY203" s="19" t="s">
        <v>212</v>
      </c>
      <c r="BE203" s="207">
        <f t="shared" si="14"/>
        <v>0</v>
      </c>
      <c r="BF203" s="207">
        <f t="shared" si="15"/>
        <v>0</v>
      </c>
      <c r="BG203" s="207">
        <f t="shared" si="16"/>
        <v>0</v>
      </c>
      <c r="BH203" s="207">
        <f t="shared" si="17"/>
        <v>0</v>
      </c>
      <c r="BI203" s="207">
        <f t="shared" si="18"/>
        <v>0</v>
      </c>
      <c r="BJ203" s="19" t="s">
        <v>79</v>
      </c>
      <c r="BK203" s="207">
        <f t="shared" si="19"/>
        <v>0</v>
      </c>
      <c r="BL203" s="19" t="s">
        <v>658</v>
      </c>
      <c r="BM203" s="206" t="s">
        <v>1342</v>
      </c>
    </row>
    <row r="204" spans="1:65" s="2" customFormat="1" ht="16.5" customHeight="1">
      <c r="A204" s="36"/>
      <c r="B204" s="37"/>
      <c r="C204" s="195" t="s">
        <v>664</v>
      </c>
      <c r="D204" s="195" t="s">
        <v>214</v>
      </c>
      <c r="E204" s="196" t="s">
        <v>2715</v>
      </c>
      <c r="F204" s="197" t="s">
        <v>2716</v>
      </c>
      <c r="G204" s="198" t="s">
        <v>146</v>
      </c>
      <c r="H204" s="199">
        <v>35</v>
      </c>
      <c r="I204" s="200"/>
      <c r="J204" s="201">
        <f t="shared" si="10"/>
        <v>0</v>
      </c>
      <c r="K204" s="197" t="s">
        <v>21</v>
      </c>
      <c r="L204" s="41"/>
      <c r="M204" s="202" t="s">
        <v>21</v>
      </c>
      <c r="N204" s="203" t="s">
        <v>44</v>
      </c>
      <c r="O204" s="66"/>
      <c r="P204" s="204">
        <f t="shared" si="11"/>
        <v>0</v>
      </c>
      <c r="Q204" s="204">
        <v>0</v>
      </c>
      <c r="R204" s="204">
        <f t="shared" si="12"/>
        <v>0</v>
      </c>
      <c r="S204" s="204">
        <v>0</v>
      </c>
      <c r="T204" s="205">
        <f t="shared" si="13"/>
        <v>0</v>
      </c>
      <c r="U204" s="36"/>
      <c r="V204" s="36"/>
      <c r="W204" s="36"/>
      <c r="X204" s="36"/>
      <c r="Y204" s="36"/>
      <c r="Z204" s="36"/>
      <c r="AA204" s="36"/>
      <c r="AB204" s="36"/>
      <c r="AC204" s="36"/>
      <c r="AD204" s="36"/>
      <c r="AE204" s="36"/>
      <c r="AR204" s="206" t="s">
        <v>658</v>
      </c>
      <c r="AT204" s="206" t="s">
        <v>214</v>
      </c>
      <c r="AU204" s="206" t="s">
        <v>81</v>
      </c>
      <c r="AY204" s="19" t="s">
        <v>212</v>
      </c>
      <c r="BE204" s="207">
        <f t="shared" si="14"/>
        <v>0</v>
      </c>
      <c r="BF204" s="207">
        <f t="shared" si="15"/>
        <v>0</v>
      </c>
      <c r="BG204" s="207">
        <f t="shared" si="16"/>
        <v>0</v>
      </c>
      <c r="BH204" s="207">
        <f t="shared" si="17"/>
        <v>0</v>
      </c>
      <c r="BI204" s="207">
        <f t="shared" si="18"/>
        <v>0</v>
      </c>
      <c r="BJ204" s="19" t="s">
        <v>79</v>
      </c>
      <c r="BK204" s="207">
        <f t="shared" si="19"/>
        <v>0</v>
      </c>
      <c r="BL204" s="19" t="s">
        <v>658</v>
      </c>
      <c r="BM204" s="206" t="s">
        <v>1352</v>
      </c>
    </row>
    <row r="205" spans="1:65" s="2" customFormat="1" ht="16.5" customHeight="1">
      <c r="A205" s="36"/>
      <c r="B205" s="37"/>
      <c r="C205" s="195" t="s">
        <v>672</v>
      </c>
      <c r="D205" s="195" t="s">
        <v>214</v>
      </c>
      <c r="E205" s="196" t="s">
        <v>2717</v>
      </c>
      <c r="F205" s="197" t="s">
        <v>2718</v>
      </c>
      <c r="G205" s="198" t="s">
        <v>1141</v>
      </c>
      <c r="H205" s="199">
        <v>16</v>
      </c>
      <c r="I205" s="200"/>
      <c r="J205" s="201">
        <f t="shared" si="10"/>
        <v>0</v>
      </c>
      <c r="K205" s="197" t="s">
        <v>21</v>
      </c>
      <c r="L205" s="41"/>
      <c r="M205" s="202" t="s">
        <v>21</v>
      </c>
      <c r="N205" s="203" t="s">
        <v>44</v>
      </c>
      <c r="O205" s="66"/>
      <c r="P205" s="204">
        <f t="shared" si="11"/>
        <v>0</v>
      </c>
      <c r="Q205" s="204">
        <v>0</v>
      </c>
      <c r="R205" s="204">
        <f t="shared" si="12"/>
        <v>0</v>
      </c>
      <c r="S205" s="204">
        <v>0</v>
      </c>
      <c r="T205" s="205">
        <f t="shared" si="13"/>
        <v>0</v>
      </c>
      <c r="U205" s="36"/>
      <c r="V205" s="36"/>
      <c r="W205" s="36"/>
      <c r="X205" s="36"/>
      <c r="Y205" s="36"/>
      <c r="Z205" s="36"/>
      <c r="AA205" s="36"/>
      <c r="AB205" s="36"/>
      <c r="AC205" s="36"/>
      <c r="AD205" s="36"/>
      <c r="AE205" s="36"/>
      <c r="AR205" s="206" t="s">
        <v>658</v>
      </c>
      <c r="AT205" s="206" t="s">
        <v>214</v>
      </c>
      <c r="AU205" s="206" t="s">
        <v>81</v>
      </c>
      <c r="AY205" s="19" t="s">
        <v>212</v>
      </c>
      <c r="BE205" s="207">
        <f t="shared" si="14"/>
        <v>0</v>
      </c>
      <c r="BF205" s="207">
        <f t="shared" si="15"/>
        <v>0</v>
      </c>
      <c r="BG205" s="207">
        <f t="shared" si="16"/>
        <v>0</v>
      </c>
      <c r="BH205" s="207">
        <f t="shared" si="17"/>
        <v>0</v>
      </c>
      <c r="BI205" s="207">
        <f t="shared" si="18"/>
        <v>0</v>
      </c>
      <c r="BJ205" s="19" t="s">
        <v>79</v>
      </c>
      <c r="BK205" s="207">
        <f t="shared" si="19"/>
        <v>0</v>
      </c>
      <c r="BL205" s="19" t="s">
        <v>658</v>
      </c>
      <c r="BM205" s="206" t="s">
        <v>1363</v>
      </c>
    </row>
    <row r="206" spans="1:65" s="2" customFormat="1" ht="16.5" customHeight="1">
      <c r="A206" s="36"/>
      <c r="B206" s="37"/>
      <c r="C206" s="195" t="s">
        <v>678</v>
      </c>
      <c r="D206" s="195" t="s">
        <v>214</v>
      </c>
      <c r="E206" s="196" t="s">
        <v>2719</v>
      </c>
      <c r="F206" s="197" t="s">
        <v>2720</v>
      </c>
      <c r="G206" s="198" t="s">
        <v>1141</v>
      </c>
      <c r="H206" s="199">
        <v>10</v>
      </c>
      <c r="I206" s="200"/>
      <c r="J206" s="201">
        <f t="shared" si="10"/>
        <v>0</v>
      </c>
      <c r="K206" s="197" t="s">
        <v>21</v>
      </c>
      <c r="L206" s="41"/>
      <c r="M206" s="202" t="s">
        <v>21</v>
      </c>
      <c r="N206" s="203" t="s">
        <v>44</v>
      </c>
      <c r="O206" s="66"/>
      <c r="P206" s="204">
        <f t="shared" si="11"/>
        <v>0</v>
      </c>
      <c r="Q206" s="204">
        <v>0</v>
      </c>
      <c r="R206" s="204">
        <f t="shared" si="12"/>
        <v>0</v>
      </c>
      <c r="S206" s="204">
        <v>0</v>
      </c>
      <c r="T206" s="205">
        <f t="shared" si="13"/>
        <v>0</v>
      </c>
      <c r="U206" s="36"/>
      <c r="V206" s="36"/>
      <c r="W206" s="36"/>
      <c r="X206" s="36"/>
      <c r="Y206" s="36"/>
      <c r="Z206" s="36"/>
      <c r="AA206" s="36"/>
      <c r="AB206" s="36"/>
      <c r="AC206" s="36"/>
      <c r="AD206" s="36"/>
      <c r="AE206" s="36"/>
      <c r="AR206" s="206" t="s">
        <v>658</v>
      </c>
      <c r="AT206" s="206" t="s">
        <v>214</v>
      </c>
      <c r="AU206" s="206" t="s">
        <v>81</v>
      </c>
      <c r="AY206" s="19" t="s">
        <v>212</v>
      </c>
      <c r="BE206" s="207">
        <f t="shared" si="14"/>
        <v>0</v>
      </c>
      <c r="BF206" s="207">
        <f t="shared" si="15"/>
        <v>0</v>
      </c>
      <c r="BG206" s="207">
        <f t="shared" si="16"/>
        <v>0</v>
      </c>
      <c r="BH206" s="207">
        <f t="shared" si="17"/>
        <v>0</v>
      </c>
      <c r="BI206" s="207">
        <f t="shared" si="18"/>
        <v>0</v>
      </c>
      <c r="BJ206" s="19" t="s">
        <v>79</v>
      </c>
      <c r="BK206" s="207">
        <f t="shared" si="19"/>
        <v>0</v>
      </c>
      <c r="BL206" s="19" t="s">
        <v>658</v>
      </c>
      <c r="BM206" s="206" t="s">
        <v>1370</v>
      </c>
    </row>
    <row r="207" spans="1:65" s="2" customFormat="1" ht="16.5" customHeight="1">
      <c r="A207" s="36"/>
      <c r="B207" s="37"/>
      <c r="C207" s="195" t="s">
        <v>683</v>
      </c>
      <c r="D207" s="195" t="s">
        <v>214</v>
      </c>
      <c r="E207" s="196" t="s">
        <v>2721</v>
      </c>
      <c r="F207" s="197" t="s">
        <v>2722</v>
      </c>
      <c r="G207" s="198" t="s">
        <v>1148</v>
      </c>
      <c r="H207" s="199">
        <v>1</v>
      </c>
      <c r="I207" s="200"/>
      <c r="J207" s="201">
        <f t="shared" si="10"/>
        <v>0</v>
      </c>
      <c r="K207" s="197" t="s">
        <v>21</v>
      </c>
      <c r="L207" s="41"/>
      <c r="M207" s="202" t="s">
        <v>21</v>
      </c>
      <c r="N207" s="203" t="s">
        <v>44</v>
      </c>
      <c r="O207" s="66"/>
      <c r="P207" s="204">
        <f t="shared" si="11"/>
        <v>0</v>
      </c>
      <c r="Q207" s="204">
        <v>0</v>
      </c>
      <c r="R207" s="204">
        <f t="shared" si="12"/>
        <v>0</v>
      </c>
      <c r="S207" s="204">
        <v>0</v>
      </c>
      <c r="T207" s="205">
        <f t="shared" si="13"/>
        <v>0</v>
      </c>
      <c r="U207" s="36"/>
      <c r="V207" s="36"/>
      <c r="W207" s="36"/>
      <c r="X207" s="36"/>
      <c r="Y207" s="36"/>
      <c r="Z207" s="36"/>
      <c r="AA207" s="36"/>
      <c r="AB207" s="36"/>
      <c r="AC207" s="36"/>
      <c r="AD207" s="36"/>
      <c r="AE207" s="36"/>
      <c r="AR207" s="206" t="s">
        <v>658</v>
      </c>
      <c r="AT207" s="206" t="s">
        <v>214</v>
      </c>
      <c r="AU207" s="206" t="s">
        <v>81</v>
      </c>
      <c r="AY207" s="19" t="s">
        <v>212</v>
      </c>
      <c r="BE207" s="207">
        <f t="shared" si="14"/>
        <v>0</v>
      </c>
      <c r="BF207" s="207">
        <f t="shared" si="15"/>
        <v>0</v>
      </c>
      <c r="BG207" s="207">
        <f t="shared" si="16"/>
        <v>0</v>
      </c>
      <c r="BH207" s="207">
        <f t="shared" si="17"/>
        <v>0</v>
      </c>
      <c r="BI207" s="207">
        <f t="shared" si="18"/>
        <v>0</v>
      </c>
      <c r="BJ207" s="19" t="s">
        <v>79</v>
      </c>
      <c r="BK207" s="207">
        <f t="shared" si="19"/>
        <v>0</v>
      </c>
      <c r="BL207" s="19" t="s">
        <v>658</v>
      </c>
      <c r="BM207" s="206" t="s">
        <v>1381</v>
      </c>
    </row>
    <row r="208" spans="1:65" s="2" customFormat="1" ht="16.5" customHeight="1">
      <c r="A208" s="36"/>
      <c r="B208" s="37"/>
      <c r="C208" s="195" t="s">
        <v>697</v>
      </c>
      <c r="D208" s="195" t="s">
        <v>214</v>
      </c>
      <c r="E208" s="196" t="s">
        <v>2723</v>
      </c>
      <c r="F208" s="197" t="s">
        <v>2724</v>
      </c>
      <c r="G208" s="198" t="s">
        <v>1141</v>
      </c>
      <c r="H208" s="199">
        <v>120</v>
      </c>
      <c r="I208" s="200"/>
      <c r="J208" s="201">
        <f t="shared" si="10"/>
        <v>0</v>
      </c>
      <c r="K208" s="197" t="s">
        <v>21</v>
      </c>
      <c r="L208" s="41"/>
      <c r="M208" s="202" t="s">
        <v>21</v>
      </c>
      <c r="N208" s="203" t="s">
        <v>44</v>
      </c>
      <c r="O208" s="66"/>
      <c r="P208" s="204">
        <f t="shared" si="11"/>
        <v>0</v>
      </c>
      <c r="Q208" s="204">
        <v>0</v>
      </c>
      <c r="R208" s="204">
        <f t="shared" si="12"/>
        <v>0</v>
      </c>
      <c r="S208" s="204">
        <v>0</v>
      </c>
      <c r="T208" s="205">
        <f t="shared" si="13"/>
        <v>0</v>
      </c>
      <c r="U208" s="36"/>
      <c r="V208" s="36"/>
      <c r="W208" s="36"/>
      <c r="X208" s="36"/>
      <c r="Y208" s="36"/>
      <c r="Z208" s="36"/>
      <c r="AA208" s="36"/>
      <c r="AB208" s="36"/>
      <c r="AC208" s="36"/>
      <c r="AD208" s="36"/>
      <c r="AE208" s="36"/>
      <c r="AR208" s="206" t="s">
        <v>658</v>
      </c>
      <c r="AT208" s="206" t="s">
        <v>214</v>
      </c>
      <c r="AU208" s="206" t="s">
        <v>81</v>
      </c>
      <c r="AY208" s="19" t="s">
        <v>212</v>
      </c>
      <c r="BE208" s="207">
        <f t="shared" si="14"/>
        <v>0</v>
      </c>
      <c r="BF208" s="207">
        <f t="shared" si="15"/>
        <v>0</v>
      </c>
      <c r="BG208" s="207">
        <f t="shared" si="16"/>
        <v>0</v>
      </c>
      <c r="BH208" s="207">
        <f t="shared" si="17"/>
        <v>0</v>
      </c>
      <c r="BI208" s="207">
        <f t="shared" si="18"/>
        <v>0</v>
      </c>
      <c r="BJ208" s="19" t="s">
        <v>79</v>
      </c>
      <c r="BK208" s="207">
        <f t="shared" si="19"/>
        <v>0</v>
      </c>
      <c r="BL208" s="19" t="s">
        <v>658</v>
      </c>
      <c r="BM208" s="206" t="s">
        <v>1398</v>
      </c>
    </row>
    <row r="209" spans="1:65" s="2" customFormat="1" ht="16.5" customHeight="1">
      <c r="A209" s="36"/>
      <c r="B209" s="37"/>
      <c r="C209" s="195" t="s">
        <v>706</v>
      </c>
      <c r="D209" s="195" t="s">
        <v>214</v>
      </c>
      <c r="E209" s="196" t="s">
        <v>2725</v>
      </c>
      <c r="F209" s="197" t="s">
        <v>2726</v>
      </c>
      <c r="G209" s="198" t="s">
        <v>1141</v>
      </c>
      <c r="H209" s="199">
        <v>120</v>
      </c>
      <c r="I209" s="200"/>
      <c r="J209" s="201">
        <f t="shared" si="10"/>
        <v>0</v>
      </c>
      <c r="K209" s="197" t="s">
        <v>21</v>
      </c>
      <c r="L209" s="41"/>
      <c r="M209" s="202" t="s">
        <v>21</v>
      </c>
      <c r="N209" s="203" t="s">
        <v>44</v>
      </c>
      <c r="O209" s="66"/>
      <c r="P209" s="204">
        <f t="shared" si="11"/>
        <v>0</v>
      </c>
      <c r="Q209" s="204">
        <v>0</v>
      </c>
      <c r="R209" s="204">
        <f t="shared" si="12"/>
        <v>0</v>
      </c>
      <c r="S209" s="204">
        <v>0</v>
      </c>
      <c r="T209" s="205">
        <f t="shared" si="13"/>
        <v>0</v>
      </c>
      <c r="U209" s="36"/>
      <c r="V209" s="36"/>
      <c r="W209" s="36"/>
      <c r="X209" s="36"/>
      <c r="Y209" s="36"/>
      <c r="Z209" s="36"/>
      <c r="AA209" s="36"/>
      <c r="AB209" s="36"/>
      <c r="AC209" s="36"/>
      <c r="AD209" s="36"/>
      <c r="AE209" s="36"/>
      <c r="AR209" s="206" t="s">
        <v>658</v>
      </c>
      <c r="AT209" s="206" t="s">
        <v>214</v>
      </c>
      <c r="AU209" s="206" t="s">
        <v>81</v>
      </c>
      <c r="AY209" s="19" t="s">
        <v>212</v>
      </c>
      <c r="BE209" s="207">
        <f t="shared" si="14"/>
        <v>0</v>
      </c>
      <c r="BF209" s="207">
        <f t="shared" si="15"/>
        <v>0</v>
      </c>
      <c r="BG209" s="207">
        <f t="shared" si="16"/>
        <v>0</v>
      </c>
      <c r="BH209" s="207">
        <f t="shared" si="17"/>
        <v>0</v>
      </c>
      <c r="BI209" s="207">
        <f t="shared" si="18"/>
        <v>0</v>
      </c>
      <c r="BJ209" s="19" t="s">
        <v>79</v>
      </c>
      <c r="BK209" s="207">
        <f t="shared" si="19"/>
        <v>0</v>
      </c>
      <c r="BL209" s="19" t="s">
        <v>658</v>
      </c>
      <c r="BM209" s="206" t="s">
        <v>1412</v>
      </c>
    </row>
    <row r="210" spans="1:65" s="2" customFormat="1" ht="21.75" customHeight="1">
      <c r="A210" s="36"/>
      <c r="B210" s="37"/>
      <c r="C210" s="195" t="s">
        <v>717</v>
      </c>
      <c r="D210" s="195" t="s">
        <v>214</v>
      </c>
      <c r="E210" s="196" t="s">
        <v>2727</v>
      </c>
      <c r="F210" s="197" t="s">
        <v>2728</v>
      </c>
      <c r="G210" s="198" t="s">
        <v>1148</v>
      </c>
      <c r="H210" s="199">
        <v>1</v>
      </c>
      <c r="I210" s="200"/>
      <c r="J210" s="201">
        <f t="shared" si="10"/>
        <v>0</v>
      </c>
      <c r="K210" s="197" t="s">
        <v>21</v>
      </c>
      <c r="L210" s="41"/>
      <c r="M210" s="202" t="s">
        <v>21</v>
      </c>
      <c r="N210" s="203" t="s">
        <v>44</v>
      </c>
      <c r="O210" s="66"/>
      <c r="P210" s="204">
        <f t="shared" si="11"/>
        <v>0</v>
      </c>
      <c r="Q210" s="204">
        <v>0</v>
      </c>
      <c r="R210" s="204">
        <f t="shared" si="12"/>
        <v>0</v>
      </c>
      <c r="S210" s="204">
        <v>0</v>
      </c>
      <c r="T210" s="205">
        <f t="shared" si="13"/>
        <v>0</v>
      </c>
      <c r="U210" s="36"/>
      <c r="V210" s="36"/>
      <c r="W210" s="36"/>
      <c r="X210" s="36"/>
      <c r="Y210" s="36"/>
      <c r="Z210" s="36"/>
      <c r="AA210" s="36"/>
      <c r="AB210" s="36"/>
      <c r="AC210" s="36"/>
      <c r="AD210" s="36"/>
      <c r="AE210" s="36"/>
      <c r="AR210" s="206" t="s">
        <v>658</v>
      </c>
      <c r="AT210" s="206" t="s">
        <v>214</v>
      </c>
      <c r="AU210" s="206" t="s">
        <v>81</v>
      </c>
      <c r="AY210" s="19" t="s">
        <v>212</v>
      </c>
      <c r="BE210" s="207">
        <f t="shared" si="14"/>
        <v>0</v>
      </c>
      <c r="BF210" s="207">
        <f t="shared" si="15"/>
        <v>0</v>
      </c>
      <c r="BG210" s="207">
        <f t="shared" si="16"/>
        <v>0</v>
      </c>
      <c r="BH210" s="207">
        <f t="shared" si="17"/>
        <v>0</v>
      </c>
      <c r="BI210" s="207">
        <f t="shared" si="18"/>
        <v>0</v>
      </c>
      <c r="BJ210" s="19" t="s">
        <v>79</v>
      </c>
      <c r="BK210" s="207">
        <f t="shared" si="19"/>
        <v>0</v>
      </c>
      <c r="BL210" s="19" t="s">
        <v>658</v>
      </c>
      <c r="BM210" s="206" t="s">
        <v>1421</v>
      </c>
    </row>
    <row r="211" spans="1:65" s="2" customFormat="1" ht="16.5" customHeight="1">
      <c r="A211" s="36"/>
      <c r="B211" s="37"/>
      <c r="C211" s="195" t="s">
        <v>729</v>
      </c>
      <c r="D211" s="195" t="s">
        <v>214</v>
      </c>
      <c r="E211" s="196" t="s">
        <v>2729</v>
      </c>
      <c r="F211" s="197" t="s">
        <v>2730</v>
      </c>
      <c r="G211" s="198" t="s">
        <v>1141</v>
      </c>
      <c r="H211" s="199">
        <v>8</v>
      </c>
      <c r="I211" s="200"/>
      <c r="J211" s="201">
        <f t="shared" si="10"/>
        <v>0</v>
      </c>
      <c r="K211" s="197" t="s">
        <v>21</v>
      </c>
      <c r="L211" s="41"/>
      <c r="M211" s="202" t="s">
        <v>21</v>
      </c>
      <c r="N211" s="203" t="s">
        <v>44</v>
      </c>
      <c r="O211" s="66"/>
      <c r="P211" s="204">
        <f t="shared" si="11"/>
        <v>0</v>
      </c>
      <c r="Q211" s="204">
        <v>0</v>
      </c>
      <c r="R211" s="204">
        <f t="shared" si="12"/>
        <v>0</v>
      </c>
      <c r="S211" s="204">
        <v>0</v>
      </c>
      <c r="T211" s="205">
        <f t="shared" si="13"/>
        <v>0</v>
      </c>
      <c r="U211" s="36"/>
      <c r="V211" s="36"/>
      <c r="W211" s="36"/>
      <c r="X211" s="36"/>
      <c r="Y211" s="36"/>
      <c r="Z211" s="36"/>
      <c r="AA211" s="36"/>
      <c r="AB211" s="36"/>
      <c r="AC211" s="36"/>
      <c r="AD211" s="36"/>
      <c r="AE211" s="36"/>
      <c r="AR211" s="206" t="s">
        <v>658</v>
      </c>
      <c r="AT211" s="206" t="s">
        <v>214</v>
      </c>
      <c r="AU211" s="206" t="s">
        <v>81</v>
      </c>
      <c r="AY211" s="19" t="s">
        <v>212</v>
      </c>
      <c r="BE211" s="207">
        <f t="shared" si="14"/>
        <v>0</v>
      </c>
      <c r="BF211" s="207">
        <f t="shared" si="15"/>
        <v>0</v>
      </c>
      <c r="BG211" s="207">
        <f t="shared" si="16"/>
        <v>0</v>
      </c>
      <c r="BH211" s="207">
        <f t="shared" si="17"/>
        <v>0</v>
      </c>
      <c r="BI211" s="207">
        <f t="shared" si="18"/>
        <v>0</v>
      </c>
      <c r="BJ211" s="19" t="s">
        <v>79</v>
      </c>
      <c r="BK211" s="207">
        <f t="shared" si="19"/>
        <v>0</v>
      </c>
      <c r="BL211" s="19" t="s">
        <v>658</v>
      </c>
      <c r="BM211" s="206" t="s">
        <v>1431</v>
      </c>
    </row>
    <row r="212" spans="1:65" s="2" customFormat="1" ht="16.5" customHeight="1">
      <c r="A212" s="36"/>
      <c r="B212" s="37"/>
      <c r="C212" s="195" t="s">
        <v>737</v>
      </c>
      <c r="D212" s="195" t="s">
        <v>214</v>
      </c>
      <c r="E212" s="196" t="s">
        <v>2731</v>
      </c>
      <c r="F212" s="197" t="s">
        <v>2732</v>
      </c>
      <c r="G212" s="198" t="s">
        <v>1141</v>
      </c>
      <c r="H212" s="199">
        <v>4</v>
      </c>
      <c r="I212" s="200"/>
      <c r="J212" s="201">
        <f t="shared" si="10"/>
        <v>0</v>
      </c>
      <c r="K212" s="197" t="s">
        <v>21</v>
      </c>
      <c r="L212" s="41"/>
      <c r="M212" s="202" t="s">
        <v>21</v>
      </c>
      <c r="N212" s="203" t="s">
        <v>44</v>
      </c>
      <c r="O212" s="66"/>
      <c r="P212" s="204">
        <f t="shared" si="11"/>
        <v>0</v>
      </c>
      <c r="Q212" s="204">
        <v>0</v>
      </c>
      <c r="R212" s="204">
        <f t="shared" si="12"/>
        <v>0</v>
      </c>
      <c r="S212" s="204">
        <v>0</v>
      </c>
      <c r="T212" s="205">
        <f t="shared" si="13"/>
        <v>0</v>
      </c>
      <c r="U212" s="36"/>
      <c r="V212" s="36"/>
      <c r="W212" s="36"/>
      <c r="X212" s="36"/>
      <c r="Y212" s="36"/>
      <c r="Z212" s="36"/>
      <c r="AA212" s="36"/>
      <c r="AB212" s="36"/>
      <c r="AC212" s="36"/>
      <c r="AD212" s="36"/>
      <c r="AE212" s="36"/>
      <c r="AR212" s="206" t="s">
        <v>658</v>
      </c>
      <c r="AT212" s="206" t="s">
        <v>214</v>
      </c>
      <c r="AU212" s="206" t="s">
        <v>81</v>
      </c>
      <c r="AY212" s="19" t="s">
        <v>212</v>
      </c>
      <c r="BE212" s="207">
        <f t="shared" si="14"/>
        <v>0</v>
      </c>
      <c r="BF212" s="207">
        <f t="shared" si="15"/>
        <v>0</v>
      </c>
      <c r="BG212" s="207">
        <f t="shared" si="16"/>
        <v>0</v>
      </c>
      <c r="BH212" s="207">
        <f t="shared" si="17"/>
        <v>0</v>
      </c>
      <c r="BI212" s="207">
        <f t="shared" si="18"/>
        <v>0</v>
      </c>
      <c r="BJ212" s="19" t="s">
        <v>79</v>
      </c>
      <c r="BK212" s="207">
        <f t="shared" si="19"/>
        <v>0</v>
      </c>
      <c r="BL212" s="19" t="s">
        <v>658</v>
      </c>
      <c r="BM212" s="206" t="s">
        <v>1443</v>
      </c>
    </row>
    <row r="213" spans="1:65" s="2" customFormat="1" ht="16.5" customHeight="1">
      <c r="A213" s="36"/>
      <c r="B213" s="37"/>
      <c r="C213" s="195" t="s">
        <v>743</v>
      </c>
      <c r="D213" s="195" t="s">
        <v>214</v>
      </c>
      <c r="E213" s="196" t="s">
        <v>2733</v>
      </c>
      <c r="F213" s="197" t="s">
        <v>2734</v>
      </c>
      <c r="G213" s="198" t="s">
        <v>1131</v>
      </c>
      <c r="H213" s="199">
        <v>20</v>
      </c>
      <c r="I213" s="200"/>
      <c r="J213" s="201">
        <f t="shared" si="10"/>
        <v>0</v>
      </c>
      <c r="K213" s="197" t="s">
        <v>21</v>
      </c>
      <c r="L213" s="41"/>
      <c r="M213" s="270" t="s">
        <v>21</v>
      </c>
      <c r="N213" s="271" t="s">
        <v>44</v>
      </c>
      <c r="O213" s="268"/>
      <c r="P213" s="272">
        <f t="shared" si="11"/>
        <v>0</v>
      </c>
      <c r="Q213" s="272">
        <v>0</v>
      </c>
      <c r="R213" s="272">
        <f t="shared" si="12"/>
        <v>0</v>
      </c>
      <c r="S213" s="272">
        <v>0</v>
      </c>
      <c r="T213" s="273">
        <f t="shared" si="13"/>
        <v>0</v>
      </c>
      <c r="U213" s="36"/>
      <c r="V213" s="36"/>
      <c r="W213" s="36"/>
      <c r="X213" s="36"/>
      <c r="Y213" s="36"/>
      <c r="Z213" s="36"/>
      <c r="AA213" s="36"/>
      <c r="AB213" s="36"/>
      <c r="AC213" s="36"/>
      <c r="AD213" s="36"/>
      <c r="AE213" s="36"/>
      <c r="AR213" s="206" t="s">
        <v>658</v>
      </c>
      <c r="AT213" s="206" t="s">
        <v>214</v>
      </c>
      <c r="AU213" s="206" t="s">
        <v>81</v>
      </c>
      <c r="AY213" s="19" t="s">
        <v>212</v>
      </c>
      <c r="BE213" s="207">
        <f t="shared" si="14"/>
        <v>0</v>
      </c>
      <c r="BF213" s="207">
        <f t="shared" si="15"/>
        <v>0</v>
      </c>
      <c r="BG213" s="207">
        <f t="shared" si="16"/>
        <v>0</v>
      </c>
      <c r="BH213" s="207">
        <f t="shared" si="17"/>
        <v>0</v>
      </c>
      <c r="BI213" s="207">
        <f t="shared" si="18"/>
        <v>0</v>
      </c>
      <c r="BJ213" s="19" t="s">
        <v>79</v>
      </c>
      <c r="BK213" s="207">
        <f t="shared" si="19"/>
        <v>0</v>
      </c>
      <c r="BL213" s="19" t="s">
        <v>658</v>
      </c>
      <c r="BM213" s="206" t="s">
        <v>1453</v>
      </c>
    </row>
    <row r="214" spans="1:65" s="2" customFormat="1" ht="6.95" customHeight="1">
      <c r="A214" s="36"/>
      <c r="B214" s="49"/>
      <c r="C214" s="50"/>
      <c r="D214" s="50"/>
      <c r="E214" s="50"/>
      <c r="F214" s="50"/>
      <c r="G214" s="50"/>
      <c r="H214" s="50"/>
      <c r="I214" s="145"/>
      <c r="J214" s="50"/>
      <c r="K214" s="50"/>
      <c r="L214" s="41"/>
      <c r="M214" s="36"/>
      <c r="O214" s="36"/>
      <c r="P214" s="36"/>
      <c r="Q214" s="36"/>
      <c r="R214" s="36"/>
      <c r="S214" s="36"/>
      <c r="T214" s="36"/>
      <c r="U214" s="36"/>
      <c r="V214" s="36"/>
      <c r="W214" s="36"/>
      <c r="X214" s="36"/>
      <c r="Y214" s="36"/>
      <c r="Z214" s="36"/>
      <c r="AA214" s="36"/>
      <c r="AB214" s="36"/>
      <c r="AC214" s="36"/>
      <c r="AD214" s="36"/>
      <c r="AE214" s="36"/>
    </row>
  </sheetData>
  <sheetProtection algorithmName="SHA-512" hashValue="s2kcGR0lgz1Tru1+ukThKokGGa2LcmKN4wNJOTQ8Jt3UyDiDU04b55aywjJrPRmFUfudSm7x8K20a1hxOxp74w==" saltValue="B9C6ZTvTwRkvtNqNQ8vo8rb18p4wEo6JPd7xKjD2K3E29sLNAYkV/U/DLIsVwdeUSfzdNA+7VwRIZyd7m7+w/w==" spinCount="100000" sheet="1" objects="1" scenarios="1" formatColumns="0" formatRows="0" autoFilter="0"/>
  <autoFilter ref="C112:K213"/>
  <mergeCells count="15">
    <mergeCell ref="E99:H99"/>
    <mergeCell ref="E103:H103"/>
    <mergeCell ref="E101:H101"/>
    <mergeCell ref="E105:H10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14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115</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163</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2735</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2736</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2737</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107.25" customHeight="1">
      <c r="A31" s="123"/>
      <c r="B31" s="124"/>
      <c r="C31" s="123"/>
      <c r="D31" s="123"/>
      <c r="E31" s="418" t="s">
        <v>2738</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ROUND(J96,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ROUND((SUM(BE96:BE141)),  2)</f>
        <v>0</v>
      </c>
      <c r="G37" s="36"/>
      <c r="H37" s="36"/>
      <c r="I37" s="134">
        <v>0.21</v>
      </c>
      <c r="J37" s="133">
        <f>ROUND(((SUM(BE96:BE141))*I37),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ROUND((SUM(BF96:BF141)),  2)</f>
        <v>0</v>
      </c>
      <c r="G38" s="36"/>
      <c r="H38" s="36"/>
      <c r="I38" s="134">
        <v>0.15</v>
      </c>
      <c r="J38" s="133">
        <f>ROUND(((SUM(BF96:BF141))*I38),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ROUND((SUM(BG96:BG141)),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ROUND((SUM(BH96:BH141)),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ROUND((SUM(BI96:BI141)),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163</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2019/46-1-1-4-5 - D.1.4.5-Vzduchotechnika</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 xml:space="preserve">UPOL </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M.Šuráň</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J96</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2739</v>
      </c>
      <c r="E68" s="157"/>
      <c r="F68" s="157"/>
      <c r="G68" s="157"/>
      <c r="H68" s="157"/>
      <c r="I68" s="158"/>
      <c r="J68" s="159">
        <f>J97</f>
        <v>0</v>
      </c>
      <c r="K68" s="155"/>
      <c r="L68" s="160"/>
    </row>
    <row r="69" spans="1:47" s="9" customFormat="1" ht="24.95" customHeight="1">
      <c r="B69" s="154"/>
      <c r="C69" s="155"/>
      <c r="D69" s="156" t="s">
        <v>2740</v>
      </c>
      <c r="E69" s="157"/>
      <c r="F69" s="157"/>
      <c r="G69" s="157"/>
      <c r="H69" s="157"/>
      <c r="I69" s="158"/>
      <c r="J69" s="159">
        <f>J111</f>
        <v>0</v>
      </c>
      <c r="K69" s="155"/>
      <c r="L69" s="160"/>
    </row>
    <row r="70" spans="1:47" s="9" customFormat="1" ht="24.95" customHeight="1">
      <c r="B70" s="154"/>
      <c r="C70" s="155"/>
      <c r="D70" s="156" t="s">
        <v>2741</v>
      </c>
      <c r="E70" s="157"/>
      <c r="F70" s="157"/>
      <c r="G70" s="157"/>
      <c r="H70" s="157"/>
      <c r="I70" s="158"/>
      <c r="J70" s="159">
        <f>J131</f>
        <v>0</v>
      </c>
      <c r="K70" s="155"/>
      <c r="L70" s="160"/>
    </row>
    <row r="71" spans="1:47" s="9" customFormat="1" ht="24.95" customHeight="1">
      <c r="B71" s="154"/>
      <c r="C71" s="155"/>
      <c r="D71" s="156" t="s">
        <v>2742</v>
      </c>
      <c r="E71" s="157"/>
      <c r="F71" s="157"/>
      <c r="G71" s="157"/>
      <c r="H71" s="157"/>
      <c r="I71" s="158"/>
      <c r="J71" s="159">
        <f>J135</f>
        <v>0</v>
      </c>
      <c r="K71" s="155"/>
      <c r="L71" s="160"/>
    </row>
    <row r="72" spans="1:47" s="9" customFormat="1" ht="24.95" customHeight="1">
      <c r="B72" s="154"/>
      <c r="C72" s="155"/>
      <c r="D72" s="156" t="s">
        <v>2743</v>
      </c>
      <c r="E72" s="157"/>
      <c r="F72" s="157"/>
      <c r="G72" s="157"/>
      <c r="H72" s="157"/>
      <c r="I72" s="158"/>
      <c r="J72" s="159">
        <f>J139</f>
        <v>0</v>
      </c>
      <c r="K72" s="155"/>
      <c r="L72" s="160"/>
    </row>
    <row r="73" spans="1:47" s="2" customFormat="1" ht="21.75" customHeight="1">
      <c r="A73" s="36"/>
      <c r="B73" s="37"/>
      <c r="C73" s="38"/>
      <c r="D73" s="38"/>
      <c r="E73" s="38"/>
      <c r="F73" s="38"/>
      <c r="G73" s="38"/>
      <c r="H73" s="38"/>
      <c r="I73" s="119"/>
      <c r="J73" s="38"/>
      <c r="K73" s="38"/>
      <c r="L73" s="120"/>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5"/>
      <c r="J74" s="50"/>
      <c r="K74" s="50"/>
      <c r="L74" s="120"/>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8"/>
      <c r="J78" s="52"/>
      <c r="K78" s="52"/>
      <c r="L78" s="120"/>
      <c r="S78" s="36"/>
      <c r="T78" s="36"/>
      <c r="U78" s="36"/>
      <c r="V78" s="36"/>
      <c r="W78" s="36"/>
      <c r="X78" s="36"/>
      <c r="Y78" s="36"/>
      <c r="Z78" s="36"/>
      <c r="AA78" s="36"/>
      <c r="AB78" s="36"/>
      <c r="AC78" s="36"/>
      <c r="AD78" s="36"/>
      <c r="AE78" s="36"/>
    </row>
    <row r="79" spans="1:47" s="2" customFormat="1" ht="24.95" customHeight="1">
      <c r="A79" s="36"/>
      <c r="B79" s="37"/>
      <c r="C79" s="25" t="s">
        <v>197</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9"/>
      <c r="J81" s="38"/>
      <c r="K81" s="38"/>
      <c r="L81" s="120"/>
      <c r="S81" s="36"/>
      <c r="T81" s="36"/>
      <c r="U81" s="36"/>
      <c r="V81" s="36"/>
      <c r="W81" s="36"/>
      <c r="X81" s="36"/>
      <c r="Y81" s="36"/>
      <c r="Z81" s="36"/>
      <c r="AA81" s="36"/>
      <c r="AB81" s="36"/>
      <c r="AC81" s="36"/>
      <c r="AD81" s="36"/>
      <c r="AE81" s="36"/>
    </row>
    <row r="82" spans="1:63" s="2" customFormat="1" ht="16.5" customHeight="1">
      <c r="A82" s="36"/>
      <c r="B82" s="37"/>
      <c r="C82" s="38"/>
      <c r="D82" s="38"/>
      <c r="E82" s="419" t="str">
        <f>E7</f>
        <v>UPOL FTK-vstupní objekt</v>
      </c>
      <c r="F82" s="420"/>
      <c r="G82" s="420"/>
      <c r="H82" s="420"/>
      <c r="I82" s="119"/>
      <c r="J82" s="38"/>
      <c r="K82" s="38"/>
      <c r="L82" s="120"/>
      <c r="S82" s="36"/>
      <c r="T82" s="36"/>
      <c r="U82" s="36"/>
      <c r="V82" s="36"/>
      <c r="W82" s="36"/>
      <c r="X82" s="36"/>
      <c r="Y82" s="36"/>
      <c r="Z82" s="36"/>
      <c r="AA82" s="36"/>
      <c r="AB82" s="36"/>
      <c r="AC82" s="36"/>
      <c r="AD82" s="36"/>
      <c r="AE82" s="36"/>
    </row>
    <row r="83" spans="1:63" s="1" customFormat="1" ht="12" customHeight="1">
      <c r="B83" s="23"/>
      <c r="C83" s="31" t="s">
        <v>159</v>
      </c>
      <c r="D83" s="24"/>
      <c r="E83" s="24"/>
      <c r="F83" s="24"/>
      <c r="G83" s="24"/>
      <c r="H83" s="24"/>
      <c r="I83" s="110"/>
      <c r="J83" s="24"/>
      <c r="K83" s="24"/>
      <c r="L83" s="22"/>
    </row>
    <row r="84" spans="1:63" s="1" customFormat="1" ht="16.5" customHeight="1">
      <c r="B84" s="23"/>
      <c r="C84" s="24"/>
      <c r="D84" s="24"/>
      <c r="E84" s="419" t="s">
        <v>160</v>
      </c>
      <c r="F84" s="378"/>
      <c r="G84" s="378"/>
      <c r="H84" s="378"/>
      <c r="I84" s="110"/>
      <c r="J84" s="24"/>
      <c r="K84" s="24"/>
      <c r="L84" s="22"/>
    </row>
    <row r="85" spans="1:63" s="1" customFormat="1" ht="12" customHeight="1">
      <c r="B85" s="23"/>
      <c r="C85" s="31" t="s">
        <v>161</v>
      </c>
      <c r="D85" s="24"/>
      <c r="E85" s="24"/>
      <c r="F85" s="24"/>
      <c r="G85" s="24"/>
      <c r="H85" s="24"/>
      <c r="I85" s="110"/>
      <c r="J85" s="24"/>
      <c r="K85" s="24"/>
      <c r="L85" s="22"/>
    </row>
    <row r="86" spans="1:63" s="2" customFormat="1" ht="16.5" customHeight="1">
      <c r="A86" s="36"/>
      <c r="B86" s="37"/>
      <c r="C86" s="38"/>
      <c r="D86" s="38"/>
      <c r="E86" s="421" t="s">
        <v>162</v>
      </c>
      <c r="F86" s="422"/>
      <c r="G86" s="422"/>
      <c r="H86" s="422"/>
      <c r="I86" s="119"/>
      <c r="J86" s="38"/>
      <c r="K86" s="38"/>
      <c r="L86" s="120"/>
      <c r="S86" s="36"/>
      <c r="T86" s="36"/>
      <c r="U86" s="36"/>
      <c r="V86" s="36"/>
      <c r="W86" s="36"/>
      <c r="X86" s="36"/>
      <c r="Y86" s="36"/>
      <c r="Z86" s="36"/>
      <c r="AA86" s="36"/>
      <c r="AB86" s="36"/>
      <c r="AC86" s="36"/>
      <c r="AD86" s="36"/>
      <c r="AE86" s="36"/>
    </row>
    <row r="87" spans="1:63" s="2" customFormat="1" ht="12" customHeight="1">
      <c r="A87" s="36"/>
      <c r="B87" s="37"/>
      <c r="C87" s="31" t="s">
        <v>163</v>
      </c>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6.5" customHeight="1">
      <c r="A88" s="36"/>
      <c r="B88" s="37"/>
      <c r="C88" s="38"/>
      <c r="D88" s="38"/>
      <c r="E88" s="371" t="str">
        <f>E13</f>
        <v>2019/46-1-1-4-5 - D.1.4.5-Vzduchotechnika</v>
      </c>
      <c r="F88" s="422"/>
      <c r="G88" s="422"/>
      <c r="H88" s="422"/>
      <c r="I88" s="119"/>
      <c r="J88" s="38"/>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F16</f>
        <v xml:space="preserve"> </v>
      </c>
      <c r="G90" s="38"/>
      <c r="H90" s="38"/>
      <c r="I90" s="121" t="s">
        <v>24</v>
      </c>
      <c r="J90" s="61" t="str">
        <f>IF(J16="","",J16)</f>
        <v>13. 3. 2020</v>
      </c>
      <c r="K90" s="38"/>
      <c r="L90" s="120"/>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3" s="2" customFormat="1" ht="40.15" customHeight="1">
      <c r="A92" s="36"/>
      <c r="B92" s="37"/>
      <c r="C92" s="31" t="s">
        <v>26</v>
      </c>
      <c r="D92" s="38"/>
      <c r="E92" s="38"/>
      <c r="F92" s="29" t="str">
        <f>E19</f>
        <v xml:space="preserve">UPOL </v>
      </c>
      <c r="G92" s="38"/>
      <c r="H92" s="38"/>
      <c r="I92" s="121" t="s">
        <v>32</v>
      </c>
      <c r="J92" s="34" t="str">
        <f>E25</f>
        <v>HEXAPLAN INTERNATIONAL spol. s r.o.</v>
      </c>
      <c r="K92" s="38"/>
      <c r="L92" s="120"/>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IF(E22="","",E22)</f>
        <v>Vyplň údaj</v>
      </c>
      <c r="G93" s="38"/>
      <c r="H93" s="38"/>
      <c r="I93" s="121" t="s">
        <v>35</v>
      </c>
      <c r="J93" s="34" t="str">
        <f>E28</f>
        <v>M.Šuráň</v>
      </c>
      <c r="K93" s="38"/>
      <c r="L93" s="120"/>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63" s="11" customFormat="1" ht="29.25" customHeight="1">
      <c r="A95" s="167"/>
      <c r="B95" s="168"/>
      <c r="C95" s="169" t="s">
        <v>198</v>
      </c>
      <c r="D95" s="170" t="s">
        <v>58</v>
      </c>
      <c r="E95" s="170" t="s">
        <v>54</v>
      </c>
      <c r="F95" s="170" t="s">
        <v>55</v>
      </c>
      <c r="G95" s="170" t="s">
        <v>199</v>
      </c>
      <c r="H95" s="170" t="s">
        <v>200</v>
      </c>
      <c r="I95" s="171" t="s">
        <v>201</v>
      </c>
      <c r="J95" s="170" t="s">
        <v>168</v>
      </c>
      <c r="K95" s="172" t="s">
        <v>202</v>
      </c>
      <c r="L95" s="173"/>
      <c r="M95" s="70" t="s">
        <v>21</v>
      </c>
      <c r="N95" s="71" t="s">
        <v>43</v>
      </c>
      <c r="O95" s="71" t="s">
        <v>203</v>
      </c>
      <c r="P95" s="71" t="s">
        <v>204</v>
      </c>
      <c r="Q95" s="71" t="s">
        <v>205</v>
      </c>
      <c r="R95" s="71" t="s">
        <v>206</v>
      </c>
      <c r="S95" s="71" t="s">
        <v>207</v>
      </c>
      <c r="T95" s="72" t="s">
        <v>208</v>
      </c>
      <c r="U95" s="167"/>
      <c r="V95" s="167"/>
      <c r="W95" s="167"/>
      <c r="X95" s="167"/>
      <c r="Y95" s="167"/>
      <c r="Z95" s="167"/>
      <c r="AA95" s="167"/>
      <c r="AB95" s="167"/>
      <c r="AC95" s="167"/>
      <c r="AD95" s="167"/>
      <c r="AE95" s="167"/>
    </row>
    <row r="96" spans="1:63" s="2" customFormat="1" ht="22.9" customHeight="1">
      <c r="A96" s="36"/>
      <c r="B96" s="37"/>
      <c r="C96" s="77" t="s">
        <v>209</v>
      </c>
      <c r="D96" s="38"/>
      <c r="E96" s="38"/>
      <c r="F96" s="38"/>
      <c r="G96" s="38"/>
      <c r="H96" s="38"/>
      <c r="I96" s="119"/>
      <c r="J96" s="174">
        <f>BK96</f>
        <v>0</v>
      </c>
      <c r="K96" s="38"/>
      <c r="L96" s="41"/>
      <c r="M96" s="73"/>
      <c r="N96" s="175"/>
      <c r="O96" s="74"/>
      <c r="P96" s="176">
        <f>P97+P111+P131+P135+P139</f>
        <v>0</v>
      </c>
      <c r="Q96" s="74"/>
      <c r="R96" s="176">
        <f>R97+R111+R131+R135+R139</f>
        <v>0</v>
      </c>
      <c r="S96" s="74"/>
      <c r="T96" s="177">
        <f>T97+T111+T131+T135+T139</f>
        <v>0</v>
      </c>
      <c r="U96" s="36"/>
      <c r="V96" s="36"/>
      <c r="W96" s="36"/>
      <c r="X96" s="36"/>
      <c r="Y96" s="36"/>
      <c r="Z96" s="36"/>
      <c r="AA96" s="36"/>
      <c r="AB96" s="36"/>
      <c r="AC96" s="36"/>
      <c r="AD96" s="36"/>
      <c r="AE96" s="36"/>
      <c r="AT96" s="19" t="s">
        <v>72</v>
      </c>
      <c r="AU96" s="19" t="s">
        <v>169</v>
      </c>
      <c r="BK96" s="178">
        <f>BK97+BK111+BK131+BK135+BK139</f>
        <v>0</v>
      </c>
    </row>
    <row r="97" spans="1:65" s="12" customFormat="1" ht="25.9" customHeight="1">
      <c r="B97" s="179"/>
      <c r="C97" s="180"/>
      <c r="D97" s="181" t="s">
        <v>72</v>
      </c>
      <c r="E97" s="182" t="s">
        <v>2595</v>
      </c>
      <c r="F97" s="182" t="s">
        <v>2744</v>
      </c>
      <c r="G97" s="180"/>
      <c r="H97" s="180"/>
      <c r="I97" s="183"/>
      <c r="J97" s="184">
        <f>BK97</f>
        <v>0</v>
      </c>
      <c r="K97" s="180"/>
      <c r="L97" s="185"/>
      <c r="M97" s="186"/>
      <c r="N97" s="187"/>
      <c r="O97" s="187"/>
      <c r="P97" s="188">
        <f>SUM(P98:P110)</f>
        <v>0</v>
      </c>
      <c r="Q97" s="187"/>
      <c r="R97" s="188">
        <f>SUM(R98:R110)</f>
        <v>0</v>
      </c>
      <c r="S97" s="187"/>
      <c r="T97" s="189">
        <f>SUM(T98:T110)</f>
        <v>0</v>
      </c>
      <c r="AR97" s="190" t="s">
        <v>79</v>
      </c>
      <c r="AT97" s="191" t="s">
        <v>72</v>
      </c>
      <c r="AU97" s="191" t="s">
        <v>73</v>
      </c>
      <c r="AY97" s="190" t="s">
        <v>212</v>
      </c>
      <c r="BK97" s="192">
        <f>SUM(BK98:BK110)</f>
        <v>0</v>
      </c>
    </row>
    <row r="98" spans="1:65" s="2" customFormat="1" ht="21.75" customHeight="1">
      <c r="A98" s="36"/>
      <c r="B98" s="37"/>
      <c r="C98" s="195" t="s">
        <v>79</v>
      </c>
      <c r="D98" s="195" t="s">
        <v>214</v>
      </c>
      <c r="E98" s="196" t="s">
        <v>2696</v>
      </c>
      <c r="F98" s="197" t="s">
        <v>2745</v>
      </c>
      <c r="G98" s="198" t="s">
        <v>1141</v>
      </c>
      <c r="H98" s="199">
        <v>1</v>
      </c>
      <c r="I98" s="200"/>
      <c r="J98" s="201">
        <f>ROUND(I98*H98,2)</f>
        <v>0</v>
      </c>
      <c r="K98" s="197" t="s">
        <v>21</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327</v>
      </c>
      <c r="AT98" s="206" t="s">
        <v>214</v>
      </c>
      <c r="AU98" s="206" t="s">
        <v>79</v>
      </c>
      <c r="AY98" s="19" t="s">
        <v>212</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327</v>
      </c>
      <c r="BM98" s="206" t="s">
        <v>81</v>
      </c>
    </row>
    <row r="99" spans="1:65" s="14" customFormat="1" ht="11.25">
      <c r="B99" s="222"/>
      <c r="C99" s="223"/>
      <c r="D99" s="208" t="s">
        <v>222</v>
      </c>
      <c r="E99" s="224" t="s">
        <v>21</v>
      </c>
      <c r="F99" s="225" t="s">
        <v>79</v>
      </c>
      <c r="G99" s="223"/>
      <c r="H99" s="226">
        <v>1</v>
      </c>
      <c r="I99" s="227"/>
      <c r="J99" s="223"/>
      <c r="K99" s="223"/>
      <c r="L99" s="228"/>
      <c r="M99" s="229"/>
      <c r="N99" s="230"/>
      <c r="O99" s="230"/>
      <c r="P99" s="230"/>
      <c r="Q99" s="230"/>
      <c r="R99" s="230"/>
      <c r="S99" s="230"/>
      <c r="T99" s="231"/>
      <c r="AT99" s="232" t="s">
        <v>222</v>
      </c>
      <c r="AU99" s="232" t="s">
        <v>79</v>
      </c>
      <c r="AV99" s="14" t="s">
        <v>81</v>
      </c>
      <c r="AW99" s="14" t="s">
        <v>34</v>
      </c>
      <c r="AX99" s="14" t="s">
        <v>73</v>
      </c>
      <c r="AY99" s="232" t="s">
        <v>212</v>
      </c>
    </row>
    <row r="100" spans="1:65" s="16" customFormat="1" ht="11.25">
      <c r="B100" s="244"/>
      <c r="C100" s="245"/>
      <c r="D100" s="208" t="s">
        <v>222</v>
      </c>
      <c r="E100" s="246" t="s">
        <v>21</v>
      </c>
      <c r="F100" s="247" t="s">
        <v>239</v>
      </c>
      <c r="G100" s="245"/>
      <c r="H100" s="248">
        <v>1</v>
      </c>
      <c r="I100" s="249"/>
      <c r="J100" s="245"/>
      <c r="K100" s="245"/>
      <c r="L100" s="250"/>
      <c r="M100" s="251"/>
      <c r="N100" s="252"/>
      <c r="O100" s="252"/>
      <c r="P100" s="252"/>
      <c r="Q100" s="252"/>
      <c r="R100" s="252"/>
      <c r="S100" s="252"/>
      <c r="T100" s="253"/>
      <c r="AT100" s="254" t="s">
        <v>222</v>
      </c>
      <c r="AU100" s="254" t="s">
        <v>79</v>
      </c>
      <c r="AV100" s="16" t="s">
        <v>93</v>
      </c>
      <c r="AW100" s="16" t="s">
        <v>34</v>
      </c>
      <c r="AX100" s="16" t="s">
        <v>79</v>
      </c>
      <c r="AY100" s="254" t="s">
        <v>212</v>
      </c>
    </row>
    <row r="101" spans="1:65" s="2" customFormat="1" ht="21.75" customHeight="1">
      <c r="A101" s="36"/>
      <c r="B101" s="37"/>
      <c r="C101" s="195" t="s">
        <v>81</v>
      </c>
      <c r="D101" s="195" t="s">
        <v>214</v>
      </c>
      <c r="E101" s="196" t="s">
        <v>2746</v>
      </c>
      <c r="F101" s="197" t="s">
        <v>2747</v>
      </c>
      <c r="G101" s="198" t="s">
        <v>1141</v>
      </c>
      <c r="H101" s="199">
        <v>1</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327</v>
      </c>
      <c r="AT101" s="206" t="s">
        <v>214</v>
      </c>
      <c r="AU101" s="206" t="s">
        <v>79</v>
      </c>
      <c r="AY101" s="19" t="s">
        <v>212</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327</v>
      </c>
      <c r="BM101" s="206" t="s">
        <v>93</v>
      </c>
    </row>
    <row r="102" spans="1:65" s="14" customFormat="1" ht="11.25">
      <c r="B102" s="222"/>
      <c r="C102" s="223"/>
      <c r="D102" s="208" t="s">
        <v>222</v>
      </c>
      <c r="E102" s="224" t="s">
        <v>21</v>
      </c>
      <c r="F102" s="225" t="s">
        <v>79</v>
      </c>
      <c r="G102" s="223"/>
      <c r="H102" s="226">
        <v>1</v>
      </c>
      <c r="I102" s="227"/>
      <c r="J102" s="223"/>
      <c r="K102" s="223"/>
      <c r="L102" s="228"/>
      <c r="M102" s="229"/>
      <c r="N102" s="230"/>
      <c r="O102" s="230"/>
      <c r="P102" s="230"/>
      <c r="Q102" s="230"/>
      <c r="R102" s="230"/>
      <c r="S102" s="230"/>
      <c r="T102" s="231"/>
      <c r="AT102" s="232" t="s">
        <v>222</v>
      </c>
      <c r="AU102" s="232" t="s">
        <v>79</v>
      </c>
      <c r="AV102" s="14" t="s">
        <v>81</v>
      </c>
      <c r="AW102" s="14" t="s">
        <v>34</v>
      </c>
      <c r="AX102" s="14" t="s">
        <v>73</v>
      </c>
      <c r="AY102" s="232" t="s">
        <v>212</v>
      </c>
    </row>
    <row r="103" spans="1:65" s="16" customFormat="1" ht="11.25">
      <c r="B103" s="244"/>
      <c r="C103" s="245"/>
      <c r="D103" s="208" t="s">
        <v>222</v>
      </c>
      <c r="E103" s="246" t="s">
        <v>21</v>
      </c>
      <c r="F103" s="247" t="s">
        <v>239</v>
      </c>
      <c r="G103" s="245"/>
      <c r="H103" s="248">
        <v>1</v>
      </c>
      <c r="I103" s="249"/>
      <c r="J103" s="245"/>
      <c r="K103" s="245"/>
      <c r="L103" s="250"/>
      <c r="M103" s="251"/>
      <c r="N103" s="252"/>
      <c r="O103" s="252"/>
      <c r="P103" s="252"/>
      <c r="Q103" s="252"/>
      <c r="R103" s="252"/>
      <c r="S103" s="252"/>
      <c r="T103" s="253"/>
      <c r="AT103" s="254" t="s">
        <v>222</v>
      </c>
      <c r="AU103" s="254" t="s">
        <v>79</v>
      </c>
      <c r="AV103" s="16" t="s">
        <v>93</v>
      </c>
      <c r="AW103" s="16" t="s">
        <v>34</v>
      </c>
      <c r="AX103" s="16" t="s">
        <v>79</v>
      </c>
      <c r="AY103" s="254" t="s">
        <v>212</v>
      </c>
    </row>
    <row r="104" spans="1:65" s="2" customFormat="1" ht="16.5" customHeight="1">
      <c r="A104" s="36"/>
      <c r="B104" s="37"/>
      <c r="C104" s="195" t="s">
        <v>88</v>
      </c>
      <c r="D104" s="195" t="s">
        <v>214</v>
      </c>
      <c r="E104" s="196" t="s">
        <v>2748</v>
      </c>
      <c r="F104" s="197" t="s">
        <v>2749</v>
      </c>
      <c r="G104" s="198" t="s">
        <v>1141</v>
      </c>
      <c r="H104" s="199">
        <v>2</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327</v>
      </c>
      <c r="AT104" s="206" t="s">
        <v>214</v>
      </c>
      <c r="AU104" s="206" t="s">
        <v>79</v>
      </c>
      <c r="AY104" s="19" t="s">
        <v>212</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327</v>
      </c>
      <c r="BM104" s="206" t="s">
        <v>256</v>
      </c>
    </row>
    <row r="105" spans="1:65" s="14" customFormat="1" ht="11.25">
      <c r="B105" s="222"/>
      <c r="C105" s="223"/>
      <c r="D105" s="208" t="s">
        <v>222</v>
      </c>
      <c r="E105" s="224" t="s">
        <v>21</v>
      </c>
      <c r="F105" s="225" t="s">
        <v>2750</v>
      </c>
      <c r="G105" s="223"/>
      <c r="H105" s="226">
        <v>2</v>
      </c>
      <c r="I105" s="227"/>
      <c r="J105" s="223"/>
      <c r="K105" s="223"/>
      <c r="L105" s="228"/>
      <c r="M105" s="229"/>
      <c r="N105" s="230"/>
      <c r="O105" s="230"/>
      <c r="P105" s="230"/>
      <c r="Q105" s="230"/>
      <c r="R105" s="230"/>
      <c r="S105" s="230"/>
      <c r="T105" s="231"/>
      <c r="AT105" s="232" t="s">
        <v>222</v>
      </c>
      <c r="AU105" s="232" t="s">
        <v>79</v>
      </c>
      <c r="AV105" s="14" t="s">
        <v>81</v>
      </c>
      <c r="AW105" s="14" t="s">
        <v>34</v>
      </c>
      <c r="AX105" s="14" t="s">
        <v>73</v>
      </c>
      <c r="AY105" s="232" t="s">
        <v>212</v>
      </c>
    </row>
    <row r="106" spans="1:65" s="16" customFormat="1" ht="11.25">
      <c r="B106" s="244"/>
      <c r="C106" s="245"/>
      <c r="D106" s="208" t="s">
        <v>222</v>
      </c>
      <c r="E106" s="246" t="s">
        <v>21</v>
      </c>
      <c r="F106" s="247" t="s">
        <v>239</v>
      </c>
      <c r="G106" s="245"/>
      <c r="H106" s="248">
        <v>2</v>
      </c>
      <c r="I106" s="249"/>
      <c r="J106" s="245"/>
      <c r="K106" s="245"/>
      <c r="L106" s="250"/>
      <c r="M106" s="251"/>
      <c r="N106" s="252"/>
      <c r="O106" s="252"/>
      <c r="P106" s="252"/>
      <c r="Q106" s="252"/>
      <c r="R106" s="252"/>
      <c r="S106" s="252"/>
      <c r="T106" s="253"/>
      <c r="AT106" s="254" t="s">
        <v>222</v>
      </c>
      <c r="AU106" s="254" t="s">
        <v>79</v>
      </c>
      <c r="AV106" s="16" t="s">
        <v>93</v>
      </c>
      <c r="AW106" s="16" t="s">
        <v>34</v>
      </c>
      <c r="AX106" s="16" t="s">
        <v>79</v>
      </c>
      <c r="AY106" s="254" t="s">
        <v>212</v>
      </c>
    </row>
    <row r="107" spans="1:65" s="2" customFormat="1" ht="16.5" customHeight="1">
      <c r="A107" s="36"/>
      <c r="B107" s="37"/>
      <c r="C107" s="195" t="s">
        <v>93</v>
      </c>
      <c r="D107" s="195" t="s">
        <v>214</v>
      </c>
      <c r="E107" s="196" t="s">
        <v>2751</v>
      </c>
      <c r="F107" s="197" t="s">
        <v>2752</v>
      </c>
      <c r="G107" s="198" t="s">
        <v>2005</v>
      </c>
      <c r="H107" s="199">
        <v>10</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327</v>
      </c>
      <c r="AT107" s="206" t="s">
        <v>214</v>
      </c>
      <c r="AU107" s="206" t="s">
        <v>79</v>
      </c>
      <c r="AY107" s="19" t="s">
        <v>212</v>
      </c>
      <c r="BE107" s="207">
        <f>IF(N107="základní",J107,0)</f>
        <v>0</v>
      </c>
      <c r="BF107" s="207">
        <f>IF(N107="snížená",J107,0)</f>
        <v>0</v>
      </c>
      <c r="BG107" s="207">
        <f>IF(N107="zákl. přenesená",J107,0)</f>
        <v>0</v>
      </c>
      <c r="BH107" s="207">
        <f>IF(N107="sníž. přenesená",J107,0)</f>
        <v>0</v>
      </c>
      <c r="BI107" s="207">
        <f>IF(N107="nulová",J107,0)</f>
        <v>0</v>
      </c>
      <c r="BJ107" s="19" t="s">
        <v>79</v>
      </c>
      <c r="BK107" s="207">
        <f>ROUND(I107*H107,2)</f>
        <v>0</v>
      </c>
      <c r="BL107" s="19" t="s">
        <v>327</v>
      </c>
      <c r="BM107" s="206" t="s">
        <v>269</v>
      </c>
    </row>
    <row r="108" spans="1:65" s="14" customFormat="1" ht="11.25">
      <c r="B108" s="222"/>
      <c r="C108" s="223"/>
      <c r="D108" s="208" t="s">
        <v>222</v>
      </c>
      <c r="E108" s="224" t="s">
        <v>21</v>
      </c>
      <c r="F108" s="225" t="s">
        <v>2753</v>
      </c>
      <c r="G108" s="223"/>
      <c r="H108" s="226">
        <v>10</v>
      </c>
      <c r="I108" s="227"/>
      <c r="J108" s="223"/>
      <c r="K108" s="223"/>
      <c r="L108" s="228"/>
      <c r="M108" s="229"/>
      <c r="N108" s="230"/>
      <c r="O108" s="230"/>
      <c r="P108" s="230"/>
      <c r="Q108" s="230"/>
      <c r="R108" s="230"/>
      <c r="S108" s="230"/>
      <c r="T108" s="231"/>
      <c r="AT108" s="232" t="s">
        <v>222</v>
      </c>
      <c r="AU108" s="232" t="s">
        <v>79</v>
      </c>
      <c r="AV108" s="14" t="s">
        <v>81</v>
      </c>
      <c r="AW108" s="14" t="s">
        <v>34</v>
      </c>
      <c r="AX108" s="14" t="s">
        <v>73</v>
      </c>
      <c r="AY108" s="232" t="s">
        <v>212</v>
      </c>
    </row>
    <row r="109" spans="1:65" s="16" customFormat="1" ht="11.25">
      <c r="B109" s="244"/>
      <c r="C109" s="245"/>
      <c r="D109" s="208" t="s">
        <v>222</v>
      </c>
      <c r="E109" s="246" t="s">
        <v>21</v>
      </c>
      <c r="F109" s="247" t="s">
        <v>239</v>
      </c>
      <c r="G109" s="245"/>
      <c r="H109" s="248">
        <v>10</v>
      </c>
      <c r="I109" s="249"/>
      <c r="J109" s="245"/>
      <c r="K109" s="245"/>
      <c r="L109" s="250"/>
      <c r="M109" s="251"/>
      <c r="N109" s="252"/>
      <c r="O109" s="252"/>
      <c r="P109" s="252"/>
      <c r="Q109" s="252"/>
      <c r="R109" s="252"/>
      <c r="S109" s="252"/>
      <c r="T109" s="253"/>
      <c r="AT109" s="254" t="s">
        <v>222</v>
      </c>
      <c r="AU109" s="254" t="s">
        <v>79</v>
      </c>
      <c r="AV109" s="16" t="s">
        <v>93</v>
      </c>
      <c r="AW109" s="16" t="s">
        <v>34</v>
      </c>
      <c r="AX109" s="16" t="s">
        <v>79</v>
      </c>
      <c r="AY109" s="254" t="s">
        <v>212</v>
      </c>
    </row>
    <row r="110" spans="1:65" s="2" customFormat="1" ht="16.5" customHeight="1">
      <c r="A110" s="36"/>
      <c r="B110" s="37"/>
      <c r="C110" s="195" t="s">
        <v>251</v>
      </c>
      <c r="D110" s="195" t="s">
        <v>214</v>
      </c>
      <c r="E110" s="196" t="s">
        <v>2754</v>
      </c>
      <c r="F110" s="197" t="s">
        <v>2755</v>
      </c>
      <c r="G110" s="198" t="s">
        <v>1141</v>
      </c>
      <c r="H110" s="199">
        <v>1</v>
      </c>
      <c r="I110" s="200"/>
      <c r="J110" s="201">
        <f>ROUND(I110*H110,2)</f>
        <v>0</v>
      </c>
      <c r="K110" s="197" t="s">
        <v>21</v>
      </c>
      <c r="L110" s="41"/>
      <c r="M110" s="202" t="s">
        <v>21</v>
      </c>
      <c r="N110" s="203" t="s">
        <v>44</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327</v>
      </c>
      <c r="AT110" s="206" t="s">
        <v>214</v>
      </c>
      <c r="AU110" s="206" t="s">
        <v>79</v>
      </c>
      <c r="AY110" s="19" t="s">
        <v>212</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327</v>
      </c>
      <c r="BM110" s="206" t="s">
        <v>2756</v>
      </c>
    </row>
    <row r="111" spans="1:65" s="12" customFormat="1" ht="25.9" customHeight="1">
      <c r="B111" s="179"/>
      <c r="C111" s="180"/>
      <c r="D111" s="181" t="s">
        <v>72</v>
      </c>
      <c r="E111" s="182" t="s">
        <v>2597</v>
      </c>
      <c r="F111" s="182" t="s">
        <v>2757</v>
      </c>
      <c r="G111" s="180"/>
      <c r="H111" s="180"/>
      <c r="I111" s="183"/>
      <c r="J111" s="184">
        <f>BK111</f>
        <v>0</v>
      </c>
      <c r="K111" s="180"/>
      <c r="L111" s="185"/>
      <c r="M111" s="186"/>
      <c r="N111" s="187"/>
      <c r="O111" s="187"/>
      <c r="P111" s="188">
        <f>SUM(P112:P130)</f>
        <v>0</v>
      </c>
      <c r="Q111" s="187"/>
      <c r="R111" s="188">
        <f>SUM(R112:R130)</f>
        <v>0</v>
      </c>
      <c r="S111" s="187"/>
      <c r="T111" s="189">
        <f>SUM(T112:T130)</f>
        <v>0</v>
      </c>
      <c r="AR111" s="190" t="s">
        <v>79</v>
      </c>
      <c r="AT111" s="191" t="s">
        <v>72</v>
      </c>
      <c r="AU111" s="191" t="s">
        <v>73</v>
      </c>
      <c r="AY111" s="190" t="s">
        <v>212</v>
      </c>
      <c r="BK111" s="192">
        <f>SUM(BK112:BK130)</f>
        <v>0</v>
      </c>
    </row>
    <row r="112" spans="1:65" s="2" customFormat="1" ht="16.5" customHeight="1">
      <c r="A112" s="36"/>
      <c r="B112" s="37"/>
      <c r="C112" s="195" t="s">
        <v>256</v>
      </c>
      <c r="D112" s="195" t="s">
        <v>214</v>
      </c>
      <c r="E112" s="196" t="s">
        <v>2758</v>
      </c>
      <c r="F112" s="197" t="s">
        <v>2759</v>
      </c>
      <c r="G112" s="198" t="s">
        <v>1141</v>
      </c>
      <c r="H112" s="199">
        <v>1</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327</v>
      </c>
      <c r="AT112" s="206" t="s">
        <v>214</v>
      </c>
      <c r="AU112" s="206" t="s">
        <v>79</v>
      </c>
      <c r="AY112" s="19" t="s">
        <v>212</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327</v>
      </c>
      <c r="BM112" s="206" t="s">
        <v>238</v>
      </c>
    </row>
    <row r="113" spans="1:65" s="14" customFormat="1" ht="11.25">
      <c r="B113" s="222"/>
      <c r="C113" s="223"/>
      <c r="D113" s="208" t="s">
        <v>222</v>
      </c>
      <c r="E113" s="224" t="s">
        <v>21</v>
      </c>
      <c r="F113" s="225" t="s">
        <v>79</v>
      </c>
      <c r="G113" s="223"/>
      <c r="H113" s="226">
        <v>1</v>
      </c>
      <c r="I113" s="227"/>
      <c r="J113" s="223"/>
      <c r="K113" s="223"/>
      <c r="L113" s="228"/>
      <c r="M113" s="229"/>
      <c r="N113" s="230"/>
      <c r="O113" s="230"/>
      <c r="P113" s="230"/>
      <c r="Q113" s="230"/>
      <c r="R113" s="230"/>
      <c r="S113" s="230"/>
      <c r="T113" s="231"/>
      <c r="AT113" s="232" t="s">
        <v>222</v>
      </c>
      <c r="AU113" s="232" t="s">
        <v>79</v>
      </c>
      <c r="AV113" s="14" t="s">
        <v>81</v>
      </c>
      <c r="AW113" s="14" t="s">
        <v>34</v>
      </c>
      <c r="AX113" s="14" t="s">
        <v>73</v>
      </c>
      <c r="AY113" s="232" t="s">
        <v>212</v>
      </c>
    </row>
    <row r="114" spans="1:65" s="16" customFormat="1" ht="11.25">
      <c r="B114" s="244"/>
      <c r="C114" s="245"/>
      <c r="D114" s="208" t="s">
        <v>222</v>
      </c>
      <c r="E114" s="246" t="s">
        <v>21</v>
      </c>
      <c r="F114" s="247" t="s">
        <v>239</v>
      </c>
      <c r="G114" s="245"/>
      <c r="H114" s="248">
        <v>1</v>
      </c>
      <c r="I114" s="249"/>
      <c r="J114" s="245"/>
      <c r="K114" s="245"/>
      <c r="L114" s="250"/>
      <c r="M114" s="251"/>
      <c r="N114" s="252"/>
      <c r="O114" s="252"/>
      <c r="P114" s="252"/>
      <c r="Q114" s="252"/>
      <c r="R114" s="252"/>
      <c r="S114" s="252"/>
      <c r="T114" s="253"/>
      <c r="AT114" s="254" t="s">
        <v>222</v>
      </c>
      <c r="AU114" s="254" t="s">
        <v>79</v>
      </c>
      <c r="AV114" s="16" t="s">
        <v>93</v>
      </c>
      <c r="AW114" s="16" t="s">
        <v>34</v>
      </c>
      <c r="AX114" s="16" t="s">
        <v>79</v>
      </c>
      <c r="AY114" s="254" t="s">
        <v>212</v>
      </c>
    </row>
    <row r="115" spans="1:65" s="2" customFormat="1" ht="16.5" customHeight="1">
      <c r="A115" s="36"/>
      <c r="B115" s="37"/>
      <c r="C115" s="195" t="s">
        <v>264</v>
      </c>
      <c r="D115" s="195" t="s">
        <v>214</v>
      </c>
      <c r="E115" s="196" t="s">
        <v>2760</v>
      </c>
      <c r="F115" s="197" t="s">
        <v>2761</v>
      </c>
      <c r="G115" s="198" t="s">
        <v>150</v>
      </c>
      <c r="H115" s="199">
        <v>20</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327</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327</v>
      </c>
      <c r="BM115" s="206" t="s">
        <v>297</v>
      </c>
    </row>
    <row r="116" spans="1:65" s="14" customFormat="1" ht="11.25">
      <c r="B116" s="222"/>
      <c r="C116" s="223"/>
      <c r="D116" s="208" t="s">
        <v>222</v>
      </c>
      <c r="E116" s="224" t="s">
        <v>21</v>
      </c>
      <c r="F116" s="225" t="s">
        <v>2762</v>
      </c>
      <c r="G116" s="223"/>
      <c r="H116" s="226">
        <v>20</v>
      </c>
      <c r="I116" s="227"/>
      <c r="J116" s="223"/>
      <c r="K116" s="223"/>
      <c r="L116" s="228"/>
      <c r="M116" s="229"/>
      <c r="N116" s="230"/>
      <c r="O116" s="230"/>
      <c r="P116" s="230"/>
      <c r="Q116" s="230"/>
      <c r="R116" s="230"/>
      <c r="S116" s="230"/>
      <c r="T116" s="231"/>
      <c r="AT116" s="232" t="s">
        <v>222</v>
      </c>
      <c r="AU116" s="232" t="s">
        <v>79</v>
      </c>
      <c r="AV116" s="14" t="s">
        <v>81</v>
      </c>
      <c r="AW116" s="14" t="s">
        <v>34</v>
      </c>
      <c r="AX116" s="14" t="s">
        <v>73</v>
      </c>
      <c r="AY116" s="232" t="s">
        <v>212</v>
      </c>
    </row>
    <row r="117" spans="1:65" s="16" customFormat="1" ht="11.25">
      <c r="B117" s="244"/>
      <c r="C117" s="245"/>
      <c r="D117" s="208" t="s">
        <v>222</v>
      </c>
      <c r="E117" s="246" t="s">
        <v>21</v>
      </c>
      <c r="F117" s="247" t="s">
        <v>239</v>
      </c>
      <c r="G117" s="245"/>
      <c r="H117" s="248">
        <v>20</v>
      </c>
      <c r="I117" s="249"/>
      <c r="J117" s="245"/>
      <c r="K117" s="245"/>
      <c r="L117" s="250"/>
      <c r="M117" s="251"/>
      <c r="N117" s="252"/>
      <c r="O117" s="252"/>
      <c r="P117" s="252"/>
      <c r="Q117" s="252"/>
      <c r="R117" s="252"/>
      <c r="S117" s="252"/>
      <c r="T117" s="253"/>
      <c r="AT117" s="254" t="s">
        <v>222</v>
      </c>
      <c r="AU117" s="254" t="s">
        <v>79</v>
      </c>
      <c r="AV117" s="16" t="s">
        <v>93</v>
      </c>
      <c r="AW117" s="16" t="s">
        <v>34</v>
      </c>
      <c r="AX117" s="16" t="s">
        <v>79</v>
      </c>
      <c r="AY117" s="254" t="s">
        <v>212</v>
      </c>
    </row>
    <row r="118" spans="1:65" s="2" customFormat="1" ht="16.5" customHeight="1">
      <c r="A118" s="36"/>
      <c r="B118" s="37"/>
      <c r="C118" s="195" t="s">
        <v>269</v>
      </c>
      <c r="D118" s="195" t="s">
        <v>214</v>
      </c>
      <c r="E118" s="196" t="s">
        <v>2763</v>
      </c>
      <c r="F118" s="197" t="s">
        <v>2764</v>
      </c>
      <c r="G118" s="198" t="s">
        <v>150</v>
      </c>
      <c r="H118" s="199">
        <v>20</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327</v>
      </c>
      <c r="AT118" s="206" t="s">
        <v>214</v>
      </c>
      <c r="AU118" s="206" t="s">
        <v>79</v>
      </c>
      <c r="AY118" s="19" t="s">
        <v>212</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327</v>
      </c>
      <c r="BM118" s="206" t="s">
        <v>310</v>
      </c>
    </row>
    <row r="119" spans="1:65" s="14" customFormat="1" ht="11.25">
      <c r="B119" s="222"/>
      <c r="C119" s="223"/>
      <c r="D119" s="208" t="s">
        <v>222</v>
      </c>
      <c r="E119" s="224" t="s">
        <v>21</v>
      </c>
      <c r="F119" s="225" t="s">
        <v>2765</v>
      </c>
      <c r="G119" s="223"/>
      <c r="H119" s="226">
        <v>20</v>
      </c>
      <c r="I119" s="227"/>
      <c r="J119" s="223"/>
      <c r="K119" s="223"/>
      <c r="L119" s="228"/>
      <c r="M119" s="229"/>
      <c r="N119" s="230"/>
      <c r="O119" s="230"/>
      <c r="P119" s="230"/>
      <c r="Q119" s="230"/>
      <c r="R119" s="230"/>
      <c r="S119" s="230"/>
      <c r="T119" s="231"/>
      <c r="AT119" s="232" t="s">
        <v>222</v>
      </c>
      <c r="AU119" s="232" t="s">
        <v>79</v>
      </c>
      <c r="AV119" s="14" t="s">
        <v>81</v>
      </c>
      <c r="AW119" s="14" t="s">
        <v>34</v>
      </c>
      <c r="AX119" s="14" t="s">
        <v>73</v>
      </c>
      <c r="AY119" s="232" t="s">
        <v>212</v>
      </c>
    </row>
    <row r="120" spans="1:65" s="16" customFormat="1" ht="11.25">
      <c r="B120" s="244"/>
      <c r="C120" s="245"/>
      <c r="D120" s="208" t="s">
        <v>222</v>
      </c>
      <c r="E120" s="246" t="s">
        <v>21</v>
      </c>
      <c r="F120" s="247" t="s">
        <v>239</v>
      </c>
      <c r="G120" s="245"/>
      <c r="H120" s="248">
        <v>20</v>
      </c>
      <c r="I120" s="249"/>
      <c r="J120" s="245"/>
      <c r="K120" s="245"/>
      <c r="L120" s="250"/>
      <c r="M120" s="251"/>
      <c r="N120" s="252"/>
      <c r="O120" s="252"/>
      <c r="P120" s="252"/>
      <c r="Q120" s="252"/>
      <c r="R120" s="252"/>
      <c r="S120" s="252"/>
      <c r="T120" s="253"/>
      <c r="AT120" s="254" t="s">
        <v>222</v>
      </c>
      <c r="AU120" s="254" t="s">
        <v>79</v>
      </c>
      <c r="AV120" s="16" t="s">
        <v>93</v>
      </c>
      <c r="AW120" s="16" t="s">
        <v>34</v>
      </c>
      <c r="AX120" s="16" t="s">
        <v>79</v>
      </c>
      <c r="AY120" s="254" t="s">
        <v>212</v>
      </c>
    </row>
    <row r="121" spans="1:65" s="2" customFormat="1" ht="16.5" customHeight="1">
      <c r="A121" s="36"/>
      <c r="B121" s="37"/>
      <c r="C121" s="195" t="s">
        <v>275</v>
      </c>
      <c r="D121" s="195" t="s">
        <v>214</v>
      </c>
      <c r="E121" s="196" t="s">
        <v>2766</v>
      </c>
      <c r="F121" s="197" t="s">
        <v>2767</v>
      </c>
      <c r="G121" s="198" t="s">
        <v>150</v>
      </c>
      <c r="H121" s="199">
        <v>10</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327</v>
      </c>
      <c r="AT121" s="206" t="s">
        <v>214</v>
      </c>
      <c r="AU121" s="206" t="s">
        <v>79</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327</v>
      </c>
      <c r="BM121" s="206" t="s">
        <v>327</v>
      </c>
    </row>
    <row r="122" spans="1:65" s="14" customFormat="1" ht="11.25">
      <c r="B122" s="222"/>
      <c r="C122" s="223"/>
      <c r="D122" s="208" t="s">
        <v>222</v>
      </c>
      <c r="E122" s="224" t="s">
        <v>21</v>
      </c>
      <c r="F122" s="225" t="s">
        <v>238</v>
      </c>
      <c r="G122" s="223"/>
      <c r="H122" s="226">
        <v>10</v>
      </c>
      <c r="I122" s="227"/>
      <c r="J122" s="223"/>
      <c r="K122" s="223"/>
      <c r="L122" s="228"/>
      <c r="M122" s="229"/>
      <c r="N122" s="230"/>
      <c r="O122" s="230"/>
      <c r="P122" s="230"/>
      <c r="Q122" s="230"/>
      <c r="R122" s="230"/>
      <c r="S122" s="230"/>
      <c r="T122" s="231"/>
      <c r="AT122" s="232" t="s">
        <v>222</v>
      </c>
      <c r="AU122" s="232" t="s">
        <v>79</v>
      </c>
      <c r="AV122" s="14" t="s">
        <v>81</v>
      </c>
      <c r="AW122" s="14" t="s">
        <v>34</v>
      </c>
      <c r="AX122" s="14" t="s">
        <v>73</v>
      </c>
      <c r="AY122" s="232" t="s">
        <v>212</v>
      </c>
    </row>
    <row r="123" spans="1:65" s="16" customFormat="1" ht="11.25">
      <c r="B123" s="244"/>
      <c r="C123" s="245"/>
      <c r="D123" s="208" t="s">
        <v>222</v>
      </c>
      <c r="E123" s="246" t="s">
        <v>21</v>
      </c>
      <c r="F123" s="247" t="s">
        <v>239</v>
      </c>
      <c r="G123" s="245"/>
      <c r="H123" s="248">
        <v>10</v>
      </c>
      <c r="I123" s="249"/>
      <c r="J123" s="245"/>
      <c r="K123" s="245"/>
      <c r="L123" s="250"/>
      <c r="M123" s="251"/>
      <c r="N123" s="252"/>
      <c r="O123" s="252"/>
      <c r="P123" s="252"/>
      <c r="Q123" s="252"/>
      <c r="R123" s="252"/>
      <c r="S123" s="252"/>
      <c r="T123" s="253"/>
      <c r="AT123" s="254" t="s">
        <v>222</v>
      </c>
      <c r="AU123" s="254" t="s">
        <v>79</v>
      </c>
      <c r="AV123" s="16" t="s">
        <v>93</v>
      </c>
      <c r="AW123" s="16" t="s">
        <v>34</v>
      </c>
      <c r="AX123" s="16" t="s">
        <v>79</v>
      </c>
      <c r="AY123" s="254" t="s">
        <v>212</v>
      </c>
    </row>
    <row r="124" spans="1:65" s="2" customFormat="1" ht="16.5" customHeight="1">
      <c r="A124" s="36"/>
      <c r="B124" s="37"/>
      <c r="C124" s="195" t="s">
        <v>238</v>
      </c>
      <c r="D124" s="195" t="s">
        <v>214</v>
      </c>
      <c r="E124" s="196" t="s">
        <v>2768</v>
      </c>
      <c r="F124" s="197" t="s">
        <v>2769</v>
      </c>
      <c r="G124" s="198" t="s">
        <v>1141</v>
      </c>
      <c r="H124" s="199">
        <v>4</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327</v>
      </c>
      <c r="AT124" s="206" t="s">
        <v>214</v>
      </c>
      <c r="AU124" s="206" t="s">
        <v>79</v>
      </c>
      <c r="AY124" s="19" t="s">
        <v>212</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327</v>
      </c>
      <c r="BM124" s="206" t="s">
        <v>341</v>
      </c>
    </row>
    <row r="125" spans="1:65" s="14" customFormat="1" ht="11.25">
      <c r="B125" s="222"/>
      <c r="C125" s="223"/>
      <c r="D125" s="208" t="s">
        <v>222</v>
      </c>
      <c r="E125" s="224" t="s">
        <v>21</v>
      </c>
      <c r="F125" s="225" t="s">
        <v>2770</v>
      </c>
      <c r="G125" s="223"/>
      <c r="H125" s="226">
        <v>4</v>
      </c>
      <c r="I125" s="227"/>
      <c r="J125" s="223"/>
      <c r="K125" s="223"/>
      <c r="L125" s="228"/>
      <c r="M125" s="229"/>
      <c r="N125" s="230"/>
      <c r="O125" s="230"/>
      <c r="P125" s="230"/>
      <c r="Q125" s="230"/>
      <c r="R125" s="230"/>
      <c r="S125" s="230"/>
      <c r="T125" s="231"/>
      <c r="AT125" s="232" t="s">
        <v>222</v>
      </c>
      <c r="AU125" s="232" t="s">
        <v>79</v>
      </c>
      <c r="AV125" s="14" t="s">
        <v>81</v>
      </c>
      <c r="AW125" s="14" t="s">
        <v>34</v>
      </c>
      <c r="AX125" s="14" t="s">
        <v>73</v>
      </c>
      <c r="AY125" s="232" t="s">
        <v>212</v>
      </c>
    </row>
    <row r="126" spans="1:65" s="16" customFormat="1" ht="11.25">
      <c r="B126" s="244"/>
      <c r="C126" s="245"/>
      <c r="D126" s="208" t="s">
        <v>222</v>
      </c>
      <c r="E126" s="246" t="s">
        <v>21</v>
      </c>
      <c r="F126" s="247" t="s">
        <v>239</v>
      </c>
      <c r="G126" s="245"/>
      <c r="H126" s="248">
        <v>4</v>
      </c>
      <c r="I126" s="249"/>
      <c r="J126" s="245"/>
      <c r="K126" s="245"/>
      <c r="L126" s="250"/>
      <c r="M126" s="251"/>
      <c r="N126" s="252"/>
      <c r="O126" s="252"/>
      <c r="P126" s="252"/>
      <c r="Q126" s="252"/>
      <c r="R126" s="252"/>
      <c r="S126" s="252"/>
      <c r="T126" s="253"/>
      <c r="AT126" s="254" t="s">
        <v>222</v>
      </c>
      <c r="AU126" s="254" t="s">
        <v>79</v>
      </c>
      <c r="AV126" s="16" t="s">
        <v>93</v>
      </c>
      <c r="AW126" s="16" t="s">
        <v>34</v>
      </c>
      <c r="AX126" s="16" t="s">
        <v>79</v>
      </c>
      <c r="AY126" s="254" t="s">
        <v>212</v>
      </c>
    </row>
    <row r="127" spans="1:65" s="2" customFormat="1" ht="16.5" customHeight="1">
      <c r="A127" s="36"/>
      <c r="B127" s="37"/>
      <c r="C127" s="195" t="s">
        <v>288</v>
      </c>
      <c r="D127" s="195" t="s">
        <v>214</v>
      </c>
      <c r="E127" s="196" t="s">
        <v>2751</v>
      </c>
      <c r="F127" s="197" t="s">
        <v>2752</v>
      </c>
      <c r="G127" s="198" t="s">
        <v>2005</v>
      </c>
      <c r="H127" s="199">
        <v>40</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327</v>
      </c>
      <c r="AT127" s="206" t="s">
        <v>214</v>
      </c>
      <c r="AU127" s="206" t="s">
        <v>79</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327</v>
      </c>
      <c r="BM127" s="206" t="s">
        <v>353</v>
      </c>
    </row>
    <row r="128" spans="1:65" s="14" customFormat="1" ht="11.25">
      <c r="B128" s="222"/>
      <c r="C128" s="223"/>
      <c r="D128" s="208" t="s">
        <v>222</v>
      </c>
      <c r="E128" s="224" t="s">
        <v>21</v>
      </c>
      <c r="F128" s="225" t="s">
        <v>2771</v>
      </c>
      <c r="G128" s="223"/>
      <c r="H128" s="226">
        <v>40</v>
      </c>
      <c r="I128" s="227"/>
      <c r="J128" s="223"/>
      <c r="K128" s="223"/>
      <c r="L128" s="228"/>
      <c r="M128" s="229"/>
      <c r="N128" s="230"/>
      <c r="O128" s="230"/>
      <c r="P128" s="230"/>
      <c r="Q128" s="230"/>
      <c r="R128" s="230"/>
      <c r="S128" s="230"/>
      <c r="T128" s="231"/>
      <c r="AT128" s="232" t="s">
        <v>222</v>
      </c>
      <c r="AU128" s="232" t="s">
        <v>79</v>
      </c>
      <c r="AV128" s="14" t="s">
        <v>81</v>
      </c>
      <c r="AW128" s="14" t="s">
        <v>34</v>
      </c>
      <c r="AX128" s="14" t="s">
        <v>73</v>
      </c>
      <c r="AY128" s="232" t="s">
        <v>212</v>
      </c>
    </row>
    <row r="129" spans="1:65" s="16" customFormat="1" ht="11.25">
      <c r="B129" s="244"/>
      <c r="C129" s="245"/>
      <c r="D129" s="208" t="s">
        <v>222</v>
      </c>
      <c r="E129" s="246" t="s">
        <v>21</v>
      </c>
      <c r="F129" s="247" t="s">
        <v>239</v>
      </c>
      <c r="G129" s="245"/>
      <c r="H129" s="248">
        <v>40</v>
      </c>
      <c r="I129" s="249"/>
      <c r="J129" s="245"/>
      <c r="K129" s="245"/>
      <c r="L129" s="250"/>
      <c r="M129" s="251"/>
      <c r="N129" s="252"/>
      <c r="O129" s="252"/>
      <c r="P129" s="252"/>
      <c r="Q129" s="252"/>
      <c r="R129" s="252"/>
      <c r="S129" s="252"/>
      <c r="T129" s="253"/>
      <c r="AT129" s="254" t="s">
        <v>222</v>
      </c>
      <c r="AU129" s="254" t="s">
        <v>79</v>
      </c>
      <c r="AV129" s="16" t="s">
        <v>93</v>
      </c>
      <c r="AW129" s="16" t="s">
        <v>34</v>
      </c>
      <c r="AX129" s="16" t="s">
        <v>79</v>
      </c>
      <c r="AY129" s="254" t="s">
        <v>212</v>
      </c>
    </row>
    <row r="130" spans="1:65" s="2" customFormat="1" ht="16.5" customHeight="1">
      <c r="A130" s="36"/>
      <c r="B130" s="37"/>
      <c r="C130" s="195" t="s">
        <v>297</v>
      </c>
      <c r="D130" s="195" t="s">
        <v>214</v>
      </c>
      <c r="E130" s="196" t="s">
        <v>2772</v>
      </c>
      <c r="F130" s="197" t="s">
        <v>2773</v>
      </c>
      <c r="G130" s="198" t="s">
        <v>1141</v>
      </c>
      <c r="H130" s="199">
        <v>1</v>
      </c>
      <c r="I130" s="200"/>
      <c r="J130" s="201">
        <f>ROUND(I130*H130,2)</f>
        <v>0</v>
      </c>
      <c r="K130" s="197" t="s">
        <v>21</v>
      </c>
      <c r="L130" s="41"/>
      <c r="M130" s="202" t="s">
        <v>21</v>
      </c>
      <c r="N130" s="203" t="s">
        <v>44</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327</v>
      </c>
      <c r="AT130" s="206" t="s">
        <v>214</v>
      </c>
      <c r="AU130" s="206" t="s">
        <v>79</v>
      </c>
      <c r="AY130" s="19" t="s">
        <v>212</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327</v>
      </c>
      <c r="BM130" s="206" t="s">
        <v>2774</v>
      </c>
    </row>
    <row r="131" spans="1:65" s="12" customFormat="1" ht="25.9" customHeight="1">
      <c r="B131" s="179"/>
      <c r="C131" s="180"/>
      <c r="D131" s="181" t="s">
        <v>72</v>
      </c>
      <c r="E131" s="182" t="s">
        <v>2605</v>
      </c>
      <c r="F131" s="182" t="s">
        <v>2775</v>
      </c>
      <c r="G131" s="180"/>
      <c r="H131" s="180"/>
      <c r="I131" s="183"/>
      <c r="J131" s="184">
        <f>BK131</f>
        <v>0</v>
      </c>
      <c r="K131" s="180"/>
      <c r="L131" s="185"/>
      <c r="M131" s="186"/>
      <c r="N131" s="187"/>
      <c r="O131" s="187"/>
      <c r="P131" s="188">
        <f>SUM(P132:P134)</f>
        <v>0</v>
      </c>
      <c r="Q131" s="187"/>
      <c r="R131" s="188">
        <f>SUM(R132:R134)</f>
        <v>0</v>
      </c>
      <c r="S131" s="187"/>
      <c r="T131" s="189">
        <f>SUM(T132:T134)</f>
        <v>0</v>
      </c>
      <c r="AR131" s="190" t="s">
        <v>79</v>
      </c>
      <c r="AT131" s="191" t="s">
        <v>72</v>
      </c>
      <c r="AU131" s="191" t="s">
        <v>73</v>
      </c>
      <c r="AY131" s="190" t="s">
        <v>212</v>
      </c>
      <c r="BK131" s="192">
        <f>SUM(BK132:BK134)</f>
        <v>0</v>
      </c>
    </row>
    <row r="132" spans="1:65" s="2" customFormat="1" ht="16.5" customHeight="1">
      <c r="A132" s="36"/>
      <c r="B132" s="37"/>
      <c r="C132" s="195" t="s">
        <v>303</v>
      </c>
      <c r="D132" s="195" t="s">
        <v>214</v>
      </c>
      <c r="E132" s="196" t="s">
        <v>2776</v>
      </c>
      <c r="F132" s="197" t="s">
        <v>2777</v>
      </c>
      <c r="G132" s="198" t="s">
        <v>150</v>
      </c>
      <c r="H132" s="199">
        <v>10</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93</v>
      </c>
      <c r="AT132" s="206" t="s">
        <v>214</v>
      </c>
      <c r="AU132" s="206" t="s">
        <v>79</v>
      </c>
      <c r="AY132" s="19" t="s">
        <v>212</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93</v>
      </c>
      <c r="BM132" s="206" t="s">
        <v>370</v>
      </c>
    </row>
    <row r="133" spans="1:65" s="14" customFormat="1" ht="11.25">
      <c r="B133" s="222"/>
      <c r="C133" s="223"/>
      <c r="D133" s="208" t="s">
        <v>222</v>
      </c>
      <c r="E133" s="224" t="s">
        <v>21</v>
      </c>
      <c r="F133" s="225" t="s">
        <v>2778</v>
      </c>
      <c r="G133" s="223"/>
      <c r="H133" s="226">
        <v>10</v>
      </c>
      <c r="I133" s="227"/>
      <c r="J133" s="223"/>
      <c r="K133" s="223"/>
      <c r="L133" s="228"/>
      <c r="M133" s="229"/>
      <c r="N133" s="230"/>
      <c r="O133" s="230"/>
      <c r="P133" s="230"/>
      <c r="Q133" s="230"/>
      <c r="R133" s="230"/>
      <c r="S133" s="230"/>
      <c r="T133" s="231"/>
      <c r="AT133" s="232" t="s">
        <v>222</v>
      </c>
      <c r="AU133" s="232" t="s">
        <v>79</v>
      </c>
      <c r="AV133" s="14" t="s">
        <v>81</v>
      </c>
      <c r="AW133" s="14" t="s">
        <v>34</v>
      </c>
      <c r="AX133" s="14" t="s">
        <v>73</v>
      </c>
      <c r="AY133" s="232" t="s">
        <v>212</v>
      </c>
    </row>
    <row r="134" spans="1:65" s="16" customFormat="1" ht="11.25">
      <c r="B134" s="244"/>
      <c r="C134" s="245"/>
      <c r="D134" s="208" t="s">
        <v>222</v>
      </c>
      <c r="E134" s="246" t="s">
        <v>21</v>
      </c>
      <c r="F134" s="247" t="s">
        <v>239</v>
      </c>
      <c r="G134" s="245"/>
      <c r="H134" s="248">
        <v>10</v>
      </c>
      <c r="I134" s="249"/>
      <c r="J134" s="245"/>
      <c r="K134" s="245"/>
      <c r="L134" s="250"/>
      <c r="M134" s="251"/>
      <c r="N134" s="252"/>
      <c r="O134" s="252"/>
      <c r="P134" s="252"/>
      <c r="Q134" s="252"/>
      <c r="R134" s="252"/>
      <c r="S134" s="252"/>
      <c r="T134" s="253"/>
      <c r="AT134" s="254" t="s">
        <v>222</v>
      </c>
      <c r="AU134" s="254" t="s">
        <v>79</v>
      </c>
      <c r="AV134" s="16" t="s">
        <v>93</v>
      </c>
      <c r="AW134" s="16" t="s">
        <v>34</v>
      </c>
      <c r="AX134" s="16" t="s">
        <v>79</v>
      </c>
      <c r="AY134" s="254" t="s">
        <v>212</v>
      </c>
    </row>
    <row r="135" spans="1:65" s="12" customFormat="1" ht="25.9" customHeight="1">
      <c r="B135" s="179"/>
      <c r="C135" s="180"/>
      <c r="D135" s="181" t="s">
        <v>72</v>
      </c>
      <c r="E135" s="182" t="s">
        <v>2610</v>
      </c>
      <c r="F135" s="182" t="s">
        <v>2779</v>
      </c>
      <c r="G135" s="180"/>
      <c r="H135" s="180"/>
      <c r="I135" s="183"/>
      <c r="J135" s="184">
        <f>BK135</f>
        <v>0</v>
      </c>
      <c r="K135" s="180"/>
      <c r="L135" s="185"/>
      <c r="M135" s="186"/>
      <c r="N135" s="187"/>
      <c r="O135" s="187"/>
      <c r="P135" s="188">
        <f>SUM(P136:P138)</f>
        <v>0</v>
      </c>
      <c r="Q135" s="187"/>
      <c r="R135" s="188">
        <f>SUM(R136:R138)</f>
        <v>0</v>
      </c>
      <c r="S135" s="187"/>
      <c r="T135" s="189">
        <f>SUM(T136:T138)</f>
        <v>0</v>
      </c>
      <c r="AR135" s="190" t="s">
        <v>79</v>
      </c>
      <c r="AT135" s="191" t="s">
        <v>72</v>
      </c>
      <c r="AU135" s="191" t="s">
        <v>73</v>
      </c>
      <c r="AY135" s="190" t="s">
        <v>212</v>
      </c>
      <c r="BK135" s="192">
        <f>SUM(BK136:BK138)</f>
        <v>0</v>
      </c>
    </row>
    <row r="136" spans="1:65" s="2" customFormat="1" ht="16.5" customHeight="1">
      <c r="A136" s="36"/>
      <c r="B136" s="37"/>
      <c r="C136" s="195" t="s">
        <v>310</v>
      </c>
      <c r="D136" s="195" t="s">
        <v>214</v>
      </c>
      <c r="E136" s="196" t="s">
        <v>2780</v>
      </c>
      <c r="F136" s="197" t="s">
        <v>2781</v>
      </c>
      <c r="G136" s="198" t="s">
        <v>2782</v>
      </c>
      <c r="H136" s="199">
        <v>10</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93</v>
      </c>
      <c r="AT136" s="206" t="s">
        <v>214</v>
      </c>
      <c r="AU136" s="206" t="s">
        <v>79</v>
      </c>
      <c r="AY136" s="19" t="s">
        <v>212</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93</v>
      </c>
      <c r="BM136" s="206" t="s">
        <v>389</v>
      </c>
    </row>
    <row r="137" spans="1:65" s="14" customFormat="1" ht="11.25">
      <c r="B137" s="222"/>
      <c r="C137" s="223"/>
      <c r="D137" s="208" t="s">
        <v>222</v>
      </c>
      <c r="E137" s="224" t="s">
        <v>21</v>
      </c>
      <c r="F137" s="225" t="s">
        <v>2783</v>
      </c>
      <c r="G137" s="223"/>
      <c r="H137" s="226">
        <v>10</v>
      </c>
      <c r="I137" s="227"/>
      <c r="J137" s="223"/>
      <c r="K137" s="223"/>
      <c r="L137" s="228"/>
      <c r="M137" s="229"/>
      <c r="N137" s="230"/>
      <c r="O137" s="230"/>
      <c r="P137" s="230"/>
      <c r="Q137" s="230"/>
      <c r="R137" s="230"/>
      <c r="S137" s="230"/>
      <c r="T137" s="231"/>
      <c r="AT137" s="232" t="s">
        <v>222</v>
      </c>
      <c r="AU137" s="232" t="s">
        <v>79</v>
      </c>
      <c r="AV137" s="14" t="s">
        <v>81</v>
      </c>
      <c r="AW137" s="14" t="s">
        <v>34</v>
      </c>
      <c r="AX137" s="14" t="s">
        <v>73</v>
      </c>
      <c r="AY137" s="232" t="s">
        <v>212</v>
      </c>
    </row>
    <row r="138" spans="1:65" s="16" customFormat="1" ht="11.25">
      <c r="B138" s="244"/>
      <c r="C138" s="245"/>
      <c r="D138" s="208" t="s">
        <v>222</v>
      </c>
      <c r="E138" s="246" t="s">
        <v>21</v>
      </c>
      <c r="F138" s="247" t="s">
        <v>239</v>
      </c>
      <c r="G138" s="245"/>
      <c r="H138" s="248">
        <v>10</v>
      </c>
      <c r="I138" s="249"/>
      <c r="J138" s="245"/>
      <c r="K138" s="245"/>
      <c r="L138" s="250"/>
      <c r="M138" s="251"/>
      <c r="N138" s="252"/>
      <c r="O138" s="252"/>
      <c r="P138" s="252"/>
      <c r="Q138" s="252"/>
      <c r="R138" s="252"/>
      <c r="S138" s="252"/>
      <c r="T138" s="253"/>
      <c r="AT138" s="254" t="s">
        <v>222</v>
      </c>
      <c r="AU138" s="254" t="s">
        <v>79</v>
      </c>
      <c r="AV138" s="16" t="s">
        <v>93</v>
      </c>
      <c r="AW138" s="16" t="s">
        <v>34</v>
      </c>
      <c r="AX138" s="16" t="s">
        <v>79</v>
      </c>
      <c r="AY138" s="254" t="s">
        <v>212</v>
      </c>
    </row>
    <row r="139" spans="1:65" s="12" customFormat="1" ht="25.9" customHeight="1">
      <c r="B139" s="179"/>
      <c r="C139" s="180"/>
      <c r="D139" s="181" t="s">
        <v>72</v>
      </c>
      <c r="E139" s="182" t="s">
        <v>2616</v>
      </c>
      <c r="F139" s="182" t="s">
        <v>2784</v>
      </c>
      <c r="G139" s="180"/>
      <c r="H139" s="180"/>
      <c r="I139" s="183"/>
      <c r="J139" s="184">
        <f>BK139</f>
        <v>0</v>
      </c>
      <c r="K139" s="180"/>
      <c r="L139" s="185"/>
      <c r="M139" s="186"/>
      <c r="N139" s="187"/>
      <c r="O139" s="187"/>
      <c r="P139" s="188">
        <f>SUM(P140:P141)</f>
        <v>0</v>
      </c>
      <c r="Q139" s="187"/>
      <c r="R139" s="188">
        <f>SUM(R140:R141)</f>
        <v>0</v>
      </c>
      <c r="S139" s="187"/>
      <c r="T139" s="189">
        <f>SUM(T140:T141)</f>
        <v>0</v>
      </c>
      <c r="AR139" s="190" t="s">
        <v>79</v>
      </c>
      <c r="AT139" s="191" t="s">
        <v>72</v>
      </c>
      <c r="AU139" s="191" t="s">
        <v>73</v>
      </c>
      <c r="AY139" s="190" t="s">
        <v>212</v>
      </c>
      <c r="BK139" s="192">
        <f>SUM(BK140:BK141)</f>
        <v>0</v>
      </c>
    </row>
    <row r="140" spans="1:65" s="2" customFormat="1" ht="16.5" customHeight="1">
      <c r="A140" s="36"/>
      <c r="B140" s="37"/>
      <c r="C140" s="195" t="s">
        <v>8</v>
      </c>
      <c r="D140" s="195" t="s">
        <v>214</v>
      </c>
      <c r="E140" s="196" t="s">
        <v>2785</v>
      </c>
      <c r="F140" s="197" t="s">
        <v>2784</v>
      </c>
      <c r="G140" s="198" t="s">
        <v>2782</v>
      </c>
      <c r="H140" s="199">
        <v>3</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93</v>
      </c>
      <c r="AT140" s="206" t="s">
        <v>214</v>
      </c>
      <c r="AU140" s="206" t="s">
        <v>79</v>
      </c>
      <c r="AY140" s="19" t="s">
        <v>212</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93</v>
      </c>
      <c r="BM140" s="206" t="s">
        <v>403</v>
      </c>
    </row>
    <row r="141" spans="1:65" s="2" customFormat="1" ht="16.5" customHeight="1">
      <c r="A141" s="36"/>
      <c r="B141" s="37"/>
      <c r="C141" s="195" t="s">
        <v>327</v>
      </c>
      <c r="D141" s="195" t="s">
        <v>214</v>
      </c>
      <c r="E141" s="196" t="s">
        <v>2615</v>
      </c>
      <c r="F141" s="197" t="s">
        <v>2786</v>
      </c>
      <c r="G141" s="198" t="s">
        <v>1141</v>
      </c>
      <c r="H141" s="199">
        <v>1</v>
      </c>
      <c r="I141" s="200"/>
      <c r="J141" s="201">
        <f>ROUND(I141*H141,2)</f>
        <v>0</v>
      </c>
      <c r="K141" s="197" t="s">
        <v>21</v>
      </c>
      <c r="L141" s="41"/>
      <c r="M141" s="270" t="s">
        <v>21</v>
      </c>
      <c r="N141" s="271" t="s">
        <v>44</v>
      </c>
      <c r="O141" s="268"/>
      <c r="P141" s="272">
        <f>O141*H141</f>
        <v>0</v>
      </c>
      <c r="Q141" s="272">
        <v>0</v>
      </c>
      <c r="R141" s="272">
        <f>Q141*H141</f>
        <v>0</v>
      </c>
      <c r="S141" s="272">
        <v>0</v>
      </c>
      <c r="T141" s="273">
        <f>S141*H141</f>
        <v>0</v>
      </c>
      <c r="U141" s="36"/>
      <c r="V141" s="36"/>
      <c r="W141" s="36"/>
      <c r="X141" s="36"/>
      <c r="Y141" s="36"/>
      <c r="Z141" s="36"/>
      <c r="AA141" s="36"/>
      <c r="AB141" s="36"/>
      <c r="AC141" s="36"/>
      <c r="AD141" s="36"/>
      <c r="AE141" s="36"/>
      <c r="AR141" s="206" t="s">
        <v>93</v>
      </c>
      <c r="AT141" s="206" t="s">
        <v>214</v>
      </c>
      <c r="AU141" s="206" t="s">
        <v>79</v>
      </c>
      <c r="AY141" s="19" t="s">
        <v>212</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93</v>
      </c>
      <c r="BM141" s="206" t="s">
        <v>2787</v>
      </c>
    </row>
    <row r="142" spans="1:65" s="2" customFormat="1" ht="6.95" customHeight="1">
      <c r="A142" s="36"/>
      <c r="B142" s="49"/>
      <c r="C142" s="50"/>
      <c r="D142" s="50"/>
      <c r="E142" s="50"/>
      <c r="F142" s="50"/>
      <c r="G142" s="50"/>
      <c r="H142" s="50"/>
      <c r="I142" s="145"/>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a7JKnDMb8tjIJoBZSPCBfFNUNp/VC+N6EZuCOb51yqolg/KT249ffp7B0M5u4GCqpa8fK7K2+l0KN8EXjmuxyw==" saltValue="CuRV/Kn+FvepqdThes49NRaRtezrafoGqSVCdR+kn2eEQU+GmRXz6PlqY5mdrY7S2u/OjjPCEgksuCNWhUftxQ==" spinCount="100000" sheet="1" objects="1" scenarios="1" formatColumns="0" formatRows="0" autoFilter="0"/>
  <autoFilter ref="C95:K141"/>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9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118</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162</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2788</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2789</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36</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214.5" customHeight="1">
      <c r="A31" s="123"/>
      <c r="B31" s="124"/>
      <c r="C31" s="123"/>
      <c r="D31" s="123"/>
      <c r="E31" s="418" t="s">
        <v>165</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ROUND((SUM(BE93:BE97)),  2)</f>
        <v>0</v>
      </c>
      <c r="G37" s="36"/>
      <c r="H37" s="36"/>
      <c r="I37" s="134">
        <v>0.21</v>
      </c>
      <c r="J37" s="133">
        <f>ROUND(((SUM(BE93:BE97))*I37),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ROUND((SUM(BF93:BF97)),  2)</f>
        <v>0</v>
      </c>
      <c r="G38" s="36"/>
      <c r="H38" s="36"/>
      <c r="I38" s="134">
        <v>0.15</v>
      </c>
      <c r="J38" s="133">
        <f>ROUND(((SUM(BF93:BF97))*I38),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ROUND((SUM(BG93:BG97)),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ROUND((SUM(BH93:BH97)),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ROUND((SUM(BI93:BI97)),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162</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2788</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2019/49-1-1-5 - D.1.5-Výtah</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195</v>
      </c>
      <c r="E68" s="157"/>
      <c r="F68" s="157"/>
      <c r="G68" s="157"/>
      <c r="H68" s="157"/>
      <c r="I68" s="158"/>
      <c r="J68" s="159">
        <f>J94</f>
        <v>0</v>
      </c>
      <c r="K68" s="155"/>
      <c r="L68" s="160"/>
    </row>
    <row r="69" spans="1:47" s="10" customFormat="1" ht="19.899999999999999" customHeight="1">
      <c r="B69" s="161"/>
      <c r="C69" s="98"/>
      <c r="D69" s="162" t="s">
        <v>2790</v>
      </c>
      <c r="E69" s="163"/>
      <c r="F69" s="163"/>
      <c r="G69" s="163"/>
      <c r="H69" s="163"/>
      <c r="I69" s="164"/>
      <c r="J69" s="165">
        <f>J95</f>
        <v>0</v>
      </c>
      <c r="K69" s="98"/>
      <c r="L69" s="166"/>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197</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UPOL FTK-vstupní objekt</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159</v>
      </c>
      <c r="D80" s="24"/>
      <c r="E80" s="24"/>
      <c r="F80" s="24"/>
      <c r="G80" s="24"/>
      <c r="H80" s="24"/>
      <c r="I80" s="110"/>
      <c r="J80" s="24"/>
      <c r="K80" s="24"/>
      <c r="L80" s="22"/>
    </row>
    <row r="81" spans="1:65" s="1" customFormat="1" ht="16.5" customHeight="1">
      <c r="B81" s="23"/>
      <c r="C81" s="24"/>
      <c r="D81" s="24"/>
      <c r="E81" s="419" t="s">
        <v>160</v>
      </c>
      <c r="F81" s="378"/>
      <c r="G81" s="378"/>
      <c r="H81" s="378"/>
      <c r="I81" s="110"/>
      <c r="J81" s="24"/>
      <c r="K81" s="24"/>
      <c r="L81" s="22"/>
    </row>
    <row r="82" spans="1:65" s="1" customFormat="1" ht="12" customHeight="1">
      <c r="B82" s="23"/>
      <c r="C82" s="31" t="s">
        <v>161</v>
      </c>
      <c r="D82" s="24"/>
      <c r="E82" s="24"/>
      <c r="F82" s="24"/>
      <c r="G82" s="24"/>
      <c r="H82" s="24"/>
      <c r="I82" s="110"/>
      <c r="J82" s="24"/>
      <c r="K82" s="24"/>
      <c r="L82" s="22"/>
    </row>
    <row r="83" spans="1:65" s="2" customFormat="1" ht="16.5" customHeight="1">
      <c r="A83" s="36"/>
      <c r="B83" s="37"/>
      <c r="C83" s="38"/>
      <c r="D83" s="38"/>
      <c r="E83" s="421" t="s">
        <v>162</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2788</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71" t="str">
        <f>E13</f>
        <v>2019/49-1-1-5 - D.1.5-Výtah</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22</v>
      </c>
      <c r="D87" s="38"/>
      <c r="E87" s="38"/>
      <c r="F87" s="29" t="str">
        <f>F16</f>
        <v xml:space="preserve"> </v>
      </c>
      <c r="G87" s="38"/>
      <c r="H87" s="38"/>
      <c r="I87" s="121" t="s">
        <v>24</v>
      </c>
      <c r="J87" s="61" t="str">
        <f>IF(J16="","",J16)</f>
        <v>13. 3. 2020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26</v>
      </c>
      <c r="D89" s="38"/>
      <c r="E89" s="38"/>
      <c r="F89" s="29" t="str">
        <f>E19</f>
        <v>UPOL</v>
      </c>
      <c r="G89" s="38"/>
      <c r="H89" s="38"/>
      <c r="I89" s="121" t="s">
        <v>32</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30</v>
      </c>
      <c r="D90" s="38"/>
      <c r="E90" s="38"/>
      <c r="F90" s="29" t="str">
        <f>IF(E22="","",E22)</f>
        <v>Vyplň údaj</v>
      </c>
      <c r="G90" s="38"/>
      <c r="H90" s="38"/>
      <c r="I90" s="121" t="s">
        <v>35</v>
      </c>
      <c r="J90" s="34" t="str">
        <f>E28</f>
        <v>Ing.A.Hejmalová</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198</v>
      </c>
      <c r="D92" s="170" t="s">
        <v>58</v>
      </c>
      <c r="E92" s="170" t="s">
        <v>54</v>
      </c>
      <c r="F92" s="170" t="s">
        <v>55</v>
      </c>
      <c r="G92" s="170" t="s">
        <v>199</v>
      </c>
      <c r="H92" s="170" t="s">
        <v>200</v>
      </c>
      <c r="I92" s="171" t="s">
        <v>201</v>
      </c>
      <c r="J92" s="170" t="s">
        <v>168</v>
      </c>
      <c r="K92" s="172" t="s">
        <v>202</v>
      </c>
      <c r="L92" s="173"/>
      <c r="M92" s="70" t="s">
        <v>21</v>
      </c>
      <c r="N92" s="71" t="s">
        <v>43</v>
      </c>
      <c r="O92" s="71" t="s">
        <v>203</v>
      </c>
      <c r="P92" s="71" t="s">
        <v>204</v>
      </c>
      <c r="Q92" s="71" t="s">
        <v>205</v>
      </c>
      <c r="R92" s="71" t="s">
        <v>206</v>
      </c>
      <c r="S92" s="71" t="s">
        <v>207</v>
      </c>
      <c r="T92" s="72" t="s">
        <v>208</v>
      </c>
      <c r="U92" s="167"/>
      <c r="V92" s="167"/>
      <c r="W92" s="167"/>
      <c r="X92" s="167"/>
      <c r="Y92" s="167"/>
      <c r="Z92" s="167"/>
      <c r="AA92" s="167"/>
      <c r="AB92" s="167"/>
      <c r="AC92" s="167"/>
      <c r="AD92" s="167"/>
      <c r="AE92" s="167"/>
    </row>
    <row r="93" spans="1:65" s="2" customFormat="1" ht="22.9" customHeight="1">
      <c r="A93" s="36"/>
      <c r="B93" s="37"/>
      <c r="C93" s="77" t="s">
        <v>209</v>
      </c>
      <c r="D93" s="38"/>
      <c r="E93" s="38"/>
      <c r="F93" s="38"/>
      <c r="G93" s="38"/>
      <c r="H93" s="38"/>
      <c r="I93" s="119"/>
      <c r="J93" s="174">
        <f>BK93</f>
        <v>0</v>
      </c>
      <c r="K93" s="38"/>
      <c r="L93" s="41"/>
      <c r="M93" s="73"/>
      <c r="N93" s="175"/>
      <c r="O93" s="74"/>
      <c r="P93" s="176">
        <f>P94</f>
        <v>0</v>
      </c>
      <c r="Q93" s="74"/>
      <c r="R93" s="176">
        <f>R94</f>
        <v>0</v>
      </c>
      <c r="S93" s="74"/>
      <c r="T93" s="177">
        <f>T94</f>
        <v>0</v>
      </c>
      <c r="U93" s="36"/>
      <c r="V93" s="36"/>
      <c r="W93" s="36"/>
      <c r="X93" s="36"/>
      <c r="Y93" s="36"/>
      <c r="Z93" s="36"/>
      <c r="AA93" s="36"/>
      <c r="AB93" s="36"/>
      <c r="AC93" s="36"/>
      <c r="AD93" s="36"/>
      <c r="AE93" s="36"/>
      <c r="AT93" s="19" t="s">
        <v>72</v>
      </c>
      <c r="AU93" s="19" t="s">
        <v>169</v>
      </c>
      <c r="BK93" s="178">
        <f>BK94</f>
        <v>0</v>
      </c>
    </row>
    <row r="94" spans="1:65" s="12" customFormat="1" ht="25.9" customHeight="1">
      <c r="B94" s="179"/>
      <c r="C94" s="180"/>
      <c r="D94" s="181" t="s">
        <v>72</v>
      </c>
      <c r="E94" s="182" t="s">
        <v>328</v>
      </c>
      <c r="F94" s="182" t="s">
        <v>2257</v>
      </c>
      <c r="G94" s="180"/>
      <c r="H94" s="180"/>
      <c r="I94" s="183"/>
      <c r="J94" s="184">
        <f>BK94</f>
        <v>0</v>
      </c>
      <c r="K94" s="180"/>
      <c r="L94" s="185"/>
      <c r="M94" s="186"/>
      <c r="N94" s="187"/>
      <c r="O94" s="187"/>
      <c r="P94" s="188">
        <f>P95</f>
        <v>0</v>
      </c>
      <c r="Q94" s="187"/>
      <c r="R94" s="188">
        <f>R95</f>
        <v>0</v>
      </c>
      <c r="S94" s="187"/>
      <c r="T94" s="189">
        <f>T95</f>
        <v>0</v>
      </c>
      <c r="AR94" s="190" t="s">
        <v>88</v>
      </c>
      <c r="AT94" s="191" t="s">
        <v>72</v>
      </c>
      <c r="AU94" s="191" t="s">
        <v>73</v>
      </c>
      <c r="AY94" s="190" t="s">
        <v>212</v>
      </c>
      <c r="BK94" s="192">
        <f>BK95</f>
        <v>0</v>
      </c>
    </row>
    <row r="95" spans="1:65" s="12" customFormat="1" ht="22.9" customHeight="1">
      <c r="B95" s="179"/>
      <c r="C95" s="180"/>
      <c r="D95" s="181" t="s">
        <v>72</v>
      </c>
      <c r="E95" s="193" t="s">
        <v>2791</v>
      </c>
      <c r="F95" s="193" t="s">
        <v>2792</v>
      </c>
      <c r="G95" s="180"/>
      <c r="H95" s="180"/>
      <c r="I95" s="183"/>
      <c r="J95" s="194">
        <f>BK95</f>
        <v>0</v>
      </c>
      <c r="K95" s="180"/>
      <c r="L95" s="185"/>
      <c r="M95" s="186"/>
      <c r="N95" s="187"/>
      <c r="O95" s="187"/>
      <c r="P95" s="188">
        <f>SUM(P96:P97)</f>
        <v>0</v>
      </c>
      <c r="Q95" s="187"/>
      <c r="R95" s="188">
        <f>SUM(R96:R97)</f>
        <v>0</v>
      </c>
      <c r="S95" s="187"/>
      <c r="T95" s="189">
        <f>SUM(T96:T97)</f>
        <v>0</v>
      </c>
      <c r="AR95" s="190" t="s">
        <v>88</v>
      </c>
      <c r="AT95" s="191" t="s">
        <v>72</v>
      </c>
      <c r="AU95" s="191" t="s">
        <v>79</v>
      </c>
      <c r="AY95" s="190" t="s">
        <v>212</v>
      </c>
      <c r="BK95" s="192">
        <f>SUM(BK96:BK97)</f>
        <v>0</v>
      </c>
    </row>
    <row r="96" spans="1:65" s="2" customFormat="1" ht="16.5" customHeight="1">
      <c r="A96" s="36"/>
      <c r="B96" s="37"/>
      <c r="C96" s="195" t="s">
        <v>79</v>
      </c>
      <c r="D96" s="195" t="s">
        <v>214</v>
      </c>
      <c r="E96" s="196" t="s">
        <v>2793</v>
      </c>
      <c r="F96" s="197" t="s">
        <v>2794</v>
      </c>
      <c r="G96" s="198" t="s">
        <v>1148</v>
      </c>
      <c r="H96" s="199">
        <v>1</v>
      </c>
      <c r="I96" s="200"/>
      <c r="J96" s="201">
        <f>ROUND(I96*H96,2)</f>
        <v>0</v>
      </c>
      <c r="K96" s="197" t="s">
        <v>21</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658</v>
      </c>
      <c r="AT96" s="206" t="s">
        <v>214</v>
      </c>
      <c r="AU96" s="206" t="s">
        <v>81</v>
      </c>
      <c r="AY96" s="19" t="s">
        <v>212</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658</v>
      </c>
      <c r="BM96" s="206" t="s">
        <v>2795</v>
      </c>
    </row>
    <row r="97" spans="1:47" s="2" customFormat="1" ht="78">
      <c r="A97" s="36"/>
      <c r="B97" s="37"/>
      <c r="C97" s="38"/>
      <c r="D97" s="208" t="s">
        <v>292</v>
      </c>
      <c r="E97" s="38"/>
      <c r="F97" s="209" t="s">
        <v>2796</v>
      </c>
      <c r="G97" s="38"/>
      <c r="H97" s="38"/>
      <c r="I97" s="119"/>
      <c r="J97" s="38"/>
      <c r="K97" s="38"/>
      <c r="L97" s="41"/>
      <c r="M97" s="266"/>
      <c r="N97" s="267"/>
      <c r="O97" s="268"/>
      <c r="P97" s="268"/>
      <c r="Q97" s="268"/>
      <c r="R97" s="268"/>
      <c r="S97" s="268"/>
      <c r="T97" s="269"/>
      <c r="U97" s="36"/>
      <c r="V97" s="36"/>
      <c r="W97" s="36"/>
      <c r="X97" s="36"/>
      <c r="Y97" s="36"/>
      <c r="Z97" s="36"/>
      <c r="AA97" s="36"/>
      <c r="AB97" s="36"/>
      <c r="AC97" s="36"/>
      <c r="AD97" s="36"/>
      <c r="AE97" s="36"/>
      <c r="AT97" s="19" t="s">
        <v>292</v>
      </c>
      <c r="AU97" s="19" t="s">
        <v>81</v>
      </c>
    </row>
    <row r="98" spans="1:47" s="2" customFormat="1" ht="6.95" customHeight="1">
      <c r="A98" s="36"/>
      <c r="B98" s="49"/>
      <c r="C98" s="50"/>
      <c r="D98" s="50"/>
      <c r="E98" s="50"/>
      <c r="F98" s="50"/>
      <c r="G98" s="50"/>
      <c r="H98" s="50"/>
      <c r="I98" s="145"/>
      <c r="J98" s="50"/>
      <c r="K98" s="50"/>
      <c r="L98" s="41"/>
      <c r="M98" s="36"/>
      <c r="O98" s="36"/>
      <c r="P98" s="36"/>
      <c r="Q98" s="36"/>
      <c r="R98" s="36"/>
      <c r="S98" s="36"/>
      <c r="T98" s="36"/>
      <c r="U98" s="36"/>
      <c r="V98" s="36"/>
      <c r="W98" s="36"/>
      <c r="X98" s="36"/>
      <c r="Y98" s="36"/>
      <c r="Z98" s="36"/>
      <c r="AA98" s="36"/>
      <c r="AB98" s="36"/>
      <c r="AC98" s="36"/>
      <c r="AD98" s="36"/>
      <c r="AE98" s="36"/>
    </row>
  </sheetData>
  <sheetProtection algorithmName="SHA-512" hashValue="7e0dndxhM9CT0e2CvRgRR4CSnHqP1PR5TnbFJo9BetGyLiGv3wXUytglfsqsMyb+x1jR0MiJ88f1M28FiEZZWQ==" saltValue="yvJBfZ6z/rYv4oD7owon5eeTYdUN1/tkcuuNfEyu15mg0I9owuWOQ9XC3abeGN5sV+k13EoUojnp3cWleMQ1Eg==" spinCount="100000" sheet="1" objects="1" scenarios="1" formatColumns="0" formatRows="0" autoFilter="0"/>
  <autoFilter ref="C92:K97"/>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41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121</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s="1" customFormat="1" ht="12" customHeight="1">
      <c r="B8" s="22"/>
      <c r="D8" s="117" t="s">
        <v>159</v>
      </c>
      <c r="I8" s="110"/>
      <c r="L8" s="22"/>
    </row>
    <row r="9" spans="1:46" s="2" customFormat="1" ht="16.5" customHeight="1">
      <c r="A9" s="36"/>
      <c r="B9" s="41"/>
      <c r="C9" s="36"/>
      <c r="D9" s="36"/>
      <c r="E9" s="411" t="s">
        <v>160</v>
      </c>
      <c r="F9" s="414"/>
      <c r="G9" s="414"/>
      <c r="H9" s="414"/>
      <c r="I9" s="119"/>
      <c r="J9" s="36"/>
      <c r="K9" s="36"/>
      <c r="L9" s="120"/>
      <c r="S9" s="36"/>
      <c r="T9" s="36"/>
      <c r="U9" s="36"/>
      <c r="V9" s="36"/>
      <c r="W9" s="36"/>
      <c r="X9" s="36"/>
      <c r="Y9" s="36"/>
      <c r="Z9" s="36"/>
      <c r="AA9" s="36"/>
      <c r="AB9" s="36"/>
      <c r="AC9" s="36"/>
      <c r="AD9" s="36"/>
      <c r="AE9" s="36"/>
    </row>
    <row r="10" spans="1:46" s="2" customFormat="1" ht="12" customHeight="1">
      <c r="A10" s="36"/>
      <c r="B10" s="41"/>
      <c r="C10" s="36"/>
      <c r="D10" s="117" t="s">
        <v>161</v>
      </c>
      <c r="E10" s="36"/>
      <c r="F10" s="36"/>
      <c r="G10" s="36"/>
      <c r="H10" s="36"/>
      <c r="I10" s="119"/>
      <c r="J10" s="36"/>
      <c r="K10" s="36"/>
      <c r="L10" s="120"/>
      <c r="S10" s="36"/>
      <c r="T10" s="36"/>
      <c r="U10" s="36"/>
      <c r="V10" s="36"/>
      <c r="W10" s="36"/>
      <c r="X10" s="36"/>
      <c r="Y10" s="36"/>
      <c r="Z10" s="36"/>
      <c r="AA10" s="36"/>
      <c r="AB10" s="36"/>
      <c r="AC10" s="36"/>
      <c r="AD10" s="36"/>
      <c r="AE10" s="36"/>
    </row>
    <row r="11" spans="1:46" s="2" customFormat="1" ht="16.5" customHeight="1">
      <c r="A11" s="36"/>
      <c r="B11" s="41"/>
      <c r="C11" s="36"/>
      <c r="D11" s="36"/>
      <c r="E11" s="415" t="s">
        <v>2797</v>
      </c>
      <c r="F11" s="414"/>
      <c r="G11" s="414"/>
      <c r="H11" s="414"/>
      <c r="I11" s="119"/>
      <c r="J11" s="36"/>
      <c r="K11" s="36"/>
      <c r="L11" s="120"/>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4" t="s">
        <v>122</v>
      </c>
      <c r="G13" s="36"/>
      <c r="H13" s="36"/>
      <c r="I13" s="121" t="s">
        <v>20</v>
      </c>
      <c r="J13" s="104" t="s">
        <v>21</v>
      </c>
      <c r="K13" s="36"/>
      <c r="L13" s="120"/>
      <c r="S13" s="36"/>
      <c r="T13" s="36"/>
      <c r="U13" s="36"/>
      <c r="V13" s="36"/>
      <c r="W13" s="36"/>
      <c r="X13" s="36"/>
      <c r="Y13" s="36"/>
      <c r="Z13" s="36"/>
      <c r="AA13" s="36"/>
      <c r="AB13" s="36"/>
      <c r="AC13" s="36"/>
      <c r="AD13" s="36"/>
      <c r="AE13" s="36"/>
    </row>
    <row r="14" spans="1:46" s="2" customFormat="1" ht="12" customHeight="1">
      <c r="A14" s="36"/>
      <c r="B14" s="41"/>
      <c r="C14" s="36"/>
      <c r="D14" s="117" t="s">
        <v>22</v>
      </c>
      <c r="E14" s="36"/>
      <c r="F14" s="104" t="s">
        <v>23</v>
      </c>
      <c r="G14" s="36"/>
      <c r="H14" s="36"/>
      <c r="I14" s="121" t="s">
        <v>24</v>
      </c>
      <c r="J14" s="122" t="str">
        <f>'Rekapitulace stavby'!AN8</f>
        <v>13. 3. 2020</v>
      </c>
      <c r="K14" s="36"/>
      <c r="L14" s="120"/>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9"/>
      <c r="J15" s="36"/>
      <c r="K15" s="36"/>
      <c r="L15" s="120"/>
      <c r="S15" s="36"/>
      <c r="T15" s="36"/>
      <c r="U15" s="36"/>
      <c r="V15" s="36"/>
      <c r="W15" s="36"/>
      <c r="X15" s="36"/>
      <c r="Y15" s="36"/>
      <c r="Z15" s="36"/>
      <c r="AA15" s="36"/>
      <c r="AB15" s="36"/>
      <c r="AC15" s="36"/>
      <c r="AD15" s="36"/>
      <c r="AE15" s="36"/>
    </row>
    <row r="16" spans="1:46" s="2" customFormat="1" ht="12" customHeight="1">
      <c r="A16" s="36"/>
      <c r="B16" s="41"/>
      <c r="C16" s="36"/>
      <c r="D16" s="117" t="s">
        <v>26</v>
      </c>
      <c r="E16" s="36"/>
      <c r="F16" s="36"/>
      <c r="G16" s="36"/>
      <c r="H16" s="36"/>
      <c r="I16" s="121" t="s">
        <v>27</v>
      </c>
      <c r="J16" s="104" t="s">
        <v>21</v>
      </c>
      <c r="K16" s="36"/>
      <c r="L16" s="120"/>
      <c r="S16" s="36"/>
      <c r="T16" s="36"/>
      <c r="U16" s="36"/>
      <c r="V16" s="36"/>
      <c r="W16" s="36"/>
      <c r="X16" s="36"/>
      <c r="Y16" s="36"/>
      <c r="Z16" s="36"/>
      <c r="AA16" s="36"/>
      <c r="AB16" s="36"/>
      <c r="AC16" s="36"/>
      <c r="AD16" s="36"/>
      <c r="AE16" s="36"/>
    </row>
    <row r="17" spans="1:31" s="2" customFormat="1" ht="18" customHeight="1">
      <c r="A17" s="36"/>
      <c r="B17" s="41"/>
      <c r="C17" s="36"/>
      <c r="D17" s="36"/>
      <c r="E17" s="104" t="s">
        <v>28</v>
      </c>
      <c r="F17" s="36"/>
      <c r="G17" s="36"/>
      <c r="H17" s="36"/>
      <c r="I17" s="121" t="s">
        <v>29</v>
      </c>
      <c r="J17" s="104" t="s">
        <v>21</v>
      </c>
      <c r="K17" s="36"/>
      <c r="L17" s="120"/>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9"/>
      <c r="J18" s="36"/>
      <c r="K18" s="36"/>
      <c r="L18" s="120"/>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1" t="s">
        <v>27</v>
      </c>
      <c r="J19" s="32" t="str">
        <f>'Rekapitulace stavby'!AN13</f>
        <v>Vyplň údaj</v>
      </c>
      <c r="K19" s="36"/>
      <c r="L19" s="120"/>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1" t="s">
        <v>29</v>
      </c>
      <c r="J20" s="32" t="str">
        <f>'Rekapitulace stavby'!AN14</f>
        <v>Vyplň údaj</v>
      </c>
      <c r="K20" s="36"/>
      <c r="L20" s="120"/>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9"/>
      <c r="J21" s="36"/>
      <c r="K21" s="36"/>
      <c r="L21" s="120"/>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1" t="s">
        <v>27</v>
      </c>
      <c r="J22" s="104" t="s">
        <v>21</v>
      </c>
      <c r="K22" s="36"/>
      <c r="L22" s="120"/>
      <c r="S22" s="36"/>
      <c r="T22" s="36"/>
      <c r="U22" s="36"/>
      <c r="V22" s="36"/>
      <c r="W22" s="36"/>
      <c r="X22" s="36"/>
      <c r="Y22" s="36"/>
      <c r="Z22" s="36"/>
      <c r="AA22" s="36"/>
      <c r="AB22" s="36"/>
      <c r="AC22" s="36"/>
      <c r="AD22" s="36"/>
      <c r="AE22" s="36"/>
    </row>
    <row r="23" spans="1:31" s="2" customFormat="1" ht="18" customHeight="1">
      <c r="A23" s="36"/>
      <c r="B23" s="41"/>
      <c r="C23" s="36"/>
      <c r="D23" s="36"/>
      <c r="E23" s="104" t="s">
        <v>33</v>
      </c>
      <c r="F23" s="36"/>
      <c r="G23" s="36"/>
      <c r="H23" s="36"/>
      <c r="I23" s="121" t="s">
        <v>29</v>
      </c>
      <c r="J23" s="104" t="s">
        <v>21</v>
      </c>
      <c r="K23" s="36"/>
      <c r="L23" s="120"/>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9"/>
      <c r="J24" s="36"/>
      <c r="K24" s="36"/>
      <c r="L24" s="120"/>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1" t="s">
        <v>27</v>
      </c>
      <c r="J25" s="104" t="s">
        <v>21</v>
      </c>
      <c r="K25" s="36"/>
      <c r="L25" s="120"/>
      <c r="S25" s="36"/>
      <c r="T25" s="36"/>
      <c r="U25" s="36"/>
      <c r="V25" s="36"/>
      <c r="W25" s="36"/>
      <c r="X25" s="36"/>
      <c r="Y25" s="36"/>
      <c r="Z25" s="36"/>
      <c r="AA25" s="36"/>
      <c r="AB25" s="36"/>
      <c r="AC25" s="36"/>
      <c r="AD25" s="36"/>
      <c r="AE25" s="36"/>
    </row>
    <row r="26" spans="1:31" s="2" customFormat="1" ht="18" customHeight="1">
      <c r="A26" s="36"/>
      <c r="B26" s="41"/>
      <c r="C26" s="36"/>
      <c r="D26" s="36"/>
      <c r="E26" s="104" t="s">
        <v>2798</v>
      </c>
      <c r="F26" s="36"/>
      <c r="G26" s="36"/>
      <c r="H26" s="36"/>
      <c r="I26" s="121" t="s">
        <v>29</v>
      </c>
      <c r="J26" s="104" t="s">
        <v>21</v>
      </c>
      <c r="K26" s="36"/>
      <c r="L26" s="120"/>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9"/>
      <c r="J27" s="36"/>
      <c r="K27" s="36"/>
      <c r="L27" s="120"/>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9"/>
      <c r="J28" s="36"/>
      <c r="K28" s="36"/>
      <c r="L28" s="120"/>
      <c r="S28" s="36"/>
      <c r="T28" s="36"/>
      <c r="U28" s="36"/>
      <c r="V28" s="36"/>
      <c r="W28" s="36"/>
      <c r="X28" s="36"/>
      <c r="Y28" s="36"/>
      <c r="Z28" s="36"/>
      <c r="AA28" s="36"/>
      <c r="AB28" s="36"/>
      <c r="AC28" s="36"/>
      <c r="AD28" s="36"/>
      <c r="AE28" s="36"/>
    </row>
    <row r="29" spans="1:31" s="8" customFormat="1" ht="71.25" customHeight="1">
      <c r="A29" s="123"/>
      <c r="B29" s="124"/>
      <c r="C29" s="123"/>
      <c r="D29" s="123"/>
      <c r="E29" s="418" t="s">
        <v>2799</v>
      </c>
      <c r="F29" s="418"/>
      <c r="G29" s="418"/>
      <c r="H29" s="418"/>
      <c r="I29" s="125"/>
      <c r="J29" s="123"/>
      <c r="K29" s="123"/>
      <c r="L29" s="126"/>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119"/>
      <c r="J30" s="36"/>
      <c r="K30" s="36"/>
      <c r="L30" s="120"/>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20"/>
      <c r="S31" s="36"/>
      <c r="T31" s="36"/>
      <c r="U31" s="36"/>
      <c r="V31" s="36"/>
      <c r="W31" s="36"/>
      <c r="X31" s="36"/>
      <c r="Y31" s="36"/>
      <c r="Z31" s="36"/>
      <c r="AA31" s="36"/>
      <c r="AB31" s="36"/>
      <c r="AC31" s="36"/>
      <c r="AD31" s="36"/>
      <c r="AE31" s="36"/>
    </row>
    <row r="32" spans="1:31" s="2" customFormat="1" ht="25.35" customHeight="1">
      <c r="A32" s="36"/>
      <c r="B32" s="41"/>
      <c r="C32" s="36"/>
      <c r="D32" s="129" t="s">
        <v>39</v>
      </c>
      <c r="E32" s="36"/>
      <c r="F32" s="36"/>
      <c r="G32" s="36"/>
      <c r="H32" s="36"/>
      <c r="I32" s="119"/>
      <c r="J32" s="130">
        <f>ROUND(J94, 2)</f>
        <v>0</v>
      </c>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41</v>
      </c>
      <c r="G34" s="36"/>
      <c r="H34" s="36"/>
      <c r="I34" s="132" t="s">
        <v>40</v>
      </c>
      <c r="J34" s="131" t="s">
        <v>42</v>
      </c>
      <c r="K34" s="36"/>
      <c r="L34" s="120"/>
      <c r="S34" s="36"/>
      <c r="T34" s="36"/>
      <c r="U34" s="36"/>
      <c r="V34" s="36"/>
      <c r="W34" s="36"/>
      <c r="X34" s="36"/>
      <c r="Y34" s="36"/>
      <c r="Z34" s="36"/>
      <c r="AA34" s="36"/>
      <c r="AB34" s="36"/>
      <c r="AC34" s="36"/>
      <c r="AD34" s="36"/>
      <c r="AE34" s="36"/>
    </row>
    <row r="35" spans="1:31" s="2" customFormat="1" ht="14.45" customHeight="1">
      <c r="A35" s="36"/>
      <c r="B35" s="41"/>
      <c r="C35" s="36"/>
      <c r="D35" s="118" t="s">
        <v>43</v>
      </c>
      <c r="E35" s="117" t="s">
        <v>44</v>
      </c>
      <c r="F35" s="133">
        <f>ROUND((SUM(BE94:BE415)),  2)</f>
        <v>0</v>
      </c>
      <c r="G35" s="36"/>
      <c r="H35" s="36"/>
      <c r="I35" s="134">
        <v>0.21</v>
      </c>
      <c r="J35" s="133">
        <f>ROUND(((SUM(BE94:BE415))*I35),  2)</f>
        <v>0</v>
      </c>
      <c r="K35" s="36"/>
      <c r="L35" s="120"/>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ROUND((SUM(BF94:BF415)),  2)</f>
        <v>0</v>
      </c>
      <c r="G36" s="36"/>
      <c r="H36" s="36"/>
      <c r="I36" s="134">
        <v>0.15</v>
      </c>
      <c r="J36" s="133">
        <f>ROUND(((SUM(BF94:BF415))*I36),  2)</f>
        <v>0</v>
      </c>
      <c r="K36" s="36"/>
      <c r="L36" s="120"/>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ROUND((SUM(BG94:BG415)),  2)</f>
        <v>0</v>
      </c>
      <c r="G37" s="36"/>
      <c r="H37" s="36"/>
      <c r="I37" s="134">
        <v>0.21</v>
      </c>
      <c r="J37" s="133">
        <f>0</f>
        <v>0</v>
      </c>
      <c r="K37" s="36"/>
      <c r="L37" s="120"/>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ROUND((SUM(BH94:BH415)),  2)</f>
        <v>0</v>
      </c>
      <c r="G38" s="36"/>
      <c r="H38" s="36"/>
      <c r="I38" s="134">
        <v>0.15</v>
      </c>
      <c r="J38" s="133">
        <f>0</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ROUND((SUM(BI94:BI415)),  2)</f>
        <v>0</v>
      </c>
      <c r="G39" s="36"/>
      <c r="H39" s="36"/>
      <c r="I39" s="134">
        <v>0</v>
      </c>
      <c r="J39" s="133">
        <f>0</f>
        <v>0</v>
      </c>
      <c r="K39" s="36"/>
      <c r="L39" s="120"/>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9"/>
      <c r="J40" s="36"/>
      <c r="K40" s="36"/>
      <c r="L40" s="120"/>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20"/>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20"/>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20"/>
      <c r="S46" s="36"/>
      <c r="T46" s="36"/>
      <c r="U46" s="36"/>
      <c r="V46" s="36"/>
      <c r="W46" s="36"/>
      <c r="X46" s="36"/>
      <c r="Y46" s="36"/>
      <c r="Z46" s="36"/>
      <c r="AA46" s="36"/>
      <c r="AB46" s="36"/>
      <c r="AC46" s="36"/>
      <c r="AD46" s="36"/>
      <c r="AE46" s="36"/>
    </row>
    <row r="47" spans="1:31" s="2" customFormat="1" ht="24.95" customHeight="1">
      <c r="A47" s="36"/>
      <c r="B47" s="37"/>
      <c r="C47" s="25" t="s">
        <v>166</v>
      </c>
      <c r="D47" s="38"/>
      <c r="E47" s="38"/>
      <c r="F47" s="38"/>
      <c r="G47" s="38"/>
      <c r="H47" s="38"/>
      <c r="I47" s="119"/>
      <c r="J47" s="38"/>
      <c r="K47" s="38"/>
      <c r="L47" s="120"/>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9"/>
      <c r="J48" s="38"/>
      <c r="K48" s="38"/>
      <c r="L48" s="120"/>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9"/>
      <c r="J49" s="38"/>
      <c r="K49" s="38"/>
      <c r="L49" s="120"/>
      <c r="S49" s="36"/>
      <c r="T49" s="36"/>
      <c r="U49" s="36"/>
      <c r="V49" s="36"/>
      <c r="W49" s="36"/>
      <c r="X49" s="36"/>
      <c r="Y49" s="36"/>
      <c r="Z49" s="36"/>
      <c r="AA49" s="36"/>
      <c r="AB49" s="36"/>
      <c r="AC49" s="36"/>
      <c r="AD49" s="36"/>
      <c r="AE49" s="36"/>
    </row>
    <row r="50" spans="1:47" s="2" customFormat="1" ht="16.5" customHeight="1">
      <c r="A50" s="36"/>
      <c r="B50" s="37"/>
      <c r="C50" s="38"/>
      <c r="D50" s="38"/>
      <c r="E50" s="419" t="str">
        <f>E7</f>
        <v>UPOL FTK-vstupní objekt</v>
      </c>
      <c r="F50" s="420"/>
      <c r="G50" s="420"/>
      <c r="H50" s="420"/>
      <c r="I50" s="119"/>
      <c r="J50" s="38"/>
      <c r="K50" s="38"/>
      <c r="L50" s="120"/>
      <c r="S50" s="36"/>
      <c r="T50" s="36"/>
      <c r="U50" s="36"/>
      <c r="V50" s="36"/>
      <c r="W50" s="36"/>
      <c r="X50" s="36"/>
      <c r="Y50" s="36"/>
      <c r="Z50" s="36"/>
      <c r="AA50" s="36"/>
      <c r="AB50" s="36"/>
      <c r="AC50" s="36"/>
      <c r="AD50" s="36"/>
      <c r="AE50" s="36"/>
    </row>
    <row r="51" spans="1:47" s="1" customFormat="1" ht="12" customHeight="1">
      <c r="B51" s="23"/>
      <c r="C51" s="31" t="s">
        <v>159</v>
      </c>
      <c r="D51" s="24"/>
      <c r="E51" s="24"/>
      <c r="F51" s="24"/>
      <c r="G51" s="24"/>
      <c r="H51" s="24"/>
      <c r="I51" s="110"/>
      <c r="J51" s="24"/>
      <c r="K51" s="24"/>
      <c r="L51" s="22"/>
    </row>
    <row r="52" spans="1:47" s="2" customFormat="1" ht="16.5" customHeight="1">
      <c r="A52" s="36"/>
      <c r="B52" s="37"/>
      <c r="C52" s="38"/>
      <c r="D52" s="38"/>
      <c r="E52" s="419" t="s">
        <v>160</v>
      </c>
      <c r="F52" s="422"/>
      <c r="G52" s="422"/>
      <c r="H52" s="422"/>
      <c r="I52" s="119"/>
      <c r="J52" s="38"/>
      <c r="K52" s="38"/>
      <c r="L52" s="120"/>
      <c r="S52" s="36"/>
      <c r="T52" s="36"/>
      <c r="U52" s="36"/>
      <c r="V52" s="36"/>
      <c r="W52" s="36"/>
      <c r="X52" s="36"/>
      <c r="Y52" s="36"/>
      <c r="Z52" s="36"/>
      <c r="AA52" s="36"/>
      <c r="AB52" s="36"/>
      <c r="AC52" s="36"/>
      <c r="AD52" s="36"/>
      <c r="AE52" s="36"/>
    </row>
    <row r="53" spans="1:47" s="2" customFormat="1" ht="12" customHeight="1">
      <c r="A53" s="36"/>
      <c r="B53" s="37"/>
      <c r="C53" s="31" t="s">
        <v>161</v>
      </c>
      <c r="D53" s="38"/>
      <c r="E53" s="38"/>
      <c r="F53" s="38"/>
      <c r="G53" s="38"/>
      <c r="H53" s="38"/>
      <c r="I53" s="119"/>
      <c r="J53" s="38"/>
      <c r="K53" s="38"/>
      <c r="L53" s="120"/>
      <c r="S53" s="36"/>
      <c r="T53" s="36"/>
      <c r="U53" s="36"/>
      <c r="V53" s="36"/>
      <c r="W53" s="36"/>
      <c r="X53" s="36"/>
      <c r="Y53" s="36"/>
      <c r="Z53" s="36"/>
      <c r="AA53" s="36"/>
      <c r="AB53" s="36"/>
      <c r="AC53" s="36"/>
      <c r="AD53" s="36"/>
      <c r="AE53" s="36"/>
    </row>
    <row r="54" spans="1:47" s="2" customFormat="1" ht="16.5" customHeight="1">
      <c r="A54" s="36"/>
      <c r="B54" s="37"/>
      <c r="C54" s="38"/>
      <c r="D54" s="38"/>
      <c r="E54" s="371" t="str">
        <f>E11</f>
        <v>2019/49-1-2 - D.2-Terénní úpravy, zpevněné plochy</v>
      </c>
      <c r="F54" s="422"/>
      <c r="G54" s="422"/>
      <c r="H54" s="422"/>
      <c r="I54" s="119"/>
      <c r="J54" s="38"/>
      <c r="K54" s="38"/>
      <c r="L54" s="120"/>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9"/>
      <c r="J55" s="38"/>
      <c r="K55" s="38"/>
      <c r="L55" s="120"/>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1" t="s">
        <v>24</v>
      </c>
      <c r="J56" s="61" t="str">
        <f>IF(J14="","",J14)</f>
        <v>13. 3. 2020</v>
      </c>
      <c r="K56" s="38"/>
      <c r="L56" s="120"/>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9"/>
      <c r="J57" s="38"/>
      <c r="K57" s="38"/>
      <c r="L57" s="120"/>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v>
      </c>
      <c r="G58" s="38"/>
      <c r="H58" s="38"/>
      <c r="I58" s="121" t="s">
        <v>32</v>
      </c>
      <c r="J58" s="34" t="str">
        <f>E23</f>
        <v>HEXAPLAN INTERNATIONAL spol. s r.o.</v>
      </c>
      <c r="K58" s="38"/>
      <c r="L58" s="120"/>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1" t="s">
        <v>35</v>
      </c>
      <c r="J59" s="34" t="str">
        <f>E26</f>
        <v>Ing.Ambrož</v>
      </c>
      <c r="K59" s="38"/>
      <c r="L59" s="120"/>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9"/>
      <c r="J60" s="38"/>
      <c r="K60" s="38"/>
      <c r="L60" s="120"/>
      <c r="S60" s="36"/>
      <c r="T60" s="36"/>
      <c r="U60" s="36"/>
      <c r="V60" s="36"/>
      <c r="W60" s="36"/>
      <c r="X60" s="36"/>
      <c r="Y60" s="36"/>
      <c r="Z60" s="36"/>
      <c r="AA60" s="36"/>
      <c r="AB60" s="36"/>
      <c r="AC60" s="36"/>
      <c r="AD60" s="36"/>
      <c r="AE60" s="36"/>
    </row>
    <row r="61" spans="1:47" s="2" customFormat="1" ht="29.25" customHeight="1">
      <c r="A61" s="36"/>
      <c r="B61" s="37"/>
      <c r="C61" s="149" t="s">
        <v>167</v>
      </c>
      <c r="D61" s="150"/>
      <c r="E61" s="150"/>
      <c r="F61" s="150"/>
      <c r="G61" s="150"/>
      <c r="H61" s="150"/>
      <c r="I61" s="151"/>
      <c r="J61" s="152" t="s">
        <v>168</v>
      </c>
      <c r="K61" s="150"/>
      <c r="L61" s="120"/>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9"/>
      <c r="J62" s="38"/>
      <c r="K62" s="38"/>
      <c r="L62" s="120"/>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9"/>
      <c r="J63" s="79">
        <f>J94</f>
        <v>0</v>
      </c>
      <c r="K63" s="38"/>
      <c r="L63" s="120"/>
      <c r="S63" s="36"/>
      <c r="T63" s="36"/>
      <c r="U63" s="36"/>
      <c r="V63" s="36"/>
      <c r="W63" s="36"/>
      <c r="X63" s="36"/>
      <c r="Y63" s="36"/>
      <c r="Z63" s="36"/>
      <c r="AA63" s="36"/>
      <c r="AB63" s="36"/>
      <c r="AC63" s="36"/>
      <c r="AD63" s="36"/>
      <c r="AE63" s="36"/>
      <c r="AU63" s="19" t="s">
        <v>169</v>
      </c>
    </row>
    <row r="64" spans="1:47" s="9" customFormat="1" ht="24.95" customHeight="1">
      <c r="B64" s="154"/>
      <c r="C64" s="155"/>
      <c r="D64" s="156" t="s">
        <v>2800</v>
      </c>
      <c r="E64" s="157"/>
      <c r="F64" s="157"/>
      <c r="G64" s="157"/>
      <c r="H64" s="157"/>
      <c r="I64" s="158"/>
      <c r="J64" s="159">
        <f>J95</f>
        <v>0</v>
      </c>
      <c r="K64" s="155"/>
      <c r="L64" s="160"/>
    </row>
    <row r="65" spans="1:31" s="10" customFormat="1" ht="19.899999999999999" customHeight="1">
      <c r="B65" s="161"/>
      <c r="C65" s="98"/>
      <c r="D65" s="162" t="s">
        <v>2801</v>
      </c>
      <c r="E65" s="163"/>
      <c r="F65" s="163"/>
      <c r="G65" s="163"/>
      <c r="H65" s="163"/>
      <c r="I65" s="164"/>
      <c r="J65" s="165">
        <f>J96</f>
        <v>0</v>
      </c>
      <c r="K65" s="98"/>
      <c r="L65" s="166"/>
    </row>
    <row r="66" spans="1:31" s="10" customFormat="1" ht="19.899999999999999" customHeight="1">
      <c r="B66" s="161"/>
      <c r="C66" s="98"/>
      <c r="D66" s="162" t="s">
        <v>2802</v>
      </c>
      <c r="E66" s="163"/>
      <c r="F66" s="163"/>
      <c r="G66" s="163"/>
      <c r="H66" s="163"/>
      <c r="I66" s="164"/>
      <c r="J66" s="165">
        <f>J177</f>
        <v>0</v>
      </c>
      <c r="K66" s="98"/>
      <c r="L66" s="166"/>
    </row>
    <row r="67" spans="1:31" s="10" customFormat="1" ht="19.899999999999999" customHeight="1">
      <c r="B67" s="161"/>
      <c r="C67" s="98"/>
      <c r="D67" s="162" t="s">
        <v>2803</v>
      </c>
      <c r="E67" s="163"/>
      <c r="F67" s="163"/>
      <c r="G67" s="163"/>
      <c r="H67" s="163"/>
      <c r="I67" s="164"/>
      <c r="J67" s="165">
        <f>J203</f>
        <v>0</v>
      </c>
      <c r="K67" s="98"/>
      <c r="L67" s="166"/>
    </row>
    <row r="68" spans="1:31" s="10" customFormat="1" ht="19.899999999999999" customHeight="1">
      <c r="B68" s="161"/>
      <c r="C68" s="98"/>
      <c r="D68" s="162" t="s">
        <v>2804</v>
      </c>
      <c r="E68" s="163"/>
      <c r="F68" s="163"/>
      <c r="G68" s="163"/>
      <c r="H68" s="163"/>
      <c r="I68" s="164"/>
      <c r="J68" s="165">
        <f>J218</f>
        <v>0</v>
      </c>
      <c r="K68" s="98"/>
      <c r="L68" s="166"/>
    </row>
    <row r="69" spans="1:31" s="10" customFormat="1" ht="19.899999999999999" customHeight="1">
      <c r="B69" s="161"/>
      <c r="C69" s="98"/>
      <c r="D69" s="162" t="s">
        <v>2805</v>
      </c>
      <c r="E69" s="163"/>
      <c r="F69" s="163"/>
      <c r="G69" s="163"/>
      <c r="H69" s="163"/>
      <c r="I69" s="164"/>
      <c r="J69" s="165">
        <f>J225</f>
        <v>0</v>
      </c>
      <c r="K69" s="98"/>
      <c r="L69" s="166"/>
    </row>
    <row r="70" spans="1:31" s="10" customFormat="1" ht="19.899999999999999" customHeight="1">
      <c r="B70" s="161"/>
      <c r="C70" s="98"/>
      <c r="D70" s="162" t="s">
        <v>2806</v>
      </c>
      <c r="E70" s="163"/>
      <c r="F70" s="163"/>
      <c r="G70" s="163"/>
      <c r="H70" s="163"/>
      <c r="I70" s="164"/>
      <c r="J70" s="165">
        <f>J300</f>
        <v>0</v>
      </c>
      <c r="K70" s="98"/>
      <c r="L70" s="166"/>
    </row>
    <row r="71" spans="1:31" s="10" customFormat="1" ht="19.899999999999999" customHeight="1">
      <c r="B71" s="161"/>
      <c r="C71" s="98"/>
      <c r="D71" s="162" t="s">
        <v>2807</v>
      </c>
      <c r="E71" s="163"/>
      <c r="F71" s="163"/>
      <c r="G71" s="163"/>
      <c r="H71" s="163"/>
      <c r="I71" s="164"/>
      <c r="J71" s="165">
        <f>J385</f>
        <v>0</v>
      </c>
      <c r="K71" s="98"/>
      <c r="L71" s="166"/>
    </row>
    <row r="72" spans="1:31" s="10" customFormat="1" ht="19.899999999999999" customHeight="1">
      <c r="B72" s="161"/>
      <c r="C72" s="98"/>
      <c r="D72" s="162" t="s">
        <v>2808</v>
      </c>
      <c r="E72" s="163"/>
      <c r="F72" s="163"/>
      <c r="G72" s="163"/>
      <c r="H72" s="163"/>
      <c r="I72" s="164"/>
      <c r="J72" s="165">
        <f>J414</f>
        <v>0</v>
      </c>
      <c r="K72" s="98"/>
      <c r="L72" s="166"/>
    </row>
    <row r="73" spans="1:31" s="2" customFormat="1" ht="21.75" customHeight="1">
      <c r="A73" s="36"/>
      <c r="B73" s="37"/>
      <c r="C73" s="38"/>
      <c r="D73" s="38"/>
      <c r="E73" s="38"/>
      <c r="F73" s="38"/>
      <c r="G73" s="38"/>
      <c r="H73" s="38"/>
      <c r="I73" s="119"/>
      <c r="J73" s="38"/>
      <c r="K73" s="38"/>
      <c r="L73" s="120"/>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145"/>
      <c r="J74" s="50"/>
      <c r="K74" s="50"/>
      <c r="L74" s="120"/>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148"/>
      <c r="J78" s="52"/>
      <c r="K78" s="52"/>
      <c r="L78" s="120"/>
      <c r="S78" s="36"/>
      <c r="T78" s="36"/>
      <c r="U78" s="36"/>
      <c r="V78" s="36"/>
      <c r="W78" s="36"/>
      <c r="X78" s="36"/>
      <c r="Y78" s="36"/>
      <c r="Z78" s="36"/>
      <c r="AA78" s="36"/>
      <c r="AB78" s="36"/>
      <c r="AC78" s="36"/>
      <c r="AD78" s="36"/>
      <c r="AE78" s="36"/>
    </row>
    <row r="79" spans="1:31" s="2" customFormat="1" ht="24.95" customHeight="1">
      <c r="A79" s="36"/>
      <c r="B79" s="37"/>
      <c r="C79" s="25" t="s">
        <v>197</v>
      </c>
      <c r="D79" s="38"/>
      <c r="E79" s="38"/>
      <c r="F79" s="38"/>
      <c r="G79" s="38"/>
      <c r="H79" s="38"/>
      <c r="I79" s="119"/>
      <c r="J79" s="38"/>
      <c r="K79" s="38"/>
      <c r="L79" s="120"/>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9"/>
      <c r="J81" s="38"/>
      <c r="K81" s="38"/>
      <c r="L81" s="120"/>
      <c r="S81" s="36"/>
      <c r="T81" s="36"/>
      <c r="U81" s="36"/>
      <c r="V81" s="36"/>
      <c r="W81" s="36"/>
      <c r="X81" s="36"/>
      <c r="Y81" s="36"/>
      <c r="Z81" s="36"/>
      <c r="AA81" s="36"/>
      <c r="AB81" s="36"/>
      <c r="AC81" s="36"/>
      <c r="AD81" s="36"/>
      <c r="AE81" s="36"/>
    </row>
    <row r="82" spans="1:63" s="2" customFormat="1" ht="16.5" customHeight="1">
      <c r="A82" s="36"/>
      <c r="B82" s="37"/>
      <c r="C82" s="38"/>
      <c r="D82" s="38"/>
      <c r="E82" s="419" t="str">
        <f>E7</f>
        <v>UPOL FTK-vstupní objekt</v>
      </c>
      <c r="F82" s="420"/>
      <c r="G82" s="420"/>
      <c r="H82" s="420"/>
      <c r="I82" s="119"/>
      <c r="J82" s="38"/>
      <c r="K82" s="38"/>
      <c r="L82" s="120"/>
      <c r="S82" s="36"/>
      <c r="T82" s="36"/>
      <c r="U82" s="36"/>
      <c r="V82" s="36"/>
      <c r="W82" s="36"/>
      <c r="X82" s="36"/>
      <c r="Y82" s="36"/>
      <c r="Z82" s="36"/>
      <c r="AA82" s="36"/>
      <c r="AB82" s="36"/>
      <c r="AC82" s="36"/>
      <c r="AD82" s="36"/>
      <c r="AE82" s="36"/>
    </row>
    <row r="83" spans="1:63" s="1" customFormat="1" ht="12" customHeight="1">
      <c r="B83" s="23"/>
      <c r="C83" s="31" t="s">
        <v>159</v>
      </c>
      <c r="D83" s="24"/>
      <c r="E83" s="24"/>
      <c r="F83" s="24"/>
      <c r="G83" s="24"/>
      <c r="H83" s="24"/>
      <c r="I83" s="110"/>
      <c r="J83" s="24"/>
      <c r="K83" s="24"/>
      <c r="L83" s="22"/>
    </row>
    <row r="84" spans="1:63" s="2" customFormat="1" ht="16.5" customHeight="1">
      <c r="A84" s="36"/>
      <c r="B84" s="37"/>
      <c r="C84" s="38"/>
      <c r="D84" s="38"/>
      <c r="E84" s="419" t="s">
        <v>160</v>
      </c>
      <c r="F84" s="422"/>
      <c r="G84" s="422"/>
      <c r="H84" s="422"/>
      <c r="I84" s="119"/>
      <c r="J84" s="38"/>
      <c r="K84" s="38"/>
      <c r="L84" s="120"/>
      <c r="S84" s="36"/>
      <c r="T84" s="36"/>
      <c r="U84" s="36"/>
      <c r="V84" s="36"/>
      <c r="W84" s="36"/>
      <c r="X84" s="36"/>
      <c r="Y84" s="36"/>
      <c r="Z84" s="36"/>
      <c r="AA84" s="36"/>
      <c r="AB84" s="36"/>
      <c r="AC84" s="36"/>
      <c r="AD84" s="36"/>
      <c r="AE84" s="36"/>
    </row>
    <row r="85" spans="1:63" s="2" customFormat="1" ht="12" customHeight="1">
      <c r="A85" s="36"/>
      <c r="B85" s="37"/>
      <c r="C85" s="31" t="s">
        <v>161</v>
      </c>
      <c r="D85" s="38"/>
      <c r="E85" s="38"/>
      <c r="F85" s="38"/>
      <c r="G85" s="38"/>
      <c r="H85" s="38"/>
      <c r="I85" s="119"/>
      <c r="J85" s="38"/>
      <c r="K85" s="38"/>
      <c r="L85" s="120"/>
      <c r="S85" s="36"/>
      <c r="T85" s="36"/>
      <c r="U85" s="36"/>
      <c r="V85" s="36"/>
      <c r="W85" s="36"/>
      <c r="X85" s="36"/>
      <c r="Y85" s="36"/>
      <c r="Z85" s="36"/>
      <c r="AA85" s="36"/>
      <c r="AB85" s="36"/>
      <c r="AC85" s="36"/>
      <c r="AD85" s="36"/>
      <c r="AE85" s="36"/>
    </row>
    <row r="86" spans="1:63" s="2" customFormat="1" ht="16.5" customHeight="1">
      <c r="A86" s="36"/>
      <c r="B86" s="37"/>
      <c r="C86" s="38"/>
      <c r="D86" s="38"/>
      <c r="E86" s="371" t="str">
        <f>E11</f>
        <v>2019/49-1-2 - D.2-Terénní úpravy, zpevněné plochy</v>
      </c>
      <c r="F86" s="422"/>
      <c r="G86" s="422"/>
      <c r="H86" s="422"/>
      <c r="I86" s="119"/>
      <c r="J86" s="38"/>
      <c r="K86" s="38"/>
      <c r="L86" s="120"/>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2" customHeight="1">
      <c r="A88" s="36"/>
      <c r="B88" s="37"/>
      <c r="C88" s="31" t="s">
        <v>22</v>
      </c>
      <c r="D88" s="38"/>
      <c r="E88" s="38"/>
      <c r="F88" s="29" t="str">
        <f>F14</f>
        <v xml:space="preserve"> </v>
      </c>
      <c r="G88" s="38"/>
      <c r="H88" s="38"/>
      <c r="I88" s="121" t="s">
        <v>24</v>
      </c>
      <c r="J88" s="61" t="str">
        <f>IF(J14="","",J14)</f>
        <v>13. 3. 2020</v>
      </c>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40.15" customHeight="1">
      <c r="A90" s="36"/>
      <c r="B90" s="37"/>
      <c r="C90" s="31" t="s">
        <v>26</v>
      </c>
      <c r="D90" s="38"/>
      <c r="E90" s="38"/>
      <c r="F90" s="29" t="str">
        <f>E17</f>
        <v>UPOL</v>
      </c>
      <c r="G90" s="38"/>
      <c r="H90" s="38"/>
      <c r="I90" s="121" t="s">
        <v>32</v>
      </c>
      <c r="J90" s="34" t="str">
        <f>E23</f>
        <v>HEXAPLAN INTERNATIONAL spol. s r.o.</v>
      </c>
      <c r="K90" s="38"/>
      <c r="L90" s="120"/>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IF(E20="","",E20)</f>
        <v>Vyplň údaj</v>
      </c>
      <c r="G91" s="38"/>
      <c r="H91" s="38"/>
      <c r="I91" s="121" t="s">
        <v>35</v>
      </c>
      <c r="J91" s="34" t="str">
        <f>E26</f>
        <v>Ing.Ambrož</v>
      </c>
      <c r="K91" s="38"/>
      <c r="L91" s="120"/>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3" s="11" customFormat="1" ht="29.25" customHeight="1">
      <c r="A93" s="167"/>
      <c r="B93" s="168"/>
      <c r="C93" s="169" t="s">
        <v>198</v>
      </c>
      <c r="D93" s="170" t="s">
        <v>58</v>
      </c>
      <c r="E93" s="170" t="s">
        <v>54</v>
      </c>
      <c r="F93" s="170" t="s">
        <v>55</v>
      </c>
      <c r="G93" s="170" t="s">
        <v>199</v>
      </c>
      <c r="H93" s="170" t="s">
        <v>200</v>
      </c>
      <c r="I93" s="171" t="s">
        <v>201</v>
      </c>
      <c r="J93" s="170" t="s">
        <v>168</v>
      </c>
      <c r="K93" s="172" t="s">
        <v>202</v>
      </c>
      <c r="L93" s="173"/>
      <c r="M93" s="70" t="s">
        <v>21</v>
      </c>
      <c r="N93" s="71" t="s">
        <v>43</v>
      </c>
      <c r="O93" s="71" t="s">
        <v>203</v>
      </c>
      <c r="P93" s="71" t="s">
        <v>204</v>
      </c>
      <c r="Q93" s="71" t="s">
        <v>205</v>
      </c>
      <c r="R93" s="71" t="s">
        <v>206</v>
      </c>
      <c r="S93" s="71" t="s">
        <v>207</v>
      </c>
      <c r="T93" s="72" t="s">
        <v>208</v>
      </c>
      <c r="U93" s="167"/>
      <c r="V93" s="167"/>
      <c r="W93" s="167"/>
      <c r="X93" s="167"/>
      <c r="Y93" s="167"/>
      <c r="Z93" s="167"/>
      <c r="AA93" s="167"/>
      <c r="AB93" s="167"/>
      <c r="AC93" s="167"/>
      <c r="AD93" s="167"/>
      <c r="AE93" s="167"/>
    </row>
    <row r="94" spans="1:63" s="2" customFormat="1" ht="22.9" customHeight="1">
      <c r="A94" s="36"/>
      <c r="B94" s="37"/>
      <c r="C94" s="77" t="s">
        <v>209</v>
      </c>
      <c r="D94" s="38"/>
      <c r="E94" s="38"/>
      <c r="F94" s="38"/>
      <c r="G94" s="38"/>
      <c r="H94" s="38"/>
      <c r="I94" s="119"/>
      <c r="J94" s="174">
        <f>BK94</f>
        <v>0</v>
      </c>
      <c r="K94" s="38"/>
      <c r="L94" s="41"/>
      <c r="M94" s="73"/>
      <c r="N94" s="175"/>
      <c r="O94" s="74"/>
      <c r="P94" s="176">
        <f>P95</f>
        <v>0</v>
      </c>
      <c r="Q94" s="74"/>
      <c r="R94" s="176">
        <f>R95</f>
        <v>0</v>
      </c>
      <c r="S94" s="74"/>
      <c r="T94" s="177">
        <f>T95</f>
        <v>0</v>
      </c>
      <c r="U94" s="36"/>
      <c r="V94" s="36"/>
      <c r="W94" s="36"/>
      <c r="X94" s="36"/>
      <c r="Y94" s="36"/>
      <c r="Z94" s="36"/>
      <c r="AA94" s="36"/>
      <c r="AB94" s="36"/>
      <c r="AC94" s="36"/>
      <c r="AD94" s="36"/>
      <c r="AE94" s="36"/>
      <c r="AT94" s="19" t="s">
        <v>72</v>
      </c>
      <c r="AU94" s="19" t="s">
        <v>169</v>
      </c>
      <c r="BK94" s="178">
        <f>BK95</f>
        <v>0</v>
      </c>
    </row>
    <row r="95" spans="1:63" s="12" customFormat="1" ht="25.9" customHeight="1">
      <c r="B95" s="179"/>
      <c r="C95" s="180"/>
      <c r="D95" s="181" t="s">
        <v>72</v>
      </c>
      <c r="E95" s="182" t="s">
        <v>210</v>
      </c>
      <c r="F95" s="182" t="s">
        <v>2809</v>
      </c>
      <c r="G95" s="180"/>
      <c r="H95" s="180"/>
      <c r="I95" s="183"/>
      <c r="J95" s="184">
        <f>BK95</f>
        <v>0</v>
      </c>
      <c r="K95" s="180"/>
      <c r="L95" s="185"/>
      <c r="M95" s="186"/>
      <c r="N95" s="187"/>
      <c r="O95" s="187"/>
      <c r="P95" s="188">
        <f>P96+P177+P203+P218+P225+P300+P385+P414</f>
        <v>0</v>
      </c>
      <c r="Q95" s="187"/>
      <c r="R95" s="188">
        <f>R96+R177+R203+R218+R225+R300+R385+R414</f>
        <v>0</v>
      </c>
      <c r="S95" s="187"/>
      <c r="T95" s="189">
        <f>T96+T177+T203+T218+T225+T300+T385+T414</f>
        <v>0</v>
      </c>
      <c r="AR95" s="190" t="s">
        <v>79</v>
      </c>
      <c r="AT95" s="191" t="s">
        <v>72</v>
      </c>
      <c r="AU95" s="191" t="s">
        <v>73</v>
      </c>
      <c r="AY95" s="190" t="s">
        <v>212</v>
      </c>
      <c r="BK95" s="192">
        <f>BK96+BK177+BK203+BK218+BK225+BK300+BK385+BK414</f>
        <v>0</v>
      </c>
    </row>
    <row r="96" spans="1:63" s="12" customFormat="1" ht="22.9" customHeight="1">
      <c r="B96" s="179"/>
      <c r="C96" s="180"/>
      <c r="D96" s="181" t="s">
        <v>72</v>
      </c>
      <c r="E96" s="193" t="s">
        <v>79</v>
      </c>
      <c r="F96" s="193" t="s">
        <v>2810</v>
      </c>
      <c r="G96" s="180"/>
      <c r="H96" s="180"/>
      <c r="I96" s="183"/>
      <c r="J96" s="194">
        <f>BK96</f>
        <v>0</v>
      </c>
      <c r="K96" s="180"/>
      <c r="L96" s="185"/>
      <c r="M96" s="186"/>
      <c r="N96" s="187"/>
      <c r="O96" s="187"/>
      <c r="P96" s="188">
        <f>SUM(P97:P176)</f>
        <v>0</v>
      </c>
      <c r="Q96" s="187"/>
      <c r="R96" s="188">
        <f>SUM(R97:R176)</f>
        <v>0</v>
      </c>
      <c r="S96" s="187"/>
      <c r="T96" s="189">
        <f>SUM(T97:T176)</f>
        <v>0</v>
      </c>
      <c r="AR96" s="190" t="s">
        <v>79</v>
      </c>
      <c r="AT96" s="191" t="s">
        <v>72</v>
      </c>
      <c r="AU96" s="191" t="s">
        <v>79</v>
      </c>
      <c r="AY96" s="190" t="s">
        <v>212</v>
      </c>
      <c r="BK96" s="192">
        <f>SUM(BK97:BK176)</f>
        <v>0</v>
      </c>
    </row>
    <row r="97" spans="1:65" s="2" customFormat="1" ht="16.5" customHeight="1">
      <c r="A97" s="36"/>
      <c r="B97" s="37"/>
      <c r="C97" s="195" t="s">
        <v>79</v>
      </c>
      <c r="D97" s="195" t="s">
        <v>214</v>
      </c>
      <c r="E97" s="196" t="s">
        <v>2811</v>
      </c>
      <c r="F97" s="197" t="s">
        <v>2812</v>
      </c>
      <c r="G97" s="198" t="s">
        <v>150</v>
      </c>
      <c r="H97" s="199">
        <v>44.4</v>
      </c>
      <c r="I97" s="200"/>
      <c r="J97" s="201">
        <f>ROUND(I97*H97,2)</f>
        <v>0</v>
      </c>
      <c r="K97" s="197" t="s">
        <v>21</v>
      </c>
      <c r="L97" s="41"/>
      <c r="M97" s="202" t="s">
        <v>21</v>
      </c>
      <c r="N97" s="203" t="s">
        <v>44</v>
      </c>
      <c r="O97" s="66"/>
      <c r="P97" s="204">
        <f>O97*H97</f>
        <v>0</v>
      </c>
      <c r="Q97" s="204">
        <v>0</v>
      </c>
      <c r="R97" s="204">
        <f>Q97*H97</f>
        <v>0</v>
      </c>
      <c r="S97" s="204">
        <v>0</v>
      </c>
      <c r="T97" s="205">
        <f>S97*H97</f>
        <v>0</v>
      </c>
      <c r="U97" s="36"/>
      <c r="V97" s="36"/>
      <c r="W97" s="36"/>
      <c r="X97" s="36"/>
      <c r="Y97" s="36"/>
      <c r="Z97" s="36"/>
      <c r="AA97" s="36"/>
      <c r="AB97" s="36"/>
      <c r="AC97" s="36"/>
      <c r="AD97" s="36"/>
      <c r="AE97" s="36"/>
      <c r="AR97" s="206" t="s">
        <v>93</v>
      </c>
      <c r="AT97" s="206" t="s">
        <v>214</v>
      </c>
      <c r="AU97" s="206" t="s">
        <v>81</v>
      </c>
      <c r="AY97" s="19" t="s">
        <v>212</v>
      </c>
      <c r="BE97" s="207">
        <f>IF(N97="základní",J97,0)</f>
        <v>0</v>
      </c>
      <c r="BF97" s="207">
        <f>IF(N97="snížená",J97,0)</f>
        <v>0</v>
      </c>
      <c r="BG97" s="207">
        <f>IF(N97="zákl. přenesená",J97,0)</f>
        <v>0</v>
      </c>
      <c r="BH97" s="207">
        <f>IF(N97="sníž. přenesená",J97,0)</f>
        <v>0</v>
      </c>
      <c r="BI97" s="207">
        <f>IF(N97="nulová",J97,0)</f>
        <v>0</v>
      </c>
      <c r="BJ97" s="19" t="s">
        <v>79</v>
      </c>
      <c r="BK97" s="207">
        <f>ROUND(I97*H97,2)</f>
        <v>0</v>
      </c>
      <c r="BL97" s="19" t="s">
        <v>93</v>
      </c>
      <c r="BM97" s="206" t="s">
        <v>81</v>
      </c>
    </row>
    <row r="98" spans="1:65" s="13" customFormat="1" ht="11.25">
      <c r="B98" s="212"/>
      <c r="C98" s="213"/>
      <c r="D98" s="208" t="s">
        <v>222</v>
      </c>
      <c r="E98" s="214" t="s">
        <v>21</v>
      </c>
      <c r="F98" s="215" t="s">
        <v>2813</v>
      </c>
      <c r="G98" s="213"/>
      <c r="H98" s="214" t="s">
        <v>21</v>
      </c>
      <c r="I98" s="216"/>
      <c r="J98" s="213"/>
      <c r="K98" s="213"/>
      <c r="L98" s="217"/>
      <c r="M98" s="218"/>
      <c r="N98" s="219"/>
      <c r="O98" s="219"/>
      <c r="P98" s="219"/>
      <c r="Q98" s="219"/>
      <c r="R98" s="219"/>
      <c r="S98" s="219"/>
      <c r="T98" s="220"/>
      <c r="AT98" s="221" t="s">
        <v>222</v>
      </c>
      <c r="AU98" s="221" t="s">
        <v>81</v>
      </c>
      <c r="AV98" s="13" t="s">
        <v>79</v>
      </c>
      <c r="AW98" s="13" t="s">
        <v>34</v>
      </c>
      <c r="AX98" s="13" t="s">
        <v>73</v>
      </c>
      <c r="AY98" s="221" t="s">
        <v>212</v>
      </c>
    </row>
    <row r="99" spans="1:65" s="14" customFormat="1" ht="11.25">
      <c r="B99" s="222"/>
      <c r="C99" s="223"/>
      <c r="D99" s="208" t="s">
        <v>222</v>
      </c>
      <c r="E99" s="224" t="s">
        <v>21</v>
      </c>
      <c r="F99" s="225" t="s">
        <v>2814</v>
      </c>
      <c r="G99" s="223"/>
      <c r="H99" s="226">
        <v>44.4</v>
      </c>
      <c r="I99" s="227"/>
      <c r="J99" s="223"/>
      <c r="K99" s="223"/>
      <c r="L99" s="228"/>
      <c r="M99" s="229"/>
      <c r="N99" s="230"/>
      <c r="O99" s="230"/>
      <c r="P99" s="230"/>
      <c r="Q99" s="230"/>
      <c r="R99" s="230"/>
      <c r="S99" s="230"/>
      <c r="T99" s="231"/>
      <c r="AT99" s="232" t="s">
        <v>222</v>
      </c>
      <c r="AU99" s="232" t="s">
        <v>81</v>
      </c>
      <c r="AV99" s="14" t="s">
        <v>81</v>
      </c>
      <c r="AW99" s="14" t="s">
        <v>34</v>
      </c>
      <c r="AX99" s="14" t="s">
        <v>73</v>
      </c>
      <c r="AY99" s="232" t="s">
        <v>212</v>
      </c>
    </row>
    <row r="100" spans="1:65" s="16" customFormat="1" ht="11.25">
      <c r="B100" s="244"/>
      <c r="C100" s="245"/>
      <c r="D100" s="208" t="s">
        <v>222</v>
      </c>
      <c r="E100" s="246" t="s">
        <v>21</v>
      </c>
      <c r="F100" s="247" t="s">
        <v>239</v>
      </c>
      <c r="G100" s="245"/>
      <c r="H100" s="248">
        <v>44.4</v>
      </c>
      <c r="I100" s="249"/>
      <c r="J100" s="245"/>
      <c r="K100" s="245"/>
      <c r="L100" s="250"/>
      <c r="M100" s="251"/>
      <c r="N100" s="252"/>
      <c r="O100" s="252"/>
      <c r="P100" s="252"/>
      <c r="Q100" s="252"/>
      <c r="R100" s="252"/>
      <c r="S100" s="252"/>
      <c r="T100" s="253"/>
      <c r="AT100" s="254" t="s">
        <v>222</v>
      </c>
      <c r="AU100" s="254" t="s">
        <v>81</v>
      </c>
      <c r="AV100" s="16" t="s">
        <v>93</v>
      </c>
      <c r="AW100" s="16" t="s">
        <v>34</v>
      </c>
      <c r="AX100" s="16" t="s">
        <v>79</v>
      </c>
      <c r="AY100" s="254" t="s">
        <v>212</v>
      </c>
    </row>
    <row r="101" spans="1:65" s="2" customFormat="1" ht="16.5" customHeight="1">
      <c r="A101" s="36"/>
      <c r="B101" s="37"/>
      <c r="C101" s="195" t="s">
        <v>81</v>
      </c>
      <c r="D101" s="195" t="s">
        <v>214</v>
      </c>
      <c r="E101" s="196" t="s">
        <v>2815</v>
      </c>
      <c r="F101" s="197" t="s">
        <v>2816</v>
      </c>
      <c r="G101" s="198" t="s">
        <v>150</v>
      </c>
      <c r="H101" s="199">
        <v>310</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93</v>
      </c>
      <c r="AT101" s="206" t="s">
        <v>214</v>
      </c>
      <c r="AU101" s="206" t="s">
        <v>81</v>
      </c>
      <c r="AY101" s="19" t="s">
        <v>212</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93</v>
      </c>
      <c r="BM101" s="206" t="s">
        <v>93</v>
      </c>
    </row>
    <row r="102" spans="1:65" s="13" customFormat="1" ht="11.25">
      <c r="B102" s="212"/>
      <c r="C102" s="213"/>
      <c r="D102" s="208" t="s">
        <v>222</v>
      </c>
      <c r="E102" s="214" t="s">
        <v>21</v>
      </c>
      <c r="F102" s="215" t="s">
        <v>2817</v>
      </c>
      <c r="G102" s="213"/>
      <c r="H102" s="214" t="s">
        <v>21</v>
      </c>
      <c r="I102" s="216"/>
      <c r="J102" s="213"/>
      <c r="K102" s="213"/>
      <c r="L102" s="217"/>
      <c r="M102" s="218"/>
      <c r="N102" s="219"/>
      <c r="O102" s="219"/>
      <c r="P102" s="219"/>
      <c r="Q102" s="219"/>
      <c r="R102" s="219"/>
      <c r="S102" s="219"/>
      <c r="T102" s="220"/>
      <c r="AT102" s="221" t="s">
        <v>222</v>
      </c>
      <c r="AU102" s="221" t="s">
        <v>81</v>
      </c>
      <c r="AV102" s="13" t="s">
        <v>79</v>
      </c>
      <c r="AW102" s="13" t="s">
        <v>34</v>
      </c>
      <c r="AX102" s="13" t="s">
        <v>73</v>
      </c>
      <c r="AY102" s="221" t="s">
        <v>212</v>
      </c>
    </row>
    <row r="103" spans="1:65" s="14" customFormat="1" ht="11.25">
      <c r="B103" s="222"/>
      <c r="C103" s="223"/>
      <c r="D103" s="208" t="s">
        <v>222</v>
      </c>
      <c r="E103" s="224" t="s">
        <v>21</v>
      </c>
      <c r="F103" s="225" t="s">
        <v>2818</v>
      </c>
      <c r="G103" s="223"/>
      <c r="H103" s="226">
        <v>310</v>
      </c>
      <c r="I103" s="227"/>
      <c r="J103" s="223"/>
      <c r="K103" s="223"/>
      <c r="L103" s="228"/>
      <c r="M103" s="229"/>
      <c r="N103" s="230"/>
      <c r="O103" s="230"/>
      <c r="P103" s="230"/>
      <c r="Q103" s="230"/>
      <c r="R103" s="230"/>
      <c r="S103" s="230"/>
      <c r="T103" s="231"/>
      <c r="AT103" s="232" t="s">
        <v>222</v>
      </c>
      <c r="AU103" s="232" t="s">
        <v>81</v>
      </c>
      <c r="AV103" s="14" t="s">
        <v>81</v>
      </c>
      <c r="AW103" s="14" t="s">
        <v>34</v>
      </c>
      <c r="AX103" s="14" t="s">
        <v>73</v>
      </c>
      <c r="AY103" s="232" t="s">
        <v>212</v>
      </c>
    </row>
    <row r="104" spans="1:65" s="16" customFormat="1" ht="11.25">
      <c r="B104" s="244"/>
      <c r="C104" s="245"/>
      <c r="D104" s="208" t="s">
        <v>222</v>
      </c>
      <c r="E104" s="246" t="s">
        <v>21</v>
      </c>
      <c r="F104" s="247" t="s">
        <v>239</v>
      </c>
      <c r="G104" s="245"/>
      <c r="H104" s="248">
        <v>310</v>
      </c>
      <c r="I104" s="249"/>
      <c r="J104" s="245"/>
      <c r="K104" s="245"/>
      <c r="L104" s="250"/>
      <c r="M104" s="251"/>
      <c r="N104" s="252"/>
      <c r="O104" s="252"/>
      <c r="P104" s="252"/>
      <c r="Q104" s="252"/>
      <c r="R104" s="252"/>
      <c r="S104" s="252"/>
      <c r="T104" s="253"/>
      <c r="AT104" s="254" t="s">
        <v>222</v>
      </c>
      <c r="AU104" s="254" t="s">
        <v>81</v>
      </c>
      <c r="AV104" s="16" t="s">
        <v>93</v>
      </c>
      <c r="AW104" s="16" t="s">
        <v>34</v>
      </c>
      <c r="AX104" s="16" t="s">
        <v>79</v>
      </c>
      <c r="AY104" s="254" t="s">
        <v>212</v>
      </c>
    </row>
    <row r="105" spans="1:65" s="2" customFormat="1" ht="16.5" customHeight="1">
      <c r="A105" s="36"/>
      <c r="B105" s="37"/>
      <c r="C105" s="195" t="s">
        <v>88</v>
      </c>
      <c r="D105" s="195" t="s">
        <v>214</v>
      </c>
      <c r="E105" s="196" t="s">
        <v>2819</v>
      </c>
      <c r="F105" s="197" t="s">
        <v>2820</v>
      </c>
      <c r="G105" s="198" t="s">
        <v>150</v>
      </c>
      <c r="H105" s="199">
        <v>148.4</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93</v>
      </c>
      <c r="AT105" s="206" t="s">
        <v>214</v>
      </c>
      <c r="AU105" s="206" t="s">
        <v>81</v>
      </c>
      <c r="AY105" s="19" t="s">
        <v>212</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93</v>
      </c>
      <c r="BM105" s="206" t="s">
        <v>256</v>
      </c>
    </row>
    <row r="106" spans="1:65" s="13" customFormat="1" ht="11.25">
      <c r="B106" s="212"/>
      <c r="C106" s="213"/>
      <c r="D106" s="208" t="s">
        <v>222</v>
      </c>
      <c r="E106" s="214" t="s">
        <v>21</v>
      </c>
      <c r="F106" s="215" t="s">
        <v>2821</v>
      </c>
      <c r="G106" s="213"/>
      <c r="H106" s="214" t="s">
        <v>21</v>
      </c>
      <c r="I106" s="216"/>
      <c r="J106" s="213"/>
      <c r="K106" s="213"/>
      <c r="L106" s="217"/>
      <c r="M106" s="218"/>
      <c r="N106" s="219"/>
      <c r="O106" s="219"/>
      <c r="P106" s="219"/>
      <c r="Q106" s="219"/>
      <c r="R106" s="219"/>
      <c r="S106" s="219"/>
      <c r="T106" s="220"/>
      <c r="AT106" s="221" t="s">
        <v>222</v>
      </c>
      <c r="AU106" s="221" t="s">
        <v>81</v>
      </c>
      <c r="AV106" s="13" t="s">
        <v>79</v>
      </c>
      <c r="AW106" s="13" t="s">
        <v>34</v>
      </c>
      <c r="AX106" s="13" t="s">
        <v>73</v>
      </c>
      <c r="AY106" s="221" t="s">
        <v>212</v>
      </c>
    </row>
    <row r="107" spans="1:65" s="14" customFormat="1" ht="11.25">
      <c r="B107" s="222"/>
      <c r="C107" s="223"/>
      <c r="D107" s="208" t="s">
        <v>222</v>
      </c>
      <c r="E107" s="224" t="s">
        <v>21</v>
      </c>
      <c r="F107" s="225" t="s">
        <v>2822</v>
      </c>
      <c r="G107" s="223"/>
      <c r="H107" s="226">
        <v>148.4</v>
      </c>
      <c r="I107" s="227"/>
      <c r="J107" s="223"/>
      <c r="K107" s="223"/>
      <c r="L107" s="228"/>
      <c r="M107" s="229"/>
      <c r="N107" s="230"/>
      <c r="O107" s="230"/>
      <c r="P107" s="230"/>
      <c r="Q107" s="230"/>
      <c r="R107" s="230"/>
      <c r="S107" s="230"/>
      <c r="T107" s="231"/>
      <c r="AT107" s="232" t="s">
        <v>222</v>
      </c>
      <c r="AU107" s="232" t="s">
        <v>81</v>
      </c>
      <c r="AV107" s="14" t="s">
        <v>81</v>
      </c>
      <c r="AW107" s="14" t="s">
        <v>34</v>
      </c>
      <c r="AX107" s="14" t="s">
        <v>73</v>
      </c>
      <c r="AY107" s="232" t="s">
        <v>212</v>
      </c>
    </row>
    <row r="108" spans="1:65" s="16" customFormat="1" ht="11.25">
      <c r="B108" s="244"/>
      <c r="C108" s="245"/>
      <c r="D108" s="208" t="s">
        <v>222</v>
      </c>
      <c r="E108" s="246" t="s">
        <v>21</v>
      </c>
      <c r="F108" s="247" t="s">
        <v>239</v>
      </c>
      <c r="G108" s="245"/>
      <c r="H108" s="248">
        <v>148.4</v>
      </c>
      <c r="I108" s="249"/>
      <c r="J108" s="245"/>
      <c r="K108" s="245"/>
      <c r="L108" s="250"/>
      <c r="M108" s="251"/>
      <c r="N108" s="252"/>
      <c r="O108" s="252"/>
      <c r="P108" s="252"/>
      <c r="Q108" s="252"/>
      <c r="R108" s="252"/>
      <c r="S108" s="252"/>
      <c r="T108" s="253"/>
      <c r="AT108" s="254" t="s">
        <v>222</v>
      </c>
      <c r="AU108" s="254" t="s">
        <v>81</v>
      </c>
      <c r="AV108" s="16" t="s">
        <v>93</v>
      </c>
      <c r="AW108" s="16" t="s">
        <v>34</v>
      </c>
      <c r="AX108" s="16" t="s">
        <v>79</v>
      </c>
      <c r="AY108" s="254" t="s">
        <v>212</v>
      </c>
    </row>
    <row r="109" spans="1:65" s="2" customFormat="1" ht="16.5" customHeight="1">
      <c r="A109" s="36"/>
      <c r="B109" s="37"/>
      <c r="C109" s="195" t="s">
        <v>93</v>
      </c>
      <c r="D109" s="195" t="s">
        <v>214</v>
      </c>
      <c r="E109" s="196" t="s">
        <v>2823</v>
      </c>
      <c r="F109" s="197" t="s">
        <v>2824</v>
      </c>
      <c r="G109" s="198" t="s">
        <v>150</v>
      </c>
      <c r="H109" s="199">
        <v>17.399999999999999</v>
      </c>
      <c r="I109" s="200"/>
      <c r="J109" s="201">
        <f>ROUND(I109*H109,2)</f>
        <v>0</v>
      </c>
      <c r="K109" s="197" t="s">
        <v>21</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93</v>
      </c>
      <c r="AT109" s="206" t="s">
        <v>214</v>
      </c>
      <c r="AU109" s="206" t="s">
        <v>81</v>
      </c>
      <c r="AY109" s="19" t="s">
        <v>212</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93</v>
      </c>
      <c r="BM109" s="206" t="s">
        <v>269</v>
      </c>
    </row>
    <row r="110" spans="1:65" s="13" customFormat="1" ht="11.25">
      <c r="B110" s="212"/>
      <c r="C110" s="213"/>
      <c r="D110" s="208" t="s">
        <v>222</v>
      </c>
      <c r="E110" s="214" t="s">
        <v>21</v>
      </c>
      <c r="F110" s="215" t="s">
        <v>2825</v>
      </c>
      <c r="G110" s="213"/>
      <c r="H110" s="214" t="s">
        <v>21</v>
      </c>
      <c r="I110" s="216"/>
      <c r="J110" s="213"/>
      <c r="K110" s="213"/>
      <c r="L110" s="217"/>
      <c r="M110" s="218"/>
      <c r="N110" s="219"/>
      <c r="O110" s="219"/>
      <c r="P110" s="219"/>
      <c r="Q110" s="219"/>
      <c r="R110" s="219"/>
      <c r="S110" s="219"/>
      <c r="T110" s="220"/>
      <c r="AT110" s="221" t="s">
        <v>222</v>
      </c>
      <c r="AU110" s="221" t="s">
        <v>81</v>
      </c>
      <c r="AV110" s="13" t="s">
        <v>79</v>
      </c>
      <c r="AW110" s="13" t="s">
        <v>34</v>
      </c>
      <c r="AX110" s="13" t="s">
        <v>73</v>
      </c>
      <c r="AY110" s="221" t="s">
        <v>212</v>
      </c>
    </row>
    <row r="111" spans="1:65" s="14" customFormat="1" ht="11.25">
      <c r="B111" s="222"/>
      <c r="C111" s="223"/>
      <c r="D111" s="208" t="s">
        <v>222</v>
      </c>
      <c r="E111" s="224" t="s">
        <v>21</v>
      </c>
      <c r="F111" s="225" t="s">
        <v>2826</v>
      </c>
      <c r="G111" s="223"/>
      <c r="H111" s="226">
        <v>17.399999999999999</v>
      </c>
      <c r="I111" s="227"/>
      <c r="J111" s="223"/>
      <c r="K111" s="223"/>
      <c r="L111" s="228"/>
      <c r="M111" s="229"/>
      <c r="N111" s="230"/>
      <c r="O111" s="230"/>
      <c r="P111" s="230"/>
      <c r="Q111" s="230"/>
      <c r="R111" s="230"/>
      <c r="S111" s="230"/>
      <c r="T111" s="231"/>
      <c r="AT111" s="232" t="s">
        <v>222</v>
      </c>
      <c r="AU111" s="232" t="s">
        <v>81</v>
      </c>
      <c r="AV111" s="14" t="s">
        <v>81</v>
      </c>
      <c r="AW111" s="14" t="s">
        <v>34</v>
      </c>
      <c r="AX111" s="14" t="s">
        <v>73</v>
      </c>
      <c r="AY111" s="232" t="s">
        <v>212</v>
      </c>
    </row>
    <row r="112" spans="1:65" s="16" customFormat="1" ht="11.25">
      <c r="B112" s="244"/>
      <c r="C112" s="245"/>
      <c r="D112" s="208" t="s">
        <v>222</v>
      </c>
      <c r="E112" s="246" t="s">
        <v>21</v>
      </c>
      <c r="F112" s="247" t="s">
        <v>239</v>
      </c>
      <c r="G112" s="245"/>
      <c r="H112" s="248">
        <v>17.399999999999999</v>
      </c>
      <c r="I112" s="249"/>
      <c r="J112" s="245"/>
      <c r="K112" s="245"/>
      <c r="L112" s="250"/>
      <c r="M112" s="251"/>
      <c r="N112" s="252"/>
      <c r="O112" s="252"/>
      <c r="P112" s="252"/>
      <c r="Q112" s="252"/>
      <c r="R112" s="252"/>
      <c r="S112" s="252"/>
      <c r="T112" s="253"/>
      <c r="AT112" s="254" t="s">
        <v>222</v>
      </c>
      <c r="AU112" s="254" t="s">
        <v>81</v>
      </c>
      <c r="AV112" s="16" t="s">
        <v>93</v>
      </c>
      <c r="AW112" s="16" t="s">
        <v>34</v>
      </c>
      <c r="AX112" s="16" t="s">
        <v>79</v>
      </c>
      <c r="AY112" s="254" t="s">
        <v>212</v>
      </c>
    </row>
    <row r="113" spans="1:65" s="2" customFormat="1" ht="16.5" customHeight="1">
      <c r="A113" s="36"/>
      <c r="B113" s="37"/>
      <c r="C113" s="195" t="s">
        <v>251</v>
      </c>
      <c r="D113" s="195" t="s">
        <v>214</v>
      </c>
      <c r="E113" s="196" t="s">
        <v>2827</v>
      </c>
      <c r="F113" s="197" t="s">
        <v>2828</v>
      </c>
      <c r="G113" s="198" t="s">
        <v>146</v>
      </c>
      <c r="H113" s="199">
        <v>106.3</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93</v>
      </c>
      <c r="AT113" s="206" t="s">
        <v>214</v>
      </c>
      <c r="AU113" s="206" t="s">
        <v>81</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93</v>
      </c>
      <c r="BM113" s="206" t="s">
        <v>238</v>
      </c>
    </row>
    <row r="114" spans="1:65" s="13" customFormat="1" ht="11.25">
      <c r="B114" s="212"/>
      <c r="C114" s="213"/>
      <c r="D114" s="208" t="s">
        <v>222</v>
      </c>
      <c r="E114" s="214" t="s">
        <v>21</v>
      </c>
      <c r="F114" s="215" t="s">
        <v>2829</v>
      </c>
      <c r="G114" s="213"/>
      <c r="H114" s="214" t="s">
        <v>21</v>
      </c>
      <c r="I114" s="216"/>
      <c r="J114" s="213"/>
      <c r="K114" s="213"/>
      <c r="L114" s="217"/>
      <c r="M114" s="218"/>
      <c r="N114" s="219"/>
      <c r="O114" s="219"/>
      <c r="P114" s="219"/>
      <c r="Q114" s="219"/>
      <c r="R114" s="219"/>
      <c r="S114" s="219"/>
      <c r="T114" s="220"/>
      <c r="AT114" s="221" t="s">
        <v>222</v>
      </c>
      <c r="AU114" s="221" t="s">
        <v>81</v>
      </c>
      <c r="AV114" s="13" t="s">
        <v>79</v>
      </c>
      <c r="AW114" s="13" t="s">
        <v>34</v>
      </c>
      <c r="AX114" s="13" t="s">
        <v>73</v>
      </c>
      <c r="AY114" s="221" t="s">
        <v>212</v>
      </c>
    </row>
    <row r="115" spans="1:65" s="14" customFormat="1" ht="11.25">
      <c r="B115" s="222"/>
      <c r="C115" s="223"/>
      <c r="D115" s="208" t="s">
        <v>222</v>
      </c>
      <c r="E115" s="224" t="s">
        <v>21</v>
      </c>
      <c r="F115" s="225" t="s">
        <v>2830</v>
      </c>
      <c r="G115" s="223"/>
      <c r="H115" s="226">
        <v>106.3</v>
      </c>
      <c r="I115" s="227"/>
      <c r="J115" s="223"/>
      <c r="K115" s="223"/>
      <c r="L115" s="228"/>
      <c r="M115" s="229"/>
      <c r="N115" s="230"/>
      <c r="O115" s="230"/>
      <c r="P115" s="230"/>
      <c r="Q115" s="230"/>
      <c r="R115" s="230"/>
      <c r="S115" s="230"/>
      <c r="T115" s="231"/>
      <c r="AT115" s="232" t="s">
        <v>222</v>
      </c>
      <c r="AU115" s="232" t="s">
        <v>81</v>
      </c>
      <c r="AV115" s="14" t="s">
        <v>81</v>
      </c>
      <c r="AW115" s="14" t="s">
        <v>34</v>
      </c>
      <c r="AX115" s="14" t="s">
        <v>73</v>
      </c>
      <c r="AY115" s="232" t="s">
        <v>212</v>
      </c>
    </row>
    <row r="116" spans="1:65" s="16" customFormat="1" ht="11.25">
      <c r="B116" s="244"/>
      <c r="C116" s="245"/>
      <c r="D116" s="208" t="s">
        <v>222</v>
      </c>
      <c r="E116" s="246" t="s">
        <v>21</v>
      </c>
      <c r="F116" s="247" t="s">
        <v>239</v>
      </c>
      <c r="G116" s="245"/>
      <c r="H116" s="248">
        <v>106.3</v>
      </c>
      <c r="I116" s="249"/>
      <c r="J116" s="245"/>
      <c r="K116" s="245"/>
      <c r="L116" s="250"/>
      <c r="M116" s="251"/>
      <c r="N116" s="252"/>
      <c r="O116" s="252"/>
      <c r="P116" s="252"/>
      <c r="Q116" s="252"/>
      <c r="R116" s="252"/>
      <c r="S116" s="252"/>
      <c r="T116" s="253"/>
      <c r="AT116" s="254" t="s">
        <v>222</v>
      </c>
      <c r="AU116" s="254" t="s">
        <v>81</v>
      </c>
      <c r="AV116" s="16" t="s">
        <v>93</v>
      </c>
      <c r="AW116" s="16" t="s">
        <v>34</v>
      </c>
      <c r="AX116" s="16" t="s">
        <v>79</v>
      </c>
      <c r="AY116" s="254" t="s">
        <v>212</v>
      </c>
    </row>
    <row r="117" spans="1:65" s="2" customFormat="1" ht="16.5" customHeight="1">
      <c r="A117" s="36"/>
      <c r="B117" s="37"/>
      <c r="C117" s="195" t="s">
        <v>256</v>
      </c>
      <c r="D117" s="195" t="s">
        <v>214</v>
      </c>
      <c r="E117" s="196" t="s">
        <v>2831</v>
      </c>
      <c r="F117" s="197" t="s">
        <v>2832</v>
      </c>
      <c r="G117" s="198" t="s">
        <v>146</v>
      </c>
      <c r="H117" s="199">
        <v>62.7</v>
      </c>
      <c r="I117" s="200"/>
      <c r="J117" s="201">
        <f>ROUND(I117*H117,2)</f>
        <v>0</v>
      </c>
      <c r="K117" s="197" t="s">
        <v>21</v>
      </c>
      <c r="L117" s="41"/>
      <c r="M117" s="202" t="s">
        <v>21</v>
      </c>
      <c r="N117" s="203" t="s">
        <v>44</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93</v>
      </c>
      <c r="AT117" s="206" t="s">
        <v>214</v>
      </c>
      <c r="AU117" s="206" t="s">
        <v>81</v>
      </c>
      <c r="AY117" s="19" t="s">
        <v>212</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93</v>
      </c>
      <c r="BM117" s="206" t="s">
        <v>297</v>
      </c>
    </row>
    <row r="118" spans="1:65" s="13" customFormat="1" ht="11.25">
      <c r="B118" s="212"/>
      <c r="C118" s="213"/>
      <c r="D118" s="208" t="s">
        <v>222</v>
      </c>
      <c r="E118" s="214" t="s">
        <v>21</v>
      </c>
      <c r="F118" s="215" t="s">
        <v>2833</v>
      </c>
      <c r="G118" s="213"/>
      <c r="H118" s="214" t="s">
        <v>21</v>
      </c>
      <c r="I118" s="216"/>
      <c r="J118" s="213"/>
      <c r="K118" s="213"/>
      <c r="L118" s="217"/>
      <c r="M118" s="218"/>
      <c r="N118" s="219"/>
      <c r="O118" s="219"/>
      <c r="P118" s="219"/>
      <c r="Q118" s="219"/>
      <c r="R118" s="219"/>
      <c r="S118" s="219"/>
      <c r="T118" s="220"/>
      <c r="AT118" s="221" t="s">
        <v>222</v>
      </c>
      <c r="AU118" s="221" t="s">
        <v>81</v>
      </c>
      <c r="AV118" s="13" t="s">
        <v>79</v>
      </c>
      <c r="AW118" s="13" t="s">
        <v>34</v>
      </c>
      <c r="AX118" s="13" t="s">
        <v>73</v>
      </c>
      <c r="AY118" s="221" t="s">
        <v>212</v>
      </c>
    </row>
    <row r="119" spans="1:65" s="14" customFormat="1" ht="11.25">
      <c r="B119" s="222"/>
      <c r="C119" s="223"/>
      <c r="D119" s="208" t="s">
        <v>222</v>
      </c>
      <c r="E119" s="224" t="s">
        <v>21</v>
      </c>
      <c r="F119" s="225" t="s">
        <v>2834</v>
      </c>
      <c r="G119" s="223"/>
      <c r="H119" s="226">
        <v>62.7</v>
      </c>
      <c r="I119" s="227"/>
      <c r="J119" s="223"/>
      <c r="K119" s="223"/>
      <c r="L119" s="228"/>
      <c r="M119" s="229"/>
      <c r="N119" s="230"/>
      <c r="O119" s="230"/>
      <c r="P119" s="230"/>
      <c r="Q119" s="230"/>
      <c r="R119" s="230"/>
      <c r="S119" s="230"/>
      <c r="T119" s="231"/>
      <c r="AT119" s="232" t="s">
        <v>222</v>
      </c>
      <c r="AU119" s="232" t="s">
        <v>81</v>
      </c>
      <c r="AV119" s="14" t="s">
        <v>81</v>
      </c>
      <c r="AW119" s="14" t="s">
        <v>34</v>
      </c>
      <c r="AX119" s="14" t="s">
        <v>73</v>
      </c>
      <c r="AY119" s="232" t="s">
        <v>212</v>
      </c>
    </row>
    <row r="120" spans="1:65" s="16" customFormat="1" ht="11.25">
      <c r="B120" s="244"/>
      <c r="C120" s="245"/>
      <c r="D120" s="208" t="s">
        <v>222</v>
      </c>
      <c r="E120" s="246" t="s">
        <v>21</v>
      </c>
      <c r="F120" s="247" t="s">
        <v>239</v>
      </c>
      <c r="G120" s="245"/>
      <c r="H120" s="248">
        <v>62.7</v>
      </c>
      <c r="I120" s="249"/>
      <c r="J120" s="245"/>
      <c r="K120" s="245"/>
      <c r="L120" s="250"/>
      <c r="M120" s="251"/>
      <c r="N120" s="252"/>
      <c r="O120" s="252"/>
      <c r="P120" s="252"/>
      <c r="Q120" s="252"/>
      <c r="R120" s="252"/>
      <c r="S120" s="252"/>
      <c r="T120" s="253"/>
      <c r="AT120" s="254" t="s">
        <v>222</v>
      </c>
      <c r="AU120" s="254" t="s">
        <v>81</v>
      </c>
      <c r="AV120" s="16" t="s">
        <v>93</v>
      </c>
      <c r="AW120" s="16" t="s">
        <v>34</v>
      </c>
      <c r="AX120" s="16" t="s">
        <v>79</v>
      </c>
      <c r="AY120" s="254" t="s">
        <v>212</v>
      </c>
    </row>
    <row r="121" spans="1:65" s="2" customFormat="1" ht="16.5" customHeight="1">
      <c r="A121" s="36"/>
      <c r="B121" s="37"/>
      <c r="C121" s="195" t="s">
        <v>264</v>
      </c>
      <c r="D121" s="195" t="s">
        <v>214</v>
      </c>
      <c r="E121" s="196" t="s">
        <v>2835</v>
      </c>
      <c r="F121" s="197" t="s">
        <v>2836</v>
      </c>
      <c r="G121" s="198" t="s">
        <v>217</v>
      </c>
      <c r="H121" s="199">
        <v>23.594999999999999</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93</v>
      </c>
      <c r="AT121" s="206" t="s">
        <v>214</v>
      </c>
      <c r="AU121" s="206" t="s">
        <v>81</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93</v>
      </c>
      <c r="BM121" s="206" t="s">
        <v>310</v>
      </c>
    </row>
    <row r="122" spans="1:65" s="13" customFormat="1" ht="11.25">
      <c r="B122" s="212"/>
      <c r="C122" s="213"/>
      <c r="D122" s="208" t="s">
        <v>222</v>
      </c>
      <c r="E122" s="214" t="s">
        <v>21</v>
      </c>
      <c r="F122" s="215" t="s">
        <v>2837</v>
      </c>
      <c r="G122" s="213"/>
      <c r="H122" s="214" t="s">
        <v>21</v>
      </c>
      <c r="I122" s="216"/>
      <c r="J122" s="213"/>
      <c r="K122" s="213"/>
      <c r="L122" s="217"/>
      <c r="M122" s="218"/>
      <c r="N122" s="219"/>
      <c r="O122" s="219"/>
      <c r="P122" s="219"/>
      <c r="Q122" s="219"/>
      <c r="R122" s="219"/>
      <c r="S122" s="219"/>
      <c r="T122" s="220"/>
      <c r="AT122" s="221" t="s">
        <v>222</v>
      </c>
      <c r="AU122" s="221" t="s">
        <v>81</v>
      </c>
      <c r="AV122" s="13" t="s">
        <v>79</v>
      </c>
      <c r="AW122" s="13" t="s">
        <v>34</v>
      </c>
      <c r="AX122" s="13" t="s">
        <v>73</v>
      </c>
      <c r="AY122" s="221" t="s">
        <v>212</v>
      </c>
    </row>
    <row r="123" spans="1:65" s="14" customFormat="1" ht="11.25">
      <c r="B123" s="222"/>
      <c r="C123" s="223"/>
      <c r="D123" s="208" t="s">
        <v>222</v>
      </c>
      <c r="E123" s="224" t="s">
        <v>21</v>
      </c>
      <c r="F123" s="225" t="s">
        <v>2838</v>
      </c>
      <c r="G123" s="223"/>
      <c r="H123" s="226">
        <v>23.594999999999999</v>
      </c>
      <c r="I123" s="227"/>
      <c r="J123" s="223"/>
      <c r="K123" s="223"/>
      <c r="L123" s="228"/>
      <c r="M123" s="229"/>
      <c r="N123" s="230"/>
      <c r="O123" s="230"/>
      <c r="P123" s="230"/>
      <c r="Q123" s="230"/>
      <c r="R123" s="230"/>
      <c r="S123" s="230"/>
      <c r="T123" s="231"/>
      <c r="AT123" s="232" t="s">
        <v>222</v>
      </c>
      <c r="AU123" s="232" t="s">
        <v>81</v>
      </c>
      <c r="AV123" s="14" t="s">
        <v>81</v>
      </c>
      <c r="AW123" s="14" t="s">
        <v>34</v>
      </c>
      <c r="AX123" s="14" t="s">
        <v>73</v>
      </c>
      <c r="AY123" s="232" t="s">
        <v>212</v>
      </c>
    </row>
    <row r="124" spans="1:65" s="16" customFormat="1" ht="11.25">
      <c r="B124" s="244"/>
      <c r="C124" s="245"/>
      <c r="D124" s="208" t="s">
        <v>222</v>
      </c>
      <c r="E124" s="246" t="s">
        <v>21</v>
      </c>
      <c r="F124" s="247" t="s">
        <v>239</v>
      </c>
      <c r="G124" s="245"/>
      <c r="H124" s="248">
        <v>23.594999999999999</v>
      </c>
      <c r="I124" s="249"/>
      <c r="J124" s="245"/>
      <c r="K124" s="245"/>
      <c r="L124" s="250"/>
      <c r="M124" s="251"/>
      <c r="N124" s="252"/>
      <c r="O124" s="252"/>
      <c r="P124" s="252"/>
      <c r="Q124" s="252"/>
      <c r="R124" s="252"/>
      <c r="S124" s="252"/>
      <c r="T124" s="253"/>
      <c r="AT124" s="254" t="s">
        <v>222</v>
      </c>
      <c r="AU124" s="254" t="s">
        <v>81</v>
      </c>
      <c r="AV124" s="16" t="s">
        <v>93</v>
      </c>
      <c r="AW124" s="16" t="s">
        <v>34</v>
      </c>
      <c r="AX124" s="16" t="s">
        <v>79</v>
      </c>
      <c r="AY124" s="254" t="s">
        <v>212</v>
      </c>
    </row>
    <row r="125" spans="1:65" s="2" customFormat="1" ht="16.5" customHeight="1">
      <c r="A125" s="36"/>
      <c r="B125" s="37"/>
      <c r="C125" s="195" t="s">
        <v>269</v>
      </c>
      <c r="D125" s="195" t="s">
        <v>214</v>
      </c>
      <c r="E125" s="196" t="s">
        <v>2839</v>
      </c>
      <c r="F125" s="197" t="s">
        <v>2840</v>
      </c>
      <c r="G125" s="198" t="s">
        <v>217</v>
      </c>
      <c r="H125" s="199">
        <v>180.9</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93</v>
      </c>
      <c r="AT125" s="206" t="s">
        <v>214</v>
      </c>
      <c r="AU125" s="206" t="s">
        <v>81</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93</v>
      </c>
      <c r="BM125" s="206" t="s">
        <v>327</v>
      </c>
    </row>
    <row r="126" spans="1:65" s="2" customFormat="1" ht="16.5" customHeight="1">
      <c r="A126" s="36"/>
      <c r="B126" s="37"/>
      <c r="C126" s="195" t="s">
        <v>275</v>
      </c>
      <c r="D126" s="195" t="s">
        <v>214</v>
      </c>
      <c r="E126" s="196" t="s">
        <v>2841</v>
      </c>
      <c r="F126" s="197" t="s">
        <v>2842</v>
      </c>
      <c r="G126" s="198" t="s">
        <v>217</v>
      </c>
      <c r="H126" s="199">
        <v>90.45</v>
      </c>
      <c r="I126" s="200"/>
      <c r="J126" s="201">
        <f>ROUND(I126*H126,2)</f>
        <v>0</v>
      </c>
      <c r="K126" s="197" t="s">
        <v>21</v>
      </c>
      <c r="L126" s="41"/>
      <c r="M126" s="202" t="s">
        <v>21</v>
      </c>
      <c r="N126" s="203" t="s">
        <v>44</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93</v>
      </c>
      <c r="AT126" s="206" t="s">
        <v>214</v>
      </c>
      <c r="AU126" s="206" t="s">
        <v>81</v>
      </c>
      <c r="AY126" s="19" t="s">
        <v>212</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93</v>
      </c>
      <c r="BM126" s="206" t="s">
        <v>341</v>
      </c>
    </row>
    <row r="127" spans="1:65" s="2" customFormat="1" ht="16.5" customHeight="1">
      <c r="A127" s="36"/>
      <c r="B127" s="37"/>
      <c r="C127" s="195" t="s">
        <v>238</v>
      </c>
      <c r="D127" s="195" t="s">
        <v>214</v>
      </c>
      <c r="E127" s="196" t="s">
        <v>2843</v>
      </c>
      <c r="F127" s="197" t="s">
        <v>2844</v>
      </c>
      <c r="G127" s="198" t="s">
        <v>217</v>
      </c>
      <c r="H127" s="199">
        <v>1.08</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93</v>
      </c>
      <c r="AT127" s="206" t="s">
        <v>214</v>
      </c>
      <c r="AU127" s="206" t="s">
        <v>81</v>
      </c>
      <c r="AY127" s="19" t="s">
        <v>212</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93</v>
      </c>
      <c r="BM127" s="206" t="s">
        <v>353</v>
      </c>
    </row>
    <row r="128" spans="1:65" s="13" customFormat="1" ht="11.25">
      <c r="B128" s="212"/>
      <c r="C128" s="213"/>
      <c r="D128" s="208" t="s">
        <v>222</v>
      </c>
      <c r="E128" s="214" t="s">
        <v>21</v>
      </c>
      <c r="F128" s="215" t="s">
        <v>2845</v>
      </c>
      <c r="G128" s="213"/>
      <c r="H128" s="214" t="s">
        <v>21</v>
      </c>
      <c r="I128" s="216"/>
      <c r="J128" s="213"/>
      <c r="K128" s="213"/>
      <c r="L128" s="217"/>
      <c r="M128" s="218"/>
      <c r="N128" s="219"/>
      <c r="O128" s="219"/>
      <c r="P128" s="219"/>
      <c r="Q128" s="219"/>
      <c r="R128" s="219"/>
      <c r="S128" s="219"/>
      <c r="T128" s="220"/>
      <c r="AT128" s="221" t="s">
        <v>222</v>
      </c>
      <c r="AU128" s="221" t="s">
        <v>81</v>
      </c>
      <c r="AV128" s="13" t="s">
        <v>79</v>
      </c>
      <c r="AW128" s="13" t="s">
        <v>34</v>
      </c>
      <c r="AX128" s="13" t="s">
        <v>73</v>
      </c>
      <c r="AY128" s="221" t="s">
        <v>212</v>
      </c>
    </row>
    <row r="129" spans="1:65" s="14" customFormat="1" ht="11.25">
      <c r="B129" s="222"/>
      <c r="C129" s="223"/>
      <c r="D129" s="208" t="s">
        <v>222</v>
      </c>
      <c r="E129" s="224" t="s">
        <v>21</v>
      </c>
      <c r="F129" s="225" t="s">
        <v>2846</v>
      </c>
      <c r="G129" s="223"/>
      <c r="H129" s="226">
        <v>1.08</v>
      </c>
      <c r="I129" s="227"/>
      <c r="J129" s="223"/>
      <c r="K129" s="223"/>
      <c r="L129" s="228"/>
      <c r="M129" s="229"/>
      <c r="N129" s="230"/>
      <c r="O129" s="230"/>
      <c r="P129" s="230"/>
      <c r="Q129" s="230"/>
      <c r="R129" s="230"/>
      <c r="S129" s="230"/>
      <c r="T129" s="231"/>
      <c r="AT129" s="232" t="s">
        <v>222</v>
      </c>
      <c r="AU129" s="232" t="s">
        <v>81</v>
      </c>
      <c r="AV129" s="14" t="s">
        <v>81</v>
      </c>
      <c r="AW129" s="14" t="s">
        <v>34</v>
      </c>
      <c r="AX129" s="14" t="s">
        <v>73</v>
      </c>
      <c r="AY129" s="232" t="s">
        <v>212</v>
      </c>
    </row>
    <row r="130" spans="1:65" s="16" customFormat="1" ht="11.25">
      <c r="B130" s="244"/>
      <c r="C130" s="245"/>
      <c r="D130" s="208" t="s">
        <v>222</v>
      </c>
      <c r="E130" s="246" t="s">
        <v>21</v>
      </c>
      <c r="F130" s="247" t="s">
        <v>239</v>
      </c>
      <c r="G130" s="245"/>
      <c r="H130" s="248">
        <v>1.08</v>
      </c>
      <c r="I130" s="249"/>
      <c r="J130" s="245"/>
      <c r="K130" s="245"/>
      <c r="L130" s="250"/>
      <c r="M130" s="251"/>
      <c r="N130" s="252"/>
      <c r="O130" s="252"/>
      <c r="P130" s="252"/>
      <c r="Q130" s="252"/>
      <c r="R130" s="252"/>
      <c r="S130" s="252"/>
      <c r="T130" s="253"/>
      <c r="AT130" s="254" t="s">
        <v>222</v>
      </c>
      <c r="AU130" s="254" t="s">
        <v>81</v>
      </c>
      <c r="AV130" s="16" t="s">
        <v>93</v>
      </c>
      <c r="AW130" s="16" t="s">
        <v>34</v>
      </c>
      <c r="AX130" s="16" t="s">
        <v>79</v>
      </c>
      <c r="AY130" s="254" t="s">
        <v>212</v>
      </c>
    </row>
    <row r="131" spans="1:65" s="2" customFormat="1" ht="16.5" customHeight="1">
      <c r="A131" s="36"/>
      <c r="B131" s="37"/>
      <c r="C131" s="195" t="s">
        <v>288</v>
      </c>
      <c r="D131" s="195" t="s">
        <v>214</v>
      </c>
      <c r="E131" s="196" t="s">
        <v>240</v>
      </c>
      <c r="F131" s="197" t="s">
        <v>2847</v>
      </c>
      <c r="G131" s="198" t="s">
        <v>217</v>
      </c>
      <c r="H131" s="199">
        <v>0.54</v>
      </c>
      <c r="I131" s="200"/>
      <c r="J131" s="201">
        <f>ROUND(I131*H131,2)</f>
        <v>0</v>
      </c>
      <c r="K131" s="197" t="s">
        <v>21</v>
      </c>
      <c r="L131" s="41"/>
      <c r="M131" s="202" t="s">
        <v>21</v>
      </c>
      <c r="N131" s="203" t="s">
        <v>44</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93</v>
      </c>
      <c r="AT131" s="206" t="s">
        <v>214</v>
      </c>
      <c r="AU131" s="206" t="s">
        <v>81</v>
      </c>
      <c r="AY131" s="19" t="s">
        <v>212</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93</v>
      </c>
      <c r="BM131" s="206" t="s">
        <v>370</v>
      </c>
    </row>
    <row r="132" spans="1:65" s="2" customFormat="1" ht="16.5" customHeight="1">
      <c r="A132" s="36"/>
      <c r="B132" s="37"/>
      <c r="C132" s="195" t="s">
        <v>297</v>
      </c>
      <c r="D132" s="195" t="s">
        <v>214</v>
      </c>
      <c r="E132" s="196" t="s">
        <v>244</v>
      </c>
      <c r="F132" s="197" t="s">
        <v>2848</v>
      </c>
      <c r="G132" s="198" t="s">
        <v>217</v>
      </c>
      <c r="H132" s="199">
        <v>6.13</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93</v>
      </c>
      <c r="AT132" s="206" t="s">
        <v>214</v>
      </c>
      <c r="AU132" s="206" t="s">
        <v>81</v>
      </c>
      <c r="AY132" s="19" t="s">
        <v>212</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93</v>
      </c>
      <c r="BM132" s="206" t="s">
        <v>389</v>
      </c>
    </row>
    <row r="133" spans="1:65" s="13" customFormat="1" ht="11.25">
      <c r="B133" s="212"/>
      <c r="C133" s="213"/>
      <c r="D133" s="208" t="s">
        <v>222</v>
      </c>
      <c r="E133" s="214" t="s">
        <v>21</v>
      </c>
      <c r="F133" s="215" t="s">
        <v>2849</v>
      </c>
      <c r="G133" s="213"/>
      <c r="H133" s="214" t="s">
        <v>21</v>
      </c>
      <c r="I133" s="216"/>
      <c r="J133" s="213"/>
      <c r="K133" s="213"/>
      <c r="L133" s="217"/>
      <c r="M133" s="218"/>
      <c r="N133" s="219"/>
      <c r="O133" s="219"/>
      <c r="P133" s="219"/>
      <c r="Q133" s="219"/>
      <c r="R133" s="219"/>
      <c r="S133" s="219"/>
      <c r="T133" s="220"/>
      <c r="AT133" s="221" t="s">
        <v>222</v>
      </c>
      <c r="AU133" s="221" t="s">
        <v>81</v>
      </c>
      <c r="AV133" s="13" t="s">
        <v>79</v>
      </c>
      <c r="AW133" s="13" t="s">
        <v>34</v>
      </c>
      <c r="AX133" s="13" t="s">
        <v>73</v>
      </c>
      <c r="AY133" s="221" t="s">
        <v>212</v>
      </c>
    </row>
    <row r="134" spans="1:65" s="14" customFormat="1" ht="11.25">
      <c r="B134" s="222"/>
      <c r="C134" s="223"/>
      <c r="D134" s="208" t="s">
        <v>222</v>
      </c>
      <c r="E134" s="224" t="s">
        <v>21</v>
      </c>
      <c r="F134" s="225" t="s">
        <v>2850</v>
      </c>
      <c r="G134" s="223"/>
      <c r="H134" s="226">
        <v>6.13</v>
      </c>
      <c r="I134" s="227"/>
      <c r="J134" s="223"/>
      <c r="K134" s="223"/>
      <c r="L134" s="228"/>
      <c r="M134" s="229"/>
      <c r="N134" s="230"/>
      <c r="O134" s="230"/>
      <c r="P134" s="230"/>
      <c r="Q134" s="230"/>
      <c r="R134" s="230"/>
      <c r="S134" s="230"/>
      <c r="T134" s="231"/>
      <c r="AT134" s="232" t="s">
        <v>222</v>
      </c>
      <c r="AU134" s="232" t="s">
        <v>81</v>
      </c>
      <c r="AV134" s="14" t="s">
        <v>81</v>
      </c>
      <c r="AW134" s="14" t="s">
        <v>34</v>
      </c>
      <c r="AX134" s="14" t="s">
        <v>73</v>
      </c>
      <c r="AY134" s="232" t="s">
        <v>212</v>
      </c>
    </row>
    <row r="135" spans="1:65" s="16" customFormat="1" ht="11.25">
      <c r="B135" s="244"/>
      <c r="C135" s="245"/>
      <c r="D135" s="208" t="s">
        <v>222</v>
      </c>
      <c r="E135" s="246" t="s">
        <v>21</v>
      </c>
      <c r="F135" s="247" t="s">
        <v>239</v>
      </c>
      <c r="G135" s="245"/>
      <c r="H135" s="248">
        <v>6.13</v>
      </c>
      <c r="I135" s="249"/>
      <c r="J135" s="245"/>
      <c r="K135" s="245"/>
      <c r="L135" s="250"/>
      <c r="M135" s="251"/>
      <c r="N135" s="252"/>
      <c r="O135" s="252"/>
      <c r="P135" s="252"/>
      <c r="Q135" s="252"/>
      <c r="R135" s="252"/>
      <c r="S135" s="252"/>
      <c r="T135" s="253"/>
      <c r="AT135" s="254" t="s">
        <v>222</v>
      </c>
      <c r="AU135" s="254" t="s">
        <v>81</v>
      </c>
      <c r="AV135" s="16" t="s">
        <v>93</v>
      </c>
      <c r="AW135" s="16" t="s">
        <v>34</v>
      </c>
      <c r="AX135" s="16" t="s">
        <v>79</v>
      </c>
      <c r="AY135" s="254" t="s">
        <v>212</v>
      </c>
    </row>
    <row r="136" spans="1:65" s="2" customFormat="1" ht="16.5" customHeight="1">
      <c r="A136" s="36"/>
      <c r="B136" s="37"/>
      <c r="C136" s="195" t="s">
        <v>303</v>
      </c>
      <c r="D136" s="195" t="s">
        <v>214</v>
      </c>
      <c r="E136" s="196" t="s">
        <v>252</v>
      </c>
      <c r="F136" s="197" t="s">
        <v>2851</v>
      </c>
      <c r="G136" s="198" t="s">
        <v>217</v>
      </c>
      <c r="H136" s="199">
        <v>3.65</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93</v>
      </c>
      <c r="AT136" s="206" t="s">
        <v>214</v>
      </c>
      <c r="AU136" s="206" t="s">
        <v>81</v>
      </c>
      <c r="AY136" s="19" t="s">
        <v>212</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93</v>
      </c>
      <c r="BM136" s="206" t="s">
        <v>403</v>
      </c>
    </row>
    <row r="137" spans="1:65" s="2" customFormat="1" ht="16.5" customHeight="1">
      <c r="A137" s="36"/>
      <c r="B137" s="37"/>
      <c r="C137" s="195" t="s">
        <v>310</v>
      </c>
      <c r="D137" s="195" t="s">
        <v>214</v>
      </c>
      <c r="E137" s="196" t="s">
        <v>2852</v>
      </c>
      <c r="F137" s="197" t="s">
        <v>2853</v>
      </c>
      <c r="G137" s="198" t="s">
        <v>217</v>
      </c>
      <c r="H137" s="199">
        <v>23.6</v>
      </c>
      <c r="I137" s="200"/>
      <c r="J137" s="201">
        <f>ROUND(I137*H137,2)</f>
        <v>0</v>
      </c>
      <c r="K137" s="197" t="s">
        <v>21</v>
      </c>
      <c r="L137" s="41"/>
      <c r="M137" s="202" t="s">
        <v>21</v>
      </c>
      <c r="N137" s="203" t="s">
        <v>44</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93</v>
      </c>
      <c r="AT137" s="206" t="s">
        <v>214</v>
      </c>
      <c r="AU137" s="206" t="s">
        <v>81</v>
      </c>
      <c r="AY137" s="19" t="s">
        <v>212</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93</v>
      </c>
      <c r="BM137" s="206" t="s">
        <v>416</v>
      </c>
    </row>
    <row r="138" spans="1:65" s="13" customFormat="1" ht="11.25">
      <c r="B138" s="212"/>
      <c r="C138" s="213"/>
      <c r="D138" s="208" t="s">
        <v>222</v>
      </c>
      <c r="E138" s="214" t="s">
        <v>21</v>
      </c>
      <c r="F138" s="215" t="s">
        <v>2854</v>
      </c>
      <c r="G138" s="213"/>
      <c r="H138" s="214" t="s">
        <v>21</v>
      </c>
      <c r="I138" s="216"/>
      <c r="J138" s="213"/>
      <c r="K138" s="213"/>
      <c r="L138" s="217"/>
      <c r="M138" s="218"/>
      <c r="N138" s="219"/>
      <c r="O138" s="219"/>
      <c r="P138" s="219"/>
      <c r="Q138" s="219"/>
      <c r="R138" s="219"/>
      <c r="S138" s="219"/>
      <c r="T138" s="220"/>
      <c r="AT138" s="221" t="s">
        <v>222</v>
      </c>
      <c r="AU138" s="221" t="s">
        <v>81</v>
      </c>
      <c r="AV138" s="13" t="s">
        <v>79</v>
      </c>
      <c r="AW138" s="13" t="s">
        <v>34</v>
      </c>
      <c r="AX138" s="13" t="s">
        <v>73</v>
      </c>
      <c r="AY138" s="221" t="s">
        <v>212</v>
      </c>
    </row>
    <row r="139" spans="1:65" s="14" customFormat="1" ht="11.25">
      <c r="B139" s="222"/>
      <c r="C139" s="223"/>
      <c r="D139" s="208" t="s">
        <v>222</v>
      </c>
      <c r="E139" s="224" t="s">
        <v>21</v>
      </c>
      <c r="F139" s="225" t="s">
        <v>2855</v>
      </c>
      <c r="G139" s="223"/>
      <c r="H139" s="226">
        <v>23.6</v>
      </c>
      <c r="I139" s="227"/>
      <c r="J139" s="223"/>
      <c r="K139" s="223"/>
      <c r="L139" s="228"/>
      <c r="M139" s="229"/>
      <c r="N139" s="230"/>
      <c r="O139" s="230"/>
      <c r="P139" s="230"/>
      <c r="Q139" s="230"/>
      <c r="R139" s="230"/>
      <c r="S139" s="230"/>
      <c r="T139" s="231"/>
      <c r="AT139" s="232" t="s">
        <v>222</v>
      </c>
      <c r="AU139" s="232" t="s">
        <v>81</v>
      </c>
      <c r="AV139" s="14" t="s">
        <v>81</v>
      </c>
      <c r="AW139" s="14" t="s">
        <v>34</v>
      </c>
      <c r="AX139" s="14" t="s">
        <v>73</v>
      </c>
      <c r="AY139" s="232" t="s">
        <v>212</v>
      </c>
    </row>
    <row r="140" spans="1:65" s="16" customFormat="1" ht="11.25">
      <c r="B140" s="244"/>
      <c r="C140" s="245"/>
      <c r="D140" s="208" t="s">
        <v>222</v>
      </c>
      <c r="E140" s="246" t="s">
        <v>21</v>
      </c>
      <c r="F140" s="247" t="s">
        <v>239</v>
      </c>
      <c r="G140" s="245"/>
      <c r="H140" s="248">
        <v>23.6</v>
      </c>
      <c r="I140" s="249"/>
      <c r="J140" s="245"/>
      <c r="K140" s="245"/>
      <c r="L140" s="250"/>
      <c r="M140" s="251"/>
      <c r="N140" s="252"/>
      <c r="O140" s="252"/>
      <c r="P140" s="252"/>
      <c r="Q140" s="252"/>
      <c r="R140" s="252"/>
      <c r="S140" s="252"/>
      <c r="T140" s="253"/>
      <c r="AT140" s="254" t="s">
        <v>222</v>
      </c>
      <c r="AU140" s="254" t="s">
        <v>81</v>
      </c>
      <c r="AV140" s="16" t="s">
        <v>93</v>
      </c>
      <c r="AW140" s="16" t="s">
        <v>34</v>
      </c>
      <c r="AX140" s="16" t="s">
        <v>79</v>
      </c>
      <c r="AY140" s="254" t="s">
        <v>212</v>
      </c>
    </row>
    <row r="141" spans="1:65" s="2" customFormat="1" ht="16.5" customHeight="1">
      <c r="A141" s="36"/>
      <c r="B141" s="37"/>
      <c r="C141" s="195" t="s">
        <v>8</v>
      </c>
      <c r="D141" s="195" t="s">
        <v>214</v>
      </c>
      <c r="E141" s="196" t="s">
        <v>289</v>
      </c>
      <c r="F141" s="197" t="s">
        <v>2856</v>
      </c>
      <c r="G141" s="198" t="s">
        <v>217</v>
      </c>
      <c r="H141" s="199">
        <v>183.23500000000001</v>
      </c>
      <c r="I141" s="200"/>
      <c r="J141" s="201">
        <f>ROUND(I141*H141,2)</f>
        <v>0</v>
      </c>
      <c r="K141" s="197" t="s">
        <v>21</v>
      </c>
      <c r="L141" s="41"/>
      <c r="M141" s="202" t="s">
        <v>21</v>
      </c>
      <c r="N141" s="203" t="s">
        <v>44</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93</v>
      </c>
      <c r="AT141" s="206" t="s">
        <v>214</v>
      </c>
      <c r="AU141" s="206" t="s">
        <v>81</v>
      </c>
      <c r="AY141" s="19" t="s">
        <v>212</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93</v>
      </c>
      <c r="BM141" s="206" t="s">
        <v>427</v>
      </c>
    </row>
    <row r="142" spans="1:65" s="13" customFormat="1" ht="11.25">
      <c r="B142" s="212"/>
      <c r="C142" s="213"/>
      <c r="D142" s="208" t="s">
        <v>222</v>
      </c>
      <c r="E142" s="214" t="s">
        <v>21</v>
      </c>
      <c r="F142" s="215" t="s">
        <v>2857</v>
      </c>
      <c r="G142" s="213"/>
      <c r="H142" s="214" t="s">
        <v>21</v>
      </c>
      <c r="I142" s="216"/>
      <c r="J142" s="213"/>
      <c r="K142" s="213"/>
      <c r="L142" s="217"/>
      <c r="M142" s="218"/>
      <c r="N142" s="219"/>
      <c r="O142" s="219"/>
      <c r="P142" s="219"/>
      <c r="Q142" s="219"/>
      <c r="R142" s="219"/>
      <c r="S142" s="219"/>
      <c r="T142" s="220"/>
      <c r="AT142" s="221" t="s">
        <v>222</v>
      </c>
      <c r="AU142" s="221" t="s">
        <v>81</v>
      </c>
      <c r="AV142" s="13" t="s">
        <v>79</v>
      </c>
      <c r="AW142" s="13" t="s">
        <v>34</v>
      </c>
      <c r="AX142" s="13" t="s">
        <v>73</v>
      </c>
      <c r="AY142" s="221" t="s">
        <v>212</v>
      </c>
    </row>
    <row r="143" spans="1:65" s="14" customFormat="1" ht="11.25">
      <c r="B143" s="222"/>
      <c r="C143" s="223"/>
      <c r="D143" s="208" t="s">
        <v>222</v>
      </c>
      <c r="E143" s="224" t="s">
        <v>21</v>
      </c>
      <c r="F143" s="225" t="s">
        <v>2858</v>
      </c>
      <c r="G143" s="223"/>
      <c r="H143" s="226">
        <v>183.23500000000001</v>
      </c>
      <c r="I143" s="227"/>
      <c r="J143" s="223"/>
      <c r="K143" s="223"/>
      <c r="L143" s="228"/>
      <c r="M143" s="229"/>
      <c r="N143" s="230"/>
      <c r="O143" s="230"/>
      <c r="P143" s="230"/>
      <c r="Q143" s="230"/>
      <c r="R143" s="230"/>
      <c r="S143" s="230"/>
      <c r="T143" s="231"/>
      <c r="AT143" s="232" t="s">
        <v>222</v>
      </c>
      <c r="AU143" s="232" t="s">
        <v>81</v>
      </c>
      <c r="AV143" s="14" t="s">
        <v>81</v>
      </c>
      <c r="AW143" s="14" t="s">
        <v>34</v>
      </c>
      <c r="AX143" s="14" t="s">
        <v>73</v>
      </c>
      <c r="AY143" s="232" t="s">
        <v>212</v>
      </c>
    </row>
    <row r="144" spans="1:65" s="16" customFormat="1" ht="11.25">
      <c r="B144" s="244"/>
      <c r="C144" s="245"/>
      <c r="D144" s="208" t="s">
        <v>222</v>
      </c>
      <c r="E144" s="246" t="s">
        <v>21</v>
      </c>
      <c r="F144" s="247" t="s">
        <v>239</v>
      </c>
      <c r="G144" s="245"/>
      <c r="H144" s="248">
        <v>183.23500000000001</v>
      </c>
      <c r="I144" s="249"/>
      <c r="J144" s="245"/>
      <c r="K144" s="245"/>
      <c r="L144" s="250"/>
      <c r="M144" s="251"/>
      <c r="N144" s="252"/>
      <c r="O144" s="252"/>
      <c r="P144" s="252"/>
      <c r="Q144" s="252"/>
      <c r="R144" s="252"/>
      <c r="S144" s="252"/>
      <c r="T144" s="253"/>
      <c r="AT144" s="254" t="s">
        <v>222</v>
      </c>
      <c r="AU144" s="254" t="s">
        <v>81</v>
      </c>
      <c r="AV144" s="16" t="s">
        <v>93</v>
      </c>
      <c r="AW144" s="16" t="s">
        <v>34</v>
      </c>
      <c r="AX144" s="16" t="s">
        <v>79</v>
      </c>
      <c r="AY144" s="254" t="s">
        <v>212</v>
      </c>
    </row>
    <row r="145" spans="1:65" s="2" customFormat="1" ht="16.5" customHeight="1">
      <c r="A145" s="36"/>
      <c r="B145" s="37"/>
      <c r="C145" s="195" t="s">
        <v>327</v>
      </c>
      <c r="D145" s="195" t="s">
        <v>214</v>
      </c>
      <c r="E145" s="196" t="s">
        <v>2859</v>
      </c>
      <c r="F145" s="197" t="s">
        <v>2860</v>
      </c>
      <c r="G145" s="198" t="s">
        <v>217</v>
      </c>
      <c r="H145" s="199">
        <v>916.17499999999995</v>
      </c>
      <c r="I145" s="200"/>
      <c r="J145" s="201">
        <f>ROUND(I145*H145,2)</f>
        <v>0</v>
      </c>
      <c r="K145" s="197" t="s">
        <v>21</v>
      </c>
      <c r="L145" s="41"/>
      <c r="M145" s="202" t="s">
        <v>21</v>
      </c>
      <c r="N145" s="203" t="s">
        <v>44</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93</v>
      </c>
      <c r="AT145" s="206" t="s">
        <v>214</v>
      </c>
      <c r="AU145" s="206" t="s">
        <v>81</v>
      </c>
      <c r="AY145" s="19" t="s">
        <v>212</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93</v>
      </c>
      <c r="BM145" s="206" t="s">
        <v>438</v>
      </c>
    </row>
    <row r="146" spans="1:65" s="13" customFormat="1" ht="11.25">
      <c r="B146" s="212"/>
      <c r="C146" s="213"/>
      <c r="D146" s="208" t="s">
        <v>222</v>
      </c>
      <c r="E146" s="214" t="s">
        <v>21</v>
      </c>
      <c r="F146" s="215" t="s">
        <v>2861</v>
      </c>
      <c r="G146" s="213"/>
      <c r="H146" s="214" t="s">
        <v>21</v>
      </c>
      <c r="I146" s="216"/>
      <c r="J146" s="213"/>
      <c r="K146" s="213"/>
      <c r="L146" s="217"/>
      <c r="M146" s="218"/>
      <c r="N146" s="219"/>
      <c r="O146" s="219"/>
      <c r="P146" s="219"/>
      <c r="Q146" s="219"/>
      <c r="R146" s="219"/>
      <c r="S146" s="219"/>
      <c r="T146" s="220"/>
      <c r="AT146" s="221" t="s">
        <v>222</v>
      </c>
      <c r="AU146" s="221" t="s">
        <v>81</v>
      </c>
      <c r="AV146" s="13" t="s">
        <v>79</v>
      </c>
      <c r="AW146" s="13" t="s">
        <v>34</v>
      </c>
      <c r="AX146" s="13" t="s">
        <v>73</v>
      </c>
      <c r="AY146" s="221" t="s">
        <v>212</v>
      </c>
    </row>
    <row r="147" spans="1:65" s="14" customFormat="1" ht="11.25">
      <c r="B147" s="222"/>
      <c r="C147" s="223"/>
      <c r="D147" s="208" t="s">
        <v>222</v>
      </c>
      <c r="E147" s="224" t="s">
        <v>21</v>
      </c>
      <c r="F147" s="225" t="s">
        <v>2862</v>
      </c>
      <c r="G147" s="223"/>
      <c r="H147" s="226">
        <v>916.17499999999995</v>
      </c>
      <c r="I147" s="227"/>
      <c r="J147" s="223"/>
      <c r="K147" s="223"/>
      <c r="L147" s="228"/>
      <c r="M147" s="229"/>
      <c r="N147" s="230"/>
      <c r="O147" s="230"/>
      <c r="P147" s="230"/>
      <c r="Q147" s="230"/>
      <c r="R147" s="230"/>
      <c r="S147" s="230"/>
      <c r="T147" s="231"/>
      <c r="AT147" s="232" t="s">
        <v>222</v>
      </c>
      <c r="AU147" s="232" t="s">
        <v>81</v>
      </c>
      <c r="AV147" s="14" t="s">
        <v>81</v>
      </c>
      <c r="AW147" s="14" t="s">
        <v>34</v>
      </c>
      <c r="AX147" s="14" t="s">
        <v>73</v>
      </c>
      <c r="AY147" s="232" t="s">
        <v>212</v>
      </c>
    </row>
    <row r="148" spans="1:65" s="16" customFormat="1" ht="11.25">
      <c r="B148" s="244"/>
      <c r="C148" s="245"/>
      <c r="D148" s="208" t="s">
        <v>222</v>
      </c>
      <c r="E148" s="246" t="s">
        <v>21</v>
      </c>
      <c r="F148" s="247" t="s">
        <v>239</v>
      </c>
      <c r="G148" s="245"/>
      <c r="H148" s="248">
        <v>916.17499999999995</v>
      </c>
      <c r="I148" s="249"/>
      <c r="J148" s="245"/>
      <c r="K148" s="245"/>
      <c r="L148" s="250"/>
      <c r="M148" s="251"/>
      <c r="N148" s="252"/>
      <c r="O148" s="252"/>
      <c r="P148" s="252"/>
      <c r="Q148" s="252"/>
      <c r="R148" s="252"/>
      <c r="S148" s="252"/>
      <c r="T148" s="253"/>
      <c r="AT148" s="254" t="s">
        <v>222</v>
      </c>
      <c r="AU148" s="254" t="s">
        <v>81</v>
      </c>
      <c r="AV148" s="16" t="s">
        <v>93</v>
      </c>
      <c r="AW148" s="16" t="s">
        <v>34</v>
      </c>
      <c r="AX148" s="16" t="s">
        <v>79</v>
      </c>
      <c r="AY148" s="254" t="s">
        <v>212</v>
      </c>
    </row>
    <row r="149" spans="1:65" s="2" customFormat="1" ht="16.5" customHeight="1">
      <c r="A149" s="36"/>
      <c r="B149" s="37"/>
      <c r="C149" s="195" t="s">
        <v>334</v>
      </c>
      <c r="D149" s="195" t="s">
        <v>214</v>
      </c>
      <c r="E149" s="196" t="s">
        <v>2863</v>
      </c>
      <c r="F149" s="197" t="s">
        <v>2864</v>
      </c>
      <c r="G149" s="198" t="s">
        <v>217</v>
      </c>
      <c r="H149" s="199">
        <v>23.6</v>
      </c>
      <c r="I149" s="200"/>
      <c r="J149" s="201">
        <f>ROUND(I149*H149,2)</f>
        <v>0</v>
      </c>
      <c r="K149" s="197" t="s">
        <v>21</v>
      </c>
      <c r="L149" s="41"/>
      <c r="M149" s="202" t="s">
        <v>21</v>
      </c>
      <c r="N149" s="203" t="s">
        <v>44</v>
      </c>
      <c r="O149" s="66"/>
      <c r="P149" s="204">
        <f>O149*H149</f>
        <v>0</v>
      </c>
      <c r="Q149" s="204">
        <v>0</v>
      </c>
      <c r="R149" s="204">
        <f>Q149*H149</f>
        <v>0</v>
      </c>
      <c r="S149" s="204">
        <v>0</v>
      </c>
      <c r="T149" s="205">
        <f>S149*H149</f>
        <v>0</v>
      </c>
      <c r="U149" s="36"/>
      <c r="V149" s="36"/>
      <c r="W149" s="36"/>
      <c r="X149" s="36"/>
      <c r="Y149" s="36"/>
      <c r="Z149" s="36"/>
      <c r="AA149" s="36"/>
      <c r="AB149" s="36"/>
      <c r="AC149" s="36"/>
      <c r="AD149" s="36"/>
      <c r="AE149" s="36"/>
      <c r="AR149" s="206" t="s">
        <v>93</v>
      </c>
      <c r="AT149" s="206" t="s">
        <v>214</v>
      </c>
      <c r="AU149" s="206" t="s">
        <v>81</v>
      </c>
      <c r="AY149" s="19" t="s">
        <v>212</v>
      </c>
      <c r="BE149" s="207">
        <f>IF(N149="základní",J149,0)</f>
        <v>0</v>
      </c>
      <c r="BF149" s="207">
        <f>IF(N149="snížená",J149,0)</f>
        <v>0</v>
      </c>
      <c r="BG149" s="207">
        <f>IF(N149="zákl. přenesená",J149,0)</f>
        <v>0</v>
      </c>
      <c r="BH149" s="207">
        <f>IF(N149="sníž. přenesená",J149,0)</f>
        <v>0</v>
      </c>
      <c r="BI149" s="207">
        <f>IF(N149="nulová",J149,0)</f>
        <v>0</v>
      </c>
      <c r="BJ149" s="19" t="s">
        <v>79</v>
      </c>
      <c r="BK149" s="207">
        <f>ROUND(I149*H149,2)</f>
        <v>0</v>
      </c>
      <c r="BL149" s="19" t="s">
        <v>93</v>
      </c>
      <c r="BM149" s="206" t="s">
        <v>451</v>
      </c>
    </row>
    <row r="150" spans="1:65" s="13" customFormat="1" ht="11.25">
      <c r="B150" s="212"/>
      <c r="C150" s="213"/>
      <c r="D150" s="208" t="s">
        <v>222</v>
      </c>
      <c r="E150" s="214" t="s">
        <v>21</v>
      </c>
      <c r="F150" s="215" t="s">
        <v>2865</v>
      </c>
      <c r="G150" s="213"/>
      <c r="H150" s="214" t="s">
        <v>21</v>
      </c>
      <c r="I150" s="216"/>
      <c r="J150" s="213"/>
      <c r="K150" s="213"/>
      <c r="L150" s="217"/>
      <c r="M150" s="218"/>
      <c r="N150" s="219"/>
      <c r="O150" s="219"/>
      <c r="P150" s="219"/>
      <c r="Q150" s="219"/>
      <c r="R150" s="219"/>
      <c r="S150" s="219"/>
      <c r="T150" s="220"/>
      <c r="AT150" s="221" t="s">
        <v>222</v>
      </c>
      <c r="AU150" s="221" t="s">
        <v>81</v>
      </c>
      <c r="AV150" s="13" t="s">
        <v>79</v>
      </c>
      <c r="AW150" s="13" t="s">
        <v>34</v>
      </c>
      <c r="AX150" s="13" t="s">
        <v>73</v>
      </c>
      <c r="AY150" s="221" t="s">
        <v>212</v>
      </c>
    </row>
    <row r="151" spans="1:65" s="14" customFormat="1" ht="11.25">
      <c r="B151" s="222"/>
      <c r="C151" s="223"/>
      <c r="D151" s="208" t="s">
        <v>222</v>
      </c>
      <c r="E151" s="224" t="s">
        <v>21</v>
      </c>
      <c r="F151" s="225" t="s">
        <v>2855</v>
      </c>
      <c r="G151" s="223"/>
      <c r="H151" s="226">
        <v>23.6</v>
      </c>
      <c r="I151" s="227"/>
      <c r="J151" s="223"/>
      <c r="K151" s="223"/>
      <c r="L151" s="228"/>
      <c r="M151" s="229"/>
      <c r="N151" s="230"/>
      <c r="O151" s="230"/>
      <c r="P151" s="230"/>
      <c r="Q151" s="230"/>
      <c r="R151" s="230"/>
      <c r="S151" s="230"/>
      <c r="T151" s="231"/>
      <c r="AT151" s="232" t="s">
        <v>222</v>
      </c>
      <c r="AU151" s="232" t="s">
        <v>81</v>
      </c>
      <c r="AV151" s="14" t="s">
        <v>81</v>
      </c>
      <c r="AW151" s="14" t="s">
        <v>34</v>
      </c>
      <c r="AX151" s="14" t="s">
        <v>73</v>
      </c>
      <c r="AY151" s="232" t="s">
        <v>212</v>
      </c>
    </row>
    <row r="152" spans="1:65" s="16" customFormat="1" ht="11.25">
      <c r="B152" s="244"/>
      <c r="C152" s="245"/>
      <c r="D152" s="208" t="s">
        <v>222</v>
      </c>
      <c r="E152" s="246" t="s">
        <v>21</v>
      </c>
      <c r="F152" s="247" t="s">
        <v>239</v>
      </c>
      <c r="G152" s="245"/>
      <c r="H152" s="248">
        <v>23.6</v>
      </c>
      <c r="I152" s="249"/>
      <c r="J152" s="245"/>
      <c r="K152" s="245"/>
      <c r="L152" s="250"/>
      <c r="M152" s="251"/>
      <c r="N152" s="252"/>
      <c r="O152" s="252"/>
      <c r="P152" s="252"/>
      <c r="Q152" s="252"/>
      <c r="R152" s="252"/>
      <c r="S152" s="252"/>
      <c r="T152" s="253"/>
      <c r="AT152" s="254" t="s">
        <v>222</v>
      </c>
      <c r="AU152" s="254" t="s">
        <v>81</v>
      </c>
      <c r="AV152" s="16" t="s">
        <v>93</v>
      </c>
      <c r="AW152" s="16" t="s">
        <v>34</v>
      </c>
      <c r="AX152" s="16" t="s">
        <v>79</v>
      </c>
      <c r="AY152" s="254" t="s">
        <v>212</v>
      </c>
    </row>
    <row r="153" spans="1:65" s="2" customFormat="1" ht="16.5" customHeight="1">
      <c r="A153" s="36"/>
      <c r="B153" s="37"/>
      <c r="C153" s="195" t="s">
        <v>341</v>
      </c>
      <c r="D153" s="195" t="s">
        <v>214</v>
      </c>
      <c r="E153" s="196" t="s">
        <v>2866</v>
      </c>
      <c r="F153" s="197" t="s">
        <v>2867</v>
      </c>
      <c r="G153" s="198" t="s">
        <v>217</v>
      </c>
      <c r="H153" s="199">
        <v>0.2</v>
      </c>
      <c r="I153" s="200"/>
      <c r="J153" s="201">
        <f>ROUND(I153*H153,2)</f>
        <v>0</v>
      </c>
      <c r="K153" s="197" t="s">
        <v>21</v>
      </c>
      <c r="L153" s="41"/>
      <c r="M153" s="202" t="s">
        <v>21</v>
      </c>
      <c r="N153" s="203" t="s">
        <v>44</v>
      </c>
      <c r="O153" s="66"/>
      <c r="P153" s="204">
        <f>O153*H153</f>
        <v>0</v>
      </c>
      <c r="Q153" s="204">
        <v>0</v>
      </c>
      <c r="R153" s="204">
        <f>Q153*H153</f>
        <v>0</v>
      </c>
      <c r="S153" s="204">
        <v>0</v>
      </c>
      <c r="T153" s="205">
        <f>S153*H153</f>
        <v>0</v>
      </c>
      <c r="U153" s="36"/>
      <c r="V153" s="36"/>
      <c r="W153" s="36"/>
      <c r="X153" s="36"/>
      <c r="Y153" s="36"/>
      <c r="Z153" s="36"/>
      <c r="AA153" s="36"/>
      <c r="AB153" s="36"/>
      <c r="AC153" s="36"/>
      <c r="AD153" s="36"/>
      <c r="AE153" s="36"/>
      <c r="AR153" s="206" t="s">
        <v>93</v>
      </c>
      <c r="AT153" s="206" t="s">
        <v>214</v>
      </c>
      <c r="AU153" s="206" t="s">
        <v>81</v>
      </c>
      <c r="AY153" s="19" t="s">
        <v>212</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93</v>
      </c>
      <c r="BM153" s="206" t="s">
        <v>462</v>
      </c>
    </row>
    <row r="154" spans="1:65" s="13" customFormat="1" ht="11.25">
      <c r="B154" s="212"/>
      <c r="C154" s="213"/>
      <c r="D154" s="208" t="s">
        <v>222</v>
      </c>
      <c r="E154" s="214" t="s">
        <v>21</v>
      </c>
      <c r="F154" s="215" t="s">
        <v>2868</v>
      </c>
      <c r="G154" s="213"/>
      <c r="H154" s="214" t="s">
        <v>21</v>
      </c>
      <c r="I154" s="216"/>
      <c r="J154" s="213"/>
      <c r="K154" s="213"/>
      <c r="L154" s="217"/>
      <c r="M154" s="218"/>
      <c r="N154" s="219"/>
      <c r="O154" s="219"/>
      <c r="P154" s="219"/>
      <c r="Q154" s="219"/>
      <c r="R154" s="219"/>
      <c r="S154" s="219"/>
      <c r="T154" s="220"/>
      <c r="AT154" s="221" t="s">
        <v>222</v>
      </c>
      <c r="AU154" s="221" t="s">
        <v>81</v>
      </c>
      <c r="AV154" s="13" t="s">
        <v>79</v>
      </c>
      <c r="AW154" s="13" t="s">
        <v>34</v>
      </c>
      <c r="AX154" s="13" t="s">
        <v>73</v>
      </c>
      <c r="AY154" s="221" t="s">
        <v>212</v>
      </c>
    </row>
    <row r="155" spans="1:65" s="14" customFormat="1" ht="11.25">
      <c r="B155" s="222"/>
      <c r="C155" s="223"/>
      <c r="D155" s="208" t="s">
        <v>222</v>
      </c>
      <c r="E155" s="224" t="s">
        <v>21</v>
      </c>
      <c r="F155" s="225" t="s">
        <v>2869</v>
      </c>
      <c r="G155" s="223"/>
      <c r="H155" s="226">
        <v>0.2</v>
      </c>
      <c r="I155" s="227"/>
      <c r="J155" s="223"/>
      <c r="K155" s="223"/>
      <c r="L155" s="228"/>
      <c r="M155" s="229"/>
      <c r="N155" s="230"/>
      <c r="O155" s="230"/>
      <c r="P155" s="230"/>
      <c r="Q155" s="230"/>
      <c r="R155" s="230"/>
      <c r="S155" s="230"/>
      <c r="T155" s="231"/>
      <c r="AT155" s="232" t="s">
        <v>222</v>
      </c>
      <c r="AU155" s="232" t="s">
        <v>81</v>
      </c>
      <c r="AV155" s="14" t="s">
        <v>81</v>
      </c>
      <c r="AW155" s="14" t="s">
        <v>34</v>
      </c>
      <c r="AX155" s="14" t="s">
        <v>73</v>
      </c>
      <c r="AY155" s="232" t="s">
        <v>212</v>
      </c>
    </row>
    <row r="156" spans="1:65" s="16" customFormat="1" ht="11.25">
      <c r="B156" s="244"/>
      <c r="C156" s="245"/>
      <c r="D156" s="208" t="s">
        <v>222</v>
      </c>
      <c r="E156" s="246" t="s">
        <v>21</v>
      </c>
      <c r="F156" s="247" t="s">
        <v>239</v>
      </c>
      <c r="G156" s="245"/>
      <c r="H156" s="248">
        <v>0.2</v>
      </c>
      <c r="I156" s="249"/>
      <c r="J156" s="245"/>
      <c r="K156" s="245"/>
      <c r="L156" s="250"/>
      <c r="M156" s="251"/>
      <c r="N156" s="252"/>
      <c r="O156" s="252"/>
      <c r="P156" s="252"/>
      <c r="Q156" s="252"/>
      <c r="R156" s="252"/>
      <c r="S156" s="252"/>
      <c r="T156" s="253"/>
      <c r="AT156" s="254" t="s">
        <v>222</v>
      </c>
      <c r="AU156" s="254" t="s">
        <v>81</v>
      </c>
      <c r="AV156" s="16" t="s">
        <v>93</v>
      </c>
      <c r="AW156" s="16" t="s">
        <v>34</v>
      </c>
      <c r="AX156" s="16" t="s">
        <v>79</v>
      </c>
      <c r="AY156" s="254" t="s">
        <v>212</v>
      </c>
    </row>
    <row r="157" spans="1:65" s="2" customFormat="1" ht="16.5" customHeight="1">
      <c r="A157" s="36"/>
      <c r="B157" s="37"/>
      <c r="C157" s="195" t="s">
        <v>347</v>
      </c>
      <c r="D157" s="195" t="s">
        <v>214</v>
      </c>
      <c r="E157" s="196" t="s">
        <v>304</v>
      </c>
      <c r="F157" s="197" t="s">
        <v>2870</v>
      </c>
      <c r="G157" s="198" t="s">
        <v>306</v>
      </c>
      <c r="H157" s="199">
        <v>293.17599999999999</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93</v>
      </c>
      <c r="AT157" s="206" t="s">
        <v>214</v>
      </c>
      <c r="AU157" s="206" t="s">
        <v>81</v>
      </c>
      <c r="AY157" s="19" t="s">
        <v>212</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93</v>
      </c>
      <c r="BM157" s="206" t="s">
        <v>486</v>
      </c>
    </row>
    <row r="158" spans="1:65" s="14" customFormat="1" ht="11.25">
      <c r="B158" s="222"/>
      <c r="C158" s="223"/>
      <c r="D158" s="208" t="s">
        <v>222</v>
      </c>
      <c r="E158" s="224" t="s">
        <v>21</v>
      </c>
      <c r="F158" s="225" t="s">
        <v>2871</v>
      </c>
      <c r="G158" s="223"/>
      <c r="H158" s="226">
        <v>293.17599999999999</v>
      </c>
      <c r="I158" s="227"/>
      <c r="J158" s="223"/>
      <c r="K158" s="223"/>
      <c r="L158" s="228"/>
      <c r="M158" s="229"/>
      <c r="N158" s="230"/>
      <c r="O158" s="230"/>
      <c r="P158" s="230"/>
      <c r="Q158" s="230"/>
      <c r="R158" s="230"/>
      <c r="S158" s="230"/>
      <c r="T158" s="231"/>
      <c r="AT158" s="232" t="s">
        <v>222</v>
      </c>
      <c r="AU158" s="232" t="s">
        <v>81</v>
      </c>
      <c r="AV158" s="14" t="s">
        <v>81</v>
      </c>
      <c r="AW158" s="14" t="s">
        <v>34</v>
      </c>
      <c r="AX158" s="14" t="s">
        <v>73</v>
      </c>
      <c r="AY158" s="232" t="s">
        <v>212</v>
      </c>
    </row>
    <row r="159" spans="1:65" s="16" customFormat="1" ht="11.25">
      <c r="B159" s="244"/>
      <c r="C159" s="245"/>
      <c r="D159" s="208" t="s">
        <v>222</v>
      </c>
      <c r="E159" s="246" t="s">
        <v>21</v>
      </c>
      <c r="F159" s="247" t="s">
        <v>239</v>
      </c>
      <c r="G159" s="245"/>
      <c r="H159" s="248">
        <v>293.17599999999999</v>
      </c>
      <c r="I159" s="249"/>
      <c r="J159" s="245"/>
      <c r="K159" s="245"/>
      <c r="L159" s="250"/>
      <c r="M159" s="251"/>
      <c r="N159" s="252"/>
      <c r="O159" s="252"/>
      <c r="P159" s="252"/>
      <c r="Q159" s="252"/>
      <c r="R159" s="252"/>
      <c r="S159" s="252"/>
      <c r="T159" s="253"/>
      <c r="AT159" s="254" t="s">
        <v>222</v>
      </c>
      <c r="AU159" s="254" t="s">
        <v>81</v>
      </c>
      <c r="AV159" s="16" t="s">
        <v>93</v>
      </c>
      <c r="AW159" s="16" t="s">
        <v>34</v>
      </c>
      <c r="AX159" s="16" t="s">
        <v>79</v>
      </c>
      <c r="AY159" s="254" t="s">
        <v>212</v>
      </c>
    </row>
    <row r="160" spans="1:65" s="2" customFormat="1" ht="16.5" customHeight="1">
      <c r="A160" s="36"/>
      <c r="B160" s="37"/>
      <c r="C160" s="195" t="s">
        <v>353</v>
      </c>
      <c r="D160" s="195" t="s">
        <v>214</v>
      </c>
      <c r="E160" s="196" t="s">
        <v>311</v>
      </c>
      <c r="F160" s="197" t="s">
        <v>2872</v>
      </c>
      <c r="G160" s="198" t="s">
        <v>217</v>
      </c>
      <c r="H160" s="199">
        <v>4.6749999999999998</v>
      </c>
      <c r="I160" s="200"/>
      <c r="J160" s="201">
        <f>ROUND(I160*H160,2)</f>
        <v>0</v>
      </c>
      <c r="K160" s="197" t="s">
        <v>21</v>
      </c>
      <c r="L160" s="41"/>
      <c r="M160" s="202" t="s">
        <v>21</v>
      </c>
      <c r="N160" s="203" t="s">
        <v>44</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93</v>
      </c>
      <c r="AT160" s="206" t="s">
        <v>214</v>
      </c>
      <c r="AU160" s="206" t="s">
        <v>81</v>
      </c>
      <c r="AY160" s="19" t="s">
        <v>212</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93</v>
      </c>
      <c r="BM160" s="206" t="s">
        <v>500</v>
      </c>
    </row>
    <row r="161" spans="1:65" s="13" customFormat="1" ht="11.25">
      <c r="B161" s="212"/>
      <c r="C161" s="213"/>
      <c r="D161" s="208" t="s">
        <v>222</v>
      </c>
      <c r="E161" s="214" t="s">
        <v>21</v>
      </c>
      <c r="F161" s="215" t="s">
        <v>2873</v>
      </c>
      <c r="G161" s="213"/>
      <c r="H161" s="214" t="s">
        <v>21</v>
      </c>
      <c r="I161" s="216"/>
      <c r="J161" s="213"/>
      <c r="K161" s="213"/>
      <c r="L161" s="217"/>
      <c r="M161" s="218"/>
      <c r="N161" s="219"/>
      <c r="O161" s="219"/>
      <c r="P161" s="219"/>
      <c r="Q161" s="219"/>
      <c r="R161" s="219"/>
      <c r="S161" s="219"/>
      <c r="T161" s="220"/>
      <c r="AT161" s="221" t="s">
        <v>222</v>
      </c>
      <c r="AU161" s="221" t="s">
        <v>81</v>
      </c>
      <c r="AV161" s="13" t="s">
        <v>79</v>
      </c>
      <c r="AW161" s="13" t="s">
        <v>34</v>
      </c>
      <c r="AX161" s="13" t="s">
        <v>73</v>
      </c>
      <c r="AY161" s="221" t="s">
        <v>212</v>
      </c>
    </row>
    <row r="162" spans="1:65" s="14" customFormat="1" ht="11.25">
      <c r="B162" s="222"/>
      <c r="C162" s="223"/>
      <c r="D162" s="208" t="s">
        <v>222</v>
      </c>
      <c r="E162" s="224" t="s">
        <v>21</v>
      </c>
      <c r="F162" s="225" t="s">
        <v>2874</v>
      </c>
      <c r="G162" s="223"/>
      <c r="H162" s="226">
        <v>0.77500000000000002</v>
      </c>
      <c r="I162" s="227"/>
      <c r="J162" s="223"/>
      <c r="K162" s="223"/>
      <c r="L162" s="228"/>
      <c r="M162" s="229"/>
      <c r="N162" s="230"/>
      <c r="O162" s="230"/>
      <c r="P162" s="230"/>
      <c r="Q162" s="230"/>
      <c r="R162" s="230"/>
      <c r="S162" s="230"/>
      <c r="T162" s="231"/>
      <c r="AT162" s="232" t="s">
        <v>222</v>
      </c>
      <c r="AU162" s="232" t="s">
        <v>81</v>
      </c>
      <c r="AV162" s="14" t="s">
        <v>81</v>
      </c>
      <c r="AW162" s="14" t="s">
        <v>34</v>
      </c>
      <c r="AX162" s="14" t="s">
        <v>73</v>
      </c>
      <c r="AY162" s="232" t="s">
        <v>212</v>
      </c>
    </row>
    <row r="163" spans="1:65" s="13" customFormat="1" ht="11.25">
      <c r="B163" s="212"/>
      <c r="C163" s="213"/>
      <c r="D163" s="208" t="s">
        <v>222</v>
      </c>
      <c r="E163" s="214" t="s">
        <v>21</v>
      </c>
      <c r="F163" s="215" t="s">
        <v>2875</v>
      </c>
      <c r="G163" s="213"/>
      <c r="H163" s="214" t="s">
        <v>21</v>
      </c>
      <c r="I163" s="216"/>
      <c r="J163" s="213"/>
      <c r="K163" s="213"/>
      <c r="L163" s="217"/>
      <c r="M163" s="218"/>
      <c r="N163" s="219"/>
      <c r="O163" s="219"/>
      <c r="P163" s="219"/>
      <c r="Q163" s="219"/>
      <c r="R163" s="219"/>
      <c r="S163" s="219"/>
      <c r="T163" s="220"/>
      <c r="AT163" s="221" t="s">
        <v>222</v>
      </c>
      <c r="AU163" s="221" t="s">
        <v>81</v>
      </c>
      <c r="AV163" s="13" t="s">
        <v>79</v>
      </c>
      <c r="AW163" s="13" t="s">
        <v>34</v>
      </c>
      <c r="AX163" s="13" t="s">
        <v>73</v>
      </c>
      <c r="AY163" s="221" t="s">
        <v>212</v>
      </c>
    </row>
    <row r="164" spans="1:65" s="14" customFormat="1" ht="11.25">
      <c r="B164" s="222"/>
      <c r="C164" s="223"/>
      <c r="D164" s="208" t="s">
        <v>222</v>
      </c>
      <c r="E164" s="224" t="s">
        <v>21</v>
      </c>
      <c r="F164" s="225" t="s">
        <v>2876</v>
      </c>
      <c r="G164" s="223"/>
      <c r="H164" s="226">
        <v>3.9</v>
      </c>
      <c r="I164" s="227"/>
      <c r="J164" s="223"/>
      <c r="K164" s="223"/>
      <c r="L164" s="228"/>
      <c r="M164" s="229"/>
      <c r="N164" s="230"/>
      <c r="O164" s="230"/>
      <c r="P164" s="230"/>
      <c r="Q164" s="230"/>
      <c r="R164" s="230"/>
      <c r="S164" s="230"/>
      <c r="T164" s="231"/>
      <c r="AT164" s="232" t="s">
        <v>222</v>
      </c>
      <c r="AU164" s="232" t="s">
        <v>81</v>
      </c>
      <c r="AV164" s="14" t="s">
        <v>81</v>
      </c>
      <c r="AW164" s="14" t="s">
        <v>34</v>
      </c>
      <c r="AX164" s="14" t="s">
        <v>73</v>
      </c>
      <c r="AY164" s="232" t="s">
        <v>212</v>
      </c>
    </row>
    <row r="165" spans="1:65" s="16" customFormat="1" ht="11.25">
      <c r="B165" s="244"/>
      <c r="C165" s="245"/>
      <c r="D165" s="208" t="s">
        <v>222</v>
      </c>
      <c r="E165" s="246" t="s">
        <v>21</v>
      </c>
      <c r="F165" s="247" t="s">
        <v>2877</v>
      </c>
      <c r="G165" s="245"/>
      <c r="H165" s="248">
        <v>4.6749999999999998</v>
      </c>
      <c r="I165" s="249"/>
      <c r="J165" s="245"/>
      <c r="K165" s="245"/>
      <c r="L165" s="250"/>
      <c r="M165" s="251"/>
      <c r="N165" s="252"/>
      <c r="O165" s="252"/>
      <c r="P165" s="252"/>
      <c r="Q165" s="252"/>
      <c r="R165" s="252"/>
      <c r="S165" s="252"/>
      <c r="T165" s="253"/>
      <c r="AT165" s="254" t="s">
        <v>222</v>
      </c>
      <c r="AU165" s="254" t="s">
        <v>81</v>
      </c>
      <c r="AV165" s="16" t="s">
        <v>93</v>
      </c>
      <c r="AW165" s="16" t="s">
        <v>34</v>
      </c>
      <c r="AX165" s="16" t="s">
        <v>79</v>
      </c>
      <c r="AY165" s="254" t="s">
        <v>212</v>
      </c>
    </row>
    <row r="166" spans="1:65" s="2" customFormat="1" ht="16.5" customHeight="1">
      <c r="A166" s="36"/>
      <c r="B166" s="37"/>
      <c r="C166" s="195" t="s">
        <v>7</v>
      </c>
      <c r="D166" s="195" t="s">
        <v>214</v>
      </c>
      <c r="E166" s="196" t="s">
        <v>2878</v>
      </c>
      <c r="F166" s="197" t="s">
        <v>2879</v>
      </c>
      <c r="G166" s="198" t="s">
        <v>150</v>
      </c>
      <c r="H166" s="199">
        <v>162</v>
      </c>
      <c r="I166" s="200"/>
      <c r="J166" s="201">
        <f>ROUND(I166*H166,2)</f>
        <v>0</v>
      </c>
      <c r="K166" s="197" t="s">
        <v>21</v>
      </c>
      <c r="L166" s="41"/>
      <c r="M166" s="202" t="s">
        <v>21</v>
      </c>
      <c r="N166" s="203" t="s">
        <v>44</v>
      </c>
      <c r="O166" s="66"/>
      <c r="P166" s="204">
        <f>O166*H166</f>
        <v>0</v>
      </c>
      <c r="Q166" s="204">
        <v>0</v>
      </c>
      <c r="R166" s="204">
        <f>Q166*H166</f>
        <v>0</v>
      </c>
      <c r="S166" s="204">
        <v>0</v>
      </c>
      <c r="T166" s="205">
        <f>S166*H166</f>
        <v>0</v>
      </c>
      <c r="U166" s="36"/>
      <c r="V166" s="36"/>
      <c r="W166" s="36"/>
      <c r="X166" s="36"/>
      <c r="Y166" s="36"/>
      <c r="Z166" s="36"/>
      <c r="AA166" s="36"/>
      <c r="AB166" s="36"/>
      <c r="AC166" s="36"/>
      <c r="AD166" s="36"/>
      <c r="AE166" s="36"/>
      <c r="AR166" s="206" t="s">
        <v>93</v>
      </c>
      <c r="AT166" s="206" t="s">
        <v>214</v>
      </c>
      <c r="AU166" s="206" t="s">
        <v>81</v>
      </c>
      <c r="AY166" s="19" t="s">
        <v>212</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93</v>
      </c>
      <c r="BM166" s="206" t="s">
        <v>513</v>
      </c>
    </row>
    <row r="167" spans="1:65" s="14" customFormat="1" ht="11.25">
      <c r="B167" s="222"/>
      <c r="C167" s="223"/>
      <c r="D167" s="208" t="s">
        <v>222</v>
      </c>
      <c r="E167" s="224" t="s">
        <v>21</v>
      </c>
      <c r="F167" s="225" t="s">
        <v>2880</v>
      </c>
      <c r="G167" s="223"/>
      <c r="H167" s="226">
        <v>162</v>
      </c>
      <c r="I167" s="227"/>
      <c r="J167" s="223"/>
      <c r="K167" s="223"/>
      <c r="L167" s="228"/>
      <c r="M167" s="229"/>
      <c r="N167" s="230"/>
      <c r="O167" s="230"/>
      <c r="P167" s="230"/>
      <c r="Q167" s="230"/>
      <c r="R167" s="230"/>
      <c r="S167" s="230"/>
      <c r="T167" s="231"/>
      <c r="AT167" s="232" t="s">
        <v>222</v>
      </c>
      <c r="AU167" s="232" t="s">
        <v>81</v>
      </c>
      <c r="AV167" s="14" t="s">
        <v>81</v>
      </c>
      <c r="AW167" s="14" t="s">
        <v>34</v>
      </c>
      <c r="AX167" s="14" t="s">
        <v>73</v>
      </c>
      <c r="AY167" s="232" t="s">
        <v>212</v>
      </c>
    </row>
    <row r="168" spans="1:65" s="16" customFormat="1" ht="11.25">
      <c r="B168" s="244"/>
      <c r="C168" s="245"/>
      <c r="D168" s="208" t="s">
        <v>222</v>
      </c>
      <c r="E168" s="246" t="s">
        <v>21</v>
      </c>
      <c r="F168" s="247" t="s">
        <v>239</v>
      </c>
      <c r="G168" s="245"/>
      <c r="H168" s="248">
        <v>162</v>
      </c>
      <c r="I168" s="249"/>
      <c r="J168" s="245"/>
      <c r="K168" s="245"/>
      <c r="L168" s="250"/>
      <c r="M168" s="251"/>
      <c r="N168" s="252"/>
      <c r="O168" s="252"/>
      <c r="P168" s="252"/>
      <c r="Q168" s="252"/>
      <c r="R168" s="252"/>
      <c r="S168" s="252"/>
      <c r="T168" s="253"/>
      <c r="AT168" s="254" t="s">
        <v>222</v>
      </c>
      <c r="AU168" s="254" t="s">
        <v>81</v>
      </c>
      <c r="AV168" s="16" t="s">
        <v>93</v>
      </c>
      <c r="AW168" s="16" t="s">
        <v>34</v>
      </c>
      <c r="AX168" s="16" t="s">
        <v>79</v>
      </c>
      <c r="AY168" s="254" t="s">
        <v>212</v>
      </c>
    </row>
    <row r="169" spans="1:65" s="2" customFormat="1" ht="16.5" customHeight="1">
      <c r="A169" s="36"/>
      <c r="B169" s="37"/>
      <c r="C169" s="195" t="s">
        <v>370</v>
      </c>
      <c r="D169" s="195" t="s">
        <v>214</v>
      </c>
      <c r="E169" s="196" t="s">
        <v>2881</v>
      </c>
      <c r="F169" s="197" t="s">
        <v>2882</v>
      </c>
      <c r="G169" s="198" t="s">
        <v>150</v>
      </c>
      <c r="H169" s="199">
        <v>162</v>
      </c>
      <c r="I169" s="200"/>
      <c r="J169" s="201">
        <f>ROUND(I169*H169,2)</f>
        <v>0</v>
      </c>
      <c r="K169" s="197" t="s">
        <v>21</v>
      </c>
      <c r="L169" s="41"/>
      <c r="M169" s="202" t="s">
        <v>21</v>
      </c>
      <c r="N169" s="203" t="s">
        <v>44</v>
      </c>
      <c r="O169" s="66"/>
      <c r="P169" s="204">
        <f>O169*H169</f>
        <v>0</v>
      </c>
      <c r="Q169" s="204">
        <v>0</v>
      </c>
      <c r="R169" s="204">
        <f>Q169*H169</f>
        <v>0</v>
      </c>
      <c r="S169" s="204">
        <v>0</v>
      </c>
      <c r="T169" s="205">
        <f>S169*H169</f>
        <v>0</v>
      </c>
      <c r="U169" s="36"/>
      <c r="V169" s="36"/>
      <c r="W169" s="36"/>
      <c r="X169" s="36"/>
      <c r="Y169" s="36"/>
      <c r="Z169" s="36"/>
      <c r="AA169" s="36"/>
      <c r="AB169" s="36"/>
      <c r="AC169" s="36"/>
      <c r="AD169" s="36"/>
      <c r="AE169" s="36"/>
      <c r="AR169" s="206" t="s">
        <v>93</v>
      </c>
      <c r="AT169" s="206" t="s">
        <v>214</v>
      </c>
      <c r="AU169" s="206" t="s">
        <v>81</v>
      </c>
      <c r="AY169" s="19" t="s">
        <v>212</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93</v>
      </c>
      <c r="BM169" s="206" t="s">
        <v>525</v>
      </c>
    </row>
    <row r="170" spans="1:65" s="2" customFormat="1" ht="16.5" customHeight="1">
      <c r="A170" s="36"/>
      <c r="B170" s="37"/>
      <c r="C170" s="195" t="s">
        <v>380</v>
      </c>
      <c r="D170" s="195" t="s">
        <v>214</v>
      </c>
      <c r="E170" s="196" t="s">
        <v>2883</v>
      </c>
      <c r="F170" s="197" t="s">
        <v>2884</v>
      </c>
      <c r="G170" s="198" t="s">
        <v>150</v>
      </c>
      <c r="H170" s="199">
        <v>474.26</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93</v>
      </c>
      <c r="AT170" s="206" t="s">
        <v>214</v>
      </c>
      <c r="AU170" s="206" t="s">
        <v>81</v>
      </c>
      <c r="AY170" s="19" t="s">
        <v>212</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93</v>
      </c>
      <c r="BM170" s="206" t="s">
        <v>536</v>
      </c>
    </row>
    <row r="171" spans="1:65" s="14" customFormat="1" ht="11.25">
      <c r="B171" s="222"/>
      <c r="C171" s="223"/>
      <c r="D171" s="208" t="s">
        <v>222</v>
      </c>
      <c r="E171" s="224" t="s">
        <v>21</v>
      </c>
      <c r="F171" s="225" t="s">
        <v>2885</v>
      </c>
      <c r="G171" s="223"/>
      <c r="H171" s="226">
        <v>474.26</v>
      </c>
      <c r="I171" s="227"/>
      <c r="J171" s="223"/>
      <c r="K171" s="223"/>
      <c r="L171" s="228"/>
      <c r="M171" s="229"/>
      <c r="N171" s="230"/>
      <c r="O171" s="230"/>
      <c r="P171" s="230"/>
      <c r="Q171" s="230"/>
      <c r="R171" s="230"/>
      <c r="S171" s="230"/>
      <c r="T171" s="231"/>
      <c r="AT171" s="232" t="s">
        <v>222</v>
      </c>
      <c r="AU171" s="232" t="s">
        <v>81</v>
      </c>
      <c r="AV171" s="14" t="s">
        <v>81</v>
      </c>
      <c r="AW171" s="14" t="s">
        <v>34</v>
      </c>
      <c r="AX171" s="14" t="s">
        <v>73</v>
      </c>
      <c r="AY171" s="232" t="s">
        <v>212</v>
      </c>
    </row>
    <row r="172" spans="1:65" s="16" customFormat="1" ht="11.25">
      <c r="B172" s="244"/>
      <c r="C172" s="245"/>
      <c r="D172" s="208" t="s">
        <v>222</v>
      </c>
      <c r="E172" s="246" t="s">
        <v>21</v>
      </c>
      <c r="F172" s="247" t="s">
        <v>239</v>
      </c>
      <c r="G172" s="245"/>
      <c r="H172" s="248">
        <v>474.26</v>
      </c>
      <c r="I172" s="249"/>
      <c r="J172" s="245"/>
      <c r="K172" s="245"/>
      <c r="L172" s="250"/>
      <c r="M172" s="251"/>
      <c r="N172" s="252"/>
      <c r="O172" s="252"/>
      <c r="P172" s="252"/>
      <c r="Q172" s="252"/>
      <c r="R172" s="252"/>
      <c r="S172" s="252"/>
      <c r="T172" s="253"/>
      <c r="AT172" s="254" t="s">
        <v>222</v>
      </c>
      <c r="AU172" s="254" t="s">
        <v>81</v>
      </c>
      <c r="AV172" s="16" t="s">
        <v>93</v>
      </c>
      <c r="AW172" s="16" t="s">
        <v>34</v>
      </c>
      <c r="AX172" s="16" t="s">
        <v>79</v>
      </c>
      <c r="AY172" s="254" t="s">
        <v>212</v>
      </c>
    </row>
    <row r="173" spans="1:65" s="2" customFormat="1" ht="16.5" customHeight="1">
      <c r="A173" s="36"/>
      <c r="B173" s="37"/>
      <c r="C173" s="195" t="s">
        <v>389</v>
      </c>
      <c r="D173" s="195" t="s">
        <v>214</v>
      </c>
      <c r="E173" s="196" t="s">
        <v>2886</v>
      </c>
      <c r="F173" s="197" t="s">
        <v>2887</v>
      </c>
      <c r="G173" s="198" t="s">
        <v>521</v>
      </c>
      <c r="H173" s="199">
        <v>3</v>
      </c>
      <c r="I173" s="200"/>
      <c r="J173" s="201">
        <f>ROUND(I173*H173,2)</f>
        <v>0</v>
      </c>
      <c r="K173" s="197" t="s">
        <v>21</v>
      </c>
      <c r="L173" s="41"/>
      <c r="M173" s="202" t="s">
        <v>21</v>
      </c>
      <c r="N173" s="203" t="s">
        <v>44</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93</v>
      </c>
      <c r="AT173" s="206" t="s">
        <v>214</v>
      </c>
      <c r="AU173" s="206" t="s">
        <v>81</v>
      </c>
      <c r="AY173" s="19" t="s">
        <v>212</v>
      </c>
      <c r="BE173" s="207">
        <f>IF(N173="základní",J173,0)</f>
        <v>0</v>
      </c>
      <c r="BF173" s="207">
        <f>IF(N173="snížená",J173,0)</f>
        <v>0</v>
      </c>
      <c r="BG173" s="207">
        <f>IF(N173="zákl. přenesená",J173,0)</f>
        <v>0</v>
      </c>
      <c r="BH173" s="207">
        <f>IF(N173="sníž. přenesená",J173,0)</f>
        <v>0</v>
      </c>
      <c r="BI173" s="207">
        <f>IF(N173="nulová",J173,0)</f>
        <v>0</v>
      </c>
      <c r="BJ173" s="19" t="s">
        <v>79</v>
      </c>
      <c r="BK173" s="207">
        <f>ROUND(I173*H173,2)</f>
        <v>0</v>
      </c>
      <c r="BL173" s="19" t="s">
        <v>93</v>
      </c>
      <c r="BM173" s="206" t="s">
        <v>548</v>
      </c>
    </row>
    <row r="174" spans="1:65" s="13" customFormat="1" ht="11.25">
      <c r="B174" s="212"/>
      <c r="C174" s="213"/>
      <c r="D174" s="208" t="s">
        <v>222</v>
      </c>
      <c r="E174" s="214" t="s">
        <v>21</v>
      </c>
      <c r="F174" s="215" t="s">
        <v>2888</v>
      </c>
      <c r="G174" s="213"/>
      <c r="H174" s="214" t="s">
        <v>21</v>
      </c>
      <c r="I174" s="216"/>
      <c r="J174" s="213"/>
      <c r="K174" s="213"/>
      <c r="L174" s="217"/>
      <c r="M174" s="218"/>
      <c r="N174" s="219"/>
      <c r="O174" s="219"/>
      <c r="P174" s="219"/>
      <c r="Q174" s="219"/>
      <c r="R174" s="219"/>
      <c r="S174" s="219"/>
      <c r="T174" s="220"/>
      <c r="AT174" s="221" t="s">
        <v>222</v>
      </c>
      <c r="AU174" s="221" t="s">
        <v>81</v>
      </c>
      <c r="AV174" s="13" t="s">
        <v>79</v>
      </c>
      <c r="AW174" s="13" t="s">
        <v>34</v>
      </c>
      <c r="AX174" s="13" t="s">
        <v>73</v>
      </c>
      <c r="AY174" s="221" t="s">
        <v>212</v>
      </c>
    </row>
    <row r="175" spans="1:65" s="14" customFormat="1" ht="11.25">
      <c r="B175" s="222"/>
      <c r="C175" s="223"/>
      <c r="D175" s="208" t="s">
        <v>222</v>
      </c>
      <c r="E175" s="224" t="s">
        <v>21</v>
      </c>
      <c r="F175" s="225" t="s">
        <v>2889</v>
      </c>
      <c r="G175" s="223"/>
      <c r="H175" s="226">
        <v>3</v>
      </c>
      <c r="I175" s="227"/>
      <c r="J175" s="223"/>
      <c r="K175" s="223"/>
      <c r="L175" s="228"/>
      <c r="M175" s="229"/>
      <c r="N175" s="230"/>
      <c r="O175" s="230"/>
      <c r="P175" s="230"/>
      <c r="Q175" s="230"/>
      <c r="R175" s="230"/>
      <c r="S175" s="230"/>
      <c r="T175" s="231"/>
      <c r="AT175" s="232" t="s">
        <v>222</v>
      </c>
      <c r="AU175" s="232" t="s">
        <v>81</v>
      </c>
      <c r="AV175" s="14" t="s">
        <v>81</v>
      </c>
      <c r="AW175" s="14" t="s">
        <v>34</v>
      </c>
      <c r="AX175" s="14" t="s">
        <v>73</v>
      </c>
      <c r="AY175" s="232" t="s">
        <v>212</v>
      </c>
    </row>
    <row r="176" spans="1:65" s="16" customFormat="1" ht="11.25">
      <c r="B176" s="244"/>
      <c r="C176" s="245"/>
      <c r="D176" s="208" t="s">
        <v>222</v>
      </c>
      <c r="E176" s="246" t="s">
        <v>21</v>
      </c>
      <c r="F176" s="247" t="s">
        <v>239</v>
      </c>
      <c r="G176" s="245"/>
      <c r="H176" s="248">
        <v>3</v>
      </c>
      <c r="I176" s="249"/>
      <c r="J176" s="245"/>
      <c r="K176" s="245"/>
      <c r="L176" s="250"/>
      <c r="M176" s="251"/>
      <c r="N176" s="252"/>
      <c r="O176" s="252"/>
      <c r="P176" s="252"/>
      <c r="Q176" s="252"/>
      <c r="R176" s="252"/>
      <c r="S176" s="252"/>
      <c r="T176" s="253"/>
      <c r="AT176" s="254" t="s">
        <v>222</v>
      </c>
      <c r="AU176" s="254" t="s">
        <v>81</v>
      </c>
      <c r="AV176" s="16" t="s">
        <v>93</v>
      </c>
      <c r="AW176" s="16" t="s">
        <v>34</v>
      </c>
      <c r="AX176" s="16" t="s">
        <v>79</v>
      </c>
      <c r="AY176" s="254" t="s">
        <v>212</v>
      </c>
    </row>
    <row r="177" spans="1:65" s="12" customFormat="1" ht="22.9" customHeight="1">
      <c r="B177" s="179"/>
      <c r="C177" s="180"/>
      <c r="D177" s="181" t="s">
        <v>72</v>
      </c>
      <c r="E177" s="193" t="s">
        <v>81</v>
      </c>
      <c r="F177" s="193" t="s">
        <v>2890</v>
      </c>
      <c r="G177" s="180"/>
      <c r="H177" s="180"/>
      <c r="I177" s="183"/>
      <c r="J177" s="194">
        <f>BK177</f>
        <v>0</v>
      </c>
      <c r="K177" s="180"/>
      <c r="L177" s="185"/>
      <c r="M177" s="186"/>
      <c r="N177" s="187"/>
      <c r="O177" s="187"/>
      <c r="P177" s="188">
        <f>SUM(P178:P202)</f>
        <v>0</v>
      </c>
      <c r="Q177" s="187"/>
      <c r="R177" s="188">
        <f>SUM(R178:R202)</f>
        <v>0</v>
      </c>
      <c r="S177" s="187"/>
      <c r="T177" s="189">
        <f>SUM(T178:T202)</f>
        <v>0</v>
      </c>
      <c r="AR177" s="190" t="s">
        <v>79</v>
      </c>
      <c r="AT177" s="191" t="s">
        <v>72</v>
      </c>
      <c r="AU177" s="191" t="s">
        <v>79</v>
      </c>
      <c r="AY177" s="190" t="s">
        <v>212</v>
      </c>
      <c r="BK177" s="192">
        <f>SUM(BK178:BK202)</f>
        <v>0</v>
      </c>
    </row>
    <row r="178" spans="1:65" s="2" customFormat="1" ht="16.5" customHeight="1">
      <c r="A178" s="36"/>
      <c r="B178" s="37"/>
      <c r="C178" s="195" t="s">
        <v>394</v>
      </c>
      <c r="D178" s="195" t="s">
        <v>214</v>
      </c>
      <c r="E178" s="196" t="s">
        <v>354</v>
      </c>
      <c r="F178" s="197" t="s">
        <v>2891</v>
      </c>
      <c r="G178" s="198" t="s">
        <v>217</v>
      </c>
      <c r="H178" s="199">
        <v>1.008</v>
      </c>
      <c r="I178" s="200"/>
      <c r="J178" s="201">
        <f>ROUND(I178*H178,2)</f>
        <v>0</v>
      </c>
      <c r="K178" s="197" t="s">
        <v>21</v>
      </c>
      <c r="L178" s="41"/>
      <c r="M178" s="202" t="s">
        <v>21</v>
      </c>
      <c r="N178" s="203" t="s">
        <v>44</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93</v>
      </c>
      <c r="AT178" s="206" t="s">
        <v>214</v>
      </c>
      <c r="AU178" s="206" t="s">
        <v>81</v>
      </c>
      <c r="AY178" s="19" t="s">
        <v>212</v>
      </c>
      <c r="BE178" s="207">
        <f>IF(N178="základní",J178,0)</f>
        <v>0</v>
      </c>
      <c r="BF178" s="207">
        <f>IF(N178="snížená",J178,0)</f>
        <v>0</v>
      </c>
      <c r="BG178" s="207">
        <f>IF(N178="zákl. přenesená",J178,0)</f>
        <v>0</v>
      </c>
      <c r="BH178" s="207">
        <f>IF(N178="sníž. přenesená",J178,0)</f>
        <v>0</v>
      </c>
      <c r="BI178" s="207">
        <f>IF(N178="nulová",J178,0)</f>
        <v>0</v>
      </c>
      <c r="BJ178" s="19" t="s">
        <v>79</v>
      </c>
      <c r="BK178" s="207">
        <f>ROUND(I178*H178,2)</f>
        <v>0</v>
      </c>
      <c r="BL178" s="19" t="s">
        <v>93</v>
      </c>
      <c r="BM178" s="206" t="s">
        <v>564</v>
      </c>
    </row>
    <row r="179" spans="1:65" s="13" customFormat="1" ht="11.25">
      <c r="B179" s="212"/>
      <c r="C179" s="213"/>
      <c r="D179" s="208" t="s">
        <v>222</v>
      </c>
      <c r="E179" s="214" t="s">
        <v>21</v>
      </c>
      <c r="F179" s="215" t="s">
        <v>2892</v>
      </c>
      <c r="G179" s="213"/>
      <c r="H179" s="214" t="s">
        <v>21</v>
      </c>
      <c r="I179" s="216"/>
      <c r="J179" s="213"/>
      <c r="K179" s="213"/>
      <c r="L179" s="217"/>
      <c r="M179" s="218"/>
      <c r="N179" s="219"/>
      <c r="O179" s="219"/>
      <c r="P179" s="219"/>
      <c r="Q179" s="219"/>
      <c r="R179" s="219"/>
      <c r="S179" s="219"/>
      <c r="T179" s="220"/>
      <c r="AT179" s="221" t="s">
        <v>222</v>
      </c>
      <c r="AU179" s="221" t="s">
        <v>81</v>
      </c>
      <c r="AV179" s="13" t="s">
        <v>79</v>
      </c>
      <c r="AW179" s="13" t="s">
        <v>34</v>
      </c>
      <c r="AX179" s="13" t="s">
        <v>73</v>
      </c>
      <c r="AY179" s="221" t="s">
        <v>212</v>
      </c>
    </row>
    <row r="180" spans="1:65" s="14" customFormat="1" ht="11.25">
      <c r="B180" s="222"/>
      <c r="C180" s="223"/>
      <c r="D180" s="208" t="s">
        <v>222</v>
      </c>
      <c r="E180" s="224" t="s">
        <v>21</v>
      </c>
      <c r="F180" s="225" t="s">
        <v>2893</v>
      </c>
      <c r="G180" s="223"/>
      <c r="H180" s="226">
        <v>1.008</v>
      </c>
      <c r="I180" s="227"/>
      <c r="J180" s="223"/>
      <c r="K180" s="223"/>
      <c r="L180" s="228"/>
      <c r="M180" s="229"/>
      <c r="N180" s="230"/>
      <c r="O180" s="230"/>
      <c r="P180" s="230"/>
      <c r="Q180" s="230"/>
      <c r="R180" s="230"/>
      <c r="S180" s="230"/>
      <c r="T180" s="231"/>
      <c r="AT180" s="232" t="s">
        <v>222</v>
      </c>
      <c r="AU180" s="232" t="s">
        <v>81</v>
      </c>
      <c r="AV180" s="14" t="s">
        <v>81</v>
      </c>
      <c r="AW180" s="14" t="s">
        <v>34</v>
      </c>
      <c r="AX180" s="14" t="s">
        <v>73</v>
      </c>
      <c r="AY180" s="232" t="s">
        <v>212</v>
      </c>
    </row>
    <row r="181" spans="1:65" s="16" customFormat="1" ht="11.25">
      <c r="B181" s="244"/>
      <c r="C181" s="245"/>
      <c r="D181" s="208" t="s">
        <v>222</v>
      </c>
      <c r="E181" s="246" t="s">
        <v>21</v>
      </c>
      <c r="F181" s="247" t="s">
        <v>239</v>
      </c>
      <c r="G181" s="245"/>
      <c r="H181" s="248">
        <v>1.008</v>
      </c>
      <c r="I181" s="249"/>
      <c r="J181" s="245"/>
      <c r="K181" s="245"/>
      <c r="L181" s="250"/>
      <c r="M181" s="251"/>
      <c r="N181" s="252"/>
      <c r="O181" s="252"/>
      <c r="P181" s="252"/>
      <c r="Q181" s="252"/>
      <c r="R181" s="252"/>
      <c r="S181" s="252"/>
      <c r="T181" s="253"/>
      <c r="AT181" s="254" t="s">
        <v>222</v>
      </c>
      <c r="AU181" s="254" t="s">
        <v>81</v>
      </c>
      <c r="AV181" s="16" t="s">
        <v>93</v>
      </c>
      <c r="AW181" s="16" t="s">
        <v>34</v>
      </c>
      <c r="AX181" s="16" t="s">
        <v>79</v>
      </c>
      <c r="AY181" s="254" t="s">
        <v>212</v>
      </c>
    </row>
    <row r="182" spans="1:65" s="2" customFormat="1" ht="16.5" customHeight="1">
      <c r="A182" s="36"/>
      <c r="B182" s="37"/>
      <c r="C182" s="195" t="s">
        <v>403</v>
      </c>
      <c r="D182" s="195" t="s">
        <v>214</v>
      </c>
      <c r="E182" s="196" t="s">
        <v>2894</v>
      </c>
      <c r="F182" s="197" t="s">
        <v>2895</v>
      </c>
      <c r="G182" s="198" t="s">
        <v>217</v>
      </c>
      <c r="H182" s="199">
        <v>4.282</v>
      </c>
      <c r="I182" s="200"/>
      <c r="J182" s="201">
        <f>ROUND(I182*H182,2)</f>
        <v>0</v>
      </c>
      <c r="K182" s="197" t="s">
        <v>21</v>
      </c>
      <c r="L182" s="41"/>
      <c r="M182" s="202" t="s">
        <v>21</v>
      </c>
      <c r="N182" s="203" t="s">
        <v>44</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93</v>
      </c>
      <c r="AT182" s="206" t="s">
        <v>214</v>
      </c>
      <c r="AU182" s="206" t="s">
        <v>81</v>
      </c>
      <c r="AY182" s="19" t="s">
        <v>212</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93</v>
      </c>
      <c r="BM182" s="206" t="s">
        <v>585</v>
      </c>
    </row>
    <row r="183" spans="1:65" s="13" customFormat="1" ht="11.25">
      <c r="B183" s="212"/>
      <c r="C183" s="213"/>
      <c r="D183" s="208" t="s">
        <v>222</v>
      </c>
      <c r="E183" s="214" t="s">
        <v>21</v>
      </c>
      <c r="F183" s="215" t="s">
        <v>2896</v>
      </c>
      <c r="G183" s="213"/>
      <c r="H183" s="214" t="s">
        <v>21</v>
      </c>
      <c r="I183" s="216"/>
      <c r="J183" s="213"/>
      <c r="K183" s="213"/>
      <c r="L183" s="217"/>
      <c r="M183" s="218"/>
      <c r="N183" s="219"/>
      <c r="O183" s="219"/>
      <c r="P183" s="219"/>
      <c r="Q183" s="219"/>
      <c r="R183" s="219"/>
      <c r="S183" s="219"/>
      <c r="T183" s="220"/>
      <c r="AT183" s="221" t="s">
        <v>222</v>
      </c>
      <c r="AU183" s="221" t="s">
        <v>81</v>
      </c>
      <c r="AV183" s="13" t="s">
        <v>79</v>
      </c>
      <c r="AW183" s="13" t="s">
        <v>34</v>
      </c>
      <c r="AX183" s="13" t="s">
        <v>73</v>
      </c>
      <c r="AY183" s="221" t="s">
        <v>212</v>
      </c>
    </row>
    <row r="184" spans="1:65" s="14" customFormat="1" ht="11.25">
      <c r="B184" s="222"/>
      <c r="C184" s="223"/>
      <c r="D184" s="208" t="s">
        <v>222</v>
      </c>
      <c r="E184" s="224" t="s">
        <v>21</v>
      </c>
      <c r="F184" s="225" t="s">
        <v>2897</v>
      </c>
      <c r="G184" s="223"/>
      <c r="H184" s="226">
        <v>4.282</v>
      </c>
      <c r="I184" s="227"/>
      <c r="J184" s="223"/>
      <c r="K184" s="223"/>
      <c r="L184" s="228"/>
      <c r="M184" s="229"/>
      <c r="N184" s="230"/>
      <c r="O184" s="230"/>
      <c r="P184" s="230"/>
      <c r="Q184" s="230"/>
      <c r="R184" s="230"/>
      <c r="S184" s="230"/>
      <c r="T184" s="231"/>
      <c r="AT184" s="232" t="s">
        <v>222</v>
      </c>
      <c r="AU184" s="232" t="s">
        <v>81</v>
      </c>
      <c r="AV184" s="14" t="s">
        <v>81</v>
      </c>
      <c r="AW184" s="14" t="s">
        <v>34</v>
      </c>
      <c r="AX184" s="14" t="s">
        <v>73</v>
      </c>
      <c r="AY184" s="232" t="s">
        <v>212</v>
      </c>
    </row>
    <row r="185" spans="1:65" s="16" customFormat="1" ht="11.25">
      <c r="B185" s="244"/>
      <c r="C185" s="245"/>
      <c r="D185" s="208" t="s">
        <v>222</v>
      </c>
      <c r="E185" s="246" t="s">
        <v>21</v>
      </c>
      <c r="F185" s="247" t="s">
        <v>239</v>
      </c>
      <c r="G185" s="245"/>
      <c r="H185" s="248">
        <v>4.282</v>
      </c>
      <c r="I185" s="249"/>
      <c r="J185" s="245"/>
      <c r="K185" s="245"/>
      <c r="L185" s="250"/>
      <c r="M185" s="251"/>
      <c r="N185" s="252"/>
      <c r="O185" s="252"/>
      <c r="P185" s="252"/>
      <c r="Q185" s="252"/>
      <c r="R185" s="252"/>
      <c r="S185" s="252"/>
      <c r="T185" s="253"/>
      <c r="AT185" s="254" t="s">
        <v>222</v>
      </c>
      <c r="AU185" s="254" t="s">
        <v>81</v>
      </c>
      <c r="AV185" s="16" t="s">
        <v>93</v>
      </c>
      <c r="AW185" s="16" t="s">
        <v>34</v>
      </c>
      <c r="AX185" s="16" t="s">
        <v>79</v>
      </c>
      <c r="AY185" s="254" t="s">
        <v>212</v>
      </c>
    </row>
    <row r="186" spans="1:65" s="2" customFormat="1" ht="16.5" customHeight="1">
      <c r="A186" s="36"/>
      <c r="B186" s="37"/>
      <c r="C186" s="195" t="s">
        <v>411</v>
      </c>
      <c r="D186" s="195" t="s">
        <v>214</v>
      </c>
      <c r="E186" s="196" t="s">
        <v>2898</v>
      </c>
      <c r="F186" s="197" t="s">
        <v>2899</v>
      </c>
      <c r="G186" s="198" t="s">
        <v>217</v>
      </c>
      <c r="H186" s="199">
        <v>4.282</v>
      </c>
      <c r="I186" s="200"/>
      <c r="J186" s="201">
        <f>ROUND(I186*H186,2)</f>
        <v>0</v>
      </c>
      <c r="K186" s="197" t="s">
        <v>21</v>
      </c>
      <c r="L186" s="41"/>
      <c r="M186" s="202" t="s">
        <v>21</v>
      </c>
      <c r="N186" s="203" t="s">
        <v>44</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93</v>
      </c>
      <c r="AT186" s="206" t="s">
        <v>214</v>
      </c>
      <c r="AU186" s="206" t="s">
        <v>81</v>
      </c>
      <c r="AY186" s="19" t="s">
        <v>212</v>
      </c>
      <c r="BE186" s="207">
        <f>IF(N186="základní",J186,0)</f>
        <v>0</v>
      </c>
      <c r="BF186" s="207">
        <f>IF(N186="snížená",J186,0)</f>
        <v>0</v>
      </c>
      <c r="BG186" s="207">
        <f>IF(N186="zákl. přenesená",J186,0)</f>
        <v>0</v>
      </c>
      <c r="BH186" s="207">
        <f>IF(N186="sníž. přenesená",J186,0)</f>
        <v>0</v>
      </c>
      <c r="BI186" s="207">
        <f>IF(N186="nulová",J186,0)</f>
        <v>0</v>
      </c>
      <c r="BJ186" s="19" t="s">
        <v>79</v>
      </c>
      <c r="BK186" s="207">
        <f>ROUND(I186*H186,2)</f>
        <v>0</v>
      </c>
      <c r="BL186" s="19" t="s">
        <v>93</v>
      </c>
      <c r="BM186" s="206" t="s">
        <v>595</v>
      </c>
    </row>
    <row r="187" spans="1:65" s="13" customFormat="1" ht="11.25">
      <c r="B187" s="212"/>
      <c r="C187" s="213"/>
      <c r="D187" s="208" t="s">
        <v>222</v>
      </c>
      <c r="E187" s="214" t="s">
        <v>21</v>
      </c>
      <c r="F187" s="215" t="s">
        <v>2900</v>
      </c>
      <c r="G187" s="213"/>
      <c r="H187" s="214" t="s">
        <v>21</v>
      </c>
      <c r="I187" s="216"/>
      <c r="J187" s="213"/>
      <c r="K187" s="213"/>
      <c r="L187" s="217"/>
      <c r="M187" s="218"/>
      <c r="N187" s="219"/>
      <c r="O187" s="219"/>
      <c r="P187" s="219"/>
      <c r="Q187" s="219"/>
      <c r="R187" s="219"/>
      <c r="S187" s="219"/>
      <c r="T187" s="220"/>
      <c r="AT187" s="221" t="s">
        <v>222</v>
      </c>
      <c r="AU187" s="221" t="s">
        <v>81</v>
      </c>
      <c r="AV187" s="13" t="s">
        <v>79</v>
      </c>
      <c r="AW187" s="13" t="s">
        <v>34</v>
      </c>
      <c r="AX187" s="13" t="s">
        <v>73</v>
      </c>
      <c r="AY187" s="221" t="s">
        <v>212</v>
      </c>
    </row>
    <row r="188" spans="1:65" s="14" customFormat="1" ht="11.25">
      <c r="B188" s="222"/>
      <c r="C188" s="223"/>
      <c r="D188" s="208" t="s">
        <v>222</v>
      </c>
      <c r="E188" s="224" t="s">
        <v>21</v>
      </c>
      <c r="F188" s="225" t="s">
        <v>2897</v>
      </c>
      <c r="G188" s="223"/>
      <c r="H188" s="226">
        <v>4.282</v>
      </c>
      <c r="I188" s="227"/>
      <c r="J188" s="223"/>
      <c r="K188" s="223"/>
      <c r="L188" s="228"/>
      <c r="M188" s="229"/>
      <c r="N188" s="230"/>
      <c r="O188" s="230"/>
      <c r="P188" s="230"/>
      <c r="Q188" s="230"/>
      <c r="R188" s="230"/>
      <c r="S188" s="230"/>
      <c r="T188" s="231"/>
      <c r="AT188" s="232" t="s">
        <v>222</v>
      </c>
      <c r="AU188" s="232" t="s">
        <v>81</v>
      </c>
      <c r="AV188" s="14" t="s">
        <v>81</v>
      </c>
      <c r="AW188" s="14" t="s">
        <v>34</v>
      </c>
      <c r="AX188" s="14" t="s">
        <v>73</v>
      </c>
      <c r="AY188" s="232" t="s">
        <v>212</v>
      </c>
    </row>
    <row r="189" spans="1:65" s="16" customFormat="1" ht="11.25">
      <c r="B189" s="244"/>
      <c r="C189" s="245"/>
      <c r="D189" s="208" t="s">
        <v>222</v>
      </c>
      <c r="E189" s="246" t="s">
        <v>21</v>
      </c>
      <c r="F189" s="247" t="s">
        <v>239</v>
      </c>
      <c r="G189" s="245"/>
      <c r="H189" s="248">
        <v>4.282</v>
      </c>
      <c r="I189" s="249"/>
      <c r="J189" s="245"/>
      <c r="K189" s="245"/>
      <c r="L189" s="250"/>
      <c r="M189" s="251"/>
      <c r="N189" s="252"/>
      <c r="O189" s="252"/>
      <c r="P189" s="252"/>
      <c r="Q189" s="252"/>
      <c r="R189" s="252"/>
      <c r="S189" s="252"/>
      <c r="T189" s="253"/>
      <c r="AT189" s="254" t="s">
        <v>222</v>
      </c>
      <c r="AU189" s="254" t="s">
        <v>81</v>
      </c>
      <c r="AV189" s="16" t="s">
        <v>93</v>
      </c>
      <c r="AW189" s="16" t="s">
        <v>34</v>
      </c>
      <c r="AX189" s="16" t="s">
        <v>79</v>
      </c>
      <c r="AY189" s="254" t="s">
        <v>212</v>
      </c>
    </row>
    <row r="190" spans="1:65" s="2" customFormat="1" ht="16.5" customHeight="1">
      <c r="A190" s="36"/>
      <c r="B190" s="37"/>
      <c r="C190" s="195" t="s">
        <v>416</v>
      </c>
      <c r="D190" s="195" t="s">
        <v>214</v>
      </c>
      <c r="E190" s="196" t="s">
        <v>2901</v>
      </c>
      <c r="F190" s="197" t="s">
        <v>2902</v>
      </c>
      <c r="G190" s="198" t="s">
        <v>306</v>
      </c>
      <c r="H190" s="199">
        <v>7.4999999999999997E-2</v>
      </c>
      <c r="I190" s="200"/>
      <c r="J190" s="201">
        <f>ROUND(I190*H190,2)</f>
        <v>0</v>
      </c>
      <c r="K190" s="197" t="s">
        <v>21</v>
      </c>
      <c r="L190" s="41"/>
      <c r="M190" s="202" t="s">
        <v>21</v>
      </c>
      <c r="N190" s="203" t="s">
        <v>44</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93</v>
      </c>
      <c r="AT190" s="206" t="s">
        <v>214</v>
      </c>
      <c r="AU190" s="206" t="s">
        <v>81</v>
      </c>
      <c r="AY190" s="19" t="s">
        <v>212</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93</v>
      </c>
      <c r="BM190" s="206" t="s">
        <v>607</v>
      </c>
    </row>
    <row r="191" spans="1:65" s="13" customFormat="1" ht="11.25">
      <c r="B191" s="212"/>
      <c r="C191" s="213"/>
      <c r="D191" s="208" t="s">
        <v>222</v>
      </c>
      <c r="E191" s="214" t="s">
        <v>21</v>
      </c>
      <c r="F191" s="215" t="s">
        <v>2903</v>
      </c>
      <c r="G191" s="213"/>
      <c r="H191" s="214" t="s">
        <v>21</v>
      </c>
      <c r="I191" s="216"/>
      <c r="J191" s="213"/>
      <c r="K191" s="213"/>
      <c r="L191" s="217"/>
      <c r="M191" s="218"/>
      <c r="N191" s="219"/>
      <c r="O191" s="219"/>
      <c r="P191" s="219"/>
      <c r="Q191" s="219"/>
      <c r="R191" s="219"/>
      <c r="S191" s="219"/>
      <c r="T191" s="220"/>
      <c r="AT191" s="221" t="s">
        <v>222</v>
      </c>
      <c r="AU191" s="221" t="s">
        <v>81</v>
      </c>
      <c r="AV191" s="13" t="s">
        <v>79</v>
      </c>
      <c r="AW191" s="13" t="s">
        <v>34</v>
      </c>
      <c r="AX191" s="13" t="s">
        <v>73</v>
      </c>
      <c r="AY191" s="221" t="s">
        <v>212</v>
      </c>
    </row>
    <row r="192" spans="1:65" s="14" customFormat="1" ht="11.25">
      <c r="B192" s="222"/>
      <c r="C192" s="223"/>
      <c r="D192" s="208" t="s">
        <v>222</v>
      </c>
      <c r="E192" s="224" t="s">
        <v>21</v>
      </c>
      <c r="F192" s="225" t="s">
        <v>2904</v>
      </c>
      <c r="G192" s="223"/>
      <c r="H192" s="226">
        <v>7.4999999999999997E-2</v>
      </c>
      <c r="I192" s="227"/>
      <c r="J192" s="223"/>
      <c r="K192" s="223"/>
      <c r="L192" s="228"/>
      <c r="M192" s="229"/>
      <c r="N192" s="230"/>
      <c r="O192" s="230"/>
      <c r="P192" s="230"/>
      <c r="Q192" s="230"/>
      <c r="R192" s="230"/>
      <c r="S192" s="230"/>
      <c r="T192" s="231"/>
      <c r="AT192" s="232" t="s">
        <v>222</v>
      </c>
      <c r="AU192" s="232" t="s">
        <v>81</v>
      </c>
      <c r="AV192" s="14" t="s">
        <v>81</v>
      </c>
      <c r="AW192" s="14" t="s">
        <v>34</v>
      </c>
      <c r="AX192" s="14" t="s">
        <v>73</v>
      </c>
      <c r="AY192" s="232" t="s">
        <v>212</v>
      </c>
    </row>
    <row r="193" spans="1:65" s="16" customFormat="1" ht="11.25">
      <c r="B193" s="244"/>
      <c r="C193" s="245"/>
      <c r="D193" s="208" t="s">
        <v>222</v>
      </c>
      <c r="E193" s="246" t="s">
        <v>21</v>
      </c>
      <c r="F193" s="247" t="s">
        <v>239</v>
      </c>
      <c r="G193" s="245"/>
      <c r="H193" s="248">
        <v>7.4999999999999997E-2</v>
      </c>
      <c r="I193" s="249"/>
      <c r="J193" s="245"/>
      <c r="K193" s="245"/>
      <c r="L193" s="250"/>
      <c r="M193" s="251"/>
      <c r="N193" s="252"/>
      <c r="O193" s="252"/>
      <c r="P193" s="252"/>
      <c r="Q193" s="252"/>
      <c r="R193" s="252"/>
      <c r="S193" s="252"/>
      <c r="T193" s="253"/>
      <c r="AT193" s="254" t="s">
        <v>222</v>
      </c>
      <c r="AU193" s="254" t="s">
        <v>81</v>
      </c>
      <c r="AV193" s="16" t="s">
        <v>93</v>
      </c>
      <c r="AW193" s="16" t="s">
        <v>34</v>
      </c>
      <c r="AX193" s="16" t="s">
        <v>79</v>
      </c>
      <c r="AY193" s="254" t="s">
        <v>212</v>
      </c>
    </row>
    <row r="194" spans="1:65" s="2" customFormat="1" ht="16.5" customHeight="1">
      <c r="A194" s="36"/>
      <c r="B194" s="37"/>
      <c r="C194" s="195" t="s">
        <v>422</v>
      </c>
      <c r="D194" s="195" t="s">
        <v>214</v>
      </c>
      <c r="E194" s="196" t="s">
        <v>2905</v>
      </c>
      <c r="F194" s="197" t="s">
        <v>2906</v>
      </c>
      <c r="G194" s="198" t="s">
        <v>217</v>
      </c>
      <c r="H194" s="199">
        <v>1.631</v>
      </c>
      <c r="I194" s="200"/>
      <c r="J194" s="201">
        <f>ROUND(I194*H194,2)</f>
        <v>0</v>
      </c>
      <c r="K194" s="197" t="s">
        <v>21</v>
      </c>
      <c r="L194" s="41"/>
      <c r="M194" s="202" t="s">
        <v>21</v>
      </c>
      <c r="N194" s="203" t="s">
        <v>44</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93</v>
      </c>
      <c r="AT194" s="206" t="s">
        <v>214</v>
      </c>
      <c r="AU194" s="206" t="s">
        <v>81</v>
      </c>
      <c r="AY194" s="19" t="s">
        <v>212</v>
      </c>
      <c r="BE194" s="207">
        <f>IF(N194="základní",J194,0)</f>
        <v>0</v>
      </c>
      <c r="BF194" s="207">
        <f>IF(N194="snížená",J194,0)</f>
        <v>0</v>
      </c>
      <c r="BG194" s="207">
        <f>IF(N194="zákl. přenesená",J194,0)</f>
        <v>0</v>
      </c>
      <c r="BH194" s="207">
        <f>IF(N194="sníž. přenesená",J194,0)</f>
        <v>0</v>
      </c>
      <c r="BI194" s="207">
        <f>IF(N194="nulová",J194,0)</f>
        <v>0</v>
      </c>
      <c r="BJ194" s="19" t="s">
        <v>79</v>
      </c>
      <c r="BK194" s="207">
        <f>ROUND(I194*H194,2)</f>
        <v>0</v>
      </c>
      <c r="BL194" s="19" t="s">
        <v>93</v>
      </c>
      <c r="BM194" s="206" t="s">
        <v>617</v>
      </c>
    </row>
    <row r="195" spans="1:65" s="13" customFormat="1" ht="11.25">
      <c r="B195" s="212"/>
      <c r="C195" s="213"/>
      <c r="D195" s="208" t="s">
        <v>222</v>
      </c>
      <c r="E195" s="214" t="s">
        <v>21</v>
      </c>
      <c r="F195" s="215" t="s">
        <v>2907</v>
      </c>
      <c r="G195" s="213"/>
      <c r="H195" s="214" t="s">
        <v>21</v>
      </c>
      <c r="I195" s="216"/>
      <c r="J195" s="213"/>
      <c r="K195" s="213"/>
      <c r="L195" s="217"/>
      <c r="M195" s="218"/>
      <c r="N195" s="219"/>
      <c r="O195" s="219"/>
      <c r="P195" s="219"/>
      <c r="Q195" s="219"/>
      <c r="R195" s="219"/>
      <c r="S195" s="219"/>
      <c r="T195" s="220"/>
      <c r="AT195" s="221" t="s">
        <v>222</v>
      </c>
      <c r="AU195" s="221" t="s">
        <v>81</v>
      </c>
      <c r="AV195" s="13" t="s">
        <v>79</v>
      </c>
      <c r="AW195" s="13" t="s">
        <v>34</v>
      </c>
      <c r="AX195" s="13" t="s">
        <v>73</v>
      </c>
      <c r="AY195" s="221" t="s">
        <v>212</v>
      </c>
    </row>
    <row r="196" spans="1:65" s="14" customFormat="1" ht="11.25">
      <c r="B196" s="222"/>
      <c r="C196" s="223"/>
      <c r="D196" s="208" t="s">
        <v>222</v>
      </c>
      <c r="E196" s="224" t="s">
        <v>21</v>
      </c>
      <c r="F196" s="225" t="s">
        <v>2908</v>
      </c>
      <c r="G196" s="223"/>
      <c r="H196" s="226">
        <v>1.631</v>
      </c>
      <c r="I196" s="227"/>
      <c r="J196" s="223"/>
      <c r="K196" s="223"/>
      <c r="L196" s="228"/>
      <c r="M196" s="229"/>
      <c r="N196" s="230"/>
      <c r="O196" s="230"/>
      <c r="P196" s="230"/>
      <c r="Q196" s="230"/>
      <c r="R196" s="230"/>
      <c r="S196" s="230"/>
      <c r="T196" s="231"/>
      <c r="AT196" s="232" t="s">
        <v>222</v>
      </c>
      <c r="AU196" s="232" t="s">
        <v>81</v>
      </c>
      <c r="AV196" s="14" t="s">
        <v>81</v>
      </c>
      <c r="AW196" s="14" t="s">
        <v>34</v>
      </c>
      <c r="AX196" s="14" t="s">
        <v>73</v>
      </c>
      <c r="AY196" s="232" t="s">
        <v>212</v>
      </c>
    </row>
    <row r="197" spans="1:65" s="16" customFormat="1" ht="11.25">
      <c r="B197" s="244"/>
      <c r="C197" s="245"/>
      <c r="D197" s="208" t="s">
        <v>222</v>
      </c>
      <c r="E197" s="246" t="s">
        <v>21</v>
      </c>
      <c r="F197" s="247" t="s">
        <v>239</v>
      </c>
      <c r="G197" s="245"/>
      <c r="H197" s="248">
        <v>1.631</v>
      </c>
      <c r="I197" s="249"/>
      <c r="J197" s="245"/>
      <c r="K197" s="245"/>
      <c r="L197" s="250"/>
      <c r="M197" s="251"/>
      <c r="N197" s="252"/>
      <c r="O197" s="252"/>
      <c r="P197" s="252"/>
      <c r="Q197" s="252"/>
      <c r="R197" s="252"/>
      <c r="S197" s="252"/>
      <c r="T197" s="253"/>
      <c r="AT197" s="254" t="s">
        <v>222</v>
      </c>
      <c r="AU197" s="254" t="s">
        <v>81</v>
      </c>
      <c r="AV197" s="16" t="s">
        <v>93</v>
      </c>
      <c r="AW197" s="16" t="s">
        <v>34</v>
      </c>
      <c r="AX197" s="16" t="s">
        <v>79</v>
      </c>
      <c r="AY197" s="254" t="s">
        <v>212</v>
      </c>
    </row>
    <row r="198" spans="1:65" s="2" customFormat="1" ht="16.5" customHeight="1">
      <c r="A198" s="36"/>
      <c r="B198" s="37"/>
      <c r="C198" s="195" t="s">
        <v>427</v>
      </c>
      <c r="D198" s="195" t="s">
        <v>214</v>
      </c>
      <c r="E198" s="196" t="s">
        <v>423</v>
      </c>
      <c r="F198" s="197" t="s">
        <v>2909</v>
      </c>
      <c r="G198" s="198" t="s">
        <v>150</v>
      </c>
      <c r="H198" s="199">
        <v>3.2349999999999999</v>
      </c>
      <c r="I198" s="200"/>
      <c r="J198" s="201">
        <f>ROUND(I198*H198,2)</f>
        <v>0</v>
      </c>
      <c r="K198" s="197" t="s">
        <v>21</v>
      </c>
      <c r="L198" s="41"/>
      <c r="M198" s="202" t="s">
        <v>21</v>
      </c>
      <c r="N198" s="203" t="s">
        <v>44</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93</v>
      </c>
      <c r="AT198" s="206" t="s">
        <v>214</v>
      </c>
      <c r="AU198" s="206" t="s">
        <v>81</v>
      </c>
      <c r="AY198" s="19" t="s">
        <v>212</v>
      </c>
      <c r="BE198" s="207">
        <f>IF(N198="základní",J198,0)</f>
        <v>0</v>
      </c>
      <c r="BF198" s="207">
        <f>IF(N198="snížená",J198,0)</f>
        <v>0</v>
      </c>
      <c r="BG198" s="207">
        <f>IF(N198="zákl. přenesená",J198,0)</f>
        <v>0</v>
      </c>
      <c r="BH198" s="207">
        <f>IF(N198="sníž. přenesená",J198,0)</f>
        <v>0</v>
      </c>
      <c r="BI198" s="207">
        <f>IF(N198="nulová",J198,0)</f>
        <v>0</v>
      </c>
      <c r="BJ198" s="19" t="s">
        <v>79</v>
      </c>
      <c r="BK198" s="207">
        <f>ROUND(I198*H198,2)</f>
        <v>0</v>
      </c>
      <c r="BL198" s="19" t="s">
        <v>93</v>
      </c>
      <c r="BM198" s="206" t="s">
        <v>631</v>
      </c>
    </row>
    <row r="199" spans="1:65" s="13" customFormat="1" ht="11.25">
      <c r="B199" s="212"/>
      <c r="C199" s="213"/>
      <c r="D199" s="208" t="s">
        <v>222</v>
      </c>
      <c r="E199" s="214" t="s">
        <v>21</v>
      </c>
      <c r="F199" s="215" t="s">
        <v>2910</v>
      </c>
      <c r="G199" s="213"/>
      <c r="H199" s="214" t="s">
        <v>21</v>
      </c>
      <c r="I199" s="216"/>
      <c r="J199" s="213"/>
      <c r="K199" s="213"/>
      <c r="L199" s="217"/>
      <c r="M199" s="218"/>
      <c r="N199" s="219"/>
      <c r="O199" s="219"/>
      <c r="P199" s="219"/>
      <c r="Q199" s="219"/>
      <c r="R199" s="219"/>
      <c r="S199" s="219"/>
      <c r="T199" s="220"/>
      <c r="AT199" s="221" t="s">
        <v>222</v>
      </c>
      <c r="AU199" s="221" t="s">
        <v>81</v>
      </c>
      <c r="AV199" s="13" t="s">
        <v>79</v>
      </c>
      <c r="AW199" s="13" t="s">
        <v>34</v>
      </c>
      <c r="AX199" s="13" t="s">
        <v>73</v>
      </c>
      <c r="AY199" s="221" t="s">
        <v>212</v>
      </c>
    </row>
    <row r="200" spans="1:65" s="14" customFormat="1" ht="11.25">
      <c r="B200" s="222"/>
      <c r="C200" s="223"/>
      <c r="D200" s="208" t="s">
        <v>222</v>
      </c>
      <c r="E200" s="224" t="s">
        <v>21</v>
      </c>
      <c r="F200" s="225" t="s">
        <v>2911</v>
      </c>
      <c r="G200" s="223"/>
      <c r="H200" s="226">
        <v>3.2349999999999999</v>
      </c>
      <c r="I200" s="227"/>
      <c r="J200" s="223"/>
      <c r="K200" s="223"/>
      <c r="L200" s="228"/>
      <c r="M200" s="229"/>
      <c r="N200" s="230"/>
      <c r="O200" s="230"/>
      <c r="P200" s="230"/>
      <c r="Q200" s="230"/>
      <c r="R200" s="230"/>
      <c r="S200" s="230"/>
      <c r="T200" s="231"/>
      <c r="AT200" s="232" t="s">
        <v>222</v>
      </c>
      <c r="AU200" s="232" t="s">
        <v>81</v>
      </c>
      <c r="AV200" s="14" t="s">
        <v>81</v>
      </c>
      <c r="AW200" s="14" t="s">
        <v>34</v>
      </c>
      <c r="AX200" s="14" t="s">
        <v>73</v>
      </c>
      <c r="AY200" s="232" t="s">
        <v>212</v>
      </c>
    </row>
    <row r="201" spans="1:65" s="16" customFormat="1" ht="11.25">
      <c r="B201" s="244"/>
      <c r="C201" s="245"/>
      <c r="D201" s="208" t="s">
        <v>222</v>
      </c>
      <c r="E201" s="246" t="s">
        <v>21</v>
      </c>
      <c r="F201" s="247" t="s">
        <v>239</v>
      </c>
      <c r="G201" s="245"/>
      <c r="H201" s="248">
        <v>3.2349999999999999</v>
      </c>
      <c r="I201" s="249"/>
      <c r="J201" s="245"/>
      <c r="K201" s="245"/>
      <c r="L201" s="250"/>
      <c r="M201" s="251"/>
      <c r="N201" s="252"/>
      <c r="O201" s="252"/>
      <c r="P201" s="252"/>
      <c r="Q201" s="252"/>
      <c r="R201" s="252"/>
      <c r="S201" s="252"/>
      <c r="T201" s="253"/>
      <c r="AT201" s="254" t="s">
        <v>222</v>
      </c>
      <c r="AU201" s="254" t="s">
        <v>81</v>
      </c>
      <c r="AV201" s="16" t="s">
        <v>93</v>
      </c>
      <c r="AW201" s="16" t="s">
        <v>34</v>
      </c>
      <c r="AX201" s="16" t="s">
        <v>79</v>
      </c>
      <c r="AY201" s="254" t="s">
        <v>212</v>
      </c>
    </row>
    <row r="202" spans="1:65" s="2" customFormat="1" ht="16.5" customHeight="1">
      <c r="A202" s="36"/>
      <c r="B202" s="37"/>
      <c r="C202" s="195" t="s">
        <v>432</v>
      </c>
      <c r="D202" s="195" t="s">
        <v>214</v>
      </c>
      <c r="E202" s="196" t="s">
        <v>428</v>
      </c>
      <c r="F202" s="197" t="s">
        <v>2912</v>
      </c>
      <c r="G202" s="198" t="s">
        <v>150</v>
      </c>
      <c r="H202" s="199">
        <v>3.2349999999999999</v>
      </c>
      <c r="I202" s="200"/>
      <c r="J202" s="201">
        <f>ROUND(I202*H202,2)</f>
        <v>0</v>
      </c>
      <c r="K202" s="197" t="s">
        <v>21</v>
      </c>
      <c r="L202" s="41"/>
      <c r="M202" s="202" t="s">
        <v>21</v>
      </c>
      <c r="N202" s="203" t="s">
        <v>44</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93</v>
      </c>
      <c r="AT202" s="206" t="s">
        <v>214</v>
      </c>
      <c r="AU202" s="206" t="s">
        <v>81</v>
      </c>
      <c r="AY202" s="19" t="s">
        <v>212</v>
      </c>
      <c r="BE202" s="207">
        <f>IF(N202="základní",J202,0)</f>
        <v>0</v>
      </c>
      <c r="BF202" s="207">
        <f>IF(N202="snížená",J202,0)</f>
        <v>0</v>
      </c>
      <c r="BG202" s="207">
        <f>IF(N202="zákl. přenesená",J202,0)</f>
        <v>0</v>
      </c>
      <c r="BH202" s="207">
        <f>IF(N202="sníž. přenesená",J202,0)</f>
        <v>0</v>
      </c>
      <c r="BI202" s="207">
        <f>IF(N202="nulová",J202,0)</f>
        <v>0</v>
      </c>
      <c r="BJ202" s="19" t="s">
        <v>79</v>
      </c>
      <c r="BK202" s="207">
        <f>ROUND(I202*H202,2)</f>
        <v>0</v>
      </c>
      <c r="BL202" s="19" t="s">
        <v>93</v>
      </c>
      <c r="BM202" s="206" t="s">
        <v>646</v>
      </c>
    </row>
    <row r="203" spans="1:65" s="12" customFormat="1" ht="22.9" customHeight="1">
      <c r="B203" s="179"/>
      <c r="C203" s="180"/>
      <c r="D203" s="181" t="s">
        <v>72</v>
      </c>
      <c r="E203" s="193" t="s">
        <v>88</v>
      </c>
      <c r="F203" s="193" t="s">
        <v>2913</v>
      </c>
      <c r="G203" s="180"/>
      <c r="H203" s="180"/>
      <c r="I203" s="183"/>
      <c r="J203" s="194">
        <f>BK203</f>
        <v>0</v>
      </c>
      <c r="K203" s="180"/>
      <c r="L203" s="185"/>
      <c r="M203" s="186"/>
      <c r="N203" s="187"/>
      <c r="O203" s="187"/>
      <c r="P203" s="188">
        <f>SUM(P204:P217)</f>
        <v>0</v>
      </c>
      <c r="Q203" s="187"/>
      <c r="R203" s="188">
        <f>SUM(R204:R217)</f>
        <v>0</v>
      </c>
      <c r="S203" s="187"/>
      <c r="T203" s="189">
        <f>SUM(T204:T217)</f>
        <v>0</v>
      </c>
      <c r="AR203" s="190" t="s">
        <v>79</v>
      </c>
      <c r="AT203" s="191" t="s">
        <v>72</v>
      </c>
      <c r="AU203" s="191" t="s">
        <v>79</v>
      </c>
      <c r="AY203" s="190" t="s">
        <v>212</v>
      </c>
      <c r="BK203" s="192">
        <f>SUM(BK204:BK217)</f>
        <v>0</v>
      </c>
    </row>
    <row r="204" spans="1:65" s="2" customFormat="1" ht="16.5" customHeight="1">
      <c r="A204" s="36"/>
      <c r="B204" s="37"/>
      <c r="C204" s="195" t="s">
        <v>438</v>
      </c>
      <c r="D204" s="195" t="s">
        <v>214</v>
      </c>
      <c r="E204" s="196" t="s">
        <v>2914</v>
      </c>
      <c r="F204" s="197" t="s">
        <v>2915</v>
      </c>
      <c r="G204" s="198" t="s">
        <v>217</v>
      </c>
      <c r="H204" s="199">
        <v>1.6479999999999999</v>
      </c>
      <c r="I204" s="200"/>
      <c r="J204" s="201">
        <f>ROUND(I204*H204,2)</f>
        <v>0</v>
      </c>
      <c r="K204" s="197" t="s">
        <v>21</v>
      </c>
      <c r="L204" s="41"/>
      <c r="M204" s="202" t="s">
        <v>21</v>
      </c>
      <c r="N204" s="203" t="s">
        <v>44</v>
      </c>
      <c r="O204" s="66"/>
      <c r="P204" s="204">
        <f>O204*H204</f>
        <v>0</v>
      </c>
      <c r="Q204" s="204">
        <v>0</v>
      </c>
      <c r="R204" s="204">
        <f>Q204*H204</f>
        <v>0</v>
      </c>
      <c r="S204" s="204">
        <v>0</v>
      </c>
      <c r="T204" s="205">
        <f>S204*H204</f>
        <v>0</v>
      </c>
      <c r="U204" s="36"/>
      <c r="V204" s="36"/>
      <c r="W204" s="36"/>
      <c r="X204" s="36"/>
      <c r="Y204" s="36"/>
      <c r="Z204" s="36"/>
      <c r="AA204" s="36"/>
      <c r="AB204" s="36"/>
      <c r="AC204" s="36"/>
      <c r="AD204" s="36"/>
      <c r="AE204" s="36"/>
      <c r="AR204" s="206" t="s">
        <v>93</v>
      </c>
      <c r="AT204" s="206" t="s">
        <v>214</v>
      </c>
      <c r="AU204" s="206" t="s">
        <v>81</v>
      </c>
      <c r="AY204" s="19" t="s">
        <v>212</v>
      </c>
      <c r="BE204" s="207">
        <f>IF(N204="základní",J204,0)</f>
        <v>0</v>
      </c>
      <c r="BF204" s="207">
        <f>IF(N204="snížená",J204,0)</f>
        <v>0</v>
      </c>
      <c r="BG204" s="207">
        <f>IF(N204="zákl. přenesená",J204,0)</f>
        <v>0</v>
      </c>
      <c r="BH204" s="207">
        <f>IF(N204="sníž. přenesená",J204,0)</f>
        <v>0</v>
      </c>
      <c r="BI204" s="207">
        <f>IF(N204="nulová",J204,0)</f>
        <v>0</v>
      </c>
      <c r="BJ204" s="19" t="s">
        <v>79</v>
      </c>
      <c r="BK204" s="207">
        <f>ROUND(I204*H204,2)</f>
        <v>0</v>
      </c>
      <c r="BL204" s="19" t="s">
        <v>93</v>
      </c>
      <c r="BM204" s="206" t="s">
        <v>658</v>
      </c>
    </row>
    <row r="205" spans="1:65" s="13" customFormat="1" ht="11.25">
      <c r="B205" s="212"/>
      <c r="C205" s="213"/>
      <c r="D205" s="208" t="s">
        <v>222</v>
      </c>
      <c r="E205" s="214" t="s">
        <v>21</v>
      </c>
      <c r="F205" s="215" t="s">
        <v>2916</v>
      </c>
      <c r="G205" s="213"/>
      <c r="H205" s="214" t="s">
        <v>21</v>
      </c>
      <c r="I205" s="216"/>
      <c r="J205" s="213"/>
      <c r="K205" s="213"/>
      <c r="L205" s="217"/>
      <c r="M205" s="218"/>
      <c r="N205" s="219"/>
      <c r="O205" s="219"/>
      <c r="P205" s="219"/>
      <c r="Q205" s="219"/>
      <c r="R205" s="219"/>
      <c r="S205" s="219"/>
      <c r="T205" s="220"/>
      <c r="AT205" s="221" t="s">
        <v>222</v>
      </c>
      <c r="AU205" s="221" t="s">
        <v>81</v>
      </c>
      <c r="AV205" s="13" t="s">
        <v>79</v>
      </c>
      <c r="AW205" s="13" t="s">
        <v>34</v>
      </c>
      <c r="AX205" s="13" t="s">
        <v>73</v>
      </c>
      <c r="AY205" s="221" t="s">
        <v>212</v>
      </c>
    </row>
    <row r="206" spans="1:65" s="14" customFormat="1" ht="11.25">
      <c r="B206" s="222"/>
      <c r="C206" s="223"/>
      <c r="D206" s="208" t="s">
        <v>222</v>
      </c>
      <c r="E206" s="224" t="s">
        <v>21</v>
      </c>
      <c r="F206" s="225" t="s">
        <v>2917</v>
      </c>
      <c r="G206" s="223"/>
      <c r="H206" s="226">
        <v>1.6479999999999999</v>
      </c>
      <c r="I206" s="227"/>
      <c r="J206" s="223"/>
      <c r="K206" s="223"/>
      <c r="L206" s="228"/>
      <c r="M206" s="229"/>
      <c r="N206" s="230"/>
      <c r="O206" s="230"/>
      <c r="P206" s="230"/>
      <c r="Q206" s="230"/>
      <c r="R206" s="230"/>
      <c r="S206" s="230"/>
      <c r="T206" s="231"/>
      <c r="AT206" s="232" t="s">
        <v>222</v>
      </c>
      <c r="AU206" s="232" t="s">
        <v>81</v>
      </c>
      <c r="AV206" s="14" t="s">
        <v>81</v>
      </c>
      <c r="AW206" s="14" t="s">
        <v>34</v>
      </c>
      <c r="AX206" s="14" t="s">
        <v>73</v>
      </c>
      <c r="AY206" s="232" t="s">
        <v>212</v>
      </c>
    </row>
    <row r="207" spans="1:65" s="16" customFormat="1" ht="11.25">
      <c r="B207" s="244"/>
      <c r="C207" s="245"/>
      <c r="D207" s="208" t="s">
        <v>222</v>
      </c>
      <c r="E207" s="246" t="s">
        <v>21</v>
      </c>
      <c r="F207" s="247" t="s">
        <v>239</v>
      </c>
      <c r="G207" s="245"/>
      <c r="H207" s="248">
        <v>1.6479999999999999</v>
      </c>
      <c r="I207" s="249"/>
      <c r="J207" s="245"/>
      <c r="K207" s="245"/>
      <c r="L207" s="250"/>
      <c r="M207" s="251"/>
      <c r="N207" s="252"/>
      <c r="O207" s="252"/>
      <c r="P207" s="252"/>
      <c r="Q207" s="252"/>
      <c r="R207" s="252"/>
      <c r="S207" s="252"/>
      <c r="T207" s="253"/>
      <c r="AT207" s="254" t="s">
        <v>222</v>
      </c>
      <c r="AU207" s="254" t="s">
        <v>81</v>
      </c>
      <c r="AV207" s="16" t="s">
        <v>93</v>
      </c>
      <c r="AW207" s="16" t="s">
        <v>34</v>
      </c>
      <c r="AX207" s="16" t="s">
        <v>79</v>
      </c>
      <c r="AY207" s="254" t="s">
        <v>212</v>
      </c>
    </row>
    <row r="208" spans="1:65" s="2" customFormat="1" ht="16.5" customHeight="1">
      <c r="A208" s="36"/>
      <c r="B208" s="37"/>
      <c r="C208" s="195" t="s">
        <v>445</v>
      </c>
      <c r="D208" s="195" t="s">
        <v>214</v>
      </c>
      <c r="E208" s="196" t="s">
        <v>487</v>
      </c>
      <c r="F208" s="197" t="s">
        <v>2918</v>
      </c>
      <c r="G208" s="198" t="s">
        <v>150</v>
      </c>
      <c r="H208" s="199">
        <v>15.75</v>
      </c>
      <c r="I208" s="200"/>
      <c r="J208" s="201">
        <f>ROUND(I208*H208,2)</f>
        <v>0</v>
      </c>
      <c r="K208" s="197" t="s">
        <v>21</v>
      </c>
      <c r="L208" s="41"/>
      <c r="M208" s="202" t="s">
        <v>21</v>
      </c>
      <c r="N208" s="203" t="s">
        <v>44</v>
      </c>
      <c r="O208" s="66"/>
      <c r="P208" s="204">
        <f>O208*H208</f>
        <v>0</v>
      </c>
      <c r="Q208" s="204">
        <v>0</v>
      </c>
      <c r="R208" s="204">
        <f>Q208*H208</f>
        <v>0</v>
      </c>
      <c r="S208" s="204">
        <v>0</v>
      </c>
      <c r="T208" s="205">
        <f>S208*H208</f>
        <v>0</v>
      </c>
      <c r="U208" s="36"/>
      <c r="V208" s="36"/>
      <c r="W208" s="36"/>
      <c r="X208" s="36"/>
      <c r="Y208" s="36"/>
      <c r="Z208" s="36"/>
      <c r="AA208" s="36"/>
      <c r="AB208" s="36"/>
      <c r="AC208" s="36"/>
      <c r="AD208" s="36"/>
      <c r="AE208" s="36"/>
      <c r="AR208" s="206" t="s">
        <v>93</v>
      </c>
      <c r="AT208" s="206" t="s">
        <v>214</v>
      </c>
      <c r="AU208" s="206" t="s">
        <v>81</v>
      </c>
      <c r="AY208" s="19" t="s">
        <v>212</v>
      </c>
      <c r="BE208" s="207">
        <f>IF(N208="základní",J208,0)</f>
        <v>0</v>
      </c>
      <c r="BF208" s="207">
        <f>IF(N208="snížená",J208,0)</f>
        <v>0</v>
      </c>
      <c r="BG208" s="207">
        <f>IF(N208="zákl. přenesená",J208,0)</f>
        <v>0</v>
      </c>
      <c r="BH208" s="207">
        <f>IF(N208="sníž. přenesená",J208,0)</f>
        <v>0</v>
      </c>
      <c r="BI208" s="207">
        <f>IF(N208="nulová",J208,0)</f>
        <v>0</v>
      </c>
      <c r="BJ208" s="19" t="s">
        <v>79</v>
      </c>
      <c r="BK208" s="207">
        <f>ROUND(I208*H208,2)</f>
        <v>0</v>
      </c>
      <c r="BL208" s="19" t="s">
        <v>93</v>
      </c>
      <c r="BM208" s="206" t="s">
        <v>672</v>
      </c>
    </row>
    <row r="209" spans="1:65" s="13" customFormat="1" ht="11.25">
      <c r="B209" s="212"/>
      <c r="C209" s="213"/>
      <c r="D209" s="208" t="s">
        <v>222</v>
      </c>
      <c r="E209" s="214" t="s">
        <v>21</v>
      </c>
      <c r="F209" s="215" t="s">
        <v>2919</v>
      </c>
      <c r="G209" s="213"/>
      <c r="H209" s="214" t="s">
        <v>21</v>
      </c>
      <c r="I209" s="216"/>
      <c r="J209" s="213"/>
      <c r="K209" s="213"/>
      <c r="L209" s="217"/>
      <c r="M209" s="218"/>
      <c r="N209" s="219"/>
      <c r="O209" s="219"/>
      <c r="P209" s="219"/>
      <c r="Q209" s="219"/>
      <c r="R209" s="219"/>
      <c r="S209" s="219"/>
      <c r="T209" s="220"/>
      <c r="AT209" s="221" t="s">
        <v>222</v>
      </c>
      <c r="AU209" s="221" t="s">
        <v>81</v>
      </c>
      <c r="AV209" s="13" t="s">
        <v>79</v>
      </c>
      <c r="AW209" s="13" t="s">
        <v>34</v>
      </c>
      <c r="AX209" s="13" t="s">
        <v>73</v>
      </c>
      <c r="AY209" s="221" t="s">
        <v>212</v>
      </c>
    </row>
    <row r="210" spans="1:65" s="14" customFormat="1" ht="11.25">
      <c r="B210" s="222"/>
      <c r="C210" s="223"/>
      <c r="D210" s="208" t="s">
        <v>222</v>
      </c>
      <c r="E210" s="224" t="s">
        <v>21</v>
      </c>
      <c r="F210" s="225" t="s">
        <v>2920</v>
      </c>
      <c r="G210" s="223"/>
      <c r="H210" s="226">
        <v>15.75</v>
      </c>
      <c r="I210" s="227"/>
      <c r="J210" s="223"/>
      <c r="K210" s="223"/>
      <c r="L210" s="228"/>
      <c r="M210" s="229"/>
      <c r="N210" s="230"/>
      <c r="O210" s="230"/>
      <c r="P210" s="230"/>
      <c r="Q210" s="230"/>
      <c r="R210" s="230"/>
      <c r="S210" s="230"/>
      <c r="T210" s="231"/>
      <c r="AT210" s="232" t="s">
        <v>222</v>
      </c>
      <c r="AU210" s="232" t="s">
        <v>81</v>
      </c>
      <c r="AV210" s="14" t="s">
        <v>81</v>
      </c>
      <c r="AW210" s="14" t="s">
        <v>34</v>
      </c>
      <c r="AX210" s="14" t="s">
        <v>73</v>
      </c>
      <c r="AY210" s="232" t="s">
        <v>212</v>
      </c>
    </row>
    <row r="211" spans="1:65" s="16" customFormat="1" ht="11.25">
      <c r="B211" s="244"/>
      <c r="C211" s="245"/>
      <c r="D211" s="208" t="s">
        <v>222</v>
      </c>
      <c r="E211" s="246" t="s">
        <v>21</v>
      </c>
      <c r="F211" s="247" t="s">
        <v>239</v>
      </c>
      <c r="G211" s="245"/>
      <c r="H211" s="248">
        <v>15.75</v>
      </c>
      <c r="I211" s="249"/>
      <c r="J211" s="245"/>
      <c r="K211" s="245"/>
      <c r="L211" s="250"/>
      <c r="M211" s="251"/>
      <c r="N211" s="252"/>
      <c r="O211" s="252"/>
      <c r="P211" s="252"/>
      <c r="Q211" s="252"/>
      <c r="R211" s="252"/>
      <c r="S211" s="252"/>
      <c r="T211" s="253"/>
      <c r="AT211" s="254" t="s">
        <v>222</v>
      </c>
      <c r="AU211" s="254" t="s">
        <v>81</v>
      </c>
      <c r="AV211" s="16" t="s">
        <v>93</v>
      </c>
      <c r="AW211" s="16" t="s">
        <v>34</v>
      </c>
      <c r="AX211" s="16" t="s">
        <v>79</v>
      </c>
      <c r="AY211" s="254" t="s">
        <v>212</v>
      </c>
    </row>
    <row r="212" spans="1:65" s="2" customFormat="1" ht="16.5" customHeight="1">
      <c r="A212" s="36"/>
      <c r="B212" s="37"/>
      <c r="C212" s="195" t="s">
        <v>451</v>
      </c>
      <c r="D212" s="195" t="s">
        <v>214</v>
      </c>
      <c r="E212" s="196" t="s">
        <v>496</v>
      </c>
      <c r="F212" s="197" t="s">
        <v>2921</v>
      </c>
      <c r="G212" s="198" t="s">
        <v>150</v>
      </c>
      <c r="H212" s="199">
        <v>15.75</v>
      </c>
      <c r="I212" s="200"/>
      <c r="J212" s="201">
        <f>ROUND(I212*H212,2)</f>
        <v>0</v>
      </c>
      <c r="K212" s="197" t="s">
        <v>21</v>
      </c>
      <c r="L212" s="41"/>
      <c r="M212" s="202" t="s">
        <v>21</v>
      </c>
      <c r="N212" s="203" t="s">
        <v>44</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93</v>
      </c>
      <c r="AT212" s="206" t="s">
        <v>214</v>
      </c>
      <c r="AU212" s="206" t="s">
        <v>81</v>
      </c>
      <c r="AY212" s="19" t="s">
        <v>212</v>
      </c>
      <c r="BE212" s="207">
        <f>IF(N212="základní",J212,0)</f>
        <v>0</v>
      </c>
      <c r="BF212" s="207">
        <f>IF(N212="snížená",J212,0)</f>
        <v>0</v>
      </c>
      <c r="BG212" s="207">
        <f>IF(N212="zákl. přenesená",J212,0)</f>
        <v>0</v>
      </c>
      <c r="BH212" s="207">
        <f>IF(N212="sníž. přenesená",J212,0)</f>
        <v>0</v>
      </c>
      <c r="BI212" s="207">
        <f>IF(N212="nulová",J212,0)</f>
        <v>0</v>
      </c>
      <c r="BJ212" s="19" t="s">
        <v>79</v>
      </c>
      <c r="BK212" s="207">
        <f>ROUND(I212*H212,2)</f>
        <v>0</v>
      </c>
      <c r="BL212" s="19" t="s">
        <v>93</v>
      </c>
      <c r="BM212" s="206" t="s">
        <v>683</v>
      </c>
    </row>
    <row r="213" spans="1:65" s="2" customFormat="1" ht="16.5" customHeight="1">
      <c r="A213" s="36"/>
      <c r="B213" s="37"/>
      <c r="C213" s="195" t="s">
        <v>456</v>
      </c>
      <c r="D213" s="195" t="s">
        <v>214</v>
      </c>
      <c r="E213" s="196" t="s">
        <v>2922</v>
      </c>
      <c r="F213" s="197" t="s">
        <v>2923</v>
      </c>
      <c r="G213" s="198" t="s">
        <v>146</v>
      </c>
      <c r="H213" s="199">
        <v>10.8</v>
      </c>
      <c r="I213" s="200"/>
      <c r="J213" s="201">
        <f>ROUND(I213*H213,2)</f>
        <v>0</v>
      </c>
      <c r="K213" s="197" t="s">
        <v>21</v>
      </c>
      <c r="L213" s="41"/>
      <c r="M213" s="202" t="s">
        <v>21</v>
      </c>
      <c r="N213" s="203" t="s">
        <v>44</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93</v>
      </c>
      <c r="AT213" s="206" t="s">
        <v>214</v>
      </c>
      <c r="AU213" s="206" t="s">
        <v>81</v>
      </c>
      <c r="AY213" s="19" t="s">
        <v>212</v>
      </c>
      <c r="BE213" s="207">
        <f>IF(N213="základní",J213,0)</f>
        <v>0</v>
      </c>
      <c r="BF213" s="207">
        <f>IF(N213="snížená",J213,0)</f>
        <v>0</v>
      </c>
      <c r="BG213" s="207">
        <f>IF(N213="zákl. přenesená",J213,0)</f>
        <v>0</v>
      </c>
      <c r="BH213" s="207">
        <f>IF(N213="sníž. přenesená",J213,0)</f>
        <v>0</v>
      </c>
      <c r="BI213" s="207">
        <f>IF(N213="nulová",J213,0)</f>
        <v>0</v>
      </c>
      <c r="BJ213" s="19" t="s">
        <v>79</v>
      </c>
      <c r="BK213" s="207">
        <f>ROUND(I213*H213,2)</f>
        <v>0</v>
      </c>
      <c r="BL213" s="19" t="s">
        <v>93</v>
      </c>
      <c r="BM213" s="206" t="s">
        <v>706</v>
      </c>
    </row>
    <row r="214" spans="1:65" s="13" customFormat="1" ht="11.25">
      <c r="B214" s="212"/>
      <c r="C214" s="213"/>
      <c r="D214" s="208" t="s">
        <v>222</v>
      </c>
      <c r="E214" s="214" t="s">
        <v>21</v>
      </c>
      <c r="F214" s="215" t="s">
        <v>2924</v>
      </c>
      <c r="G214" s="213"/>
      <c r="H214" s="214" t="s">
        <v>21</v>
      </c>
      <c r="I214" s="216"/>
      <c r="J214" s="213"/>
      <c r="K214" s="213"/>
      <c r="L214" s="217"/>
      <c r="M214" s="218"/>
      <c r="N214" s="219"/>
      <c r="O214" s="219"/>
      <c r="P214" s="219"/>
      <c r="Q214" s="219"/>
      <c r="R214" s="219"/>
      <c r="S214" s="219"/>
      <c r="T214" s="220"/>
      <c r="AT214" s="221" t="s">
        <v>222</v>
      </c>
      <c r="AU214" s="221" t="s">
        <v>81</v>
      </c>
      <c r="AV214" s="13" t="s">
        <v>79</v>
      </c>
      <c r="AW214" s="13" t="s">
        <v>34</v>
      </c>
      <c r="AX214" s="13" t="s">
        <v>73</v>
      </c>
      <c r="AY214" s="221" t="s">
        <v>212</v>
      </c>
    </row>
    <row r="215" spans="1:65" s="14" customFormat="1" ht="11.25">
      <c r="B215" s="222"/>
      <c r="C215" s="223"/>
      <c r="D215" s="208" t="s">
        <v>222</v>
      </c>
      <c r="E215" s="224" t="s">
        <v>21</v>
      </c>
      <c r="F215" s="225" t="s">
        <v>2925</v>
      </c>
      <c r="G215" s="223"/>
      <c r="H215" s="226">
        <v>10.8</v>
      </c>
      <c r="I215" s="227"/>
      <c r="J215" s="223"/>
      <c r="K215" s="223"/>
      <c r="L215" s="228"/>
      <c r="M215" s="229"/>
      <c r="N215" s="230"/>
      <c r="O215" s="230"/>
      <c r="P215" s="230"/>
      <c r="Q215" s="230"/>
      <c r="R215" s="230"/>
      <c r="S215" s="230"/>
      <c r="T215" s="231"/>
      <c r="AT215" s="232" t="s">
        <v>222</v>
      </c>
      <c r="AU215" s="232" t="s">
        <v>81</v>
      </c>
      <c r="AV215" s="14" t="s">
        <v>81</v>
      </c>
      <c r="AW215" s="14" t="s">
        <v>34</v>
      </c>
      <c r="AX215" s="14" t="s">
        <v>73</v>
      </c>
      <c r="AY215" s="232" t="s">
        <v>212</v>
      </c>
    </row>
    <row r="216" spans="1:65" s="16" customFormat="1" ht="11.25">
      <c r="B216" s="244"/>
      <c r="C216" s="245"/>
      <c r="D216" s="208" t="s">
        <v>222</v>
      </c>
      <c r="E216" s="246" t="s">
        <v>21</v>
      </c>
      <c r="F216" s="247" t="s">
        <v>239</v>
      </c>
      <c r="G216" s="245"/>
      <c r="H216" s="248">
        <v>10.8</v>
      </c>
      <c r="I216" s="249"/>
      <c r="J216" s="245"/>
      <c r="K216" s="245"/>
      <c r="L216" s="250"/>
      <c r="M216" s="251"/>
      <c r="N216" s="252"/>
      <c r="O216" s="252"/>
      <c r="P216" s="252"/>
      <c r="Q216" s="252"/>
      <c r="R216" s="252"/>
      <c r="S216" s="252"/>
      <c r="T216" s="253"/>
      <c r="AT216" s="254" t="s">
        <v>222</v>
      </c>
      <c r="AU216" s="254" t="s">
        <v>81</v>
      </c>
      <c r="AV216" s="16" t="s">
        <v>93</v>
      </c>
      <c r="AW216" s="16" t="s">
        <v>34</v>
      </c>
      <c r="AX216" s="16" t="s">
        <v>79</v>
      </c>
      <c r="AY216" s="254" t="s">
        <v>212</v>
      </c>
    </row>
    <row r="217" spans="1:65" s="2" customFormat="1" ht="16.5" customHeight="1">
      <c r="A217" s="36"/>
      <c r="B217" s="37"/>
      <c r="C217" s="255" t="s">
        <v>462</v>
      </c>
      <c r="D217" s="255" t="s">
        <v>328</v>
      </c>
      <c r="E217" s="256" t="s">
        <v>2926</v>
      </c>
      <c r="F217" s="257" t="s">
        <v>2927</v>
      </c>
      <c r="G217" s="258" t="s">
        <v>1141</v>
      </c>
      <c r="H217" s="259">
        <v>84</v>
      </c>
      <c r="I217" s="260"/>
      <c r="J217" s="261">
        <f>ROUND(I217*H217,2)</f>
        <v>0</v>
      </c>
      <c r="K217" s="257" t="s">
        <v>21</v>
      </c>
      <c r="L217" s="262"/>
      <c r="M217" s="263" t="s">
        <v>21</v>
      </c>
      <c r="N217" s="264" t="s">
        <v>44</v>
      </c>
      <c r="O217" s="66"/>
      <c r="P217" s="204">
        <f>O217*H217</f>
        <v>0</v>
      </c>
      <c r="Q217" s="204">
        <v>0</v>
      </c>
      <c r="R217" s="204">
        <f>Q217*H217</f>
        <v>0</v>
      </c>
      <c r="S217" s="204">
        <v>0</v>
      </c>
      <c r="T217" s="205">
        <f>S217*H217</f>
        <v>0</v>
      </c>
      <c r="U217" s="36"/>
      <c r="V217" s="36"/>
      <c r="W217" s="36"/>
      <c r="X217" s="36"/>
      <c r="Y217" s="36"/>
      <c r="Z217" s="36"/>
      <c r="AA217" s="36"/>
      <c r="AB217" s="36"/>
      <c r="AC217" s="36"/>
      <c r="AD217" s="36"/>
      <c r="AE217" s="36"/>
      <c r="AR217" s="206" t="s">
        <v>269</v>
      </c>
      <c r="AT217" s="206" t="s">
        <v>328</v>
      </c>
      <c r="AU217" s="206" t="s">
        <v>81</v>
      </c>
      <c r="AY217" s="19" t="s">
        <v>212</v>
      </c>
      <c r="BE217" s="207">
        <f>IF(N217="základní",J217,0)</f>
        <v>0</v>
      </c>
      <c r="BF217" s="207">
        <f>IF(N217="snížená",J217,0)</f>
        <v>0</v>
      </c>
      <c r="BG217" s="207">
        <f>IF(N217="zákl. přenesená",J217,0)</f>
        <v>0</v>
      </c>
      <c r="BH217" s="207">
        <f>IF(N217="sníž. přenesená",J217,0)</f>
        <v>0</v>
      </c>
      <c r="BI217" s="207">
        <f>IF(N217="nulová",J217,0)</f>
        <v>0</v>
      </c>
      <c r="BJ217" s="19" t="s">
        <v>79</v>
      </c>
      <c r="BK217" s="207">
        <f>ROUND(I217*H217,2)</f>
        <v>0</v>
      </c>
      <c r="BL217" s="19" t="s">
        <v>93</v>
      </c>
      <c r="BM217" s="206" t="s">
        <v>729</v>
      </c>
    </row>
    <row r="218" spans="1:65" s="12" customFormat="1" ht="22.9" customHeight="1">
      <c r="B218" s="179"/>
      <c r="C218" s="180"/>
      <c r="D218" s="181" t="s">
        <v>72</v>
      </c>
      <c r="E218" s="193" t="s">
        <v>93</v>
      </c>
      <c r="F218" s="193" t="s">
        <v>2928</v>
      </c>
      <c r="G218" s="180"/>
      <c r="H218" s="180"/>
      <c r="I218" s="183"/>
      <c r="J218" s="194">
        <f>BK218</f>
        <v>0</v>
      </c>
      <c r="K218" s="180"/>
      <c r="L218" s="185"/>
      <c r="M218" s="186"/>
      <c r="N218" s="187"/>
      <c r="O218" s="187"/>
      <c r="P218" s="188">
        <f>SUM(P219:P224)</f>
        <v>0</v>
      </c>
      <c r="Q218" s="187"/>
      <c r="R218" s="188">
        <f>SUM(R219:R224)</f>
        <v>0</v>
      </c>
      <c r="S218" s="187"/>
      <c r="T218" s="189">
        <f>SUM(T219:T224)</f>
        <v>0</v>
      </c>
      <c r="AR218" s="190" t="s">
        <v>79</v>
      </c>
      <c r="AT218" s="191" t="s">
        <v>72</v>
      </c>
      <c r="AU218" s="191" t="s">
        <v>79</v>
      </c>
      <c r="AY218" s="190" t="s">
        <v>212</v>
      </c>
      <c r="BK218" s="192">
        <f>SUM(BK219:BK224)</f>
        <v>0</v>
      </c>
    </row>
    <row r="219" spans="1:65" s="2" customFormat="1" ht="16.5" customHeight="1">
      <c r="A219" s="36"/>
      <c r="B219" s="37"/>
      <c r="C219" s="195" t="s">
        <v>471</v>
      </c>
      <c r="D219" s="195" t="s">
        <v>214</v>
      </c>
      <c r="E219" s="196" t="s">
        <v>2929</v>
      </c>
      <c r="F219" s="197" t="s">
        <v>2930</v>
      </c>
      <c r="G219" s="198" t="s">
        <v>146</v>
      </c>
      <c r="H219" s="199">
        <v>8.1</v>
      </c>
      <c r="I219" s="200"/>
      <c r="J219" s="201">
        <f>ROUND(I219*H219,2)</f>
        <v>0</v>
      </c>
      <c r="K219" s="197" t="s">
        <v>21</v>
      </c>
      <c r="L219" s="41"/>
      <c r="M219" s="202" t="s">
        <v>21</v>
      </c>
      <c r="N219" s="203" t="s">
        <v>44</v>
      </c>
      <c r="O219" s="66"/>
      <c r="P219" s="204">
        <f>O219*H219</f>
        <v>0</v>
      </c>
      <c r="Q219" s="204">
        <v>0</v>
      </c>
      <c r="R219" s="204">
        <f>Q219*H219</f>
        <v>0</v>
      </c>
      <c r="S219" s="204">
        <v>0</v>
      </c>
      <c r="T219" s="205">
        <f>S219*H219</f>
        <v>0</v>
      </c>
      <c r="U219" s="36"/>
      <c r="V219" s="36"/>
      <c r="W219" s="36"/>
      <c r="X219" s="36"/>
      <c r="Y219" s="36"/>
      <c r="Z219" s="36"/>
      <c r="AA219" s="36"/>
      <c r="AB219" s="36"/>
      <c r="AC219" s="36"/>
      <c r="AD219" s="36"/>
      <c r="AE219" s="36"/>
      <c r="AR219" s="206" t="s">
        <v>93</v>
      </c>
      <c r="AT219" s="206" t="s">
        <v>214</v>
      </c>
      <c r="AU219" s="206" t="s">
        <v>81</v>
      </c>
      <c r="AY219" s="19" t="s">
        <v>212</v>
      </c>
      <c r="BE219" s="207">
        <f>IF(N219="základní",J219,0)</f>
        <v>0</v>
      </c>
      <c r="BF219" s="207">
        <f>IF(N219="snížená",J219,0)</f>
        <v>0</v>
      </c>
      <c r="BG219" s="207">
        <f>IF(N219="zákl. přenesená",J219,0)</f>
        <v>0</v>
      </c>
      <c r="BH219" s="207">
        <f>IF(N219="sníž. přenesená",J219,0)</f>
        <v>0</v>
      </c>
      <c r="BI219" s="207">
        <f>IF(N219="nulová",J219,0)</f>
        <v>0</v>
      </c>
      <c r="BJ219" s="19" t="s">
        <v>79</v>
      </c>
      <c r="BK219" s="207">
        <f>ROUND(I219*H219,2)</f>
        <v>0</v>
      </c>
      <c r="BL219" s="19" t="s">
        <v>93</v>
      </c>
      <c r="BM219" s="206" t="s">
        <v>754</v>
      </c>
    </row>
    <row r="220" spans="1:65" s="14" customFormat="1" ht="11.25">
      <c r="B220" s="222"/>
      <c r="C220" s="223"/>
      <c r="D220" s="208" t="s">
        <v>222</v>
      </c>
      <c r="E220" s="224" t="s">
        <v>21</v>
      </c>
      <c r="F220" s="225" t="s">
        <v>2931</v>
      </c>
      <c r="G220" s="223"/>
      <c r="H220" s="226">
        <v>8.1</v>
      </c>
      <c r="I220" s="227"/>
      <c r="J220" s="223"/>
      <c r="K220" s="223"/>
      <c r="L220" s="228"/>
      <c r="M220" s="229"/>
      <c r="N220" s="230"/>
      <c r="O220" s="230"/>
      <c r="P220" s="230"/>
      <c r="Q220" s="230"/>
      <c r="R220" s="230"/>
      <c r="S220" s="230"/>
      <c r="T220" s="231"/>
      <c r="AT220" s="232" t="s">
        <v>222</v>
      </c>
      <c r="AU220" s="232" t="s">
        <v>81</v>
      </c>
      <c r="AV220" s="14" t="s">
        <v>81</v>
      </c>
      <c r="AW220" s="14" t="s">
        <v>34</v>
      </c>
      <c r="AX220" s="14" t="s">
        <v>73</v>
      </c>
      <c r="AY220" s="232" t="s">
        <v>212</v>
      </c>
    </row>
    <row r="221" spans="1:65" s="16" customFormat="1" ht="11.25">
      <c r="B221" s="244"/>
      <c r="C221" s="245"/>
      <c r="D221" s="208" t="s">
        <v>222</v>
      </c>
      <c r="E221" s="246" t="s">
        <v>21</v>
      </c>
      <c r="F221" s="247" t="s">
        <v>239</v>
      </c>
      <c r="G221" s="245"/>
      <c r="H221" s="248">
        <v>8.1</v>
      </c>
      <c r="I221" s="249"/>
      <c r="J221" s="245"/>
      <c r="K221" s="245"/>
      <c r="L221" s="250"/>
      <c r="M221" s="251"/>
      <c r="N221" s="252"/>
      <c r="O221" s="252"/>
      <c r="P221" s="252"/>
      <c r="Q221" s="252"/>
      <c r="R221" s="252"/>
      <c r="S221" s="252"/>
      <c r="T221" s="253"/>
      <c r="AT221" s="254" t="s">
        <v>222</v>
      </c>
      <c r="AU221" s="254" t="s">
        <v>81</v>
      </c>
      <c r="AV221" s="16" t="s">
        <v>93</v>
      </c>
      <c r="AW221" s="16" t="s">
        <v>34</v>
      </c>
      <c r="AX221" s="16" t="s">
        <v>79</v>
      </c>
      <c r="AY221" s="254" t="s">
        <v>212</v>
      </c>
    </row>
    <row r="222" spans="1:65" s="2" customFormat="1" ht="16.5" customHeight="1">
      <c r="A222" s="36"/>
      <c r="B222" s="37"/>
      <c r="C222" s="255" t="s">
        <v>486</v>
      </c>
      <c r="D222" s="255" t="s">
        <v>328</v>
      </c>
      <c r="E222" s="256" t="s">
        <v>2932</v>
      </c>
      <c r="F222" s="257" t="s">
        <v>2933</v>
      </c>
      <c r="G222" s="258" t="s">
        <v>146</v>
      </c>
      <c r="H222" s="259">
        <v>8.1</v>
      </c>
      <c r="I222" s="260"/>
      <c r="J222" s="261">
        <f>ROUND(I222*H222,2)</f>
        <v>0</v>
      </c>
      <c r="K222" s="257" t="s">
        <v>21</v>
      </c>
      <c r="L222" s="262"/>
      <c r="M222" s="263" t="s">
        <v>21</v>
      </c>
      <c r="N222" s="264" t="s">
        <v>44</v>
      </c>
      <c r="O222" s="66"/>
      <c r="P222" s="204">
        <f>O222*H222</f>
        <v>0</v>
      </c>
      <c r="Q222" s="204">
        <v>0</v>
      </c>
      <c r="R222" s="204">
        <f>Q222*H222</f>
        <v>0</v>
      </c>
      <c r="S222" s="204">
        <v>0</v>
      </c>
      <c r="T222" s="205">
        <f>S222*H222</f>
        <v>0</v>
      </c>
      <c r="U222" s="36"/>
      <c r="V222" s="36"/>
      <c r="W222" s="36"/>
      <c r="X222" s="36"/>
      <c r="Y222" s="36"/>
      <c r="Z222" s="36"/>
      <c r="AA222" s="36"/>
      <c r="AB222" s="36"/>
      <c r="AC222" s="36"/>
      <c r="AD222" s="36"/>
      <c r="AE222" s="36"/>
      <c r="AR222" s="206" t="s">
        <v>269</v>
      </c>
      <c r="AT222" s="206" t="s">
        <v>328</v>
      </c>
      <c r="AU222" s="206" t="s">
        <v>81</v>
      </c>
      <c r="AY222" s="19" t="s">
        <v>212</v>
      </c>
      <c r="BE222" s="207">
        <f>IF(N222="základní",J222,0)</f>
        <v>0</v>
      </c>
      <c r="BF222" s="207">
        <f>IF(N222="snížená",J222,0)</f>
        <v>0</v>
      </c>
      <c r="BG222" s="207">
        <f>IF(N222="zákl. přenesená",J222,0)</f>
        <v>0</v>
      </c>
      <c r="BH222" s="207">
        <f>IF(N222="sníž. přenesená",J222,0)</f>
        <v>0</v>
      </c>
      <c r="BI222" s="207">
        <f>IF(N222="nulová",J222,0)</f>
        <v>0</v>
      </c>
      <c r="BJ222" s="19" t="s">
        <v>79</v>
      </c>
      <c r="BK222" s="207">
        <f>ROUND(I222*H222,2)</f>
        <v>0</v>
      </c>
      <c r="BL222" s="19" t="s">
        <v>93</v>
      </c>
      <c r="BM222" s="206" t="s">
        <v>773</v>
      </c>
    </row>
    <row r="223" spans="1:65" s="14" customFormat="1" ht="11.25">
      <c r="B223" s="222"/>
      <c r="C223" s="223"/>
      <c r="D223" s="208" t="s">
        <v>222</v>
      </c>
      <c r="E223" s="224" t="s">
        <v>21</v>
      </c>
      <c r="F223" s="225" t="s">
        <v>2934</v>
      </c>
      <c r="G223" s="223"/>
      <c r="H223" s="226">
        <v>8.1</v>
      </c>
      <c r="I223" s="227"/>
      <c r="J223" s="223"/>
      <c r="K223" s="223"/>
      <c r="L223" s="228"/>
      <c r="M223" s="229"/>
      <c r="N223" s="230"/>
      <c r="O223" s="230"/>
      <c r="P223" s="230"/>
      <c r="Q223" s="230"/>
      <c r="R223" s="230"/>
      <c r="S223" s="230"/>
      <c r="T223" s="231"/>
      <c r="AT223" s="232" t="s">
        <v>222</v>
      </c>
      <c r="AU223" s="232" t="s">
        <v>81</v>
      </c>
      <c r="AV223" s="14" t="s">
        <v>81</v>
      </c>
      <c r="AW223" s="14" t="s">
        <v>34</v>
      </c>
      <c r="AX223" s="14" t="s">
        <v>73</v>
      </c>
      <c r="AY223" s="232" t="s">
        <v>212</v>
      </c>
    </row>
    <row r="224" spans="1:65" s="16" customFormat="1" ht="11.25">
      <c r="B224" s="244"/>
      <c r="C224" s="245"/>
      <c r="D224" s="208" t="s">
        <v>222</v>
      </c>
      <c r="E224" s="246" t="s">
        <v>21</v>
      </c>
      <c r="F224" s="247" t="s">
        <v>239</v>
      </c>
      <c r="G224" s="245"/>
      <c r="H224" s="248">
        <v>8.1</v>
      </c>
      <c r="I224" s="249"/>
      <c r="J224" s="245"/>
      <c r="K224" s="245"/>
      <c r="L224" s="250"/>
      <c r="M224" s="251"/>
      <c r="N224" s="252"/>
      <c r="O224" s="252"/>
      <c r="P224" s="252"/>
      <c r="Q224" s="252"/>
      <c r="R224" s="252"/>
      <c r="S224" s="252"/>
      <c r="T224" s="253"/>
      <c r="AT224" s="254" t="s">
        <v>222</v>
      </c>
      <c r="AU224" s="254" t="s">
        <v>81</v>
      </c>
      <c r="AV224" s="16" t="s">
        <v>93</v>
      </c>
      <c r="AW224" s="16" t="s">
        <v>34</v>
      </c>
      <c r="AX224" s="16" t="s">
        <v>79</v>
      </c>
      <c r="AY224" s="254" t="s">
        <v>212</v>
      </c>
    </row>
    <row r="225" spans="1:65" s="12" customFormat="1" ht="22.9" customHeight="1">
      <c r="B225" s="179"/>
      <c r="C225" s="180"/>
      <c r="D225" s="181" t="s">
        <v>72</v>
      </c>
      <c r="E225" s="193" t="s">
        <v>251</v>
      </c>
      <c r="F225" s="193" t="s">
        <v>2935</v>
      </c>
      <c r="G225" s="180"/>
      <c r="H225" s="180"/>
      <c r="I225" s="183"/>
      <c r="J225" s="194">
        <f>BK225</f>
        <v>0</v>
      </c>
      <c r="K225" s="180"/>
      <c r="L225" s="185"/>
      <c r="M225" s="186"/>
      <c r="N225" s="187"/>
      <c r="O225" s="187"/>
      <c r="P225" s="188">
        <f>SUM(P226:P299)</f>
        <v>0</v>
      </c>
      <c r="Q225" s="187"/>
      <c r="R225" s="188">
        <f>SUM(R226:R299)</f>
        <v>0</v>
      </c>
      <c r="S225" s="187"/>
      <c r="T225" s="189">
        <f>SUM(T226:T299)</f>
        <v>0</v>
      </c>
      <c r="AR225" s="190" t="s">
        <v>79</v>
      </c>
      <c r="AT225" s="191" t="s">
        <v>72</v>
      </c>
      <c r="AU225" s="191" t="s">
        <v>79</v>
      </c>
      <c r="AY225" s="190" t="s">
        <v>212</v>
      </c>
      <c r="BK225" s="192">
        <f>SUM(BK226:BK299)</f>
        <v>0</v>
      </c>
    </row>
    <row r="226" spans="1:65" s="2" customFormat="1" ht="16.5" customHeight="1">
      <c r="A226" s="36"/>
      <c r="B226" s="37"/>
      <c r="C226" s="195" t="s">
        <v>495</v>
      </c>
      <c r="D226" s="195" t="s">
        <v>214</v>
      </c>
      <c r="E226" s="196" t="s">
        <v>2936</v>
      </c>
      <c r="F226" s="197" t="s">
        <v>2937</v>
      </c>
      <c r="G226" s="198" t="s">
        <v>150</v>
      </c>
      <c r="H226" s="199">
        <v>122</v>
      </c>
      <c r="I226" s="200"/>
      <c r="J226" s="201">
        <f>ROUND(I226*H226,2)</f>
        <v>0</v>
      </c>
      <c r="K226" s="197" t="s">
        <v>21</v>
      </c>
      <c r="L226" s="41"/>
      <c r="M226" s="202" t="s">
        <v>21</v>
      </c>
      <c r="N226" s="203" t="s">
        <v>44</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93</v>
      </c>
      <c r="AT226" s="206" t="s">
        <v>214</v>
      </c>
      <c r="AU226" s="206" t="s">
        <v>81</v>
      </c>
      <c r="AY226" s="19" t="s">
        <v>212</v>
      </c>
      <c r="BE226" s="207">
        <f>IF(N226="základní",J226,0)</f>
        <v>0</v>
      </c>
      <c r="BF226" s="207">
        <f>IF(N226="snížená",J226,0)</f>
        <v>0</v>
      </c>
      <c r="BG226" s="207">
        <f>IF(N226="zákl. přenesená",J226,0)</f>
        <v>0</v>
      </c>
      <c r="BH226" s="207">
        <f>IF(N226="sníž. přenesená",J226,0)</f>
        <v>0</v>
      </c>
      <c r="BI226" s="207">
        <f>IF(N226="nulová",J226,0)</f>
        <v>0</v>
      </c>
      <c r="BJ226" s="19" t="s">
        <v>79</v>
      </c>
      <c r="BK226" s="207">
        <f>ROUND(I226*H226,2)</f>
        <v>0</v>
      </c>
      <c r="BL226" s="19" t="s">
        <v>93</v>
      </c>
      <c r="BM226" s="206" t="s">
        <v>785</v>
      </c>
    </row>
    <row r="227" spans="1:65" s="13" customFormat="1" ht="11.25">
      <c r="B227" s="212"/>
      <c r="C227" s="213"/>
      <c r="D227" s="208" t="s">
        <v>222</v>
      </c>
      <c r="E227" s="214" t="s">
        <v>21</v>
      </c>
      <c r="F227" s="215" t="s">
        <v>2938</v>
      </c>
      <c r="G227" s="213"/>
      <c r="H227" s="214" t="s">
        <v>21</v>
      </c>
      <c r="I227" s="216"/>
      <c r="J227" s="213"/>
      <c r="K227" s="213"/>
      <c r="L227" s="217"/>
      <c r="M227" s="218"/>
      <c r="N227" s="219"/>
      <c r="O227" s="219"/>
      <c r="P227" s="219"/>
      <c r="Q227" s="219"/>
      <c r="R227" s="219"/>
      <c r="S227" s="219"/>
      <c r="T227" s="220"/>
      <c r="AT227" s="221" t="s">
        <v>222</v>
      </c>
      <c r="AU227" s="221" t="s">
        <v>81</v>
      </c>
      <c r="AV227" s="13" t="s">
        <v>79</v>
      </c>
      <c r="AW227" s="13" t="s">
        <v>34</v>
      </c>
      <c r="AX227" s="13" t="s">
        <v>73</v>
      </c>
      <c r="AY227" s="221" t="s">
        <v>212</v>
      </c>
    </row>
    <row r="228" spans="1:65" s="14" customFormat="1" ht="11.25">
      <c r="B228" s="222"/>
      <c r="C228" s="223"/>
      <c r="D228" s="208" t="s">
        <v>222</v>
      </c>
      <c r="E228" s="224" t="s">
        <v>21</v>
      </c>
      <c r="F228" s="225" t="s">
        <v>2939</v>
      </c>
      <c r="G228" s="223"/>
      <c r="H228" s="226">
        <v>122</v>
      </c>
      <c r="I228" s="227"/>
      <c r="J228" s="223"/>
      <c r="K228" s="223"/>
      <c r="L228" s="228"/>
      <c r="M228" s="229"/>
      <c r="N228" s="230"/>
      <c r="O228" s="230"/>
      <c r="P228" s="230"/>
      <c r="Q228" s="230"/>
      <c r="R228" s="230"/>
      <c r="S228" s="230"/>
      <c r="T228" s="231"/>
      <c r="AT228" s="232" t="s">
        <v>222</v>
      </c>
      <c r="AU228" s="232" t="s">
        <v>81</v>
      </c>
      <c r="AV228" s="14" t="s">
        <v>81</v>
      </c>
      <c r="AW228" s="14" t="s">
        <v>34</v>
      </c>
      <c r="AX228" s="14" t="s">
        <v>73</v>
      </c>
      <c r="AY228" s="232" t="s">
        <v>212</v>
      </c>
    </row>
    <row r="229" spans="1:65" s="16" customFormat="1" ht="11.25">
      <c r="B229" s="244"/>
      <c r="C229" s="245"/>
      <c r="D229" s="208" t="s">
        <v>222</v>
      </c>
      <c r="E229" s="246" t="s">
        <v>21</v>
      </c>
      <c r="F229" s="247" t="s">
        <v>239</v>
      </c>
      <c r="G229" s="245"/>
      <c r="H229" s="248">
        <v>122</v>
      </c>
      <c r="I229" s="249"/>
      <c r="J229" s="245"/>
      <c r="K229" s="245"/>
      <c r="L229" s="250"/>
      <c r="M229" s="251"/>
      <c r="N229" s="252"/>
      <c r="O229" s="252"/>
      <c r="P229" s="252"/>
      <c r="Q229" s="252"/>
      <c r="R229" s="252"/>
      <c r="S229" s="252"/>
      <c r="T229" s="253"/>
      <c r="AT229" s="254" t="s">
        <v>222</v>
      </c>
      <c r="AU229" s="254" t="s">
        <v>81</v>
      </c>
      <c r="AV229" s="16" t="s">
        <v>93</v>
      </c>
      <c r="AW229" s="16" t="s">
        <v>34</v>
      </c>
      <c r="AX229" s="16" t="s">
        <v>79</v>
      </c>
      <c r="AY229" s="254" t="s">
        <v>212</v>
      </c>
    </row>
    <row r="230" spans="1:65" s="2" customFormat="1" ht="16.5" customHeight="1">
      <c r="A230" s="36"/>
      <c r="B230" s="37"/>
      <c r="C230" s="195" t="s">
        <v>500</v>
      </c>
      <c r="D230" s="195" t="s">
        <v>214</v>
      </c>
      <c r="E230" s="196" t="s">
        <v>2940</v>
      </c>
      <c r="F230" s="197" t="s">
        <v>2941</v>
      </c>
      <c r="G230" s="198" t="s">
        <v>150</v>
      </c>
      <c r="H230" s="199">
        <v>311.39999999999998</v>
      </c>
      <c r="I230" s="200"/>
      <c r="J230" s="201">
        <f>ROUND(I230*H230,2)</f>
        <v>0</v>
      </c>
      <c r="K230" s="197" t="s">
        <v>21</v>
      </c>
      <c r="L230" s="41"/>
      <c r="M230" s="202" t="s">
        <v>21</v>
      </c>
      <c r="N230" s="203" t="s">
        <v>44</v>
      </c>
      <c r="O230" s="66"/>
      <c r="P230" s="204">
        <f>O230*H230</f>
        <v>0</v>
      </c>
      <c r="Q230" s="204">
        <v>0</v>
      </c>
      <c r="R230" s="204">
        <f>Q230*H230</f>
        <v>0</v>
      </c>
      <c r="S230" s="204">
        <v>0</v>
      </c>
      <c r="T230" s="205">
        <f>S230*H230</f>
        <v>0</v>
      </c>
      <c r="U230" s="36"/>
      <c r="V230" s="36"/>
      <c r="W230" s="36"/>
      <c r="X230" s="36"/>
      <c r="Y230" s="36"/>
      <c r="Z230" s="36"/>
      <c r="AA230" s="36"/>
      <c r="AB230" s="36"/>
      <c r="AC230" s="36"/>
      <c r="AD230" s="36"/>
      <c r="AE230" s="36"/>
      <c r="AR230" s="206" t="s">
        <v>93</v>
      </c>
      <c r="AT230" s="206" t="s">
        <v>214</v>
      </c>
      <c r="AU230" s="206" t="s">
        <v>81</v>
      </c>
      <c r="AY230" s="19" t="s">
        <v>212</v>
      </c>
      <c r="BE230" s="207">
        <f>IF(N230="základní",J230,0)</f>
        <v>0</v>
      </c>
      <c r="BF230" s="207">
        <f>IF(N230="snížená",J230,0)</f>
        <v>0</v>
      </c>
      <c r="BG230" s="207">
        <f>IF(N230="zákl. přenesená",J230,0)</f>
        <v>0</v>
      </c>
      <c r="BH230" s="207">
        <f>IF(N230="sníž. přenesená",J230,0)</f>
        <v>0</v>
      </c>
      <c r="BI230" s="207">
        <f>IF(N230="nulová",J230,0)</f>
        <v>0</v>
      </c>
      <c r="BJ230" s="19" t="s">
        <v>79</v>
      </c>
      <c r="BK230" s="207">
        <f>ROUND(I230*H230,2)</f>
        <v>0</v>
      </c>
      <c r="BL230" s="19" t="s">
        <v>93</v>
      </c>
      <c r="BM230" s="206" t="s">
        <v>796</v>
      </c>
    </row>
    <row r="231" spans="1:65" s="13" customFormat="1" ht="11.25">
      <c r="B231" s="212"/>
      <c r="C231" s="213"/>
      <c r="D231" s="208" t="s">
        <v>222</v>
      </c>
      <c r="E231" s="214" t="s">
        <v>21</v>
      </c>
      <c r="F231" s="215" t="s">
        <v>2942</v>
      </c>
      <c r="G231" s="213"/>
      <c r="H231" s="214" t="s">
        <v>21</v>
      </c>
      <c r="I231" s="216"/>
      <c r="J231" s="213"/>
      <c r="K231" s="213"/>
      <c r="L231" s="217"/>
      <c r="M231" s="218"/>
      <c r="N231" s="219"/>
      <c r="O231" s="219"/>
      <c r="P231" s="219"/>
      <c r="Q231" s="219"/>
      <c r="R231" s="219"/>
      <c r="S231" s="219"/>
      <c r="T231" s="220"/>
      <c r="AT231" s="221" t="s">
        <v>222</v>
      </c>
      <c r="AU231" s="221" t="s">
        <v>81</v>
      </c>
      <c r="AV231" s="13" t="s">
        <v>79</v>
      </c>
      <c r="AW231" s="13" t="s">
        <v>34</v>
      </c>
      <c r="AX231" s="13" t="s">
        <v>73</v>
      </c>
      <c r="AY231" s="221" t="s">
        <v>212</v>
      </c>
    </row>
    <row r="232" spans="1:65" s="14" customFormat="1" ht="11.25">
      <c r="B232" s="222"/>
      <c r="C232" s="223"/>
      <c r="D232" s="208" t="s">
        <v>222</v>
      </c>
      <c r="E232" s="224" t="s">
        <v>21</v>
      </c>
      <c r="F232" s="225" t="s">
        <v>2943</v>
      </c>
      <c r="G232" s="223"/>
      <c r="H232" s="226">
        <v>311.39999999999998</v>
      </c>
      <c r="I232" s="227"/>
      <c r="J232" s="223"/>
      <c r="K232" s="223"/>
      <c r="L232" s="228"/>
      <c r="M232" s="229"/>
      <c r="N232" s="230"/>
      <c r="O232" s="230"/>
      <c r="P232" s="230"/>
      <c r="Q232" s="230"/>
      <c r="R232" s="230"/>
      <c r="S232" s="230"/>
      <c r="T232" s="231"/>
      <c r="AT232" s="232" t="s">
        <v>222</v>
      </c>
      <c r="AU232" s="232" t="s">
        <v>81</v>
      </c>
      <c r="AV232" s="14" t="s">
        <v>81</v>
      </c>
      <c r="AW232" s="14" t="s">
        <v>34</v>
      </c>
      <c r="AX232" s="14" t="s">
        <v>73</v>
      </c>
      <c r="AY232" s="232" t="s">
        <v>212</v>
      </c>
    </row>
    <row r="233" spans="1:65" s="16" customFormat="1" ht="11.25">
      <c r="B233" s="244"/>
      <c r="C233" s="245"/>
      <c r="D233" s="208" t="s">
        <v>222</v>
      </c>
      <c r="E233" s="246" t="s">
        <v>21</v>
      </c>
      <c r="F233" s="247" t="s">
        <v>239</v>
      </c>
      <c r="G233" s="245"/>
      <c r="H233" s="248">
        <v>311.39999999999998</v>
      </c>
      <c r="I233" s="249"/>
      <c r="J233" s="245"/>
      <c r="K233" s="245"/>
      <c r="L233" s="250"/>
      <c r="M233" s="251"/>
      <c r="N233" s="252"/>
      <c r="O233" s="252"/>
      <c r="P233" s="252"/>
      <c r="Q233" s="252"/>
      <c r="R233" s="252"/>
      <c r="S233" s="252"/>
      <c r="T233" s="253"/>
      <c r="AT233" s="254" t="s">
        <v>222</v>
      </c>
      <c r="AU233" s="254" t="s">
        <v>81</v>
      </c>
      <c r="AV233" s="16" t="s">
        <v>93</v>
      </c>
      <c r="AW233" s="16" t="s">
        <v>34</v>
      </c>
      <c r="AX233" s="16" t="s">
        <v>79</v>
      </c>
      <c r="AY233" s="254" t="s">
        <v>212</v>
      </c>
    </row>
    <row r="234" spans="1:65" s="2" customFormat="1" ht="16.5" customHeight="1">
      <c r="A234" s="36"/>
      <c r="B234" s="37"/>
      <c r="C234" s="195" t="s">
        <v>508</v>
      </c>
      <c r="D234" s="195" t="s">
        <v>214</v>
      </c>
      <c r="E234" s="196" t="s">
        <v>2944</v>
      </c>
      <c r="F234" s="197" t="s">
        <v>2945</v>
      </c>
      <c r="G234" s="198" t="s">
        <v>150</v>
      </c>
      <c r="H234" s="199">
        <v>15.2</v>
      </c>
      <c r="I234" s="200"/>
      <c r="J234" s="201">
        <f>ROUND(I234*H234,2)</f>
        <v>0</v>
      </c>
      <c r="K234" s="197" t="s">
        <v>21</v>
      </c>
      <c r="L234" s="41"/>
      <c r="M234" s="202" t="s">
        <v>21</v>
      </c>
      <c r="N234" s="203" t="s">
        <v>44</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93</v>
      </c>
      <c r="AT234" s="206" t="s">
        <v>214</v>
      </c>
      <c r="AU234" s="206" t="s">
        <v>81</v>
      </c>
      <c r="AY234" s="19" t="s">
        <v>212</v>
      </c>
      <c r="BE234" s="207">
        <f>IF(N234="základní",J234,0)</f>
        <v>0</v>
      </c>
      <c r="BF234" s="207">
        <f>IF(N234="snížená",J234,0)</f>
        <v>0</v>
      </c>
      <c r="BG234" s="207">
        <f>IF(N234="zákl. přenesená",J234,0)</f>
        <v>0</v>
      </c>
      <c r="BH234" s="207">
        <f>IF(N234="sníž. přenesená",J234,0)</f>
        <v>0</v>
      </c>
      <c r="BI234" s="207">
        <f>IF(N234="nulová",J234,0)</f>
        <v>0</v>
      </c>
      <c r="BJ234" s="19" t="s">
        <v>79</v>
      </c>
      <c r="BK234" s="207">
        <f>ROUND(I234*H234,2)</f>
        <v>0</v>
      </c>
      <c r="BL234" s="19" t="s">
        <v>93</v>
      </c>
      <c r="BM234" s="206" t="s">
        <v>809</v>
      </c>
    </row>
    <row r="235" spans="1:65" s="13" customFormat="1" ht="11.25">
      <c r="B235" s="212"/>
      <c r="C235" s="213"/>
      <c r="D235" s="208" t="s">
        <v>222</v>
      </c>
      <c r="E235" s="214" t="s">
        <v>21</v>
      </c>
      <c r="F235" s="215" t="s">
        <v>2946</v>
      </c>
      <c r="G235" s="213"/>
      <c r="H235" s="214" t="s">
        <v>21</v>
      </c>
      <c r="I235" s="216"/>
      <c r="J235" s="213"/>
      <c r="K235" s="213"/>
      <c r="L235" s="217"/>
      <c r="M235" s="218"/>
      <c r="N235" s="219"/>
      <c r="O235" s="219"/>
      <c r="P235" s="219"/>
      <c r="Q235" s="219"/>
      <c r="R235" s="219"/>
      <c r="S235" s="219"/>
      <c r="T235" s="220"/>
      <c r="AT235" s="221" t="s">
        <v>222</v>
      </c>
      <c r="AU235" s="221" t="s">
        <v>81</v>
      </c>
      <c r="AV235" s="13" t="s">
        <v>79</v>
      </c>
      <c r="AW235" s="13" t="s">
        <v>34</v>
      </c>
      <c r="AX235" s="13" t="s">
        <v>73</v>
      </c>
      <c r="AY235" s="221" t="s">
        <v>212</v>
      </c>
    </row>
    <row r="236" spans="1:65" s="14" customFormat="1" ht="11.25">
      <c r="B236" s="222"/>
      <c r="C236" s="223"/>
      <c r="D236" s="208" t="s">
        <v>222</v>
      </c>
      <c r="E236" s="224" t="s">
        <v>21</v>
      </c>
      <c r="F236" s="225" t="s">
        <v>2947</v>
      </c>
      <c r="G236" s="223"/>
      <c r="H236" s="226">
        <v>15.2</v>
      </c>
      <c r="I236" s="227"/>
      <c r="J236" s="223"/>
      <c r="K236" s="223"/>
      <c r="L236" s="228"/>
      <c r="M236" s="229"/>
      <c r="N236" s="230"/>
      <c r="O236" s="230"/>
      <c r="P236" s="230"/>
      <c r="Q236" s="230"/>
      <c r="R236" s="230"/>
      <c r="S236" s="230"/>
      <c r="T236" s="231"/>
      <c r="AT236" s="232" t="s">
        <v>222</v>
      </c>
      <c r="AU236" s="232" t="s">
        <v>81</v>
      </c>
      <c r="AV236" s="14" t="s">
        <v>81</v>
      </c>
      <c r="AW236" s="14" t="s">
        <v>34</v>
      </c>
      <c r="AX236" s="14" t="s">
        <v>73</v>
      </c>
      <c r="AY236" s="232" t="s">
        <v>212</v>
      </c>
    </row>
    <row r="237" spans="1:65" s="16" customFormat="1" ht="11.25">
      <c r="B237" s="244"/>
      <c r="C237" s="245"/>
      <c r="D237" s="208" t="s">
        <v>222</v>
      </c>
      <c r="E237" s="246" t="s">
        <v>21</v>
      </c>
      <c r="F237" s="247" t="s">
        <v>239</v>
      </c>
      <c r="G237" s="245"/>
      <c r="H237" s="248">
        <v>15.2</v>
      </c>
      <c r="I237" s="249"/>
      <c r="J237" s="245"/>
      <c r="K237" s="245"/>
      <c r="L237" s="250"/>
      <c r="M237" s="251"/>
      <c r="N237" s="252"/>
      <c r="O237" s="252"/>
      <c r="P237" s="252"/>
      <c r="Q237" s="252"/>
      <c r="R237" s="252"/>
      <c r="S237" s="252"/>
      <c r="T237" s="253"/>
      <c r="AT237" s="254" t="s">
        <v>222</v>
      </c>
      <c r="AU237" s="254" t="s">
        <v>81</v>
      </c>
      <c r="AV237" s="16" t="s">
        <v>93</v>
      </c>
      <c r="AW237" s="16" t="s">
        <v>34</v>
      </c>
      <c r="AX237" s="16" t="s">
        <v>79</v>
      </c>
      <c r="AY237" s="254" t="s">
        <v>212</v>
      </c>
    </row>
    <row r="238" spans="1:65" s="2" customFormat="1" ht="16.5" customHeight="1">
      <c r="A238" s="36"/>
      <c r="B238" s="37"/>
      <c r="C238" s="195" t="s">
        <v>513</v>
      </c>
      <c r="D238" s="195" t="s">
        <v>214</v>
      </c>
      <c r="E238" s="196" t="s">
        <v>2948</v>
      </c>
      <c r="F238" s="197" t="s">
        <v>2949</v>
      </c>
      <c r="G238" s="198" t="s">
        <v>150</v>
      </c>
      <c r="H238" s="199">
        <v>109.2</v>
      </c>
      <c r="I238" s="200"/>
      <c r="J238" s="201">
        <f>ROUND(I238*H238,2)</f>
        <v>0</v>
      </c>
      <c r="K238" s="197" t="s">
        <v>21</v>
      </c>
      <c r="L238" s="41"/>
      <c r="M238" s="202" t="s">
        <v>21</v>
      </c>
      <c r="N238" s="203" t="s">
        <v>44</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93</v>
      </c>
      <c r="AT238" s="206" t="s">
        <v>214</v>
      </c>
      <c r="AU238" s="206" t="s">
        <v>81</v>
      </c>
      <c r="AY238" s="19" t="s">
        <v>212</v>
      </c>
      <c r="BE238" s="207">
        <f>IF(N238="základní",J238,0)</f>
        <v>0</v>
      </c>
      <c r="BF238" s="207">
        <f>IF(N238="snížená",J238,0)</f>
        <v>0</v>
      </c>
      <c r="BG238" s="207">
        <f>IF(N238="zákl. přenesená",J238,0)</f>
        <v>0</v>
      </c>
      <c r="BH238" s="207">
        <f>IF(N238="sníž. přenesená",J238,0)</f>
        <v>0</v>
      </c>
      <c r="BI238" s="207">
        <f>IF(N238="nulová",J238,0)</f>
        <v>0</v>
      </c>
      <c r="BJ238" s="19" t="s">
        <v>79</v>
      </c>
      <c r="BK238" s="207">
        <f>ROUND(I238*H238,2)</f>
        <v>0</v>
      </c>
      <c r="BL238" s="19" t="s">
        <v>93</v>
      </c>
      <c r="BM238" s="206" t="s">
        <v>822</v>
      </c>
    </row>
    <row r="239" spans="1:65" s="13" customFormat="1" ht="11.25">
      <c r="B239" s="212"/>
      <c r="C239" s="213"/>
      <c r="D239" s="208" t="s">
        <v>222</v>
      </c>
      <c r="E239" s="214" t="s">
        <v>21</v>
      </c>
      <c r="F239" s="215" t="s">
        <v>2821</v>
      </c>
      <c r="G239" s="213"/>
      <c r="H239" s="214" t="s">
        <v>21</v>
      </c>
      <c r="I239" s="216"/>
      <c r="J239" s="213"/>
      <c r="K239" s="213"/>
      <c r="L239" s="217"/>
      <c r="M239" s="218"/>
      <c r="N239" s="219"/>
      <c r="O239" s="219"/>
      <c r="P239" s="219"/>
      <c r="Q239" s="219"/>
      <c r="R239" s="219"/>
      <c r="S239" s="219"/>
      <c r="T239" s="220"/>
      <c r="AT239" s="221" t="s">
        <v>222</v>
      </c>
      <c r="AU239" s="221" t="s">
        <v>81</v>
      </c>
      <c r="AV239" s="13" t="s">
        <v>79</v>
      </c>
      <c r="AW239" s="13" t="s">
        <v>34</v>
      </c>
      <c r="AX239" s="13" t="s">
        <v>73</v>
      </c>
      <c r="AY239" s="221" t="s">
        <v>212</v>
      </c>
    </row>
    <row r="240" spans="1:65" s="14" customFormat="1" ht="11.25">
      <c r="B240" s="222"/>
      <c r="C240" s="223"/>
      <c r="D240" s="208" t="s">
        <v>222</v>
      </c>
      <c r="E240" s="224" t="s">
        <v>21</v>
      </c>
      <c r="F240" s="225" t="s">
        <v>2950</v>
      </c>
      <c r="G240" s="223"/>
      <c r="H240" s="226">
        <v>109.2</v>
      </c>
      <c r="I240" s="227"/>
      <c r="J240" s="223"/>
      <c r="K240" s="223"/>
      <c r="L240" s="228"/>
      <c r="M240" s="229"/>
      <c r="N240" s="230"/>
      <c r="O240" s="230"/>
      <c r="P240" s="230"/>
      <c r="Q240" s="230"/>
      <c r="R240" s="230"/>
      <c r="S240" s="230"/>
      <c r="T240" s="231"/>
      <c r="AT240" s="232" t="s">
        <v>222</v>
      </c>
      <c r="AU240" s="232" t="s">
        <v>81</v>
      </c>
      <c r="AV240" s="14" t="s">
        <v>81</v>
      </c>
      <c r="AW240" s="14" t="s">
        <v>34</v>
      </c>
      <c r="AX240" s="14" t="s">
        <v>73</v>
      </c>
      <c r="AY240" s="232" t="s">
        <v>212</v>
      </c>
    </row>
    <row r="241" spans="1:65" s="16" customFormat="1" ht="11.25">
      <c r="B241" s="244"/>
      <c r="C241" s="245"/>
      <c r="D241" s="208" t="s">
        <v>222</v>
      </c>
      <c r="E241" s="246" t="s">
        <v>21</v>
      </c>
      <c r="F241" s="247" t="s">
        <v>239</v>
      </c>
      <c r="G241" s="245"/>
      <c r="H241" s="248">
        <v>109.2</v>
      </c>
      <c r="I241" s="249"/>
      <c r="J241" s="245"/>
      <c r="K241" s="245"/>
      <c r="L241" s="250"/>
      <c r="M241" s="251"/>
      <c r="N241" s="252"/>
      <c r="O241" s="252"/>
      <c r="P241" s="252"/>
      <c r="Q241" s="252"/>
      <c r="R241" s="252"/>
      <c r="S241" s="252"/>
      <c r="T241" s="253"/>
      <c r="AT241" s="254" t="s">
        <v>222</v>
      </c>
      <c r="AU241" s="254" t="s">
        <v>81</v>
      </c>
      <c r="AV241" s="16" t="s">
        <v>93</v>
      </c>
      <c r="AW241" s="16" t="s">
        <v>34</v>
      </c>
      <c r="AX241" s="16" t="s">
        <v>79</v>
      </c>
      <c r="AY241" s="254" t="s">
        <v>212</v>
      </c>
    </row>
    <row r="242" spans="1:65" s="2" customFormat="1" ht="16.5" customHeight="1">
      <c r="A242" s="36"/>
      <c r="B242" s="37"/>
      <c r="C242" s="195" t="s">
        <v>518</v>
      </c>
      <c r="D242" s="195" t="s">
        <v>214</v>
      </c>
      <c r="E242" s="196" t="s">
        <v>2951</v>
      </c>
      <c r="F242" s="197" t="s">
        <v>2952</v>
      </c>
      <c r="G242" s="198" t="s">
        <v>150</v>
      </c>
      <c r="H242" s="199">
        <v>15.2</v>
      </c>
      <c r="I242" s="200"/>
      <c r="J242" s="201">
        <f>ROUND(I242*H242,2)</f>
        <v>0</v>
      </c>
      <c r="K242" s="197" t="s">
        <v>21</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93</v>
      </c>
      <c r="AT242" s="206" t="s">
        <v>214</v>
      </c>
      <c r="AU242" s="206" t="s">
        <v>81</v>
      </c>
      <c r="AY242" s="19" t="s">
        <v>212</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93</v>
      </c>
      <c r="BM242" s="206" t="s">
        <v>833</v>
      </c>
    </row>
    <row r="243" spans="1:65" s="13" customFormat="1" ht="11.25">
      <c r="B243" s="212"/>
      <c r="C243" s="213"/>
      <c r="D243" s="208" t="s">
        <v>222</v>
      </c>
      <c r="E243" s="214" t="s">
        <v>21</v>
      </c>
      <c r="F243" s="215" t="s">
        <v>2946</v>
      </c>
      <c r="G243" s="213"/>
      <c r="H243" s="214" t="s">
        <v>21</v>
      </c>
      <c r="I243" s="216"/>
      <c r="J243" s="213"/>
      <c r="K243" s="213"/>
      <c r="L243" s="217"/>
      <c r="M243" s="218"/>
      <c r="N243" s="219"/>
      <c r="O243" s="219"/>
      <c r="P243" s="219"/>
      <c r="Q243" s="219"/>
      <c r="R243" s="219"/>
      <c r="S243" s="219"/>
      <c r="T243" s="220"/>
      <c r="AT243" s="221" t="s">
        <v>222</v>
      </c>
      <c r="AU243" s="221" t="s">
        <v>81</v>
      </c>
      <c r="AV243" s="13" t="s">
        <v>79</v>
      </c>
      <c r="AW243" s="13" t="s">
        <v>34</v>
      </c>
      <c r="AX243" s="13" t="s">
        <v>73</v>
      </c>
      <c r="AY243" s="221" t="s">
        <v>212</v>
      </c>
    </row>
    <row r="244" spans="1:65" s="14" customFormat="1" ht="11.25">
      <c r="B244" s="222"/>
      <c r="C244" s="223"/>
      <c r="D244" s="208" t="s">
        <v>222</v>
      </c>
      <c r="E244" s="224" t="s">
        <v>21</v>
      </c>
      <c r="F244" s="225" t="s">
        <v>2947</v>
      </c>
      <c r="G244" s="223"/>
      <c r="H244" s="226">
        <v>15.2</v>
      </c>
      <c r="I244" s="227"/>
      <c r="J244" s="223"/>
      <c r="K244" s="223"/>
      <c r="L244" s="228"/>
      <c r="M244" s="229"/>
      <c r="N244" s="230"/>
      <c r="O244" s="230"/>
      <c r="P244" s="230"/>
      <c r="Q244" s="230"/>
      <c r="R244" s="230"/>
      <c r="S244" s="230"/>
      <c r="T244" s="231"/>
      <c r="AT244" s="232" t="s">
        <v>222</v>
      </c>
      <c r="AU244" s="232" t="s">
        <v>81</v>
      </c>
      <c r="AV244" s="14" t="s">
        <v>81</v>
      </c>
      <c r="AW244" s="14" t="s">
        <v>34</v>
      </c>
      <c r="AX244" s="14" t="s">
        <v>73</v>
      </c>
      <c r="AY244" s="232" t="s">
        <v>212</v>
      </c>
    </row>
    <row r="245" spans="1:65" s="16" customFormat="1" ht="11.25">
      <c r="B245" s="244"/>
      <c r="C245" s="245"/>
      <c r="D245" s="208" t="s">
        <v>222</v>
      </c>
      <c r="E245" s="246" t="s">
        <v>21</v>
      </c>
      <c r="F245" s="247" t="s">
        <v>239</v>
      </c>
      <c r="G245" s="245"/>
      <c r="H245" s="248">
        <v>15.2</v>
      </c>
      <c r="I245" s="249"/>
      <c r="J245" s="245"/>
      <c r="K245" s="245"/>
      <c r="L245" s="250"/>
      <c r="M245" s="251"/>
      <c r="N245" s="252"/>
      <c r="O245" s="252"/>
      <c r="P245" s="252"/>
      <c r="Q245" s="252"/>
      <c r="R245" s="252"/>
      <c r="S245" s="252"/>
      <c r="T245" s="253"/>
      <c r="AT245" s="254" t="s">
        <v>222</v>
      </c>
      <c r="AU245" s="254" t="s">
        <v>81</v>
      </c>
      <c r="AV245" s="16" t="s">
        <v>93</v>
      </c>
      <c r="AW245" s="16" t="s">
        <v>34</v>
      </c>
      <c r="AX245" s="16" t="s">
        <v>79</v>
      </c>
      <c r="AY245" s="254" t="s">
        <v>212</v>
      </c>
    </row>
    <row r="246" spans="1:65" s="2" customFormat="1" ht="16.5" customHeight="1">
      <c r="A246" s="36"/>
      <c r="B246" s="37"/>
      <c r="C246" s="195" t="s">
        <v>525</v>
      </c>
      <c r="D246" s="195" t="s">
        <v>214</v>
      </c>
      <c r="E246" s="196" t="s">
        <v>2953</v>
      </c>
      <c r="F246" s="197" t="s">
        <v>2954</v>
      </c>
      <c r="G246" s="198" t="s">
        <v>150</v>
      </c>
      <c r="H246" s="199">
        <v>4.4249999999999998</v>
      </c>
      <c r="I246" s="200"/>
      <c r="J246" s="201">
        <f>ROUND(I246*H246,2)</f>
        <v>0</v>
      </c>
      <c r="K246" s="197" t="s">
        <v>21</v>
      </c>
      <c r="L246" s="41"/>
      <c r="M246" s="202" t="s">
        <v>21</v>
      </c>
      <c r="N246" s="203" t="s">
        <v>44</v>
      </c>
      <c r="O246" s="66"/>
      <c r="P246" s="204">
        <f>O246*H246</f>
        <v>0</v>
      </c>
      <c r="Q246" s="204">
        <v>0</v>
      </c>
      <c r="R246" s="204">
        <f>Q246*H246</f>
        <v>0</v>
      </c>
      <c r="S246" s="204">
        <v>0</v>
      </c>
      <c r="T246" s="205">
        <f>S246*H246</f>
        <v>0</v>
      </c>
      <c r="U246" s="36"/>
      <c r="V246" s="36"/>
      <c r="W246" s="36"/>
      <c r="X246" s="36"/>
      <c r="Y246" s="36"/>
      <c r="Z246" s="36"/>
      <c r="AA246" s="36"/>
      <c r="AB246" s="36"/>
      <c r="AC246" s="36"/>
      <c r="AD246" s="36"/>
      <c r="AE246" s="36"/>
      <c r="AR246" s="206" t="s">
        <v>93</v>
      </c>
      <c r="AT246" s="206" t="s">
        <v>214</v>
      </c>
      <c r="AU246" s="206" t="s">
        <v>81</v>
      </c>
      <c r="AY246" s="19" t="s">
        <v>212</v>
      </c>
      <c r="BE246" s="207">
        <f>IF(N246="základní",J246,0)</f>
        <v>0</v>
      </c>
      <c r="BF246" s="207">
        <f>IF(N246="snížená",J246,0)</f>
        <v>0</v>
      </c>
      <c r="BG246" s="207">
        <f>IF(N246="zákl. přenesená",J246,0)</f>
        <v>0</v>
      </c>
      <c r="BH246" s="207">
        <f>IF(N246="sníž. přenesená",J246,0)</f>
        <v>0</v>
      </c>
      <c r="BI246" s="207">
        <f>IF(N246="nulová",J246,0)</f>
        <v>0</v>
      </c>
      <c r="BJ246" s="19" t="s">
        <v>79</v>
      </c>
      <c r="BK246" s="207">
        <f>ROUND(I246*H246,2)</f>
        <v>0</v>
      </c>
      <c r="BL246" s="19" t="s">
        <v>93</v>
      </c>
      <c r="BM246" s="206" t="s">
        <v>846</v>
      </c>
    </row>
    <row r="247" spans="1:65" s="13" customFormat="1" ht="11.25">
      <c r="B247" s="212"/>
      <c r="C247" s="213"/>
      <c r="D247" s="208" t="s">
        <v>222</v>
      </c>
      <c r="E247" s="214" t="s">
        <v>21</v>
      </c>
      <c r="F247" s="215" t="s">
        <v>2955</v>
      </c>
      <c r="G247" s="213"/>
      <c r="H247" s="214" t="s">
        <v>21</v>
      </c>
      <c r="I247" s="216"/>
      <c r="J247" s="213"/>
      <c r="K247" s="213"/>
      <c r="L247" s="217"/>
      <c r="M247" s="218"/>
      <c r="N247" s="219"/>
      <c r="O247" s="219"/>
      <c r="P247" s="219"/>
      <c r="Q247" s="219"/>
      <c r="R247" s="219"/>
      <c r="S247" s="219"/>
      <c r="T247" s="220"/>
      <c r="AT247" s="221" t="s">
        <v>222</v>
      </c>
      <c r="AU247" s="221" t="s">
        <v>81</v>
      </c>
      <c r="AV247" s="13" t="s">
        <v>79</v>
      </c>
      <c r="AW247" s="13" t="s">
        <v>34</v>
      </c>
      <c r="AX247" s="13" t="s">
        <v>73</v>
      </c>
      <c r="AY247" s="221" t="s">
        <v>212</v>
      </c>
    </row>
    <row r="248" spans="1:65" s="14" customFormat="1" ht="11.25">
      <c r="B248" s="222"/>
      <c r="C248" s="223"/>
      <c r="D248" s="208" t="s">
        <v>222</v>
      </c>
      <c r="E248" s="224" t="s">
        <v>21</v>
      </c>
      <c r="F248" s="225" t="s">
        <v>2956</v>
      </c>
      <c r="G248" s="223"/>
      <c r="H248" s="226">
        <v>4.4249999999999998</v>
      </c>
      <c r="I248" s="227"/>
      <c r="J248" s="223"/>
      <c r="K248" s="223"/>
      <c r="L248" s="228"/>
      <c r="M248" s="229"/>
      <c r="N248" s="230"/>
      <c r="O248" s="230"/>
      <c r="P248" s="230"/>
      <c r="Q248" s="230"/>
      <c r="R248" s="230"/>
      <c r="S248" s="230"/>
      <c r="T248" s="231"/>
      <c r="AT248" s="232" t="s">
        <v>222</v>
      </c>
      <c r="AU248" s="232" t="s">
        <v>81</v>
      </c>
      <c r="AV248" s="14" t="s">
        <v>81</v>
      </c>
      <c r="AW248" s="14" t="s">
        <v>34</v>
      </c>
      <c r="AX248" s="14" t="s">
        <v>73</v>
      </c>
      <c r="AY248" s="232" t="s">
        <v>212</v>
      </c>
    </row>
    <row r="249" spans="1:65" s="16" customFormat="1" ht="11.25">
      <c r="B249" s="244"/>
      <c r="C249" s="245"/>
      <c r="D249" s="208" t="s">
        <v>222</v>
      </c>
      <c r="E249" s="246" t="s">
        <v>21</v>
      </c>
      <c r="F249" s="247" t="s">
        <v>239</v>
      </c>
      <c r="G249" s="245"/>
      <c r="H249" s="248">
        <v>4.4249999999999998</v>
      </c>
      <c r="I249" s="249"/>
      <c r="J249" s="245"/>
      <c r="K249" s="245"/>
      <c r="L249" s="250"/>
      <c r="M249" s="251"/>
      <c r="N249" s="252"/>
      <c r="O249" s="252"/>
      <c r="P249" s="252"/>
      <c r="Q249" s="252"/>
      <c r="R249" s="252"/>
      <c r="S249" s="252"/>
      <c r="T249" s="253"/>
      <c r="AT249" s="254" t="s">
        <v>222</v>
      </c>
      <c r="AU249" s="254" t="s">
        <v>81</v>
      </c>
      <c r="AV249" s="16" t="s">
        <v>93</v>
      </c>
      <c r="AW249" s="16" t="s">
        <v>34</v>
      </c>
      <c r="AX249" s="16" t="s">
        <v>79</v>
      </c>
      <c r="AY249" s="254" t="s">
        <v>212</v>
      </c>
    </row>
    <row r="250" spans="1:65" s="2" customFormat="1" ht="16.5" customHeight="1">
      <c r="A250" s="36"/>
      <c r="B250" s="37"/>
      <c r="C250" s="195" t="s">
        <v>529</v>
      </c>
      <c r="D250" s="195" t="s">
        <v>214</v>
      </c>
      <c r="E250" s="196" t="s">
        <v>2957</v>
      </c>
      <c r="F250" s="197" t="s">
        <v>2958</v>
      </c>
      <c r="G250" s="198" t="s">
        <v>150</v>
      </c>
      <c r="H250" s="199">
        <v>15.2</v>
      </c>
      <c r="I250" s="200"/>
      <c r="J250" s="201">
        <f>ROUND(I250*H250,2)</f>
        <v>0</v>
      </c>
      <c r="K250" s="197" t="s">
        <v>21</v>
      </c>
      <c r="L250" s="41"/>
      <c r="M250" s="202" t="s">
        <v>21</v>
      </c>
      <c r="N250" s="203" t="s">
        <v>44</v>
      </c>
      <c r="O250" s="66"/>
      <c r="P250" s="204">
        <f>O250*H250</f>
        <v>0</v>
      </c>
      <c r="Q250" s="204">
        <v>0</v>
      </c>
      <c r="R250" s="204">
        <f>Q250*H250</f>
        <v>0</v>
      </c>
      <c r="S250" s="204">
        <v>0</v>
      </c>
      <c r="T250" s="205">
        <f>S250*H250</f>
        <v>0</v>
      </c>
      <c r="U250" s="36"/>
      <c r="V250" s="36"/>
      <c r="W250" s="36"/>
      <c r="X250" s="36"/>
      <c r="Y250" s="36"/>
      <c r="Z250" s="36"/>
      <c r="AA250" s="36"/>
      <c r="AB250" s="36"/>
      <c r="AC250" s="36"/>
      <c r="AD250" s="36"/>
      <c r="AE250" s="36"/>
      <c r="AR250" s="206" t="s">
        <v>93</v>
      </c>
      <c r="AT250" s="206" t="s">
        <v>214</v>
      </c>
      <c r="AU250" s="206" t="s">
        <v>81</v>
      </c>
      <c r="AY250" s="19" t="s">
        <v>212</v>
      </c>
      <c r="BE250" s="207">
        <f>IF(N250="základní",J250,0)</f>
        <v>0</v>
      </c>
      <c r="BF250" s="207">
        <f>IF(N250="snížená",J250,0)</f>
        <v>0</v>
      </c>
      <c r="BG250" s="207">
        <f>IF(N250="zákl. přenesená",J250,0)</f>
        <v>0</v>
      </c>
      <c r="BH250" s="207">
        <f>IF(N250="sníž. přenesená",J250,0)</f>
        <v>0</v>
      </c>
      <c r="BI250" s="207">
        <f>IF(N250="nulová",J250,0)</f>
        <v>0</v>
      </c>
      <c r="BJ250" s="19" t="s">
        <v>79</v>
      </c>
      <c r="BK250" s="207">
        <f>ROUND(I250*H250,2)</f>
        <v>0</v>
      </c>
      <c r="BL250" s="19" t="s">
        <v>93</v>
      </c>
      <c r="BM250" s="206" t="s">
        <v>858</v>
      </c>
    </row>
    <row r="251" spans="1:65" s="13" customFormat="1" ht="11.25">
      <c r="B251" s="212"/>
      <c r="C251" s="213"/>
      <c r="D251" s="208" t="s">
        <v>222</v>
      </c>
      <c r="E251" s="214" t="s">
        <v>21</v>
      </c>
      <c r="F251" s="215" t="s">
        <v>2946</v>
      </c>
      <c r="G251" s="213"/>
      <c r="H251" s="214" t="s">
        <v>21</v>
      </c>
      <c r="I251" s="216"/>
      <c r="J251" s="213"/>
      <c r="K251" s="213"/>
      <c r="L251" s="217"/>
      <c r="M251" s="218"/>
      <c r="N251" s="219"/>
      <c r="O251" s="219"/>
      <c r="P251" s="219"/>
      <c r="Q251" s="219"/>
      <c r="R251" s="219"/>
      <c r="S251" s="219"/>
      <c r="T251" s="220"/>
      <c r="AT251" s="221" t="s">
        <v>222</v>
      </c>
      <c r="AU251" s="221" t="s">
        <v>81</v>
      </c>
      <c r="AV251" s="13" t="s">
        <v>79</v>
      </c>
      <c r="AW251" s="13" t="s">
        <v>34</v>
      </c>
      <c r="AX251" s="13" t="s">
        <v>73</v>
      </c>
      <c r="AY251" s="221" t="s">
        <v>212</v>
      </c>
    </row>
    <row r="252" spans="1:65" s="14" customFormat="1" ht="11.25">
      <c r="B252" s="222"/>
      <c r="C252" s="223"/>
      <c r="D252" s="208" t="s">
        <v>222</v>
      </c>
      <c r="E252" s="224" t="s">
        <v>21</v>
      </c>
      <c r="F252" s="225" t="s">
        <v>2947</v>
      </c>
      <c r="G252" s="223"/>
      <c r="H252" s="226">
        <v>15.2</v>
      </c>
      <c r="I252" s="227"/>
      <c r="J252" s="223"/>
      <c r="K252" s="223"/>
      <c r="L252" s="228"/>
      <c r="M252" s="229"/>
      <c r="N252" s="230"/>
      <c r="O252" s="230"/>
      <c r="P252" s="230"/>
      <c r="Q252" s="230"/>
      <c r="R252" s="230"/>
      <c r="S252" s="230"/>
      <c r="T252" s="231"/>
      <c r="AT252" s="232" t="s">
        <v>222</v>
      </c>
      <c r="AU252" s="232" t="s">
        <v>81</v>
      </c>
      <c r="AV252" s="14" t="s">
        <v>81</v>
      </c>
      <c r="AW252" s="14" t="s">
        <v>34</v>
      </c>
      <c r="AX252" s="14" t="s">
        <v>73</v>
      </c>
      <c r="AY252" s="232" t="s">
        <v>212</v>
      </c>
    </row>
    <row r="253" spans="1:65" s="16" customFormat="1" ht="11.25">
      <c r="B253" s="244"/>
      <c r="C253" s="245"/>
      <c r="D253" s="208" t="s">
        <v>222</v>
      </c>
      <c r="E253" s="246" t="s">
        <v>21</v>
      </c>
      <c r="F253" s="247" t="s">
        <v>239</v>
      </c>
      <c r="G253" s="245"/>
      <c r="H253" s="248">
        <v>15.2</v>
      </c>
      <c r="I253" s="249"/>
      <c r="J253" s="245"/>
      <c r="K253" s="245"/>
      <c r="L253" s="250"/>
      <c r="M253" s="251"/>
      <c r="N253" s="252"/>
      <c r="O253" s="252"/>
      <c r="P253" s="252"/>
      <c r="Q253" s="252"/>
      <c r="R253" s="252"/>
      <c r="S253" s="252"/>
      <c r="T253" s="253"/>
      <c r="AT253" s="254" t="s">
        <v>222</v>
      </c>
      <c r="AU253" s="254" t="s">
        <v>81</v>
      </c>
      <c r="AV253" s="16" t="s">
        <v>93</v>
      </c>
      <c r="AW253" s="16" t="s">
        <v>34</v>
      </c>
      <c r="AX253" s="16" t="s">
        <v>79</v>
      </c>
      <c r="AY253" s="254" t="s">
        <v>212</v>
      </c>
    </row>
    <row r="254" spans="1:65" s="2" customFormat="1" ht="16.5" customHeight="1">
      <c r="A254" s="36"/>
      <c r="B254" s="37"/>
      <c r="C254" s="195" t="s">
        <v>536</v>
      </c>
      <c r="D254" s="195" t="s">
        <v>214</v>
      </c>
      <c r="E254" s="196" t="s">
        <v>2959</v>
      </c>
      <c r="F254" s="197" t="s">
        <v>2960</v>
      </c>
      <c r="G254" s="198" t="s">
        <v>150</v>
      </c>
      <c r="H254" s="199">
        <v>15.2</v>
      </c>
      <c r="I254" s="200"/>
      <c r="J254" s="201">
        <f>ROUND(I254*H254,2)</f>
        <v>0</v>
      </c>
      <c r="K254" s="197" t="s">
        <v>21</v>
      </c>
      <c r="L254" s="41"/>
      <c r="M254" s="202" t="s">
        <v>21</v>
      </c>
      <c r="N254" s="203" t="s">
        <v>44</v>
      </c>
      <c r="O254" s="66"/>
      <c r="P254" s="204">
        <f>O254*H254</f>
        <v>0</v>
      </c>
      <c r="Q254" s="204">
        <v>0</v>
      </c>
      <c r="R254" s="204">
        <f>Q254*H254</f>
        <v>0</v>
      </c>
      <c r="S254" s="204">
        <v>0</v>
      </c>
      <c r="T254" s="205">
        <f>S254*H254</f>
        <v>0</v>
      </c>
      <c r="U254" s="36"/>
      <c r="V254" s="36"/>
      <c r="W254" s="36"/>
      <c r="X254" s="36"/>
      <c r="Y254" s="36"/>
      <c r="Z254" s="36"/>
      <c r="AA254" s="36"/>
      <c r="AB254" s="36"/>
      <c r="AC254" s="36"/>
      <c r="AD254" s="36"/>
      <c r="AE254" s="36"/>
      <c r="AR254" s="206" t="s">
        <v>93</v>
      </c>
      <c r="AT254" s="206" t="s">
        <v>214</v>
      </c>
      <c r="AU254" s="206" t="s">
        <v>81</v>
      </c>
      <c r="AY254" s="19" t="s">
        <v>212</v>
      </c>
      <c r="BE254" s="207">
        <f>IF(N254="základní",J254,0)</f>
        <v>0</v>
      </c>
      <c r="BF254" s="207">
        <f>IF(N254="snížená",J254,0)</f>
        <v>0</v>
      </c>
      <c r="BG254" s="207">
        <f>IF(N254="zákl. přenesená",J254,0)</f>
        <v>0</v>
      </c>
      <c r="BH254" s="207">
        <f>IF(N254="sníž. přenesená",J254,0)</f>
        <v>0</v>
      </c>
      <c r="BI254" s="207">
        <f>IF(N254="nulová",J254,0)</f>
        <v>0</v>
      </c>
      <c r="BJ254" s="19" t="s">
        <v>79</v>
      </c>
      <c r="BK254" s="207">
        <f>ROUND(I254*H254,2)</f>
        <v>0</v>
      </c>
      <c r="BL254" s="19" t="s">
        <v>93</v>
      </c>
      <c r="BM254" s="206" t="s">
        <v>869</v>
      </c>
    </row>
    <row r="255" spans="1:65" s="13" customFormat="1" ht="11.25">
      <c r="B255" s="212"/>
      <c r="C255" s="213"/>
      <c r="D255" s="208" t="s">
        <v>222</v>
      </c>
      <c r="E255" s="214" t="s">
        <v>21</v>
      </c>
      <c r="F255" s="215" t="s">
        <v>2946</v>
      </c>
      <c r="G255" s="213"/>
      <c r="H255" s="214" t="s">
        <v>21</v>
      </c>
      <c r="I255" s="216"/>
      <c r="J255" s="213"/>
      <c r="K255" s="213"/>
      <c r="L255" s="217"/>
      <c r="M255" s="218"/>
      <c r="N255" s="219"/>
      <c r="O255" s="219"/>
      <c r="P255" s="219"/>
      <c r="Q255" s="219"/>
      <c r="R255" s="219"/>
      <c r="S255" s="219"/>
      <c r="T255" s="220"/>
      <c r="AT255" s="221" t="s">
        <v>222</v>
      </c>
      <c r="AU255" s="221" t="s">
        <v>81</v>
      </c>
      <c r="AV255" s="13" t="s">
        <v>79</v>
      </c>
      <c r="AW255" s="13" t="s">
        <v>34</v>
      </c>
      <c r="AX255" s="13" t="s">
        <v>73</v>
      </c>
      <c r="AY255" s="221" t="s">
        <v>212</v>
      </c>
    </row>
    <row r="256" spans="1:65" s="14" customFormat="1" ht="11.25">
      <c r="B256" s="222"/>
      <c r="C256" s="223"/>
      <c r="D256" s="208" t="s">
        <v>222</v>
      </c>
      <c r="E256" s="224" t="s">
        <v>21</v>
      </c>
      <c r="F256" s="225" t="s">
        <v>2947</v>
      </c>
      <c r="G256" s="223"/>
      <c r="H256" s="226">
        <v>15.2</v>
      </c>
      <c r="I256" s="227"/>
      <c r="J256" s="223"/>
      <c r="K256" s="223"/>
      <c r="L256" s="228"/>
      <c r="M256" s="229"/>
      <c r="N256" s="230"/>
      <c r="O256" s="230"/>
      <c r="P256" s="230"/>
      <c r="Q256" s="230"/>
      <c r="R256" s="230"/>
      <c r="S256" s="230"/>
      <c r="T256" s="231"/>
      <c r="AT256" s="232" t="s">
        <v>222</v>
      </c>
      <c r="AU256" s="232" t="s">
        <v>81</v>
      </c>
      <c r="AV256" s="14" t="s">
        <v>81</v>
      </c>
      <c r="AW256" s="14" t="s">
        <v>34</v>
      </c>
      <c r="AX256" s="14" t="s">
        <v>73</v>
      </c>
      <c r="AY256" s="232" t="s">
        <v>212</v>
      </c>
    </row>
    <row r="257" spans="1:65" s="16" customFormat="1" ht="11.25">
      <c r="B257" s="244"/>
      <c r="C257" s="245"/>
      <c r="D257" s="208" t="s">
        <v>222</v>
      </c>
      <c r="E257" s="246" t="s">
        <v>21</v>
      </c>
      <c r="F257" s="247" t="s">
        <v>239</v>
      </c>
      <c r="G257" s="245"/>
      <c r="H257" s="248">
        <v>15.2</v>
      </c>
      <c r="I257" s="249"/>
      <c r="J257" s="245"/>
      <c r="K257" s="245"/>
      <c r="L257" s="250"/>
      <c r="M257" s="251"/>
      <c r="N257" s="252"/>
      <c r="O257" s="252"/>
      <c r="P257" s="252"/>
      <c r="Q257" s="252"/>
      <c r="R257" s="252"/>
      <c r="S257" s="252"/>
      <c r="T257" s="253"/>
      <c r="AT257" s="254" t="s">
        <v>222</v>
      </c>
      <c r="AU257" s="254" t="s">
        <v>81</v>
      </c>
      <c r="AV257" s="16" t="s">
        <v>93</v>
      </c>
      <c r="AW257" s="16" t="s">
        <v>34</v>
      </c>
      <c r="AX257" s="16" t="s">
        <v>79</v>
      </c>
      <c r="AY257" s="254" t="s">
        <v>212</v>
      </c>
    </row>
    <row r="258" spans="1:65" s="2" customFormat="1" ht="16.5" customHeight="1">
      <c r="A258" s="36"/>
      <c r="B258" s="37"/>
      <c r="C258" s="195" t="s">
        <v>543</v>
      </c>
      <c r="D258" s="195" t="s">
        <v>214</v>
      </c>
      <c r="E258" s="196" t="s">
        <v>2961</v>
      </c>
      <c r="F258" s="197" t="s">
        <v>2962</v>
      </c>
      <c r="G258" s="198" t="s">
        <v>150</v>
      </c>
      <c r="H258" s="199">
        <v>94.1</v>
      </c>
      <c r="I258" s="200"/>
      <c r="J258" s="201">
        <f>ROUND(I258*H258,2)</f>
        <v>0</v>
      </c>
      <c r="K258" s="197" t="s">
        <v>21</v>
      </c>
      <c r="L258" s="41"/>
      <c r="M258" s="202" t="s">
        <v>21</v>
      </c>
      <c r="N258" s="203" t="s">
        <v>44</v>
      </c>
      <c r="O258" s="66"/>
      <c r="P258" s="204">
        <f>O258*H258</f>
        <v>0</v>
      </c>
      <c r="Q258" s="204">
        <v>0</v>
      </c>
      <c r="R258" s="204">
        <f>Q258*H258</f>
        <v>0</v>
      </c>
      <c r="S258" s="204">
        <v>0</v>
      </c>
      <c r="T258" s="205">
        <f>S258*H258</f>
        <v>0</v>
      </c>
      <c r="U258" s="36"/>
      <c r="V258" s="36"/>
      <c r="W258" s="36"/>
      <c r="X258" s="36"/>
      <c r="Y258" s="36"/>
      <c r="Z258" s="36"/>
      <c r="AA258" s="36"/>
      <c r="AB258" s="36"/>
      <c r="AC258" s="36"/>
      <c r="AD258" s="36"/>
      <c r="AE258" s="36"/>
      <c r="AR258" s="206" t="s">
        <v>93</v>
      </c>
      <c r="AT258" s="206" t="s">
        <v>214</v>
      </c>
      <c r="AU258" s="206" t="s">
        <v>81</v>
      </c>
      <c r="AY258" s="19" t="s">
        <v>212</v>
      </c>
      <c r="BE258" s="207">
        <f>IF(N258="základní",J258,0)</f>
        <v>0</v>
      </c>
      <c r="BF258" s="207">
        <f>IF(N258="snížená",J258,0)</f>
        <v>0</v>
      </c>
      <c r="BG258" s="207">
        <f>IF(N258="zákl. přenesená",J258,0)</f>
        <v>0</v>
      </c>
      <c r="BH258" s="207">
        <f>IF(N258="sníž. přenesená",J258,0)</f>
        <v>0</v>
      </c>
      <c r="BI258" s="207">
        <f>IF(N258="nulová",J258,0)</f>
        <v>0</v>
      </c>
      <c r="BJ258" s="19" t="s">
        <v>79</v>
      </c>
      <c r="BK258" s="207">
        <f>ROUND(I258*H258,2)</f>
        <v>0</v>
      </c>
      <c r="BL258" s="19" t="s">
        <v>93</v>
      </c>
      <c r="BM258" s="206" t="s">
        <v>884</v>
      </c>
    </row>
    <row r="259" spans="1:65" s="13" customFormat="1" ht="11.25">
      <c r="B259" s="212"/>
      <c r="C259" s="213"/>
      <c r="D259" s="208" t="s">
        <v>222</v>
      </c>
      <c r="E259" s="214" t="s">
        <v>21</v>
      </c>
      <c r="F259" s="215" t="s">
        <v>2963</v>
      </c>
      <c r="G259" s="213"/>
      <c r="H259" s="214" t="s">
        <v>21</v>
      </c>
      <c r="I259" s="216"/>
      <c r="J259" s="213"/>
      <c r="K259" s="213"/>
      <c r="L259" s="217"/>
      <c r="M259" s="218"/>
      <c r="N259" s="219"/>
      <c r="O259" s="219"/>
      <c r="P259" s="219"/>
      <c r="Q259" s="219"/>
      <c r="R259" s="219"/>
      <c r="S259" s="219"/>
      <c r="T259" s="220"/>
      <c r="AT259" s="221" t="s">
        <v>222</v>
      </c>
      <c r="AU259" s="221" t="s">
        <v>81</v>
      </c>
      <c r="AV259" s="13" t="s">
        <v>79</v>
      </c>
      <c r="AW259" s="13" t="s">
        <v>34</v>
      </c>
      <c r="AX259" s="13" t="s">
        <v>73</v>
      </c>
      <c r="AY259" s="221" t="s">
        <v>212</v>
      </c>
    </row>
    <row r="260" spans="1:65" s="14" customFormat="1" ht="11.25">
      <c r="B260" s="222"/>
      <c r="C260" s="223"/>
      <c r="D260" s="208" t="s">
        <v>222</v>
      </c>
      <c r="E260" s="224" t="s">
        <v>21</v>
      </c>
      <c r="F260" s="225" t="s">
        <v>2964</v>
      </c>
      <c r="G260" s="223"/>
      <c r="H260" s="226">
        <v>94.1</v>
      </c>
      <c r="I260" s="227"/>
      <c r="J260" s="223"/>
      <c r="K260" s="223"/>
      <c r="L260" s="228"/>
      <c r="M260" s="229"/>
      <c r="N260" s="230"/>
      <c r="O260" s="230"/>
      <c r="P260" s="230"/>
      <c r="Q260" s="230"/>
      <c r="R260" s="230"/>
      <c r="S260" s="230"/>
      <c r="T260" s="231"/>
      <c r="AT260" s="232" t="s">
        <v>222</v>
      </c>
      <c r="AU260" s="232" t="s">
        <v>81</v>
      </c>
      <c r="AV260" s="14" t="s">
        <v>81</v>
      </c>
      <c r="AW260" s="14" t="s">
        <v>34</v>
      </c>
      <c r="AX260" s="14" t="s">
        <v>73</v>
      </c>
      <c r="AY260" s="232" t="s">
        <v>212</v>
      </c>
    </row>
    <row r="261" spans="1:65" s="16" customFormat="1" ht="11.25">
      <c r="B261" s="244"/>
      <c r="C261" s="245"/>
      <c r="D261" s="208" t="s">
        <v>222</v>
      </c>
      <c r="E261" s="246" t="s">
        <v>21</v>
      </c>
      <c r="F261" s="247" t="s">
        <v>239</v>
      </c>
      <c r="G261" s="245"/>
      <c r="H261" s="248">
        <v>94.1</v>
      </c>
      <c r="I261" s="249"/>
      <c r="J261" s="245"/>
      <c r="K261" s="245"/>
      <c r="L261" s="250"/>
      <c r="M261" s="251"/>
      <c r="N261" s="252"/>
      <c r="O261" s="252"/>
      <c r="P261" s="252"/>
      <c r="Q261" s="252"/>
      <c r="R261" s="252"/>
      <c r="S261" s="252"/>
      <c r="T261" s="253"/>
      <c r="AT261" s="254" t="s">
        <v>222</v>
      </c>
      <c r="AU261" s="254" t="s">
        <v>81</v>
      </c>
      <c r="AV261" s="16" t="s">
        <v>93</v>
      </c>
      <c r="AW261" s="16" t="s">
        <v>34</v>
      </c>
      <c r="AX261" s="16" t="s">
        <v>79</v>
      </c>
      <c r="AY261" s="254" t="s">
        <v>212</v>
      </c>
    </row>
    <row r="262" spans="1:65" s="2" customFormat="1" ht="16.5" customHeight="1">
      <c r="A262" s="36"/>
      <c r="B262" s="37"/>
      <c r="C262" s="255" t="s">
        <v>548</v>
      </c>
      <c r="D262" s="255" t="s">
        <v>328</v>
      </c>
      <c r="E262" s="256" t="s">
        <v>2965</v>
      </c>
      <c r="F262" s="257" t="s">
        <v>2966</v>
      </c>
      <c r="G262" s="258" t="s">
        <v>150</v>
      </c>
      <c r="H262" s="259">
        <v>73.593999999999994</v>
      </c>
      <c r="I262" s="260"/>
      <c r="J262" s="261">
        <f>ROUND(I262*H262,2)</f>
        <v>0</v>
      </c>
      <c r="K262" s="257" t="s">
        <v>21</v>
      </c>
      <c r="L262" s="262"/>
      <c r="M262" s="263" t="s">
        <v>21</v>
      </c>
      <c r="N262" s="264" t="s">
        <v>44</v>
      </c>
      <c r="O262" s="66"/>
      <c r="P262" s="204">
        <f>O262*H262</f>
        <v>0</v>
      </c>
      <c r="Q262" s="204">
        <v>0</v>
      </c>
      <c r="R262" s="204">
        <f>Q262*H262</f>
        <v>0</v>
      </c>
      <c r="S262" s="204">
        <v>0</v>
      </c>
      <c r="T262" s="205">
        <f>S262*H262</f>
        <v>0</v>
      </c>
      <c r="U262" s="36"/>
      <c r="V262" s="36"/>
      <c r="W262" s="36"/>
      <c r="X262" s="36"/>
      <c r="Y262" s="36"/>
      <c r="Z262" s="36"/>
      <c r="AA262" s="36"/>
      <c r="AB262" s="36"/>
      <c r="AC262" s="36"/>
      <c r="AD262" s="36"/>
      <c r="AE262" s="36"/>
      <c r="AR262" s="206" t="s">
        <v>269</v>
      </c>
      <c r="AT262" s="206" t="s">
        <v>328</v>
      </c>
      <c r="AU262" s="206" t="s">
        <v>81</v>
      </c>
      <c r="AY262" s="19" t="s">
        <v>212</v>
      </c>
      <c r="BE262" s="207">
        <f>IF(N262="základní",J262,0)</f>
        <v>0</v>
      </c>
      <c r="BF262" s="207">
        <f>IF(N262="snížená",J262,0)</f>
        <v>0</v>
      </c>
      <c r="BG262" s="207">
        <f>IF(N262="zákl. přenesená",J262,0)</f>
        <v>0</v>
      </c>
      <c r="BH262" s="207">
        <f>IF(N262="sníž. přenesená",J262,0)</f>
        <v>0</v>
      </c>
      <c r="BI262" s="207">
        <f>IF(N262="nulová",J262,0)</f>
        <v>0</v>
      </c>
      <c r="BJ262" s="19" t="s">
        <v>79</v>
      </c>
      <c r="BK262" s="207">
        <f>ROUND(I262*H262,2)</f>
        <v>0</v>
      </c>
      <c r="BL262" s="19" t="s">
        <v>93</v>
      </c>
      <c r="BM262" s="206" t="s">
        <v>895</v>
      </c>
    </row>
    <row r="263" spans="1:65" s="13" customFormat="1" ht="11.25">
      <c r="B263" s="212"/>
      <c r="C263" s="213"/>
      <c r="D263" s="208" t="s">
        <v>222</v>
      </c>
      <c r="E263" s="214" t="s">
        <v>21</v>
      </c>
      <c r="F263" s="215" t="s">
        <v>2967</v>
      </c>
      <c r="G263" s="213"/>
      <c r="H263" s="214" t="s">
        <v>21</v>
      </c>
      <c r="I263" s="216"/>
      <c r="J263" s="213"/>
      <c r="K263" s="213"/>
      <c r="L263" s="217"/>
      <c r="M263" s="218"/>
      <c r="N263" s="219"/>
      <c r="O263" s="219"/>
      <c r="P263" s="219"/>
      <c r="Q263" s="219"/>
      <c r="R263" s="219"/>
      <c r="S263" s="219"/>
      <c r="T263" s="220"/>
      <c r="AT263" s="221" t="s">
        <v>222</v>
      </c>
      <c r="AU263" s="221" t="s">
        <v>81</v>
      </c>
      <c r="AV263" s="13" t="s">
        <v>79</v>
      </c>
      <c r="AW263" s="13" t="s">
        <v>34</v>
      </c>
      <c r="AX263" s="13" t="s">
        <v>73</v>
      </c>
      <c r="AY263" s="221" t="s">
        <v>212</v>
      </c>
    </row>
    <row r="264" spans="1:65" s="13" customFormat="1" ht="11.25">
      <c r="B264" s="212"/>
      <c r="C264" s="213"/>
      <c r="D264" s="208" t="s">
        <v>222</v>
      </c>
      <c r="E264" s="214" t="s">
        <v>21</v>
      </c>
      <c r="F264" s="215" t="s">
        <v>2968</v>
      </c>
      <c r="G264" s="213"/>
      <c r="H264" s="214" t="s">
        <v>21</v>
      </c>
      <c r="I264" s="216"/>
      <c r="J264" s="213"/>
      <c r="K264" s="213"/>
      <c r="L264" s="217"/>
      <c r="M264" s="218"/>
      <c r="N264" s="219"/>
      <c r="O264" s="219"/>
      <c r="P264" s="219"/>
      <c r="Q264" s="219"/>
      <c r="R264" s="219"/>
      <c r="S264" s="219"/>
      <c r="T264" s="220"/>
      <c r="AT264" s="221" t="s">
        <v>222</v>
      </c>
      <c r="AU264" s="221" t="s">
        <v>81</v>
      </c>
      <c r="AV264" s="13" t="s">
        <v>79</v>
      </c>
      <c r="AW264" s="13" t="s">
        <v>34</v>
      </c>
      <c r="AX264" s="13" t="s">
        <v>73</v>
      </c>
      <c r="AY264" s="221" t="s">
        <v>212</v>
      </c>
    </row>
    <row r="265" spans="1:65" s="14" customFormat="1" ht="11.25">
      <c r="B265" s="222"/>
      <c r="C265" s="223"/>
      <c r="D265" s="208" t="s">
        <v>222</v>
      </c>
      <c r="E265" s="224" t="s">
        <v>21</v>
      </c>
      <c r="F265" s="225" t="s">
        <v>2969</v>
      </c>
      <c r="G265" s="223"/>
      <c r="H265" s="226">
        <v>73.593999999999994</v>
      </c>
      <c r="I265" s="227"/>
      <c r="J265" s="223"/>
      <c r="K265" s="223"/>
      <c r="L265" s="228"/>
      <c r="M265" s="229"/>
      <c r="N265" s="230"/>
      <c r="O265" s="230"/>
      <c r="P265" s="230"/>
      <c r="Q265" s="230"/>
      <c r="R265" s="230"/>
      <c r="S265" s="230"/>
      <c r="T265" s="231"/>
      <c r="AT265" s="232" t="s">
        <v>222</v>
      </c>
      <c r="AU265" s="232" t="s">
        <v>81</v>
      </c>
      <c r="AV265" s="14" t="s">
        <v>81</v>
      </c>
      <c r="AW265" s="14" t="s">
        <v>34</v>
      </c>
      <c r="AX265" s="14" t="s">
        <v>73</v>
      </c>
      <c r="AY265" s="232" t="s">
        <v>212</v>
      </c>
    </row>
    <row r="266" spans="1:65" s="16" customFormat="1" ht="11.25">
      <c r="B266" s="244"/>
      <c r="C266" s="245"/>
      <c r="D266" s="208" t="s">
        <v>222</v>
      </c>
      <c r="E266" s="246" t="s">
        <v>21</v>
      </c>
      <c r="F266" s="247" t="s">
        <v>239</v>
      </c>
      <c r="G266" s="245"/>
      <c r="H266" s="248">
        <v>73.593999999999994</v>
      </c>
      <c r="I266" s="249"/>
      <c r="J266" s="245"/>
      <c r="K266" s="245"/>
      <c r="L266" s="250"/>
      <c r="M266" s="251"/>
      <c r="N266" s="252"/>
      <c r="O266" s="252"/>
      <c r="P266" s="252"/>
      <c r="Q266" s="252"/>
      <c r="R266" s="252"/>
      <c r="S266" s="252"/>
      <c r="T266" s="253"/>
      <c r="AT266" s="254" t="s">
        <v>222</v>
      </c>
      <c r="AU266" s="254" t="s">
        <v>81</v>
      </c>
      <c r="AV266" s="16" t="s">
        <v>93</v>
      </c>
      <c r="AW266" s="16" t="s">
        <v>34</v>
      </c>
      <c r="AX266" s="16" t="s">
        <v>79</v>
      </c>
      <c r="AY266" s="254" t="s">
        <v>212</v>
      </c>
    </row>
    <row r="267" spans="1:65" s="2" customFormat="1" ht="16.5" customHeight="1">
      <c r="A267" s="36"/>
      <c r="B267" s="37"/>
      <c r="C267" s="255" t="s">
        <v>554</v>
      </c>
      <c r="D267" s="255" t="s">
        <v>328</v>
      </c>
      <c r="E267" s="256" t="s">
        <v>2970</v>
      </c>
      <c r="F267" s="257" t="s">
        <v>2971</v>
      </c>
      <c r="G267" s="258" t="s">
        <v>150</v>
      </c>
      <c r="H267" s="259">
        <v>23.433</v>
      </c>
      <c r="I267" s="260"/>
      <c r="J267" s="261">
        <f>ROUND(I267*H267,2)</f>
        <v>0</v>
      </c>
      <c r="K267" s="257" t="s">
        <v>21</v>
      </c>
      <c r="L267" s="262"/>
      <c r="M267" s="263" t="s">
        <v>21</v>
      </c>
      <c r="N267" s="264" t="s">
        <v>44</v>
      </c>
      <c r="O267" s="66"/>
      <c r="P267" s="204">
        <f>O267*H267</f>
        <v>0</v>
      </c>
      <c r="Q267" s="204">
        <v>0</v>
      </c>
      <c r="R267" s="204">
        <f>Q267*H267</f>
        <v>0</v>
      </c>
      <c r="S267" s="204">
        <v>0</v>
      </c>
      <c r="T267" s="205">
        <f>S267*H267</f>
        <v>0</v>
      </c>
      <c r="U267" s="36"/>
      <c r="V267" s="36"/>
      <c r="W267" s="36"/>
      <c r="X267" s="36"/>
      <c r="Y267" s="36"/>
      <c r="Z267" s="36"/>
      <c r="AA267" s="36"/>
      <c r="AB267" s="36"/>
      <c r="AC267" s="36"/>
      <c r="AD267" s="36"/>
      <c r="AE267" s="36"/>
      <c r="AR267" s="206" t="s">
        <v>269</v>
      </c>
      <c r="AT267" s="206" t="s">
        <v>328</v>
      </c>
      <c r="AU267" s="206" t="s">
        <v>81</v>
      </c>
      <c r="AY267" s="19" t="s">
        <v>212</v>
      </c>
      <c r="BE267" s="207">
        <f>IF(N267="základní",J267,0)</f>
        <v>0</v>
      </c>
      <c r="BF267" s="207">
        <f>IF(N267="snížená",J267,0)</f>
        <v>0</v>
      </c>
      <c r="BG267" s="207">
        <f>IF(N267="zákl. přenesená",J267,0)</f>
        <v>0</v>
      </c>
      <c r="BH267" s="207">
        <f>IF(N267="sníž. přenesená",J267,0)</f>
        <v>0</v>
      </c>
      <c r="BI267" s="207">
        <f>IF(N267="nulová",J267,0)</f>
        <v>0</v>
      </c>
      <c r="BJ267" s="19" t="s">
        <v>79</v>
      </c>
      <c r="BK267" s="207">
        <f>ROUND(I267*H267,2)</f>
        <v>0</v>
      </c>
      <c r="BL267" s="19" t="s">
        <v>93</v>
      </c>
      <c r="BM267" s="206" t="s">
        <v>904</v>
      </c>
    </row>
    <row r="268" spans="1:65" s="13" customFormat="1" ht="11.25">
      <c r="B268" s="212"/>
      <c r="C268" s="213"/>
      <c r="D268" s="208" t="s">
        <v>222</v>
      </c>
      <c r="E268" s="214" t="s">
        <v>21</v>
      </c>
      <c r="F268" s="215" t="s">
        <v>2972</v>
      </c>
      <c r="G268" s="213"/>
      <c r="H268" s="214" t="s">
        <v>21</v>
      </c>
      <c r="I268" s="216"/>
      <c r="J268" s="213"/>
      <c r="K268" s="213"/>
      <c r="L268" s="217"/>
      <c r="M268" s="218"/>
      <c r="N268" s="219"/>
      <c r="O268" s="219"/>
      <c r="P268" s="219"/>
      <c r="Q268" s="219"/>
      <c r="R268" s="219"/>
      <c r="S268" s="219"/>
      <c r="T268" s="220"/>
      <c r="AT268" s="221" t="s">
        <v>222</v>
      </c>
      <c r="AU268" s="221" t="s">
        <v>81</v>
      </c>
      <c r="AV268" s="13" t="s">
        <v>79</v>
      </c>
      <c r="AW268" s="13" t="s">
        <v>34</v>
      </c>
      <c r="AX268" s="13" t="s">
        <v>73</v>
      </c>
      <c r="AY268" s="221" t="s">
        <v>212</v>
      </c>
    </row>
    <row r="269" spans="1:65" s="14" customFormat="1" ht="11.25">
      <c r="B269" s="222"/>
      <c r="C269" s="223"/>
      <c r="D269" s="208" t="s">
        <v>222</v>
      </c>
      <c r="E269" s="224" t="s">
        <v>21</v>
      </c>
      <c r="F269" s="225" t="s">
        <v>2973</v>
      </c>
      <c r="G269" s="223"/>
      <c r="H269" s="226">
        <v>23.433</v>
      </c>
      <c r="I269" s="227"/>
      <c r="J269" s="223"/>
      <c r="K269" s="223"/>
      <c r="L269" s="228"/>
      <c r="M269" s="229"/>
      <c r="N269" s="230"/>
      <c r="O269" s="230"/>
      <c r="P269" s="230"/>
      <c r="Q269" s="230"/>
      <c r="R269" s="230"/>
      <c r="S269" s="230"/>
      <c r="T269" s="231"/>
      <c r="AT269" s="232" t="s">
        <v>222</v>
      </c>
      <c r="AU269" s="232" t="s">
        <v>81</v>
      </c>
      <c r="AV269" s="14" t="s">
        <v>81</v>
      </c>
      <c r="AW269" s="14" t="s">
        <v>34</v>
      </c>
      <c r="AX269" s="14" t="s">
        <v>73</v>
      </c>
      <c r="AY269" s="232" t="s">
        <v>212</v>
      </c>
    </row>
    <row r="270" spans="1:65" s="16" customFormat="1" ht="11.25">
      <c r="B270" s="244"/>
      <c r="C270" s="245"/>
      <c r="D270" s="208" t="s">
        <v>222</v>
      </c>
      <c r="E270" s="246" t="s">
        <v>21</v>
      </c>
      <c r="F270" s="247" t="s">
        <v>239</v>
      </c>
      <c r="G270" s="245"/>
      <c r="H270" s="248">
        <v>23.433</v>
      </c>
      <c r="I270" s="249"/>
      <c r="J270" s="245"/>
      <c r="K270" s="245"/>
      <c r="L270" s="250"/>
      <c r="M270" s="251"/>
      <c r="N270" s="252"/>
      <c r="O270" s="252"/>
      <c r="P270" s="252"/>
      <c r="Q270" s="252"/>
      <c r="R270" s="252"/>
      <c r="S270" s="252"/>
      <c r="T270" s="253"/>
      <c r="AT270" s="254" t="s">
        <v>222</v>
      </c>
      <c r="AU270" s="254" t="s">
        <v>81</v>
      </c>
      <c r="AV270" s="16" t="s">
        <v>93</v>
      </c>
      <c r="AW270" s="16" t="s">
        <v>34</v>
      </c>
      <c r="AX270" s="16" t="s">
        <v>79</v>
      </c>
      <c r="AY270" s="254" t="s">
        <v>212</v>
      </c>
    </row>
    <row r="271" spans="1:65" s="2" customFormat="1" ht="16.5" customHeight="1">
      <c r="A271" s="36"/>
      <c r="B271" s="37"/>
      <c r="C271" s="195" t="s">
        <v>564</v>
      </c>
      <c r="D271" s="195" t="s">
        <v>214</v>
      </c>
      <c r="E271" s="196" t="s">
        <v>2974</v>
      </c>
      <c r="F271" s="197" t="s">
        <v>2975</v>
      </c>
      <c r="G271" s="198" t="s">
        <v>150</v>
      </c>
      <c r="H271" s="199">
        <v>109.2</v>
      </c>
      <c r="I271" s="200"/>
      <c r="J271" s="201">
        <f>ROUND(I271*H271,2)</f>
        <v>0</v>
      </c>
      <c r="K271" s="197" t="s">
        <v>21</v>
      </c>
      <c r="L271" s="41"/>
      <c r="M271" s="202" t="s">
        <v>21</v>
      </c>
      <c r="N271" s="203" t="s">
        <v>44</v>
      </c>
      <c r="O271" s="66"/>
      <c r="P271" s="204">
        <f>O271*H271</f>
        <v>0</v>
      </c>
      <c r="Q271" s="204">
        <v>0</v>
      </c>
      <c r="R271" s="204">
        <f>Q271*H271</f>
        <v>0</v>
      </c>
      <c r="S271" s="204">
        <v>0</v>
      </c>
      <c r="T271" s="205">
        <f>S271*H271</f>
        <v>0</v>
      </c>
      <c r="U271" s="36"/>
      <c r="V271" s="36"/>
      <c r="W271" s="36"/>
      <c r="X271" s="36"/>
      <c r="Y271" s="36"/>
      <c r="Z271" s="36"/>
      <c r="AA271" s="36"/>
      <c r="AB271" s="36"/>
      <c r="AC271" s="36"/>
      <c r="AD271" s="36"/>
      <c r="AE271" s="36"/>
      <c r="AR271" s="206" t="s">
        <v>93</v>
      </c>
      <c r="AT271" s="206" t="s">
        <v>214</v>
      </c>
      <c r="AU271" s="206" t="s">
        <v>81</v>
      </c>
      <c r="AY271" s="19" t="s">
        <v>212</v>
      </c>
      <c r="BE271" s="207">
        <f>IF(N271="základní",J271,0)</f>
        <v>0</v>
      </c>
      <c r="BF271" s="207">
        <f>IF(N271="snížená",J271,0)</f>
        <v>0</v>
      </c>
      <c r="BG271" s="207">
        <f>IF(N271="zákl. přenesená",J271,0)</f>
        <v>0</v>
      </c>
      <c r="BH271" s="207">
        <f>IF(N271="sníž. přenesená",J271,0)</f>
        <v>0</v>
      </c>
      <c r="BI271" s="207">
        <f>IF(N271="nulová",J271,0)</f>
        <v>0</v>
      </c>
      <c r="BJ271" s="19" t="s">
        <v>79</v>
      </c>
      <c r="BK271" s="207">
        <f>ROUND(I271*H271,2)</f>
        <v>0</v>
      </c>
      <c r="BL271" s="19" t="s">
        <v>93</v>
      </c>
      <c r="BM271" s="206" t="s">
        <v>912</v>
      </c>
    </row>
    <row r="272" spans="1:65" s="13" customFormat="1" ht="11.25">
      <c r="B272" s="212"/>
      <c r="C272" s="213"/>
      <c r="D272" s="208" t="s">
        <v>222</v>
      </c>
      <c r="E272" s="214" t="s">
        <v>21</v>
      </c>
      <c r="F272" s="215" t="s">
        <v>2976</v>
      </c>
      <c r="G272" s="213"/>
      <c r="H272" s="214" t="s">
        <v>21</v>
      </c>
      <c r="I272" s="216"/>
      <c r="J272" s="213"/>
      <c r="K272" s="213"/>
      <c r="L272" s="217"/>
      <c r="M272" s="218"/>
      <c r="N272" s="219"/>
      <c r="O272" s="219"/>
      <c r="P272" s="219"/>
      <c r="Q272" s="219"/>
      <c r="R272" s="219"/>
      <c r="S272" s="219"/>
      <c r="T272" s="220"/>
      <c r="AT272" s="221" t="s">
        <v>222</v>
      </c>
      <c r="AU272" s="221" t="s">
        <v>81</v>
      </c>
      <c r="AV272" s="13" t="s">
        <v>79</v>
      </c>
      <c r="AW272" s="13" t="s">
        <v>34</v>
      </c>
      <c r="AX272" s="13" t="s">
        <v>73</v>
      </c>
      <c r="AY272" s="221" t="s">
        <v>212</v>
      </c>
    </row>
    <row r="273" spans="1:65" s="14" customFormat="1" ht="11.25">
      <c r="B273" s="222"/>
      <c r="C273" s="223"/>
      <c r="D273" s="208" t="s">
        <v>222</v>
      </c>
      <c r="E273" s="224" t="s">
        <v>21</v>
      </c>
      <c r="F273" s="225" t="s">
        <v>2950</v>
      </c>
      <c r="G273" s="223"/>
      <c r="H273" s="226">
        <v>109.2</v>
      </c>
      <c r="I273" s="227"/>
      <c r="J273" s="223"/>
      <c r="K273" s="223"/>
      <c r="L273" s="228"/>
      <c r="M273" s="229"/>
      <c r="N273" s="230"/>
      <c r="O273" s="230"/>
      <c r="P273" s="230"/>
      <c r="Q273" s="230"/>
      <c r="R273" s="230"/>
      <c r="S273" s="230"/>
      <c r="T273" s="231"/>
      <c r="AT273" s="232" t="s">
        <v>222</v>
      </c>
      <c r="AU273" s="232" t="s">
        <v>81</v>
      </c>
      <c r="AV273" s="14" t="s">
        <v>81</v>
      </c>
      <c r="AW273" s="14" t="s">
        <v>34</v>
      </c>
      <c r="AX273" s="14" t="s">
        <v>73</v>
      </c>
      <c r="AY273" s="232" t="s">
        <v>212</v>
      </c>
    </row>
    <row r="274" spans="1:65" s="16" customFormat="1" ht="11.25">
      <c r="B274" s="244"/>
      <c r="C274" s="245"/>
      <c r="D274" s="208" t="s">
        <v>222</v>
      </c>
      <c r="E274" s="246" t="s">
        <v>21</v>
      </c>
      <c r="F274" s="247" t="s">
        <v>239</v>
      </c>
      <c r="G274" s="245"/>
      <c r="H274" s="248">
        <v>109.2</v>
      </c>
      <c r="I274" s="249"/>
      <c r="J274" s="245"/>
      <c r="K274" s="245"/>
      <c r="L274" s="250"/>
      <c r="M274" s="251"/>
      <c r="N274" s="252"/>
      <c r="O274" s="252"/>
      <c r="P274" s="252"/>
      <c r="Q274" s="252"/>
      <c r="R274" s="252"/>
      <c r="S274" s="252"/>
      <c r="T274" s="253"/>
      <c r="AT274" s="254" t="s">
        <v>222</v>
      </c>
      <c r="AU274" s="254" t="s">
        <v>81</v>
      </c>
      <c r="AV274" s="16" t="s">
        <v>93</v>
      </c>
      <c r="AW274" s="16" t="s">
        <v>34</v>
      </c>
      <c r="AX274" s="16" t="s">
        <v>79</v>
      </c>
      <c r="AY274" s="254" t="s">
        <v>212</v>
      </c>
    </row>
    <row r="275" spans="1:65" s="2" customFormat="1" ht="16.5" customHeight="1">
      <c r="A275" s="36"/>
      <c r="B275" s="37"/>
      <c r="C275" s="255" t="s">
        <v>580</v>
      </c>
      <c r="D275" s="255" t="s">
        <v>328</v>
      </c>
      <c r="E275" s="256" t="s">
        <v>2977</v>
      </c>
      <c r="F275" s="257" t="s">
        <v>2978</v>
      </c>
      <c r="G275" s="258" t="s">
        <v>150</v>
      </c>
      <c r="H275" s="259">
        <v>93.024000000000001</v>
      </c>
      <c r="I275" s="260"/>
      <c r="J275" s="261">
        <f>ROUND(I275*H275,2)</f>
        <v>0</v>
      </c>
      <c r="K275" s="257" t="s">
        <v>21</v>
      </c>
      <c r="L275" s="262"/>
      <c r="M275" s="263" t="s">
        <v>21</v>
      </c>
      <c r="N275" s="264" t="s">
        <v>44</v>
      </c>
      <c r="O275" s="66"/>
      <c r="P275" s="204">
        <f>O275*H275</f>
        <v>0</v>
      </c>
      <c r="Q275" s="204">
        <v>0</v>
      </c>
      <c r="R275" s="204">
        <f>Q275*H275</f>
        <v>0</v>
      </c>
      <c r="S275" s="204">
        <v>0</v>
      </c>
      <c r="T275" s="205">
        <f>S275*H275</f>
        <v>0</v>
      </c>
      <c r="U275" s="36"/>
      <c r="V275" s="36"/>
      <c r="W275" s="36"/>
      <c r="X275" s="36"/>
      <c r="Y275" s="36"/>
      <c r="Z275" s="36"/>
      <c r="AA275" s="36"/>
      <c r="AB275" s="36"/>
      <c r="AC275" s="36"/>
      <c r="AD275" s="36"/>
      <c r="AE275" s="36"/>
      <c r="AR275" s="206" t="s">
        <v>269</v>
      </c>
      <c r="AT275" s="206" t="s">
        <v>328</v>
      </c>
      <c r="AU275" s="206" t="s">
        <v>81</v>
      </c>
      <c r="AY275" s="19" t="s">
        <v>212</v>
      </c>
      <c r="BE275" s="207">
        <f>IF(N275="základní",J275,0)</f>
        <v>0</v>
      </c>
      <c r="BF275" s="207">
        <f>IF(N275="snížená",J275,0)</f>
        <v>0</v>
      </c>
      <c r="BG275" s="207">
        <f>IF(N275="zákl. přenesená",J275,0)</f>
        <v>0</v>
      </c>
      <c r="BH275" s="207">
        <f>IF(N275="sníž. přenesená",J275,0)</f>
        <v>0</v>
      </c>
      <c r="BI275" s="207">
        <f>IF(N275="nulová",J275,0)</f>
        <v>0</v>
      </c>
      <c r="BJ275" s="19" t="s">
        <v>79</v>
      </c>
      <c r="BK275" s="207">
        <f>ROUND(I275*H275,2)</f>
        <v>0</v>
      </c>
      <c r="BL275" s="19" t="s">
        <v>93</v>
      </c>
      <c r="BM275" s="206" t="s">
        <v>920</v>
      </c>
    </row>
    <row r="276" spans="1:65" s="13" customFormat="1" ht="11.25">
      <c r="B276" s="212"/>
      <c r="C276" s="213"/>
      <c r="D276" s="208" t="s">
        <v>222</v>
      </c>
      <c r="E276" s="214" t="s">
        <v>21</v>
      </c>
      <c r="F276" s="215" t="s">
        <v>2979</v>
      </c>
      <c r="G276" s="213"/>
      <c r="H276" s="214" t="s">
        <v>21</v>
      </c>
      <c r="I276" s="216"/>
      <c r="J276" s="213"/>
      <c r="K276" s="213"/>
      <c r="L276" s="217"/>
      <c r="M276" s="218"/>
      <c r="N276" s="219"/>
      <c r="O276" s="219"/>
      <c r="P276" s="219"/>
      <c r="Q276" s="219"/>
      <c r="R276" s="219"/>
      <c r="S276" s="219"/>
      <c r="T276" s="220"/>
      <c r="AT276" s="221" t="s">
        <v>222</v>
      </c>
      <c r="AU276" s="221" t="s">
        <v>81</v>
      </c>
      <c r="AV276" s="13" t="s">
        <v>79</v>
      </c>
      <c r="AW276" s="13" t="s">
        <v>34</v>
      </c>
      <c r="AX276" s="13" t="s">
        <v>73</v>
      </c>
      <c r="AY276" s="221" t="s">
        <v>212</v>
      </c>
    </row>
    <row r="277" spans="1:65" s="14" customFormat="1" ht="11.25">
      <c r="B277" s="222"/>
      <c r="C277" s="223"/>
      <c r="D277" s="208" t="s">
        <v>222</v>
      </c>
      <c r="E277" s="224" t="s">
        <v>21</v>
      </c>
      <c r="F277" s="225" t="s">
        <v>2980</v>
      </c>
      <c r="G277" s="223"/>
      <c r="H277" s="226">
        <v>93.024000000000001</v>
      </c>
      <c r="I277" s="227"/>
      <c r="J277" s="223"/>
      <c r="K277" s="223"/>
      <c r="L277" s="228"/>
      <c r="M277" s="229"/>
      <c r="N277" s="230"/>
      <c r="O277" s="230"/>
      <c r="P277" s="230"/>
      <c r="Q277" s="230"/>
      <c r="R277" s="230"/>
      <c r="S277" s="230"/>
      <c r="T277" s="231"/>
      <c r="AT277" s="232" t="s">
        <v>222</v>
      </c>
      <c r="AU277" s="232" t="s">
        <v>81</v>
      </c>
      <c r="AV277" s="14" t="s">
        <v>81</v>
      </c>
      <c r="AW277" s="14" t="s">
        <v>34</v>
      </c>
      <c r="AX277" s="14" t="s">
        <v>73</v>
      </c>
      <c r="AY277" s="232" t="s">
        <v>212</v>
      </c>
    </row>
    <row r="278" spans="1:65" s="16" customFormat="1" ht="11.25">
      <c r="B278" s="244"/>
      <c r="C278" s="245"/>
      <c r="D278" s="208" t="s">
        <v>222</v>
      </c>
      <c r="E278" s="246" t="s">
        <v>21</v>
      </c>
      <c r="F278" s="247" t="s">
        <v>239</v>
      </c>
      <c r="G278" s="245"/>
      <c r="H278" s="248">
        <v>93.024000000000001</v>
      </c>
      <c r="I278" s="249"/>
      <c r="J278" s="245"/>
      <c r="K278" s="245"/>
      <c r="L278" s="250"/>
      <c r="M278" s="251"/>
      <c r="N278" s="252"/>
      <c r="O278" s="252"/>
      <c r="P278" s="252"/>
      <c r="Q278" s="252"/>
      <c r="R278" s="252"/>
      <c r="S278" s="252"/>
      <c r="T278" s="253"/>
      <c r="AT278" s="254" t="s">
        <v>222</v>
      </c>
      <c r="AU278" s="254" t="s">
        <v>81</v>
      </c>
      <c r="AV278" s="16" t="s">
        <v>93</v>
      </c>
      <c r="AW278" s="16" t="s">
        <v>34</v>
      </c>
      <c r="AX278" s="16" t="s">
        <v>79</v>
      </c>
      <c r="AY278" s="254" t="s">
        <v>212</v>
      </c>
    </row>
    <row r="279" spans="1:65" s="2" customFormat="1" ht="16.5" customHeight="1">
      <c r="A279" s="36"/>
      <c r="B279" s="37"/>
      <c r="C279" s="255" t="s">
        <v>585</v>
      </c>
      <c r="D279" s="255" t="s">
        <v>328</v>
      </c>
      <c r="E279" s="256" t="s">
        <v>2981</v>
      </c>
      <c r="F279" s="257" t="s">
        <v>2982</v>
      </c>
      <c r="G279" s="258" t="s">
        <v>150</v>
      </c>
      <c r="H279" s="259">
        <v>10.199999999999999</v>
      </c>
      <c r="I279" s="260"/>
      <c r="J279" s="261">
        <f>ROUND(I279*H279,2)</f>
        <v>0</v>
      </c>
      <c r="K279" s="257" t="s">
        <v>21</v>
      </c>
      <c r="L279" s="262"/>
      <c r="M279" s="263" t="s">
        <v>21</v>
      </c>
      <c r="N279" s="264" t="s">
        <v>44</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269</v>
      </c>
      <c r="AT279" s="206" t="s">
        <v>328</v>
      </c>
      <c r="AU279" s="206" t="s">
        <v>81</v>
      </c>
      <c r="AY279" s="19" t="s">
        <v>212</v>
      </c>
      <c r="BE279" s="207">
        <f>IF(N279="základní",J279,0)</f>
        <v>0</v>
      </c>
      <c r="BF279" s="207">
        <f>IF(N279="snížená",J279,0)</f>
        <v>0</v>
      </c>
      <c r="BG279" s="207">
        <f>IF(N279="zákl. přenesená",J279,0)</f>
        <v>0</v>
      </c>
      <c r="BH279" s="207">
        <f>IF(N279="sníž. přenesená",J279,0)</f>
        <v>0</v>
      </c>
      <c r="BI279" s="207">
        <f>IF(N279="nulová",J279,0)</f>
        <v>0</v>
      </c>
      <c r="BJ279" s="19" t="s">
        <v>79</v>
      </c>
      <c r="BK279" s="207">
        <f>ROUND(I279*H279,2)</f>
        <v>0</v>
      </c>
      <c r="BL279" s="19" t="s">
        <v>93</v>
      </c>
      <c r="BM279" s="206" t="s">
        <v>933</v>
      </c>
    </row>
    <row r="280" spans="1:65" s="13" customFormat="1" ht="11.25">
      <c r="B280" s="212"/>
      <c r="C280" s="213"/>
      <c r="D280" s="208" t="s">
        <v>222</v>
      </c>
      <c r="E280" s="214" t="s">
        <v>21</v>
      </c>
      <c r="F280" s="215" t="s">
        <v>2983</v>
      </c>
      <c r="G280" s="213"/>
      <c r="H280" s="214" t="s">
        <v>21</v>
      </c>
      <c r="I280" s="216"/>
      <c r="J280" s="213"/>
      <c r="K280" s="213"/>
      <c r="L280" s="217"/>
      <c r="M280" s="218"/>
      <c r="N280" s="219"/>
      <c r="O280" s="219"/>
      <c r="P280" s="219"/>
      <c r="Q280" s="219"/>
      <c r="R280" s="219"/>
      <c r="S280" s="219"/>
      <c r="T280" s="220"/>
      <c r="AT280" s="221" t="s">
        <v>222</v>
      </c>
      <c r="AU280" s="221" t="s">
        <v>81</v>
      </c>
      <c r="AV280" s="13" t="s">
        <v>79</v>
      </c>
      <c r="AW280" s="13" t="s">
        <v>34</v>
      </c>
      <c r="AX280" s="13" t="s">
        <v>73</v>
      </c>
      <c r="AY280" s="221" t="s">
        <v>212</v>
      </c>
    </row>
    <row r="281" spans="1:65" s="14" customFormat="1" ht="11.25">
      <c r="B281" s="222"/>
      <c r="C281" s="223"/>
      <c r="D281" s="208" t="s">
        <v>222</v>
      </c>
      <c r="E281" s="224" t="s">
        <v>21</v>
      </c>
      <c r="F281" s="225" t="s">
        <v>2984</v>
      </c>
      <c r="G281" s="223"/>
      <c r="H281" s="226">
        <v>10.199999999999999</v>
      </c>
      <c r="I281" s="227"/>
      <c r="J281" s="223"/>
      <c r="K281" s="223"/>
      <c r="L281" s="228"/>
      <c r="M281" s="229"/>
      <c r="N281" s="230"/>
      <c r="O281" s="230"/>
      <c r="P281" s="230"/>
      <c r="Q281" s="230"/>
      <c r="R281" s="230"/>
      <c r="S281" s="230"/>
      <c r="T281" s="231"/>
      <c r="AT281" s="232" t="s">
        <v>222</v>
      </c>
      <c r="AU281" s="232" t="s">
        <v>81</v>
      </c>
      <c r="AV281" s="14" t="s">
        <v>81</v>
      </c>
      <c r="AW281" s="14" t="s">
        <v>34</v>
      </c>
      <c r="AX281" s="14" t="s">
        <v>73</v>
      </c>
      <c r="AY281" s="232" t="s">
        <v>212</v>
      </c>
    </row>
    <row r="282" spans="1:65" s="16" customFormat="1" ht="11.25">
      <c r="B282" s="244"/>
      <c r="C282" s="245"/>
      <c r="D282" s="208" t="s">
        <v>222</v>
      </c>
      <c r="E282" s="246" t="s">
        <v>21</v>
      </c>
      <c r="F282" s="247" t="s">
        <v>239</v>
      </c>
      <c r="G282" s="245"/>
      <c r="H282" s="248">
        <v>10.199999999999999</v>
      </c>
      <c r="I282" s="249"/>
      <c r="J282" s="245"/>
      <c r="K282" s="245"/>
      <c r="L282" s="250"/>
      <c r="M282" s="251"/>
      <c r="N282" s="252"/>
      <c r="O282" s="252"/>
      <c r="P282" s="252"/>
      <c r="Q282" s="252"/>
      <c r="R282" s="252"/>
      <c r="S282" s="252"/>
      <c r="T282" s="253"/>
      <c r="AT282" s="254" t="s">
        <v>222</v>
      </c>
      <c r="AU282" s="254" t="s">
        <v>81</v>
      </c>
      <c r="AV282" s="16" t="s">
        <v>93</v>
      </c>
      <c r="AW282" s="16" t="s">
        <v>34</v>
      </c>
      <c r="AX282" s="16" t="s">
        <v>79</v>
      </c>
      <c r="AY282" s="254" t="s">
        <v>212</v>
      </c>
    </row>
    <row r="283" spans="1:65" s="2" customFormat="1" ht="16.5" customHeight="1">
      <c r="A283" s="36"/>
      <c r="B283" s="37"/>
      <c r="C283" s="255" t="s">
        <v>590</v>
      </c>
      <c r="D283" s="255" t="s">
        <v>328</v>
      </c>
      <c r="E283" s="256" t="s">
        <v>2985</v>
      </c>
      <c r="F283" s="257" t="s">
        <v>2986</v>
      </c>
      <c r="G283" s="258" t="s">
        <v>150</v>
      </c>
      <c r="H283" s="259">
        <v>8.16</v>
      </c>
      <c r="I283" s="260"/>
      <c r="J283" s="261">
        <f>ROUND(I283*H283,2)</f>
        <v>0</v>
      </c>
      <c r="K283" s="257" t="s">
        <v>21</v>
      </c>
      <c r="L283" s="262"/>
      <c r="M283" s="263" t="s">
        <v>21</v>
      </c>
      <c r="N283" s="264" t="s">
        <v>44</v>
      </c>
      <c r="O283" s="66"/>
      <c r="P283" s="204">
        <f>O283*H283</f>
        <v>0</v>
      </c>
      <c r="Q283" s="204">
        <v>0</v>
      </c>
      <c r="R283" s="204">
        <f>Q283*H283</f>
        <v>0</v>
      </c>
      <c r="S283" s="204">
        <v>0</v>
      </c>
      <c r="T283" s="205">
        <f>S283*H283</f>
        <v>0</v>
      </c>
      <c r="U283" s="36"/>
      <c r="V283" s="36"/>
      <c r="W283" s="36"/>
      <c r="X283" s="36"/>
      <c r="Y283" s="36"/>
      <c r="Z283" s="36"/>
      <c r="AA283" s="36"/>
      <c r="AB283" s="36"/>
      <c r="AC283" s="36"/>
      <c r="AD283" s="36"/>
      <c r="AE283" s="36"/>
      <c r="AR283" s="206" t="s">
        <v>269</v>
      </c>
      <c r="AT283" s="206" t="s">
        <v>328</v>
      </c>
      <c r="AU283" s="206" t="s">
        <v>81</v>
      </c>
      <c r="AY283" s="19" t="s">
        <v>212</v>
      </c>
      <c r="BE283" s="207">
        <f>IF(N283="základní",J283,0)</f>
        <v>0</v>
      </c>
      <c r="BF283" s="207">
        <f>IF(N283="snížená",J283,0)</f>
        <v>0</v>
      </c>
      <c r="BG283" s="207">
        <f>IF(N283="zákl. přenesená",J283,0)</f>
        <v>0</v>
      </c>
      <c r="BH283" s="207">
        <f>IF(N283="sníž. přenesená",J283,0)</f>
        <v>0</v>
      </c>
      <c r="BI283" s="207">
        <f>IF(N283="nulová",J283,0)</f>
        <v>0</v>
      </c>
      <c r="BJ283" s="19" t="s">
        <v>79</v>
      </c>
      <c r="BK283" s="207">
        <f>ROUND(I283*H283,2)</f>
        <v>0</v>
      </c>
      <c r="BL283" s="19" t="s">
        <v>93</v>
      </c>
      <c r="BM283" s="206" t="s">
        <v>946</v>
      </c>
    </row>
    <row r="284" spans="1:65" s="13" customFormat="1" ht="11.25">
      <c r="B284" s="212"/>
      <c r="C284" s="213"/>
      <c r="D284" s="208" t="s">
        <v>222</v>
      </c>
      <c r="E284" s="214" t="s">
        <v>21</v>
      </c>
      <c r="F284" s="215" t="s">
        <v>2987</v>
      </c>
      <c r="G284" s="213"/>
      <c r="H284" s="214" t="s">
        <v>21</v>
      </c>
      <c r="I284" s="216"/>
      <c r="J284" s="213"/>
      <c r="K284" s="213"/>
      <c r="L284" s="217"/>
      <c r="M284" s="218"/>
      <c r="N284" s="219"/>
      <c r="O284" s="219"/>
      <c r="P284" s="219"/>
      <c r="Q284" s="219"/>
      <c r="R284" s="219"/>
      <c r="S284" s="219"/>
      <c r="T284" s="220"/>
      <c r="AT284" s="221" t="s">
        <v>222</v>
      </c>
      <c r="AU284" s="221" t="s">
        <v>81</v>
      </c>
      <c r="AV284" s="13" t="s">
        <v>79</v>
      </c>
      <c r="AW284" s="13" t="s">
        <v>34</v>
      </c>
      <c r="AX284" s="13" t="s">
        <v>73</v>
      </c>
      <c r="AY284" s="221" t="s">
        <v>212</v>
      </c>
    </row>
    <row r="285" spans="1:65" s="14" customFormat="1" ht="11.25">
      <c r="B285" s="222"/>
      <c r="C285" s="223"/>
      <c r="D285" s="208" t="s">
        <v>222</v>
      </c>
      <c r="E285" s="224" t="s">
        <v>21</v>
      </c>
      <c r="F285" s="225" t="s">
        <v>2988</v>
      </c>
      <c r="G285" s="223"/>
      <c r="H285" s="226">
        <v>8.16</v>
      </c>
      <c r="I285" s="227"/>
      <c r="J285" s="223"/>
      <c r="K285" s="223"/>
      <c r="L285" s="228"/>
      <c r="M285" s="229"/>
      <c r="N285" s="230"/>
      <c r="O285" s="230"/>
      <c r="P285" s="230"/>
      <c r="Q285" s="230"/>
      <c r="R285" s="230"/>
      <c r="S285" s="230"/>
      <c r="T285" s="231"/>
      <c r="AT285" s="232" t="s">
        <v>222</v>
      </c>
      <c r="AU285" s="232" t="s">
        <v>81</v>
      </c>
      <c r="AV285" s="14" t="s">
        <v>81</v>
      </c>
      <c r="AW285" s="14" t="s">
        <v>34</v>
      </c>
      <c r="AX285" s="14" t="s">
        <v>73</v>
      </c>
      <c r="AY285" s="232" t="s">
        <v>212</v>
      </c>
    </row>
    <row r="286" spans="1:65" s="16" customFormat="1" ht="11.25">
      <c r="B286" s="244"/>
      <c r="C286" s="245"/>
      <c r="D286" s="208" t="s">
        <v>222</v>
      </c>
      <c r="E286" s="246" t="s">
        <v>21</v>
      </c>
      <c r="F286" s="247" t="s">
        <v>239</v>
      </c>
      <c r="G286" s="245"/>
      <c r="H286" s="248">
        <v>8.16</v>
      </c>
      <c r="I286" s="249"/>
      <c r="J286" s="245"/>
      <c r="K286" s="245"/>
      <c r="L286" s="250"/>
      <c r="M286" s="251"/>
      <c r="N286" s="252"/>
      <c r="O286" s="252"/>
      <c r="P286" s="252"/>
      <c r="Q286" s="252"/>
      <c r="R286" s="252"/>
      <c r="S286" s="252"/>
      <c r="T286" s="253"/>
      <c r="AT286" s="254" t="s">
        <v>222</v>
      </c>
      <c r="AU286" s="254" t="s">
        <v>81</v>
      </c>
      <c r="AV286" s="16" t="s">
        <v>93</v>
      </c>
      <c r="AW286" s="16" t="s">
        <v>34</v>
      </c>
      <c r="AX286" s="16" t="s">
        <v>79</v>
      </c>
      <c r="AY286" s="254" t="s">
        <v>212</v>
      </c>
    </row>
    <row r="287" spans="1:65" s="2" customFormat="1" ht="16.5" customHeight="1">
      <c r="A287" s="36"/>
      <c r="B287" s="37"/>
      <c r="C287" s="195" t="s">
        <v>595</v>
      </c>
      <c r="D287" s="195" t="s">
        <v>214</v>
      </c>
      <c r="E287" s="196" t="s">
        <v>2989</v>
      </c>
      <c r="F287" s="197" t="s">
        <v>2990</v>
      </c>
      <c r="G287" s="198" t="s">
        <v>150</v>
      </c>
      <c r="H287" s="199">
        <v>1</v>
      </c>
      <c r="I287" s="200"/>
      <c r="J287" s="201">
        <f>ROUND(I287*H287,2)</f>
        <v>0</v>
      </c>
      <c r="K287" s="197" t="s">
        <v>21</v>
      </c>
      <c r="L287" s="41"/>
      <c r="M287" s="202" t="s">
        <v>21</v>
      </c>
      <c r="N287" s="203" t="s">
        <v>44</v>
      </c>
      <c r="O287" s="66"/>
      <c r="P287" s="204">
        <f>O287*H287</f>
        <v>0</v>
      </c>
      <c r="Q287" s="204">
        <v>0</v>
      </c>
      <c r="R287" s="204">
        <f>Q287*H287</f>
        <v>0</v>
      </c>
      <c r="S287" s="204">
        <v>0</v>
      </c>
      <c r="T287" s="205">
        <f>S287*H287</f>
        <v>0</v>
      </c>
      <c r="U287" s="36"/>
      <c r="V287" s="36"/>
      <c r="W287" s="36"/>
      <c r="X287" s="36"/>
      <c r="Y287" s="36"/>
      <c r="Z287" s="36"/>
      <c r="AA287" s="36"/>
      <c r="AB287" s="36"/>
      <c r="AC287" s="36"/>
      <c r="AD287" s="36"/>
      <c r="AE287" s="36"/>
      <c r="AR287" s="206" t="s">
        <v>93</v>
      </c>
      <c r="AT287" s="206" t="s">
        <v>214</v>
      </c>
      <c r="AU287" s="206" t="s">
        <v>81</v>
      </c>
      <c r="AY287" s="19" t="s">
        <v>212</v>
      </c>
      <c r="BE287" s="207">
        <f>IF(N287="základní",J287,0)</f>
        <v>0</v>
      </c>
      <c r="BF287" s="207">
        <f>IF(N287="snížená",J287,0)</f>
        <v>0</v>
      </c>
      <c r="BG287" s="207">
        <f>IF(N287="zákl. přenesená",J287,0)</f>
        <v>0</v>
      </c>
      <c r="BH287" s="207">
        <f>IF(N287="sníž. přenesená",J287,0)</f>
        <v>0</v>
      </c>
      <c r="BI287" s="207">
        <f>IF(N287="nulová",J287,0)</f>
        <v>0</v>
      </c>
      <c r="BJ287" s="19" t="s">
        <v>79</v>
      </c>
      <c r="BK287" s="207">
        <f>ROUND(I287*H287,2)</f>
        <v>0</v>
      </c>
      <c r="BL287" s="19" t="s">
        <v>93</v>
      </c>
      <c r="BM287" s="206" t="s">
        <v>956</v>
      </c>
    </row>
    <row r="288" spans="1:65" s="2" customFormat="1" ht="16.5" customHeight="1">
      <c r="A288" s="36"/>
      <c r="B288" s="37"/>
      <c r="C288" s="195" t="s">
        <v>600</v>
      </c>
      <c r="D288" s="195" t="s">
        <v>214</v>
      </c>
      <c r="E288" s="196" t="s">
        <v>2991</v>
      </c>
      <c r="F288" s="197" t="s">
        <v>2992</v>
      </c>
      <c r="G288" s="198" t="s">
        <v>150</v>
      </c>
      <c r="H288" s="199">
        <v>217.4</v>
      </c>
      <c r="I288" s="200"/>
      <c r="J288" s="201">
        <f>ROUND(I288*H288,2)</f>
        <v>0</v>
      </c>
      <c r="K288" s="197" t="s">
        <v>21</v>
      </c>
      <c r="L288" s="41"/>
      <c r="M288" s="202" t="s">
        <v>21</v>
      </c>
      <c r="N288" s="203" t="s">
        <v>44</v>
      </c>
      <c r="O288" s="66"/>
      <c r="P288" s="204">
        <f>O288*H288</f>
        <v>0</v>
      </c>
      <c r="Q288" s="204">
        <v>0</v>
      </c>
      <c r="R288" s="204">
        <f>Q288*H288</f>
        <v>0</v>
      </c>
      <c r="S288" s="204">
        <v>0</v>
      </c>
      <c r="T288" s="205">
        <f>S288*H288</f>
        <v>0</v>
      </c>
      <c r="U288" s="36"/>
      <c r="V288" s="36"/>
      <c r="W288" s="36"/>
      <c r="X288" s="36"/>
      <c r="Y288" s="36"/>
      <c r="Z288" s="36"/>
      <c r="AA288" s="36"/>
      <c r="AB288" s="36"/>
      <c r="AC288" s="36"/>
      <c r="AD288" s="36"/>
      <c r="AE288" s="36"/>
      <c r="AR288" s="206" t="s">
        <v>93</v>
      </c>
      <c r="AT288" s="206" t="s">
        <v>214</v>
      </c>
      <c r="AU288" s="206" t="s">
        <v>81</v>
      </c>
      <c r="AY288" s="19" t="s">
        <v>212</v>
      </c>
      <c r="BE288" s="207">
        <f>IF(N288="základní",J288,0)</f>
        <v>0</v>
      </c>
      <c r="BF288" s="207">
        <f>IF(N288="snížená",J288,0)</f>
        <v>0</v>
      </c>
      <c r="BG288" s="207">
        <f>IF(N288="zákl. přenesená",J288,0)</f>
        <v>0</v>
      </c>
      <c r="BH288" s="207">
        <f>IF(N288="sníž. přenesená",J288,0)</f>
        <v>0</v>
      </c>
      <c r="BI288" s="207">
        <f>IF(N288="nulová",J288,0)</f>
        <v>0</v>
      </c>
      <c r="BJ288" s="19" t="s">
        <v>79</v>
      </c>
      <c r="BK288" s="207">
        <f>ROUND(I288*H288,2)</f>
        <v>0</v>
      </c>
      <c r="BL288" s="19" t="s">
        <v>93</v>
      </c>
      <c r="BM288" s="206" t="s">
        <v>969</v>
      </c>
    </row>
    <row r="289" spans="1:65" s="13" customFormat="1" ht="11.25">
      <c r="B289" s="212"/>
      <c r="C289" s="213"/>
      <c r="D289" s="208" t="s">
        <v>222</v>
      </c>
      <c r="E289" s="214" t="s">
        <v>21</v>
      </c>
      <c r="F289" s="215" t="s">
        <v>2993</v>
      </c>
      <c r="G289" s="213"/>
      <c r="H289" s="214" t="s">
        <v>21</v>
      </c>
      <c r="I289" s="216"/>
      <c r="J289" s="213"/>
      <c r="K289" s="213"/>
      <c r="L289" s="217"/>
      <c r="M289" s="218"/>
      <c r="N289" s="219"/>
      <c r="O289" s="219"/>
      <c r="P289" s="219"/>
      <c r="Q289" s="219"/>
      <c r="R289" s="219"/>
      <c r="S289" s="219"/>
      <c r="T289" s="220"/>
      <c r="AT289" s="221" t="s">
        <v>222</v>
      </c>
      <c r="AU289" s="221" t="s">
        <v>81</v>
      </c>
      <c r="AV289" s="13" t="s">
        <v>79</v>
      </c>
      <c r="AW289" s="13" t="s">
        <v>34</v>
      </c>
      <c r="AX289" s="13" t="s">
        <v>73</v>
      </c>
      <c r="AY289" s="221" t="s">
        <v>212</v>
      </c>
    </row>
    <row r="290" spans="1:65" s="14" customFormat="1" ht="11.25">
      <c r="B290" s="222"/>
      <c r="C290" s="223"/>
      <c r="D290" s="208" t="s">
        <v>222</v>
      </c>
      <c r="E290" s="224" t="s">
        <v>21</v>
      </c>
      <c r="F290" s="225" t="s">
        <v>2994</v>
      </c>
      <c r="G290" s="223"/>
      <c r="H290" s="226">
        <v>217.4</v>
      </c>
      <c r="I290" s="227"/>
      <c r="J290" s="223"/>
      <c r="K290" s="223"/>
      <c r="L290" s="228"/>
      <c r="M290" s="229"/>
      <c r="N290" s="230"/>
      <c r="O290" s="230"/>
      <c r="P290" s="230"/>
      <c r="Q290" s="230"/>
      <c r="R290" s="230"/>
      <c r="S290" s="230"/>
      <c r="T290" s="231"/>
      <c r="AT290" s="232" t="s">
        <v>222</v>
      </c>
      <c r="AU290" s="232" t="s">
        <v>81</v>
      </c>
      <c r="AV290" s="14" t="s">
        <v>81</v>
      </c>
      <c r="AW290" s="14" t="s">
        <v>34</v>
      </c>
      <c r="AX290" s="14" t="s">
        <v>73</v>
      </c>
      <c r="AY290" s="232" t="s">
        <v>212</v>
      </c>
    </row>
    <row r="291" spans="1:65" s="16" customFormat="1" ht="11.25">
      <c r="B291" s="244"/>
      <c r="C291" s="245"/>
      <c r="D291" s="208" t="s">
        <v>222</v>
      </c>
      <c r="E291" s="246" t="s">
        <v>21</v>
      </c>
      <c r="F291" s="247" t="s">
        <v>239</v>
      </c>
      <c r="G291" s="245"/>
      <c r="H291" s="248">
        <v>217.4</v>
      </c>
      <c r="I291" s="249"/>
      <c r="J291" s="245"/>
      <c r="K291" s="245"/>
      <c r="L291" s="250"/>
      <c r="M291" s="251"/>
      <c r="N291" s="252"/>
      <c r="O291" s="252"/>
      <c r="P291" s="252"/>
      <c r="Q291" s="252"/>
      <c r="R291" s="252"/>
      <c r="S291" s="252"/>
      <c r="T291" s="253"/>
      <c r="AT291" s="254" t="s">
        <v>222</v>
      </c>
      <c r="AU291" s="254" t="s">
        <v>81</v>
      </c>
      <c r="AV291" s="16" t="s">
        <v>93</v>
      </c>
      <c r="AW291" s="16" t="s">
        <v>34</v>
      </c>
      <c r="AX291" s="16" t="s">
        <v>79</v>
      </c>
      <c r="AY291" s="254" t="s">
        <v>212</v>
      </c>
    </row>
    <row r="292" spans="1:65" s="2" customFormat="1" ht="16.5" customHeight="1">
      <c r="A292" s="36"/>
      <c r="B292" s="37"/>
      <c r="C292" s="255" t="s">
        <v>607</v>
      </c>
      <c r="D292" s="255" t="s">
        <v>328</v>
      </c>
      <c r="E292" s="256" t="s">
        <v>2995</v>
      </c>
      <c r="F292" s="257" t="s">
        <v>2996</v>
      </c>
      <c r="G292" s="258" t="s">
        <v>150</v>
      </c>
      <c r="H292" s="259">
        <v>221.74799999999999</v>
      </c>
      <c r="I292" s="260"/>
      <c r="J292" s="261">
        <f>ROUND(I292*H292,2)</f>
        <v>0</v>
      </c>
      <c r="K292" s="257" t="s">
        <v>21</v>
      </c>
      <c r="L292" s="262"/>
      <c r="M292" s="263" t="s">
        <v>21</v>
      </c>
      <c r="N292" s="264" t="s">
        <v>44</v>
      </c>
      <c r="O292" s="66"/>
      <c r="P292" s="204">
        <f>O292*H292</f>
        <v>0</v>
      </c>
      <c r="Q292" s="204">
        <v>0</v>
      </c>
      <c r="R292" s="204">
        <f>Q292*H292</f>
        <v>0</v>
      </c>
      <c r="S292" s="204">
        <v>0</v>
      </c>
      <c r="T292" s="205">
        <f>S292*H292</f>
        <v>0</v>
      </c>
      <c r="U292" s="36"/>
      <c r="V292" s="36"/>
      <c r="W292" s="36"/>
      <c r="X292" s="36"/>
      <c r="Y292" s="36"/>
      <c r="Z292" s="36"/>
      <c r="AA292" s="36"/>
      <c r="AB292" s="36"/>
      <c r="AC292" s="36"/>
      <c r="AD292" s="36"/>
      <c r="AE292" s="36"/>
      <c r="AR292" s="206" t="s">
        <v>269</v>
      </c>
      <c r="AT292" s="206" t="s">
        <v>328</v>
      </c>
      <c r="AU292" s="206" t="s">
        <v>81</v>
      </c>
      <c r="AY292" s="19" t="s">
        <v>212</v>
      </c>
      <c r="BE292" s="207">
        <f>IF(N292="základní",J292,0)</f>
        <v>0</v>
      </c>
      <c r="BF292" s="207">
        <f>IF(N292="snížená",J292,0)</f>
        <v>0</v>
      </c>
      <c r="BG292" s="207">
        <f>IF(N292="zákl. přenesená",J292,0)</f>
        <v>0</v>
      </c>
      <c r="BH292" s="207">
        <f>IF(N292="sníž. přenesená",J292,0)</f>
        <v>0</v>
      </c>
      <c r="BI292" s="207">
        <f>IF(N292="nulová",J292,0)</f>
        <v>0</v>
      </c>
      <c r="BJ292" s="19" t="s">
        <v>79</v>
      </c>
      <c r="BK292" s="207">
        <f>ROUND(I292*H292,2)</f>
        <v>0</v>
      </c>
      <c r="BL292" s="19" t="s">
        <v>93</v>
      </c>
      <c r="BM292" s="206" t="s">
        <v>979</v>
      </c>
    </row>
    <row r="293" spans="1:65" s="13" customFormat="1" ht="11.25">
      <c r="B293" s="212"/>
      <c r="C293" s="213"/>
      <c r="D293" s="208" t="s">
        <v>222</v>
      </c>
      <c r="E293" s="214" t="s">
        <v>21</v>
      </c>
      <c r="F293" s="215" t="s">
        <v>2997</v>
      </c>
      <c r="G293" s="213"/>
      <c r="H293" s="214" t="s">
        <v>21</v>
      </c>
      <c r="I293" s="216"/>
      <c r="J293" s="213"/>
      <c r="K293" s="213"/>
      <c r="L293" s="217"/>
      <c r="M293" s="218"/>
      <c r="N293" s="219"/>
      <c r="O293" s="219"/>
      <c r="P293" s="219"/>
      <c r="Q293" s="219"/>
      <c r="R293" s="219"/>
      <c r="S293" s="219"/>
      <c r="T293" s="220"/>
      <c r="AT293" s="221" t="s">
        <v>222</v>
      </c>
      <c r="AU293" s="221" t="s">
        <v>81</v>
      </c>
      <c r="AV293" s="13" t="s">
        <v>79</v>
      </c>
      <c r="AW293" s="13" t="s">
        <v>34</v>
      </c>
      <c r="AX293" s="13" t="s">
        <v>73</v>
      </c>
      <c r="AY293" s="221" t="s">
        <v>212</v>
      </c>
    </row>
    <row r="294" spans="1:65" s="13" customFormat="1" ht="11.25">
      <c r="B294" s="212"/>
      <c r="C294" s="213"/>
      <c r="D294" s="208" t="s">
        <v>222</v>
      </c>
      <c r="E294" s="214" t="s">
        <v>21</v>
      </c>
      <c r="F294" s="215" t="s">
        <v>2998</v>
      </c>
      <c r="G294" s="213"/>
      <c r="H294" s="214" t="s">
        <v>21</v>
      </c>
      <c r="I294" s="216"/>
      <c r="J294" s="213"/>
      <c r="K294" s="213"/>
      <c r="L294" s="217"/>
      <c r="M294" s="218"/>
      <c r="N294" s="219"/>
      <c r="O294" s="219"/>
      <c r="P294" s="219"/>
      <c r="Q294" s="219"/>
      <c r="R294" s="219"/>
      <c r="S294" s="219"/>
      <c r="T294" s="220"/>
      <c r="AT294" s="221" t="s">
        <v>222</v>
      </c>
      <c r="AU294" s="221" t="s">
        <v>81</v>
      </c>
      <c r="AV294" s="13" t="s">
        <v>79</v>
      </c>
      <c r="AW294" s="13" t="s">
        <v>34</v>
      </c>
      <c r="AX294" s="13" t="s">
        <v>73</v>
      </c>
      <c r="AY294" s="221" t="s">
        <v>212</v>
      </c>
    </row>
    <row r="295" spans="1:65" s="13" customFormat="1" ht="11.25">
      <c r="B295" s="212"/>
      <c r="C295" s="213"/>
      <c r="D295" s="208" t="s">
        <v>222</v>
      </c>
      <c r="E295" s="214" t="s">
        <v>21</v>
      </c>
      <c r="F295" s="215" t="s">
        <v>2999</v>
      </c>
      <c r="G295" s="213"/>
      <c r="H295" s="214" t="s">
        <v>21</v>
      </c>
      <c r="I295" s="216"/>
      <c r="J295" s="213"/>
      <c r="K295" s="213"/>
      <c r="L295" s="217"/>
      <c r="M295" s="218"/>
      <c r="N295" s="219"/>
      <c r="O295" s="219"/>
      <c r="P295" s="219"/>
      <c r="Q295" s="219"/>
      <c r="R295" s="219"/>
      <c r="S295" s="219"/>
      <c r="T295" s="220"/>
      <c r="AT295" s="221" t="s">
        <v>222</v>
      </c>
      <c r="AU295" s="221" t="s">
        <v>81</v>
      </c>
      <c r="AV295" s="13" t="s">
        <v>79</v>
      </c>
      <c r="AW295" s="13" t="s">
        <v>34</v>
      </c>
      <c r="AX295" s="13" t="s">
        <v>73</v>
      </c>
      <c r="AY295" s="221" t="s">
        <v>212</v>
      </c>
    </row>
    <row r="296" spans="1:65" s="13" customFormat="1" ht="11.25">
      <c r="B296" s="212"/>
      <c r="C296" s="213"/>
      <c r="D296" s="208" t="s">
        <v>222</v>
      </c>
      <c r="E296" s="214" t="s">
        <v>21</v>
      </c>
      <c r="F296" s="215" t="s">
        <v>3000</v>
      </c>
      <c r="G296" s="213"/>
      <c r="H296" s="214" t="s">
        <v>21</v>
      </c>
      <c r="I296" s="216"/>
      <c r="J296" s="213"/>
      <c r="K296" s="213"/>
      <c r="L296" s="217"/>
      <c r="M296" s="218"/>
      <c r="N296" s="219"/>
      <c r="O296" s="219"/>
      <c r="P296" s="219"/>
      <c r="Q296" s="219"/>
      <c r="R296" s="219"/>
      <c r="S296" s="219"/>
      <c r="T296" s="220"/>
      <c r="AT296" s="221" t="s">
        <v>222</v>
      </c>
      <c r="AU296" s="221" t="s">
        <v>81</v>
      </c>
      <c r="AV296" s="13" t="s">
        <v>79</v>
      </c>
      <c r="AW296" s="13" t="s">
        <v>34</v>
      </c>
      <c r="AX296" s="13" t="s">
        <v>73</v>
      </c>
      <c r="AY296" s="221" t="s">
        <v>212</v>
      </c>
    </row>
    <row r="297" spans="1:65" s="13" customFormat="1" ht="11.25">
      <c r="B297" s="212"/>
      <c r="C297" s="213"/>
      <c r="D297" s="208" t="s">
        <v>222</v>
      </c>
      <c r="E297" s="214" t="s">
        <v>21</v>
      </c>
      <c r="F297" s="215" t="s">
        <v>3001</v>
      </c>
      <c r="G297" s="213"/>
      <c r="H297" s="214" t="s">
        <v>21</v>
      </c>
      <c r="I297" s="216"/>
      <c r="J297" s="213"/>
      <c r="K297" s="213"/>
      <c r="L297" s="217"/>
      <c r="M297" s="218"/>
      <c r="N297" s="219"/>
      <c r="O297" s="219"/>
      <c r="P297" s="219"/>
      <c r="Q297" s="219"/>
      <c r="R297" s="219"/>
      <c r="S297" s="219"/>
      <c r="T297" s="220"/>
      <c r="AT297" s="221" t="s">
        <v>222</v>
      </c>
      <c r="AU297" s="221" t="s">
        <v>81</v>
      </c>
      <c r="AV297" s="13" t="s">
        <v>79</v>
      </c>
      <c r="AW297" s="13" t="s">
        <v>34</v>
      </c>
      <c r="AX297" s="13" t="s">
        <v>73</v>
      </c>
      <c r="AY297" s="221" t="s">
        <v>212</v>
      </c>
    </row>
    <row r="298" spans="1:65" s="14" customFormat="1" ht="11.25">
      <c r="B298" s="222"/>
      <c r="C298" s="223"/>
      <c r="D298" s="208" t="s">
        <v>222</v>
      </c>
      <c r="E298" s="224" t="s">
        <v>21</v>
      </c>
      <c r="F298" s="225" t="s">
        <v>3002</v>
      </c>
      <c r="G298" s="223"/>
      <c r="H298" s="226">
        <v>221.74799999999999</v>
      </c>
      <c r="I298" s="227"/>
      <c r="J298" s="223"/>
      <c r="K298" s="223"/>
      <c r="L298" s="228"/>
      <c r="M298" s="229"/>
      <c r="N298" s="230"/>
      <c r="O298" s="230"/>
      <c r="P298" s="230"/>
      <c r="Q298" s="230"/>
      <c r="R298" s="230"/>
      <c r="S298" s="230"/>
      <c r="T298" s="231"/>
      <c r="AT298" s="232" t="s">
        <v>222</v>
      </c>
      <c r="AU298" s="232" t="s">
        <v>81</v>
      </c>
      <c r="AV298" s="14" t="s">
        <v>81</v>
      </c>
      <c r="AW298" s="14" t="s">
        <v>34</v>
      </c>
      <c r="AX298" s="14" t="s">
        <v>73</v>
      </c>
      <c r="AY298" s="232" t="s">
        <v>212</v>
      </c>
    </row>
    <row r="299" spans="1:65" s="16" customFormat="1" ht="11.25">
      <c r="B299" s="244"/>
      <c r="C299" s="245"/>
      <c r="D299" s="208" t="s">
        <v>222</v>
      </c>
      <c r="E299" s="246" t="s">
        <v>21</v>
      </c>
      <c r="F299" s="247" t="s">
        <v>239</v>
      </c>
      <c r="G299" s="245"/>
      <c r="H299" s="248">
        <v>221.74799999999999</v>
      </c>
      <c r="I299" s="249"/>
      <c r="J299" s="245"/>
      <c r="K299" s="245"/>
      <c r="L299" s="250"/>
      <c r="M299" s="251"/>
      <c r="N299" s="252"/>
      <c r="O299" s="252"/>
      <c r="P299" s="252"/>
      <c r="Q299" s="252"/>
      <c r="R299" s="252"/>
      <c r="S299" s="252"/>
      <c r="T299" s="253"/>
      <c r="AT299" s="254" t="s">
        <v>222</v>
      </c>
      <c r="AU299" s="254" t="s">
        <v>81</v>
      </c>
      <c r="AV299" s="16" t="s">
        <v>93</v>
      </c>
      <c r="AW299" s="16" t="s">
        <v>34</v>
      </c>
      <c r="AX299" s="16" t="s">
        <v>79</v>
      </c>
      <c r="AY299" s="254" t="s">
        <v>212</v>
      </c>
    </row>
    <row r="300" spans="1:65" s="12" customFormat="1" ht="22.9" customHeight="1">
      <c r="B300" s="179"/>
      <c r="C300" s="180"/>
      <c r="D300" s="181" t="s">
        <v>72</v>
      </c>
      <c r="E300" s="193" t="s">
        <v>275</v>
      </c>
      <c r="F300" s="193" t="s">
        <v>3003</v>
      </c>
      <c r="G300" s="180"/>
      <c r="H300" s="180"/>
      <c r="I300" s="183"/>
      <c r="J300" s="194">
        <f>BK300</f>
        <v>0</v>
      </c>
      <c r="K300" s="180"/>
      <c r="L300" s="185"/>
      <c r="M300" s="186"/>
      <c r="N300" s="187"/>
      <c r="O300" s="187"/>
      <c r="P300" s="188">
        <f>SUM(P301:P384)</f>
        <v>0</v>
      </c>
      <c r="Q300" s="187"/>
      <c r="R300" s="188">
        <f>SUM(R301:R384)</f>
        <v>0</v>
      </c>
      <c r="S300" s="187"/>
      <c r="T300" s="189">
        <f>SUM(T301:T384)</f>
        <v>0</v>
      </c>
      <c r="AR300" s="190" t="s">
        <v>79</v>
      </c>
      <c r="AT300" s="191" t="s">
        <v>72</v>
      </c>
      <c r="AU300" s="191" t="s">
        <v>79</v>
      </c>
      <c r="AY300" s="190" t="s">
        <v>212</v>
      </c>
      <c r="BK300" s="192">
        <f>SUM(BK301:BK384)</f>
        <v>0</v>
      </c>
    </row>
    <row r="301" spans="1:65" s="2" customFormat="1" ht="16.5" customHeight="1">
      <c r="A301" s="36"/>
      <c r="B301" s="37"/>
      <c r="C301" s="195" t="s">
        <v>612</v>
      </c>
      <c r="D301" s="195" t="s">
        <v>214</v>
      </c>
      <c r="E301" s="196" t="s">
        <v>3004</v>
      </c>
      <c r="F301" s="197" t="s">
        <v>3005</v>
      </c>
      <c r="G301" s="198" t="s">
        <v>521</v>
      </c>
      <c r="H301" s="199">
        <v>2</v>
      </c>
      <c r="I301" s="200"/>
      <c r="J301" s="201">
        <f>ROUND(I301*H301,2)</f>
        <v>0</v>
      </c>
      <c r="K301" s="197" t="s">
        <v>21</v>
      </c>
      <c r="L301" s="41"/>
      <c r="M301" s="202" t="s">
        <v>21</v>
      </c>
      <c r="N301" s="203" t="s">
        <v>44</v>
      </c>
      <c r="O301" s="66"/>
      <c r="P301" s="204">
        <f>O301*H301</f>
        <v>0</v>
      </c>
      <c r="Q301" s="204">
        <v>0</v>
      </c>
      <c r="R301" s="204">
        <f>Q301*H301</f>
        <v>0</v>
      </c>
      <c r="S301" s="204">
        <v>0</v>
      </c>
      <c r="T301" s="205">
        <f>S301*H301</f>
        <v>0</v>
      </c>
      <c r="U301" s="36"/>
      <c r="V301" s="36"/>
      <c r="W301" s="36"/>
      <c r="X301" s="36"/>
      <c r="Y301" s="36"/>
      <c r="Z301" s="36"/>
      <c r="AA301" s="36"/>
      <c r="AB301" s="36"/>
      <c r="AC301" s="36"/>
      <c r="AD301" s="36"/>
      <c r="AE301" s="36"/>
      <c r="AR301" s="206" t="s">
        <v>93</v>
      </c>
      <c r="AT301" s="206" t="s">
        <v>214</v>
      </c>
      <c r="AU301" s="206" t="s">
        <v>81</v>
      </c>
      <c r="AY301" s="19" t="s">
        <v>212</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93</v>
      </c>
      <c r="BM301" s="206" t="s">
        <v>989</v>
      </c>
    </row>
    <row r="302" spans="1:65" s="2" customFormat="1" ht="16.5" customHeight="1">
      <c r="A302" s="36"/>
      <c r="B302" s="37"/>
      <c r="C302" s="255" t="s">
        <v>617</v>
      </c>
      <c r="D302" s="255" t="s">
        <v>328</v>
      </c>
      <c r="E302" s="256" t="s">
        <v>3006</v>
      </c>
      <c r="F302" s="257" t="s">
        <v>3007</v>
      </c>
      <c r="G302" s="258" t="s">
        <v>521</v>
      </c>
      <c r="H302" s="259">
        <v>1</v>
      </c>
      <c r="I302" s="260"/>
      <c r="J302" s="261">
        <f>ROUND(I302*H302,2)</f>
        <v>0</v>
      </c>
      <c r="K302" s="257" t="s">
        <v>21</v>
      </c>
      <c r="L302" s="262"/>
      <c r="M302" s="263" t="s">
        <v>21</v>
      </c>
      <c r="N302" s="264" t="s">
        <v>44</v>
      </c>
      <c r="O302" s="66"/>
      <c r="P302" s="204">
        <f>O302*H302</f>
        <v>0</v>
      </c>
      <c r="Q302" s="204">
        <v>0</v>
      </c>
      <c r="R302" s="204">
        <f>Q302*H302</f>
        <v>0</v>
      </c>
      <c r="S302" s="204">
        <v>0</v>
      </c>
      <c r="T302" s="205">
        <f>S302*H302</f>
        <v>0</v>
      </c>
      <c r="U302" s="36"/>
      <c r="V302" s="36"/>
      <c r="W302" s="36"/>
      <c r="X302" s="36"/>
      <c r="Y302" s="36"/>
      <c r="Z302" s="36"/>
      <c r="AA302" s="36"/>
      <c r="AB302" s="36"/>
      <c r="AC302" s="36"/>
      <c r="AD302" s="36"/>
      <c r="AE302" s="36"/>
      <c r="AR302" s="206" t="s">
        <v>269</v>
      </c>
      <c r="AT302" s="206" t="s">
        <v>328</v>
      </c>
      <c r="AU302" s="206" t="s">
        <v>81</v>
      </c>
      <c r="AY302" s="19" t="s">
        <v>212</v>
      </c>
      <c r="BE302" s="207">
        <f>IF(N302="základní",J302,0)</f>
        <v>0</v>
      </c>
      <c r="BF302" s="207">
        <f>IF(N302="snížená",J302,0)</f>
        <v>0</v>
      </c>
      <c r="BG302" s="207">
        <f>IF(N302="zákl. přenesená",J302,0)</f>
        <v>0</v>
      </c>
      <c r="BH302" s="207">
        <f>IF(N302="sníž. přenesená",J302,0)</f>
        <v>0</v>
      </c>
      <c r="BI302" s="207">
        <f>IF(N302="nulová",J302,0)</f>
        <v>0</v>
      </c>
      <c r="BJ302" s="19" t="s">
        <v>79</v>
      </c>
      <c r="BK302" s="207">
        <f>ROUND(I302*H302,2)</f>
        <v>0</v>
      </c>
      <c r="BL302" s="19" t="s">
        <v>93</v>
      </c>
      <c r="BM302" s="206" t="s">
        <v>1005</v>
      </c>
    </row>
    <row r="303" spans="1:65" s="13" customFormat="1" ht="11.25">
      <c r="B303" s="212"/>
      <c r="C303" s="213"/>
      <c r="D303" s="208" t="s">
        <v>222</v>
      </c>
      <c r="E303" s="214" t="s">
        <v>21</v>
      </c>
      <c r="F303" s="215" t="s">
        <v>3008</v>
      </c>
      <c r="G303" s="213"/>
      <c r="H303" s="214" t="s">
        <v>21</v>
      </c>
      <c r="I303" s="216"/>
      <c r="J303" s="213"/>
      <c r="K303" s="213"/>
      <c r="L303" s="217"/>
      <c r="M303" s="218"/>
      <c r="N303" s="219"/>
      <c r="O303" s="219"/>
      <c r="P303" s="219"/>
      <c r="Q303" s="219"/>
      <c r="R303" s="219"/>
      <c r="S303" s="219"/>
      <c r="T303" s="220"/>
      <c r="AT303" s="221" t="s">
        <v>222</v>
      </c>
      <c r="AU303" s="221" t="s">
        <v>81</v>
      </c>
      <c r="AV303" s="13" t="s">
        <v>79</v>
      </c>
      <c r="AW303" s="13" t="s">
        <v>34</v>
      </c>
      <c r="AX303" s="13" t="s">
        <v>73</v>
      </c>
      <c r="AY303" s="221" t="s">
        <v>212</v>
      </c>
    </row>
    <row r="304" spans="1:65" s="14" customFormat="1" ht="11.25">
      <c r="B304" s="222"/>
      <c r="C304" s="223"/>
      <c r="D304" s="208" t="s">
        <v>222</v>
      </c>
      <c r="E304" s="224" t="s">
        <v>21</v>
      </c>
      <c r="F304" s="225" t="s">
        <v>3009</v>
      </c>
      <c r="G304" s="223"/>
      <c r="H304" s="226">
        <v>1</v>
      </c>
      <c r="I304" s="227"/>
      <c r="J304" s="223"/>
      <c r="K304" s="223"/>
      <c r="L304" s="228"/>
      <c r="M304" s="229"/>
      <c r="N304" s="230"/>
      <c r="O304" s="230"/>
      <c r="P304" s="230"/>
      <c r="Q304" s="230"/>
      <c r="R304" s="230"/>
      <c r="S304" s="230"/>
      <c r="T304" s="231"/>
      <c r="AT304" s="232" t="s">
        <v>222</v>
      </c>
      <c r="AU304" s="232" t="s">
        <v>81</v>
      </c>
      <c r="AV304" s="14" t="s">
        <v>81</v>
      </c>
      <c r="AW304" s="14" t="s">
        <v>34</v>
      </c>
      <c r="AX304" s="14" t="s">
        <v>73</v>
      </c>
      <c r="AY304" s="232" t="s">
        <v>212</v>
      </c>
    </row>
    <row r="305" spans="1:65" s="16" customFormat="1" ht="11.25">
      <c r="B305" s="244"/>
      <c r="C305" s="245"/>
      <c r="D305" s="208" t="s">
        <v>222</v>
      </c>
      <c r="E305" s="246" t="s">
        <v>21</v>
      </c>
      <c r="F305" s="247" t="s">
        <v>239</v>
      </c>
      <c r="G305" s="245"/>
      <c r="H305" s="248">
        <v>1</v>
      </c>
      <c r="I305" s="249"/>
      <c r="J305" s="245"/>
      <c r="K305" s="245"/>
      <c r="L305" s="250"/>
      <c r="M305" s="251"/>
      <c r="N305" s="252"/>
      <c r="O305" s="252"/>
      <c r="P305" s="252"/>
      <c r="Q305" s="252"/>
      <c r="R305" s="252"/>
      <c r="S305" s="252"/>
      <c r="T305" s="253"/>
      <c r="AT305" s="254" t="s">
        <v>222</v>
      </c>
      <c r="AU305" s="254" t="s">
        <v>81</v>
      </c>
      <c r="AV305" s="16" t="s">
        <v>93</v>
      </c>
      <c r="AW305" s="16" t="s">
        <v>34</v>
      </c>
      <c r="AX305" s="16" t="s">
        <v>79</v>
      </c>
      <c r="AY305" s="254" t="s">
        <v>212</v>
      </c>
    </row>
    <row r="306" spans="1:65" s="2" customFormat="1" ht="16.5" customHeight="1">
      <c r="A306" s="36"/>
      <c r="B306" s="37"/>
      <c r="C306" s="255" t="s">
        <v>622</v>
      </c>
      <c r="D306" s="255" t="s">
        <v>328</v>
      </c>
      <c r="E306" s="256" t="s">
        <v>3010</v>
      </c>
      <c r="F306" s="257" t="s">
        <v>3011</v>
      </c>
      <c r="G306" s="258" t="s">
        <v>521</v>
      </c>
      <c r="H306" s="259">
        <v>1</v>
      </c>
      <c r="I306" s="260"/>
      <c r="J306" s="261">
        <f>ROUND(I306*H306,2)</f>
        <v>0</v>
      </c>
      <c r="K306" s="257" t="s">
        <v>21</v>
      </c>
      <c r="L306" s="262"/>
      <c r="M306" s="263" t="s">
        <v>21</v>
      </c>
      <c r="N306" s="264" t="s">
        <v>44</v>
      </c>
      <c r="O306" s="66"/>
      <c r="P306" s="204">
        <f>O306*H306</f>
        <v>0</v>
      </c>
      <c r="Q306" s="204">
        <v>0</v>
      </c>
      <c r="R306" s="204">
        <f>Q306*H306</f>
        <v>0</v>
      </c>
      <c r="S306" s="204">
        <v>0</v>
      </c>
      <c r="T306" s="205">
        <f>S306*H306</f>
        <v>0</v>
      </c>
      <c r="U306" s="36"/>
      <c r="V306" s="36"/>
      <c r="W306" s="36"/>
      <c r="X306" s="36"/>
      <c r="Y306" s="36"/>
      <c r="Z306" s="36"/>
      <c r="AA306" s="36"/>
      <c r="AB306" s="36"/>
      <c r="AC306" s="36"/>
      <c r="AD306" s="36"/>
      <c r="AE306" s="36"/>
      <c r="AR306" s="206" t="s">
        <v>269</v>
      </c>
      <c r="AT306" s="206" t="s">
        <v>328</v>
      </c>
      <c r="AU306" s="206" t="s">
        <v>81</v>
      </c>
      <c r="AY306" s="19" t="s">
        <v>212</v>
      </c>
      <c r="BE306" s="207">
        <f>IF(N306="základní",J306,0)</f>
        <v>0</v>
      </c>
      <c r="BF306" s="207">
        <f>IF(N306="snížená",J306,0)</f>
        <v>0</v>
      </c>
      <c r="BG306" s="207">
        <f>IF(N306="zákl. přenesená",J306,0)</f>
        <v>0</v>
      </c>
      <c r="BH306" s="207">
        <f>IF(N306="sníž. přenesená",J306,0)</f>
        <v>0</v>
      </c>
      <c r="BI306" s="207">
        <f>IF(N306="nulová",J306,0)</f>
        <v>0</v>
      </c>
      <c r="BJ306" s="19" t="s">
        <v>79</v>
      </c>
      <c r="BK306" s="207">
        <f>ROUND(I306*H306,2)</f>
        <v>0</v>
      </c>
      <c r="BL306" s="19" t="s">
        <v>93</v>
      </c>
      <c r="BM306" s="206" t="s">
        <v>1018</v>
      </c>
    </row>
    <row r="307" spans="1:65" s="13" customFormat="1" ht="11.25">
      <c r="B307" s="212"/>
      <c r="C307" s="213"/>
      <c r="D307" s="208" t="s">
        <v>222</v>
      </c>
      <c r="E307" s="214" t="s">
        <v>21</v>
      </c>
      <c r="F307" s="215" t="s">
        <v>3012</v>
      </c>
      <c r="G307" s="213"/>
      <c r="H307" s="214" t="s">
        <v>21</v>
      </c>
      <c r="I307" s="216"/>
      <c r="J307" s="213"/>
      <c r="K307" s="213"/>
      <c r="L307" s="217"/>
      <c r="M307" s="218"/>
      <c r="N307" s="219"/>
      <c r="O307" s="219"/>
      <c r="P307" s="219"/>
      <c r="Q307" s="219"/>
      <c r="R307" s="219"/>
      <c r="S307" s="219"/>
      <c r="T307" s="220"/>
      <c r="AT307" s="221" t="s">
        <v>222</v>
      </c>
      <c r="AU307" s="221" t="s">
        <v>81</v>
      </c>
      <c r="AV307" s="13" t="s">
        <v>79</v>
      </c>
      <c r="AW307" s="13" t="s">
        <v>34</v>
      </c>
      <c r="AX307" s="13" t="s">
        <v>73</v>
      </c>
      <c r="AY307" s="221" t="s">
        <v>212</v>
      </c>
    </row>
    <row r="308" spans="1:65" s="13" customFormat="1" ht="11.25">
      <c r="B308" s="212"/>
      <c r="C308" s="213"/>
      <c r="D308" s="208" t="s">
        <v>222</v>
      </c>
      <c r="E308" s="214" t="s">
        <v>21</v>
      </c>
      <c r="F308" s="215" t="s">
        <v>3013</v>
      </c>
      <c r="G308" s="213"/>
      <c r="H308" s="214" t="s">
        <v>21</v>
      </c>
      <c r="I308" s="216"/>
      <c r="J308" s="213"/>
      <c r="K308" s="213"/>
      <c r="L308" s="217"/>
      <c r="M308" s="218"/>
      <c r="N308" s="219"/>
      <c r="O308" s="219"/>
      <c r="P308" s="219"/>
      <c r="Q308" s="219"/>
      <c r="R308" s="219"/>
      <c r="S308" s="219"/>
      <c r="T308" s="220"/>
      <c r="AT308" s="221" t="s">
        <v>222</v>
      </c>
      <c r="AU308" s="221" t="s">
        <v>81</v>
      </c>
      <c r="AV308" s="13" t="s">
        <v>79</v>
      </c>
      <c r="AW308" s="13" t="s">
        <v>34</v>
      </c>
      <c r="AX308" s="13" t="s">
        <v>73</v>
      </c>
      <c r="AY308" s="221" t="s">
        <v>212</v>
      </c>
    </row>
    <row r="309" spans="1:65" s="14" customFormat="1" ht="11.25">
      <c r="B309" s="222"/>
      <c r="C309" s="223"/>
      <c r="D309" s="208" t="s">
        <v>222</v>
      </c>
      <c r="E309" s="224" t="s">
        <v>21</v>
      </c>
      <c r="F309" s="225" t="s">
        <v>3009</v>
      </c>
      <c r="G309" s="223"/>
      <c r="H309" s="226">
        <v>1</v>
      </c>
      <c r="I309" s="227"/>
      <c r="J309" s="223"/>
      <c r="K309" s="223"/>
      <c r="L309" s="228"/>
      <c r="M309" s="229"/>
      <c r="N309" s="230"/>
      <c r="O309" s="230"/>
      <c r="P309" s="230"/>
      <c r="Q309" s="230"/>
      <c r="R309" s="230"/>
      <c r="S309" s="230"/>
      <c r="T309" s="231"/>
      <c r="AT309" s="232" t="s">
        <v>222</v>
      </c>
      <c r="AU309" s="232" t="s">
        <v>81</v>
      </c>
      <c r="AV309" s="14" t="s">
        <v>81</v>
      </c>
      <c r="AW309" s="14" t="s">
        <v>34</v>
      </c>
      <c r="AX309" s="14" t="s">
        <v>73</v>
      </c>
      <c r="AY309" s="232" t="s">
        <v>212</v>
      </c>
    </row>
    <row r="310" spans="1:65" s="16" customFormat="1" ht="11.25">
      <c r="B310" s="244"/>
      <c r="C310" s="245"/>
      <c r="D310" s="208" t="s">
        <v>222</v>
      </c>
      <c r="E310" s="246" t="s">
        <v>21</v>
      </c>
      <c r="F310" s="247" t="s">
        <v>239</v>
      </c>
      <c r="G310" s="245"/>
      <c r="H310" s="248">
        <v>1</v>
      </c>
      <c r="I310" s="249"/>
      <c r="J310" s="245"/>
      <c r="K310" s="245"/>
      <c r="L310" s="250"/>
      <c r="M310" s="251"/>
      <c r="N310" s="252"/>
      <c r="O310" s="252"/>
      <c r="P310" s="252"/>
      <c r="Q310" s="252"/>
      <c r="R310" s="252"/>
      <c r="S310" s="252"/>
      <c r="T310" s="253"/>
      <c r="AT310" s="254" t="s">
        <v>222</v>
      </c>
      <c r="AU310" s="254" t="s">
        <v>81</v>
      </c>
      <c r="AV310" s="16" t="s">
        <v>93</v>
      </c>
      <c r="AW310" s="16" t="s">
        <v>34</v>
      </c>
      <c r="AX310" s="16" t="s">
        <v>79</v>
      </c>
      <c r="AY310" s="254" t="s">
        <v>212</v>
      </c>
    </row>
    <row r="311" spans="1:65" s="2" customFormat="1" ht="16.5" customHeight="1">
      <c r="A311" s="36"/>
      <c r="B311" s="37"/>
      <c r="C311" s="195" t="s">
        <v>631</v>
      </c>
      <c r="D311" s="195" t="s">
        <v>214</v>
      </c>
      <c r="E311" s="196" t="s">
        <v>3014</v>
      </c>
      <c r="F311" s="197" t="s">
        <v>3015</v>
      </c>
      <c r="G311" s="198" t="s">
        <v>521</v>
      </c>
      <c r="H311" s="199">
        <v>1</v>
      </c>
      <c r="I311" s="200"/>
      <c r="J311" s="201">
        <f>ROUND(I311*H311,2)</f>
        <v>0</v>
      </c>
      <c r="K311" s="197" t="s">
        <v>21</v>
      </c>
      <c r="L311" s="41"/>
      <c r="M311" s="202" t="s">
        <v>21</v>
      </c>
      <c r="N311" s="203" t="s">
        <v>44</v>
      </c>
      <c r="O311" s="66"/>
      <c r="P311" s="204">
        <f>O311*H311</f>
        <v>0</v>
      </c>
      <c r="Q311" s="204">
        <v>0</v>
      </c>
      <c r="R311" s="204">
        <f>Q311*H311</f>
        <v>0</v>
      </c>
      <c r="S311" s="204">
        <v>0</v>
      </c>
      <c r="T311" s="205">
        <f>S311*H311</f>
        <v>0</v>
      </c>
      <c r="U311" s="36"/>
      <c r="V311" s="36"/>
      <c r="W311" s="36"/>
      <c r="X311" s="36"/>
      <c r="Y311" s="36"/>
      <c r="Z311" s="36"/>
      <c r="AA311" s="36"/>
      <c r="AB311" s="36"/>
      <c r="AC311" s="36"/>
      <c r="AD311" s="36"/>
      <c r="AE311" s="36"/>
      <c r="AR311" s="206" t="s">
        <v>93</v>
      </c>
      <c r="AT311" s="206" t="s">
        <v>214</v>
      </c>
      <c r="AU311" s="206" t="s">
        <v>81</v>
      </c>
      <c r="AY311" s="19" t="s">
        <v>212</v>
      </c>
      <c r="BE311" s="207">
        <f>IF(N311="základní",J311,0)</f>
        <v>0</v>
      </c>
      <c r="BF311" s="207">
        <f>IF(N311="snížená",J311,0)</f>
        <v>0</v>
      </c>
      <c r="BG311" s="207">
        <f>IF(N311="zákl. přenesená",J311,0)</f>
        <v>0</v>
      </c>
      <c r="BH311" s="207">
        <f>IF(N311="sníž. přenesená",J311,0)</f>
        <v>0</v>
      </c>
      <c r="BI311" s="207">
        <f>IF(N311="nulová",J311,0)</f>
        <v>0</v>
      </c>
      <c r="BJ311" s="19" t="s">
        <v>79</v>
      </c>
      <c r="BK311" s="207">
        <f>ROUND(I311*H311,2)</f>
        <v>0</v>
      </c>
      <c r="BL311" s="19" t="s">
        <v>93</v>
      </c>
      <c r="BM311" s="206" t="s">
        <v>1031</v>
      </c>
    </row>
    <row r="312" spans="1:65" s="2" customFormat="1" ht="16.5" customHeight="1">
      <c r="A312" s="36"/>
      <c r="B312" s="37"/>
      <c r="C312" s="255" t="s">
        <v>641</v>
      </c>
      <c r="D312" s="255" t="s">
        <v>328</v>
      </c>
      <c r="E312" s="256" t="s">
        <v>3016</v>
      </c>
      <c r="F312" s="257" t="s">
        <v>3017</v>
      </c>
      <c r="G312" s="258" t="s">
        <v>521</v>
      </c>
      <c r="H312" s="259">
        <v>1</v>
      </c>
      <c r="I312" s="260"/>
      <c r="J312" s="261">
        <f>ROUND(I312*H312,2)</f>
        <v>0</v>
      </c>
      <c r="K312" s="257" t="s">
        <v>21</v>
      </c>
      <c r="L312" s="262"/>
      <c r="M312" s="263" t="s">
        <v>21</v>
      </c>
      <c r="N312" s="264" t="s">
        <v>44</v>
      </c>
      <c r="O312" s="66"/>
      <c r="P312" s="204">
        <f>O312*H312</f>
        <v>0</v>
      </c>
      <c r="Q312" s="204">
        <v>0</v>
      </c>
      <c r="R312" s="204">
        <f>Q312*H312</f>
        <v>0</v>
      </c>
      <c r="S312" s="204">
        <v>0</v>
      </c>
      <c r="T312" s="205">
        <f>S312*H312</f>
        <v>0</v>
      </c>
      <c r="U312" s="36"/>
      <c r="V312" s="36"/>
      <c r="W312" s="36"/>
      <c r="X312" s="36"/>
      <c r="Y312" s="36"/>
      <c r="Z312" s="36"/>
      <c r="AA312" s="36"/>
      <c r="AB312" s="36"/>
      <c r="AC312" s="36"/>
      <c r="AD312" s="36"/>
      <c r="AE312" s="36"/>
      <c r="AR312" s="206" t="s">
        <v>269</v>
      </c>
      <c r="AT312" s="206" t="s">
        <v>328</v>
      </c>
      <c r="AU312" s="206" t="s">
        <v>81</v>
      </c>
      <c r="AY312" s="19" t="s">
        <v>212</v>
      </c>
      <c r="BE312" s="207">
        <f>IF(N312="základní",J312,0)</f>
        <v>0</v>
      </c>
      <c r="BF312" s="207">
        <f>IF(N312="snížená",J312,0)</f>
        <v>0</v>
      </c>
      <c r="BG312" s="207">
        <f>IF(N312="zákl. přenesená",J312,0)</f>
        <v>0</v>
      </c>
      <c r="BH312" s="207">
        <f>IF(N312="sníž. přenesená",J312,0)</f>
        <v>0</v>
      </c>
      <c r="BI312" s="207">
        <f>IF(N312="nulová",J312,0)</f>
        <v>0</v>
      </c>
      <c r="BJ312" s="19" t="s">
        <v>79</v>
      </c>
      <c r="BK312" s="207">
        <f>ROUND(I312*H312,2)</f>
        <v>0</v>
      </c>
      <c r="BL312" s="19" t="s">
        <v>93</v>
      </c>
      <c r="BM312" s="206" t="s">
        <v>1043</v>
      </c>
    </row>
    <row r="313" spans="1:65" s="2" customFormat="1" ht="16.5" customHeight="1">
      <c r="A313" s="36"/>
      <c r="B313" s="37"/>
      <c r="C313" s="255" t="s">
        <v>646</v>
      </c>
      <c r="D313" s="255" t="s">
        <v>328</v>
      </c>
      <c r="E313" s="256" t="s">
        <v>3018</v>
      </c>
      <c r="F313" s="257" t="s">
        <v>3019</v>
      </c>
      <c r="G313" s="258" t="s">
        <v>521</v>
      </c>
      <c r="H313" s="259">
        <v>1</v>
      </c>
      <c r="I313" s="260"/>
      <c r="J313" s="261">
        <f>ROUND(I313*H313,2)</f>
        <v>0</v>
      </c>
      <c r="K313" s="257" t="s">
        <v>21</v>
      </c>
      <c r="L313" s="262"/>
      <c r="M313" s="263" t="s">
        <v>21</v>
      </c>
      <c r="N313" s="264" t="s">
        <v>44</v>
      </c>
      <c r="O313" s="66"/>
      <c r="P313" s="204">
        <f>O313*H313</f>
        <v>0</v>
      </c>
      <c r="Q313" s="204">
        <v>0</v>
      </c>
      <c r="R313" s="204">
        <f>Q313*H313</f>
        <v>0</v>
      </c>
      <c r="S313" s="204">
        <v>0</v>
      </c>
      <c r="T313" s="205">
        <f>S313*H313</f>
        <v>0</v>
      </c>
      <c r="U313" s="36"/>
      <c r="V313" s="36"/>
      <c r="W313" s="36"/>
      <c r="X313" s="36"/>
      <c r="Y313" s="36"/>
      <c r="Z313" s="36"/>
      <c r="AA313" s="36"/>
      <c r="AB313" s="36"/>
      <c r="AC313" s="36"/>
      <c r="AD313" s="36"/>
      <c r="AE313" s="36"/>
      <c r="AR313" s="206" t="s">
        <v>269</v>
      </c>
      <c r="AT313" s="206" t="s">
        <v>328</v>
      </c>
      <c r="AU313" s="206" t="s">
        <v>81</v>
      </c>
      <c r="AY313" s="19" t="s">
        <v>212</v>
      </c>
      <c r="BE313" s="207">
        <f>IF(N313="základní",J313,0)</f>
        <v>0</v>
      </c>
      <c r="BF313" s="207">
        <f>IF(N313="snížená",J313,0)</f>
        <v>0</v>
      </c>
      <c r="BG313" s="207">
        <f>IF(N313="zákl. přenesená",J313,0)</f>
        <v>0</v>
      </c>
      <c r="BH313" s="207">
        <f>IF(N313="sníž. přenesená",J313,0)</f>
        <v>0</v>
      </c>
      <c r="BI313" s="207">
        <f>IF(N313="nulová",J313,0)</f>
        <v>0</v>
      </c>
      <c r="BJ313" s="19" t="s">
        <v>79</v>
      </c>
      <c r="BK313" s="207">
        <f>ROUND(I313*H313,2)</f>
        <v>0</v>
      </c>
      <c r="BL313" s="19" t="s">
        <v>93</v>
      </c>
      <c r="BM313" s="206" t="s">
        <v>1057</v>
      </c>
    </row>
    <row r="314" spans="1:65" s="2" customFormat="1" ht="16.5" customHeight="1">
      <c r="A314" s="36"/>
      <c r="B314" s="37"/>
      <c r="C314" s="255" t="s">
        <v>652</v>
      </c>
      <c r="D314" s="255" t="s">
        <v>328</v>
      </c>
      <c r="E314" s="256" t="s">
        <v>3020</v>
      </c>
      <c r="F314" s="257" t="s">
        <v>3021</v>
      </c>
      <c r="G314" s="258" t="s">
        <v>521</v>
      </c>
      <c r="H314" s="259">
        <v>3</v>
      </c>
      <c r="I314" s="260"/>
      <c r="J314" s="261">
        <f>ROUND(I314*H314,2)</f>
        <v>0</v>
      </c>
      <c r="K314" s="257" t="s">
        <v>21</v>
      </c>
      <c r="L314" s="262"/>
      <c r="M314" s="263" t="s">
        <v>21</v>
      </c>
      <c r="N314" s="264" t="s">
        <v>44</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269</v>
      </c>
      <c r="AT314" s="206" t="s">
        <v>328</v>
      </c>
      <c r="AU314" s="206" t="s">
        <v>81</v>
      </c>
      <c r="AY314" s="19" t="s">
        <v>212</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93</v>
      </c>
      <c r="BM314" s="206" t="s">
        <v>1070</v>
      </c>
    </row>
    <row r="315" spans="1:65" s="2" customFormat="1" ht="16.5" customHeight="1">
      <c r="A315" s="36"/>
      <c r="B315" s="37"/>
      <c r="C315" s="195" t="s">
        <v>658</v>
      </c>
      <c r="D315" s="195" t="s">
        <v>214</v>
      </c>
      <c r="E315" s="196" t="s">
        <v>3022</v>
      </c>
      <c r="F315" s="197" t="s">
        <v>3023</v>
      </c>
      <c r="G315" s="198" t="s">
        <v>150</v>
      </c>
      <c r="H315" s="199">
        <v>6</v>
      </c>
      <c r="I315" s="200"/>
      <c r="J315" s="201">
        <f>ROUND(I315*H315,2)</f>
        <v>0</v>
      </c>
      <c r="K315" s="197" t="s">
        <v>21</v>
      </c>
      <c r="L315" s="41"/>
      <c r="M315" s="202" t="s">
        <v>21</v>
      </c>
      <c r="N315" s="203" t="s">
        <v>44</v>
      </c>
      <c r="O315" s="66"/>
      <c r="P315" s="204">
        <f>O315*H315</f>
        <v>0</v>
      </c>
      <c r="Q315" s="204">
        <v>0</v>
      </c>
      <c r="R315" s="204">
        <f>Q315*H315</f>
        <v>0</v>
      </c>
      <c r="S315" s="204">
        <v>0</v>
      </c>
      <c r="T315" s="205">
        <f>S315*H315</f>
        <v>0</v>
      </c>
      <c r="U315" s="36"/>
      <c r="V315" s="36"/>
      <c r="W315" s="36"/>
      <c r="X315" s="36"/>
      <c r="Y315" s="36"/>
      <c r="Z315" s="36"/>
      <c r="AA315" s="36"/>
      <c r="AB315" s="36"/>
      <c r="AC315" s="36"/>
      <c r="AD315" s="36"/>
      <c r="AE315" s="36"/>
      <c r="AR315" s="206" t="s">
        <v>93</v>
      </c>
      <c r="AT315" s="206" t="s">
        <v>214</v>
      </c>
      <c r="AU315" s="206" t="s">
        <v>81</v>
      </c>
      <c r="AY315" s="19" t="s">
        <v>212</v>
      </c>
      <c r="BE315" s="207">
        <f>IF(N315="základní",J315,0)</f>
        <v>0</v>
      </c>
      <c r="BF315" s="207">
        <f>IF(N315="snížená",J315,0)</f>
        <v>0</v>
      </c>
      <c r="BG315" s="207">
        <f>IF(N315="zákl. přenesená",J315,0)</f>
        <v>0</v>
      </c>
      <c r="BH315" s="207">
        <f>IF(N315="sníž. přenesená",J315,0)</f>
        <v>0</v>
      </c>
      <c r="BI315" s="207">
        <f>IF(N315="nulová",J315,0)</f>
        <v>0</v>
      </c>
      <c r="BJ315" s="19" t="s">
        <v>79</v>
      </c>
      <c r="BK315" s="207">
        <f>ROUND(I315*H315,2)</f>
        <v>0</v>
      </c>
      <c r="BL315" s="19" t="s">
        <v>93</v>
      </c>
      <c r="BM315" s="206" t="s">
        <v>1081</v>
      </c>
    </row>
    <row r="316" spans="1:65" s="13" customFormat="1" ht="11.25">
      <c r="B316" s="212"/>
      <c r="C316" s="213"/>
      <c r="D316" s="208" t="s">
        <v>222</v>
      </c>
      <c r="E316" s="214" t="s">
        <v>21</v>
      </c>
      <c r="F316" s="215" t="s">
        <v>3024</v>
      </c>
      <c r="G316" s="213"/>
      <c r="H316" s="214" t="s">
        <v>21</v>
      </c>
      <c r="I316" s="216"/>
      <c r="J316" s="213"/>
      <c r="K316" s="213"/>
      <c r="L316" s="217"/>
      <c r="M316" s="218"/>
      <c r="N316" s="219"/>
      <c r="O316" s="219"/>
      <c r="P316" s="219"/>
      <c r="Q316" s="219"/>
      <c r="R316" s="219"/>
      <c r="S316" s="219"/>
      <c r="T316" s="220"/>
      <c r="AT316" s="221" t="s">
        <v>222</v>
      </c>
      <c r="AU316" s="221" t="s">
        <v>81</v>
      </c>
      <c r="AV316" s="13" t="s">
        <v>79</v>
      </c>
      <c r="AW316" s="13" t="s">
        <v>34</v>
      </c>
      <c r="AX316" s="13" t="s">
        <v>73</v>
      </c>
      <c r="AY316" s="221" t="s">
        <v>212</v>
      </c>
    </row>
    <row r="317" spans="1:65" s="14" customFormat="1" ht="11.25">
      <c r="B317" s="222"/>
      <c r="C317" s="223"/>
      <c r="D317" s="208" t="s">
        <v>222</v>
      </c>
      <c r="E317" s="224" t="s">
        <v>21</v>
      </c>
      <c r="F317" s="225" t="s">
        <v>3025</v>
      </c>
      <c r="G317" s="223"/>
      <c r="H317" s="226">
        <v>6</v>
      </c>
      <c r="I317" s="227"/>
      <c r="J317" s="223"/>
      <c r="K317" s="223"/>
      <c r="L317" s="228"/>
      <c r="M317" s="229"/>
      <c r="N317" s="230"/>
      <c r="O317" s="230"/>
      <c r="P317" s="230"/>
      <c r="Q317" s="230"/>
      <c r="R317" s="230"/>
      <c r="S317" s="230"/>
      <c r="T317" s="231"/>
      <c r="AT317" s="232" t="s">
        <v>222</v>
      </c>
      <c r="AU317" s="232" t="s">
        <v>81</v>
      </c>
      <c r="AV317" s="14" t="s">
        <v>81</v>
      </c>
      <c r="AW317" s="14" t="s">
        <v>34</v>
      </c>
      <c r="AX317" s="14" t="s">
        <v>73</v>
      </c>
      <c r="AY317" s="232" t="s">
        <v>212</v>
      </c>
    </row>
    <row r="318" spans="1:65" s="16" customFormat="1" ht="11.25">
      <c r="B318" s="244"/>
      <c r="C318" s="245"/>
      <c r="D318" s="208" t="s">
        <v>222</v>
      </c>
      <c r="E318" s="246" t="s">
        <v>21</v>
      </c>
      <c r="F318" s="247" t="s">
        <v>239</v>
      </c>
      <c r="G318" s="245"/>
      <c r="H318" s="248">
        <v>6</v>
      </c>
      <c r="I318" s="249"/>
      <c r="J318" s="245"/>
      <c r="K318" s="245"/>
      <c r="L318" s="250"/>
      <c r="M318" s="251"/>
      <c r="N318" s="252"/>
      <c r="O318" s="252"/>
      <c r="P318" s="252"/>
      <c r="Q318" s="252"/>
      <c r="R318" s="252"/>
      <c r="S318" s="252"/>
      <c r="T318" s="253"/>
      <c r="AT318" s="254" t="s">
        <v>222</v>
      </c>
      <c r="AU318" s="254" t="s">
        <v>81</v>
      </c>
      <c r="AV318" s="16" t="s">
        <v>93</v>
      </c>
      <c r="AW318" s="16" t="s">
        <v>34</v>
      </c>
      <c r="AX318" s="16" t="s">
        <v>79</v>
      </c>
      <c r="AY318" s="254" t="s">
        <v>212</v>
      </c>
    </row>
    <row r="319" spans="1:65" s="2" customFormat="1" ht="16.5" customHeight="1">
      <c r="A319" s="36"/>
      <c r="B319" s="37"/>
      <c r="C319" s="195" t="s">
        <v>664</v>
      </c>
      <c r="D319" s="195" t="s">
        <v>214</v>
      </c>
      <c r="E319" s="196" t="s">
        <v>3026</v>
      </c>
      <c r="F319" s="197" t="s">
        <v>3027</v>
      </c>
      <c r="G319" s="198" t="s">
        <v>146</v>
      </c>
      <c r="H319" s="199">
        <v>84.7</v>
      </c>
      <c r="I319" s="200"/>
      <c r="J319" s="201">
        <f>ROUND(I319*H319,2)</f>
        <v>0</v>
      </c>
      <c r="K319" s="197" t="s">
        <v>21</v>
      </c>
      <c r="L319" s="41"/>
      <c r="M319" s="202" t="s">
        <v>21</v>
      </c>
      <c r="N319" s="203" t="s">
        <v>44</v>
      </c>
      <c r="O319" s="66"/>
      <c r="P319" s="204">
        <f>O319*H319</f>
        <v>0</v>
      </c>
      <c r="Q319" s="204">
        <v>0</v>
      </c>
      <c r="R319" s="204">
        <f>Q319*H319</f>
        <v>0</v>
      </c>
      <c r="S319" s="204">
        <v>0</v>
      </c>
      <c r="T319" s="205">
        <f>S319*H319</f>
        <v>0</v>
      </c>
      <c r="U319" s="36"/>
      <c r="V319" s="36"/>
      <c r="W319" s="36"/>
      <c r="X319" s="36"/>
      <c r="Y319" s="36"/>
      <c r="Z319" s="36"/>
      <c r="AA319" s="36"/>
      <c r="AB319" s="36"/>
      <c r="AC319" s="36"/>
      <c r="AD319" s="36"/>
      <c r="AE319" s="36"/>
      <c r="AR319" s="206" t="s">
        <v>93</v>
      </c>
      <c r="AT319" s="206" t="s">
        <v>214</v>
      </c>
      <c r="AU319" s="206" t="s">
        <v>81</v>
      </c>
      <c r="AY319" s="19" t="s">
        <v>212</v>
      </c>
      <c r="BE319" s="207">
        <f>IF(N319="základní",J319,0)</f>
        <v>0</v>
      </c>
      <c r="BF319" s="207">
        <f>IF(N319="snížená",J319,0)</f>
        <v>0</v>
      </c>
      <c r="BG319" s="207">
        <f>IF(N319="zákl. přenesená",J319,0)</f>
        <v>0</v>
      </c>
      <c r="BH319" s="207">
        <f>IF(N319="sníž. přenesená",J319,0)</f>
        <v>0</v>
      </c>
      <c r="BI319" s="207">
        <f>IF(N319="nulová",J319,0)</f>
        <v>0</v>
      </c>
      <c r="BJ319" s="19" t="s">
        <v>79</v>
      </c>
      <c r="BK319" s="207">
        <f>ROUND(I319*H319,2)</f>
        <v>0</v>
      </c>
      <c r="BL319" s="19" t="s">
        <v>93</v>
      </c>
      <c r="BM319" s="206" t="s">
        <v>1090</v>
      </c>
    </row>
    <row r="320" spans="1:65" s="14" customFormat="1" ht="11.25">
      <c r="B320" s="222"/>
      <c r="C320" s="223"/>
      <c r="D320" s="208" t="s">
        <v>222</v>
      </c>
      <c r="E320" s="224" t="s">
        <v>21</v>
      </c>
      <c r="F320" s="225" t="s">
        <v>3028</v>
      </c>
      <c r="G320" s="223"/>
      <c r="H320" s="226">
        <v>84.7</v>
      </c>
      <c r="I320" s="227"/>
      <c r="J320" s="223"/>
      <c r="K320" s="223"/>
      <c r="L320" s="228"/>
      <c r="M320" s="229"/>
      <c r="N320" s="230"/>
      <c r="O320" s="230"/>
      <c r="P320" s="230"/>
      <c r="Q320" s="230"/>
      <c r="R320" s="230"/>
      <c r="S320" s="230"/>
      <c r="T320" s="231"/>
      <c r="AT320" s="232" t="s">
        <v>222</v>
      </c>
      <c r="AU320" s="232" t="s">
        <v>81</v>
      </c>
      <c r="AV320" s="14" t="s">
        <v>81</v>
      </c>
      <c r="AW320" s="14" t="s">
        <v>34</v>
      </c>
      <c r="AX320" s="14" t="s">
        <v>73</v>
      </c>
      <c r="AY320" s="232" t="s">
        <v>212</v>
      </c>
    </row>
    <row r="321" spans="1:65" s="16" customFormat="1" ht="11.25">
      <c r="B321" s="244"/>
      <c r="C321" s="245"/>
      <c r="D321" s="208" t="s">
        <v>222</v>
      </c>
      <c r="E321" s="246" t="s">
        <v>21</v>
      </c>
      <c r="F321" s="247" t="s">
        <v>239</v>
      </c>
      <c r="G321" s="245"/>
      <c r="H321" s="248">
        <v>84.7</v>
      </c>
      <c r="I321" s="249"/>
      <c r="J321" s="245"/>
      <c r="K321" s="245"/>
      <c r="L321" s="250"/>
      <c r="M321" s="251"/>
      <c r="N321" s="252"/>
      <c r="O321" s="252"/>
      <c r="P321" s="252"/>
      <c r="Q321" s="252"/>
      <c r="R321" s="252"/>
      <c r="S321" s="252"/>
      <c r="T321" s="253"/>
      <c r="AT321" s="254" t="s">
        <v>222</v>
      </c>
      <c r="AU321" s="254" t="s">
        <v>81</v>
      </c>
      <c r="AV321" s="16" t="s">
        <v>93</v>
      </c>
      <c r="AW321" s="16" t="s">
        <v>34</v>
      </c>
      <c r="AX321" s="16" t="s">
        <v>79</v>
      </c>
      <c r="AY321" s="254" t="s">
        <v>212</v>
      </c>
    </row>
    <row r="322" spans="1:65" s="2" customFormat="1" ht="16.5" customHeight="1">
      <c r="A322" s="36"/>
      <c r="B322" s="37"/>
      <c r="C322" s="255" t="s">
        <v>672</v>
      </c>
      <c r="D322" s="255" t="s">
        <v>328</v>
      </c>
      <c r="E322" s="256" t="s">
        <v>3029</v>
      </c>
      <c r="F322" s="257" t="s">
        <v>3030</v>
      </c>
      <c r="G322" s="258" t="s">
        <v>146</v>
      </c>
      <c r="H322" s="259">
        <v>17.675000000000001</v>
      </c>
      <c r="I322" s="260"/>
      <c r="J322" s="261">
        <f>ROUND(I322*H322,2)</f>
        <v>0</v>
      </c>
      <c r="K322" s="257" t="s">
        <v>21</v>
      </c>
      <c r="L322" s="262"/>
      <c r="M322" s="263" t="s">
        <v>21</v>
      </c>
      <c r="N322" s="264" t="s">
        <v>44</v>
      </c>
      <c r="O322" s="66"/>
      <c r="P322" s="204">
        <f>O322*H322</f>
        <v>0</v>
      </c>
      <c r="Q322" s="204">
        <v>0</v>
      </c>
      <c r="R322" s="204">
        <f>Q322*H322</f>
        <v>0</v>
      </c>
      <c r="S322" s="204">
        <v>0</v>
      </c>
      <c r="T322" s="205">
        <f>S322*H322</f>
        <v>0</v>
      </c>
      <c r="U322" s="36"/>
      <c r="V322" s="36"/>
      <c r="W322" s="36"/>
      <c r="X322" s="36"/>
      <c r="Y322" s="36"/>
      <c r="Z322" s="36"/>
      <c r="AA322" s="36"/>
      <c r="AB322" s="36"/>
      <c r="AC322" s="36"/>
      <c r="AD322" s="36"/>
      <c r="AE322" s="36"/>
      <c r="AR322" s="206" t="s">
        <v>269</v>
      </c>
      <c r="AT322" s="206" t="s">
        <v>328</v>
      </c>
      <c r="AU322" s="206" t="s">
        <v>81</v>
      </c>
      <c r="AY322" s="19" t="s">
        <v>212</v>
      </c>
      <c r="BE322" s="207">
        <f>IF(N322="základní",J322,0)</f>
        <v>0</v>
      </c>
      <c r="BF322" s="207">
        <f>IF(N322="snížená",J322,0)</f>
        <v>0</v>
      </c>
      <c r="BG322" s="207">
        <f>IF(N322="zákl. přenesená",J322,0)</f>
        <v>0</v>
      </c>
      <c r="BH322" s="207">
        <f>IF(N322="sníž. přenesená",J322,0)</f>
        <v>0</v>
      </c>
      <c r="BI322" s="207">
        <f>IF(N322="nulová",J322,0)</f>
        <v>0</v>
      </c>
      <c r="BJ322" s="19" t="s">
        <v>79</v>
      </c>
      <c r="BK322" s="207">
        <f>ROUND(I322*H322,2)</f>
        <v>0</v>
      </c>
      <c r="BL322" s="19" t="s">
        <v>93</v>
      </c>
      <c r="BM322" s="206" t="s">
        <v>1100</v>
      </c>
    </row>
    <row r="323" spans="1:65" s="14" customFormat="1" ht="11.25">
      <c r="B323" s="222"/>
      <c r="C323" s="223"/>
      <c r="D323" s="208" t="s">
        <v>222</v>
      </c>
      <c r="E323" s="224" t="s">
        <v>21</v>
      </c>
      <c r="F323" s="225" t="s">
        <v>3031</v>
      </c>
      <c r="G323" s="223"/>
      <c r="H323" s="226">
        <v>17.675000000000001</v>
      </c>
      <c r="I323" s="227"/>
      <c r="J323" s="223"/>
      <c r="K323" s="223"/>
      <c r="L323" s="228"/>
      <c r="M323" s="229"/>
      <c r="N323" s="230"/>
      <c r="O323" s="230"/>
      <c r="P323" s="230"/>
      <c r="Q323" s="230"/>
      <c r="R323" s="230"/>
      <c r="S323" s="230"/>
      <c r="T323" s="231"/>
      <c r="AT323" s="232" t="s">
        <v>222</v>
      </c>
      <c r="AU323" s="232" t="s">
        <v>81</v>
      </c>
      <c r="AV323" s="14" t="s">
        <v>81</v>
      </c>
      <c r="AW323" s="14" t="s">
        <v>34</v>
      </c>
      <c r="AX323" s="14" t="s">
        <v>73</v>
      </c>
      <c r="AY323" s="232" t="s">
        <v>212</v>
      </c>
    </row>
    <row r="324" spans="1:65" s="16" customFormat="1" ht="11.25">
      <c r="B324" s="244"/>
      <c r="C324" s="245"/>
      <c r="D324" s="208" t="s">
        <v>222</v>
      </c>
      <c r="E324" s="246" t="s">
        <v>21</v>
      </c>
      <c r="F324" s="247" t="s">
        <v>239</v>
      </c>
      <c r="G324" s="245"/>
      <c r="H324" s="248">
        <v>17.675000000000001</v>
      </c>
      <c r="I324" s="249"/>
      <c r="J324" s="245"/>
      <c r="K324" s="245"/>
      <c r="L324" s="250"/>
      <c r="M324" s="251"/>
      <c r="N324" s="252"/>
      <c r="O324" s="252"/>
      <c r="P324" s="252"/>
      <c r="Q324" s="252"/>
      <c r="R324" s="252"/>
      <c r="S324" s="252"/>
      <c r="T324" s="253"/>
      <c r="AT324" s="254" t="s">
        <v>222</v>
      </c>
      <c r="AU324" s="254" t="s">
        <v>81</v>
      </c>
      <c r="AV324" s="16" t="s">
        <v>93</v>
      </c>
      <c r="AW324" s="16" t="s">
        <v>34</v>
      </c>
      <c r="AX324" s="16" t="s">
        <v>79</v>
      </c>
      <c r="AY324" s="254" t="s">
        <v>212</v>
      </c>
    </row>
    <row r="325" spans="1:65" s="2" customFormat="1" ht="16.5" customHeight="1">
      <c r="A325" s="36"/>
      <c r="B325" s="37"/>
      <c r="C325" s="255" t="s">
        <v>678</v>
      </c>
      <c r="D325" s="255" t="s">
        <v>328</v>
      </c>
      <c r="E325" s="256" t="s">
        <v>3032</v>
      </c>
      <c r="F325" s="257" t="s">
        <v>3033</v>
      </c>
      <c r="G325" s="258" t="s">
        <v>146</v>
      </c>
      <c r="H325" s="259">
        <v>63.832000000000001</v>
      </c>
      <c r="I325" s="260"/>
      <c r="J325" s="261">
        <f>ROUND(I325*H325,2)</f>
        <v>0</v>
      </c>
      <c r="K325" s="257" t="s">
        <v>21</v>
      </c>
      <c r="L325" s="262"/>
      <c r="M325" s="263" t="s">
        <v>21</v>
      </c>
      <c r="N325" s="264" t="s">
        <v>44</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269</v>
      </c>
      <c r="AT325" s="206" t="s">
        <v>328</v>
      </c>
      <c r="AU325" s="206" t="s">
        <v>81</v>
      </c>
      <c r="AY325" s="19" t="s">
        <v>212</v>
      </c>
      <c r="BE325" s="207">
        <f>IF(N325="základní",J325,0)</f>
        <v>0</v>
      </c>
      <c r="BF325" s="207">
        <f>IF(N325="snížená",J325,0)</f>
        <v>0</v>
      </c>
      <c r="BG325" s="207">
        <f>IF(N325="zákl. přenesená",J325,0)</f>
        <v>0</v>
      </c>
      <c r="BH325" s="207">
        <f>IF(N325="sníž. přenesená",J325,0)</f>
        <v>0</v>
      </c>
      <c r="BI325" s="207">
        <f>IF(N325="nulová",J325,0)</f>
        <v>0</v>
      </c>
      <c r="BJ325" s="19" t="s">
        <v>79</v>
      </c>
      <c r="BK325" s="207">
        <f>ROUND(I325*H325,2)</f>
        <v>0</v>
      </c>
      <c r="BL325" s="19" t="s">
        <v>93</v>
      </c>
      <c r="BM325" s="206" t="s">
        <v>1112</v>
      </c>
    </row>
    <row r="326" spans="1:65" s="14" customFormat="1" ht="11.25">
      <c r="B326" s="222"/>
      <c r="C326" s="223"/>
      <c r="D326" s="208" t="s">
        <v>222</v>
      </c>
      <c r="E326" s="224" t="s">
        <v>21</v>
      </c>
      <c r="F326" s="225" t="s">
        <v>3034</v>
      </c>
      <c r="G326" s="223"/>
      <c r="H326" s="226">
        <v>63.832000000000001</v>
      </c>
      <c r="I326" s="227"/>
      <c r="J326" s="223"/>
      <c r="K326" s="223"/>
      <c r="L326" s="228"/>
      <c r="M326" s="229"/>
      <c r="N326" s="230"/>
      <c r="O326" s="230"/>
      <c r="P326" s="230"/>
      <c r="Q326" s="230"/>
      <c r="R326" s="230"/>
      <c r="S326" s="230"/>
      <c r="T326" s="231"/>
      <c r="AT326" s="232" t="s">
        <v>222</v>
      </c>
      <c r="AU326" s="232" t="s">
        <v>81</v>
      </c>
      <c r="AV326" s="14" t="s">
        <v>81</v>
      </c>
      <c r="AW326" s="14" t="s">
        <v>34</v>
      </c>
      <c r="AX326" s="14" t="s">
        <v>73</v>
      </c>
      <c r="AY326" s="232" t="s">
        <v>212</v>
      </c>
    </row>
    <row r="327" spans="1:65" s="16" customFormat="1" ht="11.25">
      <c r="B327" s="244"/>
      <c r="C327" s="245"/>
      <c r="D327" s="208" t="s">
        <v>222</v>
      </c>
      <c r="E327" s="246" t="s">
        <v>21</v>
      </c>
      <c r="F327" s="247" t="s">
        <v>239</v>
      </c>
      <c r="G327" s="245"/>
      <c r="H327" s="248">
        <v>63.832000000000001</v>
      </c>
      <c r="I327" s="249"/>
      <c r="J327" s="245"/>
      <c r="K327" s="245"/>
      <c r="L327" s="250"/>
      <c r="M327" s="251"/>
      <c r="N327" s="252"/>
      <c r="O327" s="252"/>
      <c r="P327" s="252"/>
      <c r="Q327" s="252"/>
      <c r="R327" s="252"/>
      <c r="S327" s="252"/>
      <c r="T327" s="253"/>
      <c r="AT327" s="254" t="s">
        <v>222</v>
      </c>
      <c r="AU327" s="254" t="s">
        <v>81</v>
      </c>
      <c r="AV327" s="16" t="s">
        <v>93</v>
      </c>
      <c r="AW327" s="16" t="s">
        <v>34</v>
      </c>
      <c r="AX327" s="16" t="s">
        <v>79</v>
      </c>
      <c r="AY327" s="254" t="s">
        <v>212</v>
      </c>
    </row>
    <row r="328" spans="1:65" s="2" customFormat="1" ht="16.5" customHeight="1">
      <c r="A328" s="36"/>
      <c r="B328" s="37"/>
      <c r="C328" s="255" t="s">
        <v>683</v>
      </c>
      <c r="D328" s="255" t="s">
        <v>328</v>
      </c>
      <c r="E328" s="256" t="s">
        <v>3035</v>
      </c>
      <c r="F328" s="257" t="s">
        <v>3036</v>
      </c>
      <c r="G328" s="258" t="s">
        <v>146</v>
      </c>
      <c r="H328" s="259">
        <v>63.832000000000001</v>
      </c>
      <c r="I328" s="260"/>
      <c r="J328" s="261">
        <f>ROUND(I328*H328,2)</f>
        <v>0</v>
      </c>
      <c r="K328" s="257" t="s">
        <v>21</v>
      </c>
      <c r="L328" s="262"/>
      <c r="M328" s="263" t="s">
        <v>21</v>
      </c>
      <c r="N328" s="264" t="s">
        <v>44</v>
      </c>
      <c r="O328" s="66"/>
      <c r="P328" s="204">
        <f>O328*H328</f>
        <v>0</v>
      </c>
      <c r="Q328" s="204">
        <v>0</v>
      </c>
      <c r="R328" s="204">
        <f>Q328*H328</f>
        <v>0</v>
      </c>
      <c r="S328" s="204">
        <v>0</v>
      </c>
      <c r="T328" s="205">
        <f>S328*H328</f>
        <v>0</v>
      </c>
      <c r="U328" s="36"/>
      <c r="V328" s="36"/>
      <c r="W328" s="36"/>
      <c r="X328" s="36"/>
      <c r="Y328" s="36"/>
      <c r="Z328" s="36"/>
      <c r="AA328" s="36"/>
      <c r="AB328" s="36"/>
      <c r="AC328" s="36"/>
      <c r="AD328" s="36"/>
      <c r="AE328" s="36"/>
      <c r="AR328" s="206" t="s">
        <v>269</v>
      </c>
      <c r="AT328" s="206" t="s">
        <v>328</v>
      </c>
      <c r="AU328" s="206" t="s">
        <v>81</v>
      </c>
      <c r="AY328" s="19" t="s">
        <v>212</v>
      </c>
      <c r="BE328" s="207">
        <f>IF(N328="základní",J328,0)</f>
        <v>0</v>
      </c>
      <c r="BF328" s="207">
        <f>IF(N328="snížená",J328,0)</f>
        <v>0</v>
      </c>
      <c r="BG328" s="207">
        <f>IF(N328="zákl. přenesená",J328,0)</f>
        <v>0</v>
      </c>
      <c r="BH328" s="207">
        <f>IF(N328="sníž. přenesená",J328,0)</f>
        <v>0</v>
      </c>
      <c r="BI328" s="207">
        <f>IF(N328="nulová",J328,0)</f>
        <v>0</v>
      </c>
      <c r="BJ328" s="19" t="s">
        <v>79</v>
      </c>
      <c r="BK328" s="207">
        <f>ROUND(I328*H328,2)</f>
        <v>0</v>
      </c>
      <c r="BL328" s="19" t="s">
        <v>93</v>
      </c>
      <c r="BM328" s="206" t="s">
        <v>1123</v>
      </c>
    </row>
    <row r="329" spans="1:65" s="14" customFormat="1" ht="11.25">
      <c r="B329" s="222"/>
      <c r="C329" s="223"/>
      <c r="D329" s="208" t="s">
        <v>222</v>
      </c>
      <c r="E329" s="224" t="s">
        <v>21</v>
      </c>
      <c r="F329" s="225" t="s">
        <v>3037</v>
      </c>
      <c r="G329" s="223"/>
      <c r="H329" s="226">
        <v>63.832000000000001</v>
      </c>
      <c r="I329" s="227"/>
      <c r="J329" s="223"/>
      <c r="K329" s="223"/>
      <c r="L329" s="228"/>
      <c r="M329" s="229"/>
      <c r="N329" s="230"/>
      <c r="O329" s="230"/>
      <c r="P329" s="230"/>
      <c r="Q329" s="230"/>
      <c r="R329" s="230"/>
      <c r="S329" s="230"/>
      <c r="T329" s="231"/>
      <c r="AT329" s="232" t="s">
        <v>222</v>
      </c>
      <c r="AU329" s="232" t="s">
        <v>81</v>
      </c>
      <c r="AV329" s="14" t="s">
        <v>81</v>
      </c>
      <c r="AW329" s="14" t="s">
        <v>34</v>
      </c>
      <c r="AX329" s="14" t="s">
        <v>73</v>
      </c>
      <c r="AY329" s="232" t="s">
        <v>212</v>
      </c>
    </row>
    <row r="330" spans="1:65" s="16" customFormat="1" ht="11.25">
      <c r="B330" s="244"/>
      <c r="C330" s="245"/>
      <c r="D330" s="208" t="s">
        <v>222</v>
      </c>
      <c r="E330" s="246" t="s">
        <v>21</v>
      </c>
      <c r="F330" s="247" t="s">
        <v>239</v>
      </c>
      <c r="G330" s="245"/>
      <c r="H330" s="248">
        <v>63.832000000000001</v>
      </c>
      <c r="I330" s="249"/>
      <c r="J330" s="245"/>
      <c r="K330" s="245"/>
      <c r="L330" s="250"/>
      <c r="M330" s="251"/>
      <c r="N330" s="252"/>
      <c r="O330" s="252"/>
      <c r="P330" s="252"/>
      <c r="Q330" s="252"/>
      <c r="R330" s="252"/>
      <c r="S330" s="252"/>
      <c r="T330" s="253"/>
      <c r="AT330" s="254" t="s">
        <v>222</v>
      </c>
      <c r="AU330" s="254" t="s">
        <v>81</v>
      </c>
      <c r="AV330" s="16" t="s">
        <v>93</v>
      </c>
      <c r="AW330" s="16" t="s">
        <v>34</v>
      </c>
      <c r="AX330" s="16" t="s">
        <v>79</v>
      </c>
      <c r="AY330" s="254" t="s">
        <v>212</v>
      </c>
    </row>
    <row r="331" spans="1:65" s="2" customFormat="1" ht="16.5" customHeight="1">
      <c r="A331" s="36"/>
      <c r="B331" s="37"/>
      <c r="C331" s="255" t="s">
        <v>697</v>
      </c>
      <c r="D331" s="255" t="s">
        <v>328</v>
      </c>
      <c r="E331" s="256" t="s">
        <v>3038</v>
      </c>
      <c r="F331" s="257" t="s">
        <v>3039</v>
      </c>
      <c r="G331" s="258" t="s">
        <v>146</v>
      </c>
      <c r="H331" s="259">
        <v>4</v>
      </c>
      <c r="I331" s="260"/>
      <c r="J331" s="261">
        <f>ROUND(I331*H331,2)</f>
        <v>0</v>
      </c>
      <c r="K331" s="257" t="s">
        <v>21</v>
      </c>
      <c r="L331" s="262"/>
      <c r="M331" s="263" t="s">
        <v>21</v>
      </c>
      <c r="N331" s="264" t="s">
        <v>44</v>
      </c>
      <c r="O331" s="66"/>
      <c r="P331" s="204">
        <f>O331*H331</f>
        <v>0</v>
      </c>
      <c r="Q331" s="204">
        <v>0</v>
      </c>
      <c r="R331" s="204">
        <f>Q331*H331</f>
        <v>0</v>
      </c>
      <c r="S331" s="204">
        <v>0</v>
      </c>
      <c r="T331" s="205">
        <f>S331*H331</f>
        <v>0</v>
      </c>
      <c r="U331" s="36"/>
      <c r="V331" s="36"/>
      <c r="W331" s="36"/>
      <c r="X331" s="36"/>
      <c r="Y331" s="36"/>
      <c r="Z331" s="36"/>
      <c r="AA331" s="36"/>
      <c r="AB331" s="36"/>
      <c r="AC331" s="36"/>
      <c r="AD331" s="36"/>
      <c r="AE331" s="36"/>
      <c r="AR331" s="206" t="s">
        <v>269</v>
      </c>
      <c r="AT331" s="206" t="s">
        <v>328</v>
      </c>
      <c r="AU331" s="206" t="s">
        <v>81</v>
      </c>
      <c r="AY331" s="19" t="s">
        <v>212</v>
      </c>
      <c r="BE331" s="207">
        <f>IF(N331="základní",J331,0)</f>
        <v>0</v>
      </c>
      <c r="BF331" s="207">
        <f>IF(N331="snížená",J331,0)</f>
        <v>0</v>
      </c>
      <c r="BG331" s="207">
        <f>IF(N331="zákl. přenesená",J331,0)</f>
        <v>0</v>
      </c>
      <c r="BH331" s="207">
        <f>IF(N331="sníž. přenesená",J331,0)</f>
        <v>0</v>
      </c>
      <c r="BI331" s="207">
        <f>IF(N331="nulová",J331,0)</f>
        <v>0</v>
      </c>
      <c r="BJ331" s="19" t="s">
        <v>79</v>
      </c>
      <c r="BK331" s="207">
        <f>ROUND(I331*H331,2)</f>
        <v>0</v>
      </c>
      <c r="BL331" s="19" t="s">
        <v>93</v>
      </c>
      <c r="BM331" s="206" t="s">
        <v>1133</v>
      </c>
    </row>
    <row r="332" spans="1:65" s="2" customFormat="1" ht="16.5" customHeight="1">
      <c r="A332" s="36"/>
      <c r="B332" s="37"/>
      <c r="C332" s="195" t="s">
        <v>706</v>
      </c>
      <c r="D332" s="195" t="s">
        <v>214</v>
      </c>
      <c r="E332" s="196" t="s">
        <v>1019</v>
      </c>
      <c r="F332" s="197" t="s">
        <v>3040</v>
      </c>
      <c r="G332" s="198" t="s">
        <v>146</v>
      </c>
      <c r="H332" s="199">
        <v>55.8</v>
      </c>
      <c r="I332" s="200"/>
      <c r="J332" s="201">
        <f>ROUND(I332*H332,2)</f>
        <v>0</v>
      </c>
      <c r="K332" s="197" t="s">
        <v>21</v>
      </c>
      <c r="L332" s="41"/>
      <c r="M332" s="202" t="s">
        <v>21</v>
      </c>
      <c r="N332" s="203" t="s">
        <v>44</v>
      </c>
      <c r="O332" s="66"/>
      <c r="P332" s="204">
        <f>O332*H332</f>
        <v>0</v>
      </c>
      <c r="Q332" s="204">
        <v>0</v>
      </c>
      <c r="R332" s="204">
        <f>Q332*H332</f>
        <v>0</v>
      </c>
      <c r="S332" s="204">
        <v>0</v>
      </c>
      <c r="T332" s="205">
        <f>S332*H332</f>
        <v>0</v>
      </c>
      <c r="U332" s="36"/>
      <c r="V332" s="36"/>
      <c r="W332" s="36"/>
      <c r="X332" s="36"/>
      <c r="Y332" s="36"/>
      <c r="Z332" s="36"/>
      <c r="AA332" s="36"/>
      <c r="AB332" s="36"/>
      <c r="AC332" s="36"/>
      <c r="AD332" s="36"/>
      <c r="AE332" s="36"/>
      <c r="AR332" s="206" t="s">
        <v>93</v>
      </c>
      <c r="AT332" s="206" t="s">
        <v>214</v>
      </c>
      <c r="AU332" s="206" t="s">
        <v>81</v>
      </c>
      <c r="AY332" s="19" t="s">
        <v>212</v>
      </c>
      <c r="BE332" s="207">
        <f>IF(N332="základní",J332,0)</f>
        <v>0</v>
      </c>
      <c r="BF332" s="207">
        <f>IF(N332="snížená",J332,0)</f>
        <v>0</v>
      </c>
      <c r="BG332" s="207">
        <f>IF(N332="zákl. přenesená",J332,0)</f>
        <v>0</v>
      </c>
      <c r="BH332" s="207">
        <f>IF(N332="sníž. přenesená",J332,0)</f>
        <v>0</v>
      </c>
      <c r="BI332" s="207">
        <f>IF(N332="nulová",J332,0)</f>
        <v>0</v>
      </c>
      <c r="BJ332" s="19" t="s">
        <v>79</v>
      </c>
      <c r="BK332" s="207">
        <f>ROUND(I332*H332,2)</f>
        <v>0</v>
      </c>
      <c r="BL332" s="19" t="s">
        <v>93</v>
      </c>
      <c r="BM332" s="206" t="s">
        <v>1145</v>
      </c>
    </row>
    <row r="333" spans="1:65" s="14" customFormat="1" ht="11.25">
      <c r="B333" s="222"/>
      <c r="C333" s="223"/>
      <c r="D333" s="208" t="s">
        <v>222</v>
      </c>
      <c r="E333" s="224" t="s">
        <v>21</v>
      </c>
      <c r="F333" s="225" t="s">
        <v>3041</v>
      </c>
      <c r="G333" s="223"/>
      <c r="H333" s="226">
        <v>55.8</v>
      </c>
      <c r="I333" s="227"/>
      <c r="J333" s="223"/>
      <c r="K333" s="223"/>
      <c r="L333" s="228"/>
      <c r="M333" s="229"/>
      <c r="N333" s="230"/>
      <c r="O333" s="230"/>
      <c r="P333" s="230"/>
      <c r="Q333" s="230"/>
      <c r="R333" s="230"/>
      <c r="S333" s="230"/>
      <c r="T333" s="231"/>
      <c r="AT333" s="232" t="s">
        <v>222</v>
      </c>
      <c r="AU333" s="232" t="s">
        <v>81</v>
      </c>
      <c r="AV333" s="14" t="s">
        <v>81</v>
      </c>
      <c r="AW333" s="14" t="s">
        <v>34</v>
      </c>
      <c r="AX333" s="14" t="s">
        <v>73</v>
      </c>
      <c r="AY333" s="232" t="s">
        <v>212</v>
      </c>
    </row>
    <row r="334" spans="1:65" s="16" customFormat="1" ht="11.25">
      <c r="B334" s="244"/>
      <c r="C334" s="245"/>
      <c r="D334" s="208" t="s">
        <v>222</v>
      </c>
      <c r="E334" s="246" t="s">
        <v>21</v>
      </c>
      <c r="F334" s="247" t="s">
        <v>239</v>
      </c>
      <c r="G334" s="245"/>
      <c r="H334" s="248">
        <v>55.8</v>
      </c>
      <c r="I334" s="249"/>
      <c r="J334" s="245"/>
      <c r="K334" s="245"/>
      <c r="L334" s="250"/>
      <c r="M334" s="251"/>
      <c r="N334" s="252"/>
      <c r="O334" s="252"/>
      <c r="P334" s="252"/>
      <c r="Q334" s="252"/>
      <c r="R334" s="252"/>
      <c r="S334" s="252"/>
      <c r="T334" s="253"/>
      <c r="AT334" s="254" t="s">
        <v>222</v>
      </c>
      <c r="AU334" s="254" t="s">
        <v>81</v>
      </c>
      <c r="AV334" s="16" t="s">
        <v>93</v>
      </c>
      <c r="AW334" s="16" t="s">
        <v>34</v>
      </c>
      <c r="AX334" s="16" t="s">
        <v>79</v>
      </c>
      <c r="AY334" s="254" t="s">
        <v>212</v>
      </c>
    </row>
    <row r="335" spans="1:65" s="2" customFormat="1" ht="16.5" customHeight="1">
      <c r="A335" s="36"/>
      <c r="B335" s="37"/>
      <c r="C335" s="255" t="s">
        <v>717</v>
      </c>
      <c r="D335" s="255" t="s">
        <v>328</v>
      </c>
      <c r="E335" s="256" t="s">
        <v>3042</v>
      </c>
      <c r="F335" s="257" t="s">
        <v>3043</v>
      </c>
      <c r="G335" s="258" t="s">
        <v>146</v>
      </c>
      <c r="H335" s="259">
        <v>56.357999999999997</v>
      </c>
      <c r="I335" s="260"/>
      <c r="J335" s="261">
        <f>ROUND(I335*H335,2)</f>
        <v>0</v>
      </c>
      <c r="K335" s="257" t="s">
        <v>21</v>
      </c>
      <c r="L335" s="262"/>
      <c r="M335" s="263" t="s">
        <v>21</v>
      </c>
      <c r="N335" s="264" t="s">
        <v>44</v>
      </c>
      <c r="O335" s="66"/>
      <c r="P335" s="204">
        <f>O335*H335</f>
        <v>0</v>
      </c>
      <c r="Q335" s="204">
        <v>0</v>
      </c>
      <c r="R335" s="204">
        <f>Q335*H335</f>
        <v>0</v>
      </c>
      <c r="S335" s="204">
        <v>0</v>
      </c>
      <c r="T335" s="205">
        <f>S335*H335</f>
        <v>0</v>
      </c>
      <c r="U335" s="36"/>
      <c r="V335" s="36"/>
      <c r="W335" s="36"/>
      <c r="X335" s="36"/>
      <c r="Y335" s="36"/>
      <c r="Z335" s="36"/>
      <c r="AA335" s="36"/>
      <c r="AB335" s="36"/>
      <c r="AC335" s="36"/>
      <c r="AD335" s="36"/>
      <c r="AE335" s="36"/>
      <c r="AR335" s="206" t="s">
        <v>269</v>
      </c>
      <c r="AT335" s="206" t="s">
        <v>328</v>
      </c>
      <c r="AU335" s="206" t="s">
        <v>81</v>
      </c>
      <c r="AY335" s="19" t="s">
        <v>212</v>
      </c>
      <c r="BE335" s="207">
        <f>IF(N335="základní",J335,0)</f>
        <v>0</v>
      </c>
      <c r="BF335" s="207">
        <f>IF(N335="snížená",J335,0)</f>
        <v>0</v>
      </c>
      <c r="BG335" s="207">
        <f>IF(N335="zákl. přenesená",J335,0)</f>
        <v>0</v>
      </c>
      <c r="BH335" s="207">
        <f>IF(N335="sníž. přenesená",J335,0)</f>
        <v>0</v>
      </c>
      <c r="BI335" s="207">
        <f>IF(N335="nulová",J335,0)</f>
        <v>0</v>
      </c>
      <c r="BJ335" s="19" t="s">
        <v>79</v>
      </c>
      <c r="BK335" s="207">
        <f>ROUND(I335*H335,2)</f>
        <v>0</v>
      </c>
      <c r="BL335" s="19" t="s">
        <v>93</v>
      </c>
      <c r="BM335" s="206" t="s">
        <v>1159</v>
      </c>
    </row>
    <row r="336" spans="1:65" s="14" customFormat="1" ht="11.25">
      <c r="B336" s="222"/>
      <c r="C336" s="223"/>
      <c r="D336" s="208" t="s">
        <v>222</v>
      </c>
      <c r="E336" s="224" t="s">
        <v>21</v>
      </c>
      <c r="F336" s="225" t="s">
        <v>3044</v>
      </c>
      <c r="G336" s="223"/>
      <c r="H336" s="226">
        <v>56.357999999999997</v>
      </c>
      <c r="I336" s="227"/>
      <c r="J336" s="223"/>
      <c r="K336" s="223"/>
      <c r="L336" s="228"/>
      <c r="M336" s="229"/>
      <c r="N336" s="230"/>
      <c r="O336" s="230"/>
      <c r="P336" s="230"/>
      <c r="Q336" s="230"/>
      <c r="R336" s="230"/>
      <c r="S336" s="230"/>
      <c r="T336" s="231"/>
      <c r="AT336" s="232" t="s">
        <v>222</v>
      </c>
      <c r="AU336" s="232" t="s">
        <v>81</v>
      </c>
      <c r="AV336" s="14" t="s">
        <v>81</v>
      </c>
      <c r="AW336" s="14" t="s">
        <v>34</v>
      </c>
      <c r="AX336" s="14" t="s">
        <v>73</v>
      </c>
      <c r="AY336" s="232" t="s">
        <v>212</v>
      </c>
    </row>
    <row r="337" spans="1:65" s="16" customFormat="1" ht="11.25">
      <c r="B337" s="244"/>
      <c r="C337" s="245"/>
      <c r="D337" s="208" t="s">
        <v>222</v>
      </c>
      <c r="E337" s="246" t="s">
        <v>21</v>
      </c>
      <c r="F337" s="247" t="s">
        <v>239</v>
      </c>
      <c r="G337" s="245"/>
      <c r="H337" s="248">
        <v>56.357999999999997</v>
      </c>
      <c r="I337" s="249"/>
      <c r="J337" s="245"/>
      <c r="K337" s="245"/>
      <c r="L337" s="250"/>
      <c r="M337" s="251"/>
      <c r="N337" s="252"/>
      <c r="O337" s="252"/>
      <c r="P337" s="252"/>
      <c r="Q337" s="252"/>
      <c r="R337" s="252"/>
      <c r="S337" s="252"/>
      <c r="T337" s="253"/>
      <c r="AT337" s="254" t="s">
        <v>222</v>
      </c>
      <c r="AU337" s="254" t="s">
        <v>81</v>
      </c>
      <c r="AV337" s="16" t="s">
        <v>93</v>
      </c>
      <c r="AW337" s="16" t="s">
        <v>34</v>
      </c>
      <c r="AX337" s="16" t="s">
        <v>79</v>
      </c>
      <c r="AY337" s="254" t="s">
        <v>212</v>
      </c>
    </row>
    <row r="338" spans="1:65" s="2" customFormat="1" ht="16.5" customHeight="1">
      <c r="A338" s="36"/>
      <c r="B338" s="37"/>
      <c r="C338" s="195" t="s">
        <v>729</v>
      </c>
      <c r="D338" s="195" t="s">
        <v>214</v>
      </c>
      <c r="E338" s="196" t="s">
        <v>3045</v>
      </c>
      <c r="F338" s="197" t="s">
        <v>3046</v>
      </c>
      <c r="G338" s="198" t="s">
        <v>146</v>
      </c>
      <c r="H338" s="199">
        <v>38</v>
      </c>
      <c r="I338" s="200"/>
      <c r="J338" s="201">
        <f>ROUND(I338*H338,2)</f>
        <v>0</v>
      </c>
      <c r="K338" s="197" t="s">
        <v>21</v>
      </c>
      <c r="L338" s="41"/>
      <c r="M338" s="202" t="s">
        <v>21</v>
      </c>
      <c r="N338" s="203" t="s">
        <v>44</v>
      </c>
      <c r="O338" s="66"/>
      <c r="P338" s="204">
        <f>O338*H338</f>
        <v>0</v>
      </c>
      <c r="Q338" s="204">
        <v>0</v>
      </c>
      <c r="R338" s="204">
        <f>Q338*H338</f>
        <v>0</v>
      </c>
      <c r="S338" s="204">
        <v>0</v>
      </c>
      <c r="T338" s="205">
        <f>S338*H338</f>
        <v>0</v>
      </c>
      <c r="U338" s="36"/>
      <c r="V338" s="36"/>
      <c r="W338" s="36"/>
      <c r="X338" s="36"/>
      <c r="Y338" s="36"/>
      <c r="Z338" s="36"/>
      <c r="AA338" s="36"/>
      <c r="AB338" s="36"/>
      <c r="AC338" s="36"/>
      <c r="AD338" s="36"/>
      <c r="AE338" s="36"/>
      <c r="AR338" s="206" t="s">
        <v>93</v>
      </c>
      <c r="AT338" s="206" t="s">
        <v>214</v>
      </c>
      <c r="AU338" s="206" t="s">
        <v>81</v>
      </c>
      <c r="AY338" s="19" t="s">
        <v>212</v>
      </c>
      <c r="BE338" s="207">
        <f>IF(N338="základní",J338,0)</f>
        <v>0</v>
      </c>
      <c r="BF338" s="207">
        <f>IF(N338="snížená",J338,0)</f>
        <v>0</v>
      </c>
      <c r="BG338" s="207">
        <f>IF(N338="zákl. přenesená",J338,0)</f>
        <v>0</v>
      </c>
      <c r="BH338" s="207">
        <f>IF(N338="sníž. přenesená",J338,0)</f>
        <v>0</v>
      </c>
      <c r="BI338" s="207">
        <f>IF(N338="nulová",J338,0)</f>
        <v>0</v>
      </c>
      <c r="BJ338" s="19" t="s">
        <v>79</v>
      </c>
      <c r="BK338" s="207">
        <f>ROUND(I338*H338,2)</f>
        <v>0</v>
      </c>
      <c r="BL338" s="19" t="s">
        <v>93</v>
      </c>
      <c r="BM338" s="206" t="s">
        <v>1175</v>
      </c>
    </row>
    <row r="339" spans="1:65" s="13" customFormat="1" ht="11.25">
      <c r="B339" s="212"/>
      <c r="C339" s="213"/>
      <c r="D339" s="208" t="s">
        <v>222</v>
      </c>
      <c r="E339" s="214" t="s">
        <v>21</v>
      </c>
      <c r="F339" s="215" t="s">
        <v>3047</v>
      </c>
      <c r="G339" s="213"/>
      <c r="H339" s="214" t="s">
        <v>21</v>
      </c>
      <c r="I339" s="216"/>
      <c r="J339" s="213"/>
      <c r="K339" s="213"/>
      <c r="L339" s="217"/>
      <c r="M339" s="218"/>
      <c r="N339" s="219"/>
      <c r="O339" s="219"/>
      <c r="P339" s="219"/>
      <c r="Q339" s="219"/>
      <c r="R339" s="219"/>
      <c r="S339" s="219"/>
      <c r="T339" s="220"/>
      <c r="AT339" s="221" t="s">
        <v>222</v>
      </c>
      <c r="AU339" s="221" t="s">
        <v>81</v>
      </c>
      <c r="AV339" s="13" t="s">
        <v>79</v>
      </c>
      <c r="AW339" s="13" t="s">
        <v>34</v>
      </c>
      <c r="AX339" s="13" t="s">
        <v>73</v>
      </c>
      <c r="AY339" s="221" t="s">
        <v>212</v>
      </c>
    </row>
    <row r="340" spans="1:65" s="14" customFormat="1" ht="11.25">
      <c r="B340" s="222"/>
      <c r="C340" s="223"/>
      <c r="D340" s="208" t="s">
        <v>222</v>
      </c>
      <c r="E340" s="224" t="s">
        <v>21</v>
      </c>
      <c r="F340" s="225" t="s">
        <v>3048</v>
      </c>
      <c r="G340" s="223"/>
      <c r="H340" s="226">
        <v>38</v>
      </c>
      <c r="I340" s="227"/>
      <c r="J340" s="223"/>
      <c r="K340" s="223"/>
      <c r="L340" s="228"/>
      <c r="M340" s="229"/>
      <c r="N340" s="230"/>
      <c r="O340" s="230"/>
      <c r="P340" s="230"/>
      <c r="Q340" s="230"/>
      <c r="R340" s="230"/>
      <c r="S340" s="230"/>
      <c r="T340" s="231"/>
      <c r="AT340" s="232" t="s">
        <v>222</v>
      </c>
      <c r="AU340" s="232" t="s">
        <v>81</v>
      </c>
      <c r="AV340" s="14" t="s">
        <v>81</v>
      </c>
      <c r="AW340" s="14" t="s">
        <v>34</v>
      </c>
      <c r="AX340" s="14" t="s">
        <v>73</v>
      </c>
      <c r="AY340" s="232" t="s">
        <v>212</v>
      </c>
    </row>
    <row r="341" spans="1:65" s="16" customFormat="1" ht="11.25">
      <c r="B341" s="244"/>
      <c r="C341" s="245"/>
      <c r="D341" s="208" t="s">
        <v>222</v>
      </c>
      <c r="E341" s="246" t="s">
        <v>21</v>
      </c>
      <c r="F341" s="247" t="s">
        <v>239</v>
      </c>
      <c r="G341" s="245"/>
      <c r="H341" s="248">
        <v>38</v>
      </c>
      <c r="I341" s="249"/>
      <c r="J341" s="245"/>
      <c r="K341" s="245"/>
      <c r="L341" s="250"/>
      <c r="M341" s="251"/>
      <c r="N341" s="252"/>
      <c r="O341" s="252"/>
      <c r="P341" s="252"/>
      <c r="Q341" s="252"/>
      <c r="R341" s="252"/>
      <c r="S341" s="252"/>
      <c r="T341" s="253"/>
      <c r="AT341" s="254" t="s">
        <v>222</v>
      </c>
      <c r="AU341" s="254" t="s">
        <v>81</v>
      </c>
      <c r="AV341" s="16" t="s">
        <v>93</v>
      </c>
      <c r="AW341" s="16" t="s">
        <v>34</v>
      </c>
      <c r="AX341" s="16" t="s">
        <v>79</v>
      </c>
      <c r="AY341" s="254" t="s">
        <v>212</v>
      </c>
    </row>
    <row r="342" spans="1:65" s="2" customFormat="1" ht="16.5" customHeight="1">
      <c r="A342" s="36"/>
      <c r="B342" s="37"/>
      <c r="C342" s="195" t="s">
        <v>737</v>
      </c>
      <c r="D342" s="195" t="s">
        <v>214</v>
      </c>
      <c r="E342" s="196" t="s">
        <v>3049</v>
      </c>
      <c r="F342" s="197" t="s">
        <v>3050</v>
      </c>
      <c r="G342" s="198" t="s">
        <v>146</v>
      </c>
      <c r="H342" s="199">
        <v>66</v>
      </c>
      <c r="I342" s="200"/>
      <c r="J342" s="201">
        <f>ROUND(I342*H342,2)</f>
        <v>0</v>
      </c>
      <c r="K342" s="197" t="s">
        <v>21</v>
      </c>
      <c r="L342" s="41"/>
      <c r="M342" s="202" t="s">
        <v>21</v>
      </c>
      <c r="N342" s="203" t="s">
        <v>44</v>
      </c>
      <c r="O342" s="66"/>
      <c r="P342" s="204">
        <f>O342*H342</f>
        <v>0</v>
      </c>
      <c r="Q342" s="204">
        <v>0</v>
      </c>
      <c r="R342" s="204">
        <f>Q342*H342</f>
        <v>0</v>
      </c>
      <c r="S342" s="204">
        <v>0</v>
      </c>
      <c r="T342" s="205">
        <f>S342*H342</f>
        <v>0</v>
      </c>
      <c r="U342" s="36"/>
      <c r="V342" s="36"/>
      <c r="W342" s="36"/>
      <c r="X342" s="36"/>
      <c r="Y342" s="36"/>
      <c r="Z342" s="36"/>
      <c r="AA342" s="36"/>
      <c r="AB342" s="36"/>
      <c r="AC342" s="36"/>
      <c r="AD342" s="36"/>
      <c r="AE342" s="36"/>
      <c r="AR342" s="206" t="s">
        <v>93</v>
      </c>
      <c r="AT342" s="206" t="s">
        <v>214</v>
      </c>
      <c r="AU342" s="206" t="s">
        <v>81</v>
      </c>
      <c r="AY342" s="19" t="s">
        <v>212</v>
      </c>
      <c r="BE342" s="207">
        <f>IF(N342="základní",J342,0)</f>
        <v>0</v>
      </c>
      <c r="BF342" s="207">
        <f>IF(N342="snížená",J342,0)</f>
        <v>0</v>
      </c>
      <c r="BG342" s="207">
        <f>IF(N342="zákl. přenesená",J342,0)</f>
        <v>0</v>
      </c>
      <c r="BH342" s="207">
        <f>IF(N342="sníž. přenesená",J342,0)</f>
        <v>0</v>
      </c>
      <c r="BI342" s="207">
        <f>IF(N342="nulová",J342,0)</f>
        <v>0</v>
      </c>
      <c r="BJ342" s="19" t="s">
        <v>79</v>
      </c>
      <c r="BK342" s="207">
        <f>ROUND(I342*H342,2)</f>
        <v>0</v>
      </c>
      <c r="BL342" s="19" t="s">
        <v>93</v>
      </c>
      <c r="BM342" s="206" t="s">
        <v>1190</v>
      </c>
    </row>
    <row r="343" spans="1:65" s="13" customFormat="1" ht="11.25">
      <c r="B343" s="212"/>
      <c r="C343" s="213"/>
      <c r="D343" s="208" t="s">
        <v>222</v>
      </c>
      <c r="E343" s="214" t="s">
        <v>21</v>
      </c>
      <c r="F343" s="215" t="s">
        <v>3051</v>
      </c>
      <c r="G343" s="213"/>
      <c r="H343" s="214" t="s">
        <v>21</v>
      </c>
      <c r="I343" s="216"/>
      <c r="J343" s="213"/>
      <c r="K343" s="213"/>
      <c r="L343" s="217"/>
      <c r="M343" s="218"/>
      <c r="N343" s="219"/>
      <c r="O343" s="219"/>
      <c r="P343" s="219"/>
      <c r="Q343" s="219"/>
      <c r="R343" s="219"/>
      <c r="S343" s="219"/>
      <c r="T343" s="220"/>
      <c r="AT343" s="221" t="s">
        <v>222</v>
      </c>
      <c r="AU343" s="221" t="s">
        <v>81</v>
      </c>
      <c r="AV343" s="13" t="s">
        <v>79</v>
      </c>
      <c r="AW343" s="13" t="s">
        <v>34</v>
      </c>
      <c r="AX343" s="13" t="s">
        <v>73</v>
      </c>
      <c r="AY343" s="221" t="s">
        <v>212</v>
      </c>
    </row>
    <row r="344" spans="1:65" s="14" customFormat="1" ht="11.25">
      <c r="B344" s="222"/>
      <c r="C344" s="223"/>
      <c r="D344" s="208" t="s">
        <v>222</v>
      </c>
      <c r="E344" s="224" t="s">
        <v>21</v>
      </c>
      <c r="F344" s="225" t="s">
        <v>3052</v>
      </c>
      <c r="G344" s="223"/>
      <c r="H344" s="226">
        <v>66</v>
      </c>
      <c r="I344" s="227"/>
      <c r="J344" s="223"/>
      <c r="K344" s="223"/>
      <c r="L344" s="228"/>
      <c r="M344" s="229"/>
      <c r="N344" s="230"/>
      <c r="O344" s="230"/>
      <c r="P344" s="230"/>
      <c r="Q344" s="230"/>
      <c r="R344" s="230"/>
      <c r="S344" s="230"/>
      <c r="T344" s="231"/>
      <c r="AT344" s="232" t="s">
        <v>222</v>
      </c>
      <c r="AU344" s="232" t="s">
        <v>81</v>
      </c>
      <c r="AV344" s="14" t="s">
        <v>81</v>
      </c>
      <c r="AW344" s="14" t="s">
        <v>34</v>
      </c>
      <c r="AX344" s="14" t="s">
        <v>73</v>
      </c>
      <c r="AY344" s="232" t="s">
        <v>212</v>
      </c>
    </row>
    <row r="345" spans="1:65" s="16" customFormat="1" ht="11.25">
      <c r="B345" s="244"/>
      <c r="C345" s="245"/>
      <c r="D345" s="208" t="s">
        <v>222</v>
      </c>
      <c r="E345" s="246" t="s">
        <v>21</v>
      </c>
      <c r="F345" s="247" t="s">
        <v>239</v>
      </c>
      <c r="G345" s="245"/>
      <c r="H345" s="248">
        <v>66</v>
      </c>
      <c r="I345" s="249"/>
      <c r="J345" s="245"/>
      <c r="K345" s="245"/>
      <c r="L345" s="250"/>
      <c r="M345" s="251"/>
      <c r="N345" s="252"/>
      <c r="O345" s="252"/>
      <c r="P345" s="252"/>
      <c r="Q345" s="252"/>
      <c r="R345" s="252"/>
      <c r="S345" s="252"/>
      <c r="T345" s="253"/>
      <c r="AT345" s="254" t="s">
        <v>222</v>
      </c>
      <c r="AU345" s="254" t="s">
        <v>81</v>
      </c>
      <c r="AV345" s="16" t="s">
        <v>93</v>
      </c>
      <c r="AW345" s="16" t="s">
        <v>34</v>
      </c>
      <c r="AX345" s="16" t="s">
        <v>79</v>
      </c>
      <c r="AY345" s="254" t="s">
        <v>212</v>
      </c>
    </row>
    <row r="346" spans="1:65" s="2" customFormat="1" ht="16.5" customHeight="1">
      <c r="A346" s="36"/>
      <c r="B346" s="37"/>
      <c r="C346" s="195" t="s">
        <v>743</v>
      </c>
      <c r="D346" s="195" t="s">
        <v>214</v>
      </c>
      <c r="E346" s="196" t="s">
        <v>3053</v>
      </c>
      <c r="F346" s="197" t="s">
        <v>3054</v>
      </c>
      <c r="G346" s="198" t="s">
        <v>146</v>
      </c>
      <c r="H346" s="199">
        <v>17.5</v>
      </c>
      <c r="I346" s="200"/>
      <c r="J346" s="201">
        <f>ROUND(I346*H346,2)</f>
        <v>0</v>
      </c>
      <c r="K346" s="197" t="s">
        <v>21</v>
      </c>
      <c r="L346" s="41"/>
      <c r="M346" s="202" t="s">
        <v>21</v>
      </c>
      <c r="N346" s="203" t="s">
        <v>44</v>
      </c>
      <c r="O346" s="66"/>
      <c r="P346" s="204">
        <f>O346*H346</f>
        <v>0</v>
      </c>
      <c r="Q346" s="204">
        <v>0</v>
      </c>
      <c r="R346" s="204">
        <f>Q346*H346</f>
        <v>0</v>
      </c>
      <c r="S346" s="204">
        <v>0</v>
      </c>
      <c r="T346" s="205">
        <f>S346*H346</f>
        <v>0</v>
      </c>
      <c r="U346" s="36"/>
      <c r="V346" s="36"/>
      <c r="W346" s="36"/>
      <c r="X346" s="36"/>
      <c r="Y346" s="36"/>
      <c r="Z346" s="36"/>
      <c r="AA346" s="36"/>
      <c r="AB346" s="36"/>
      <c r="AC346" s="36"/>
      <c r="AD346" s="36"/>
      <c r="AE346" s="36"/>
      <c r="AR346" s="206" t="s">
        <v>93</v>
      </c>
      <c r="AT346" s="206" t="s">
        <v>214</v>
      </c>
      <c r="AU346" s="206" t="s">
        <v>81</v>
      </c>
      <c r="AY346" s="19" t="s">
        <v>212</v>
      </c>
      <c r="BE346" s="207">
        <f>IF(N346="základní",J346,0)</f>
        <v>0</v>
      </c>
      <c r="BF346" s="207">
        <f>IF(N346="snížená",J346,0)</f>
        <v>0</v>
      </c>
      <c r="BG346" s="207">
        <f>IF(N346="zákl. přenesená",J346,0)</f>
        <v>0</v>
      </c>
      <c r="BH346" s="207">
        <f>IF(N346="sníž. přenesená",J346,0)</f>
        <v>0</v>
      </c>
      <c r="BI346" s="207">
        <f>IF(N346="nulová",J346,0)</f>
        <v>0</v>
      </c>
      <c r="BJ346" s="19" t="s">
        <v>79</v>
      </c>
      <c r="BK346" s="207">
        <f>ROUND(I346*H346,2)</f>
        <v>0</v>
      </c>
      <c r="BL346" s="19" t="s">
        <v>93</v>
      </c>
      <c r="BM346" s="206" t="s">
        <v>1199</v>
      </c>
    </row>
    <row r="347" spans="1:65" s="2" customFormat="1" ht="16.5" customHeight="1">
      <c r="A347" s="36"/>
      <c r="B347" s="37"/>
      <c r="C347" s="255" t="s">
        <v>749</v>
      </c>
      <c r="D347" s="255" t="s">
        <v>328</v>
      </c>
      <c r="E347" s="256" t="s">
        <v>3055</v>
      </c>
      <c r="F347" s="257" t="s">
        <v>3056</v>
      </c>
      <c r="G347" s="258" t="s">
        <v>146</v>
      </c>
      <c r="H347" s="259">
        <v>17.5</v>
      </c>
      <c r="I347" s="260"/>
      <c r="J347" s="261">
        <f>ROUND(I347*H347,2)</f>
        <v>0</v>
      </c>
      <c r="K347" s="257" t="s">
        <v>21</v>
      </c>
      <c r="L347" s="262"/>
      <c r="M347" s="263" t="s">
        <v>21</v>
      </c>
      <c r="N347" s="264" t="s">
        <v>44</v>
      </c>
      <c r="O347" s="66"/>
      <c r="P347" s="204">
        <f>O347*H347</f>
        <v>0</v>
      </c>
      <c r="Q347" s="204">
        <v>0</v>
      </c>
      <c r="R347" s="204">
        <f>Q347*H347</f>
        <v>0</v>
      </c>
      <c r="S347" s="204">
        <v>0</v>
      </c>
      <c r="T347" s="205">
        <f>S347*H347</f>
        <v>0</v>
      </c>
      <c r="U347" s="36"/>
      <c r="V347" s="36"/>
      <c r="W347" s="36"/>
      <c r="X347" s="36"/>
      <c r="Y347" s="36"/>
      <c r="Z347" s="36"/>
      <c r="AA347" s="36"/>
      <c r="AB347" s="36"/>
      <c r="AC347" s="36"/>
      <c r="AD347" s="36"/>
      <c r="AE347" s="36"/>
      <c r="AR347" s="206" t="s">
        <v>269</v>
      </c>
      <c r="AT347" s="206" t="s">
        <v>328</v>
      </c>
      <c r="AU347" s="206" t="s">
        <v>81</v>
      </c>
      <c r="AY347" s="19" t="s">
        <v>212</v>
      </c>
      <c r="BE347" s="207">
        <f>IF(N347="základní",J347,0)</f>
        <v>0</v>
      </c>
      <c r="BF347" s="207">
        <f>IF(N347="snížená",J347,0)</f>
        <v>0</v>
      </c>
      <c r="BG347" s="207">
        <f>IF(N347="zákl. přenesená",J347,0)</f>
        <v>0</v>
      </c>
      <c r="BH347" s="207">
        <f>IF(N347="sníž. přenesená",J347,0)</f>
        <v>0</v>
      </c>
      <c r="BI347" s="207">
        <f>IF(N347="nulová",J347,0)</f>
        <v>0</v>
      </c>
      <c r="BJ347" s="19" t="s">
        <v>79</v>
      </c>
      <c r="BK347" s="207">
        <f>ROUND(I347*H347,2)</f>
        <v>0</v>
      </c>
      <c r="BL347" s="19" t="s">
        <v>93</v>
      </c>
      <c r="BM347" s="206" t="s">
        <v>1215</v>
      </c>
    </row>
    <row r="348" spans="1:65" s="13" customFormat="1" ht="11.25">
      <c r="B348" s="212"/>
      <c r="C348" s="213"/>
      <c r="D348" s="208" t="s">
        <v>222</v>
      </c>
      <c r="E348" s="214" t="s">
        <v>21</v>
      </c>
      <c r="F348" s="215" t="s">
        <v>3057</v>
      </c>
      <c r="G348" s="213"/>
      <c r="H348" s="214" t="s">
        <v>21</v>
      </c>
      <c r="I348" s="216"/>
      <c r="J348" s="213"/>
      <c r="K348" s="213"/>
      <c r="L348" s="217"/>
      <c r="M348" s="218"/>
      <c r="N348" s="219"/>
      <c r="O348" s="219"/>
      <c r="P348" s="219"/>
      <c r="Q348" s="219"/>
      <c r="R348" s="219"/>
      <c r="S348" s="219"/>
      <c r="T348" s="220"/>
      <c r="AT348" s="221" t="s">
        <v>222</v>
      </c>
      <c r="AU348" s="221" t="s">
        <v>81</v>
      </c>
      <c r="AV348" s="13" t="s">
        <v>79</v>
      </c>
      <c r="AW348" s="13" t="s">
        <v>34</v>
      </c>
      <c r="AX348" s="13" t="s">
        <v>73</v>
      </c>
      <c r="AY348" s="221" t="s">
        <v>212</v>
      </c>
    </row>
    <row r="349" spans="1:65" s="13" customFormat="1" ht="11.25">
      <c r="B349" s="212"/>
      <c r="C349" s="213"/>
      <c r="D349" s="208" t="s">
        <v>222</v>
      </c>
      <c r="E349" s="214" t="s">
        <v>21</v>
      </c>
      <c r="F349" s="215" t="s">
        <v>3058</v>
      </c>
      <c r="G349" s="213"/>
      <c r="H349" s="214" t="s">
        <v>21</v>
      </c>
      <c r="I349" s="216"/>
      <c r="J349" s="213"/>
      <c r="K349" s="213"/>
      <c r="L349" s="217"/>
      <c r="M349" s="218"/>
      <c r="N349" s="219"/>
      <c r="O349" s="219"/>
      <c r="P349" s="219"/>
      <c r="Q349" s="219"/>
      <c r="R349" s="219"/>
      <c r="S349" s="219"/>
      <c r="T349" s="220"/>
      <c r="AT349" s="221" t="s">
        <v>222</v>
      </c>
      <c r="AU349" s="221" t="s">
        <v>81</v>
      </c>
      <c r="AV349" s="13" t="s">
        <v>79</v>
      </c>
      <c r="AW349" s="13" t="s">
        <v>34</v>
      </c>
      <c r="AX349" s="13" t="s">
        <v>73</v>
      </c>
      <c r="AY349" s="221" t="s">
        <v>212</v>
      </c>
    </row>
    <row r="350" spans="1:65" s="13" customFormat="1" ht="11.25">
      <c r="B350" s="212"/>
      <c r="C350" s="213"/>
      <c r="D350" s="208" t="s">
        <v>222</v>
      </c>
      <c r="E350" s="214" t="s">
        <v>21</v>
      </c>
      <c r="F350" s="215" t="s">
        <v>3059</v>
      </c>
      <c r="G350" s="213"/>
      <c r="H350" s="214" t="s">
        <v>21</v>
      </c>
      <c r="I350" s="216"/>
      <c r="J350" s="213"/>
      <c r="K350" s="213"/>
      <c r="L350" s="217"/>
      <c r="M350" s="218"/>
      <c r="N350" s="219"/>
      <c r="O350" s="219"/>
      <c r="P350" s="219"/>
      <c r="Q350" s="219"/>
      <c r="R350" s="219"/>
      <c r="S350" s="219"/>
      <c r="T350" s="220"/>
      <c r="AT350" s="221" t="s">
        <v>222</v>
      </c>
      <c r="AU350" s="221" t="s">
        <v>81</v>
      </c>
      <c r="AV350" s="13" t="s">
        <v>79</v>
      </c>
      <c r="AW350" s="13" t="s">
        <v>34</v>
      </c>
      <c r="AX350" s="13" t="s">
        <v>73</v>
      </c>
      <c r="AY350" s="221" t="s">
        <v>212</v>
      </c>
    </row>
    <row r="351" spans="1:65" s="13" customFormat="1" ht="11.25">
      <c r="B351" s="212"/>
      <c r="C351" s="213"/>
      <c r="D351" s="208" t="s">
        <v>222</v>
      </c>
      <c r="E351" s="214" t="s">
        <v>21</v>
      </c>
      <c r="F351" s="215" t="s">
        <v>3060</v>
      </c>
      <c r="G351" s="213"/>
      <c r="H351" s="214" t="s">
        <v>21</v>
      </c>
      <c r="I351" s="216"/>
      <c r="J351" s="213"/>
      <c r="K351" s="213"/>
      <c r="L351" s="217"/>
      <c r="M351" s="218"/>
      <c r="N351" s="219"/>
      <c r="O351" s="219"/>
      <c r="P351" s="219"/>
      <c r="Q351" s="219"/>
      <c r="R351" s="219"/>
      <c r="S351" s="219"/>
      <c r="T351" s="220"/>
      <c r="AT351" s="221" t="s">
        <v>222</v>
      </c>
      <c r="AU351" s="221" t="s">
        <v>81</v>
      </c>
      <c r="AV351" s="13" t="s">
        <v>79</v>
      </c>
      <c r="AW351" s="13" t="s">
        <v>34</v>
      </c>
      <c r="AX351" s="13" t="s">
        <v>73</v>
      </c>
      <c r="AY351" s="221" t="s">
        <v>212</v>
      </c>
    </row>
    <row r="352" spans="1:65" s="13" customFormat="1" ht="11.25">
      <c r="B352" s="212"/>
      <c r="C352" s="213"/>
      <c r="D352" s="208" t="s">
        <v>222</v>
      </c>
      <c r="E352" s="214" t="s">
        <v>21</v>
      </c>
      <c r="F352" s="215" t="s">
        <v>3061</v>
      </c>
      <c r="G352" s="213"/>
      <c r="H352" s="214" t="s">
        <v>21</v>
      </c>
      <c r="I352" s="216"/>
      <c r="J352" s="213"/>
      <c r="K352" s="213"/>
      <c r="L352" s="217"/>
      <c r="M352" s="218"/>
      <c r="N352" s="219"/>
      <c r="O352" s="219"/>
      <c r="P352" s="219"/>
      <c r="Q352" s="219"/>
      <c r="R352" s="219"/>
      <c r="S352" s="219"/>
      <c r="T352" s="220"/>
      <c r="AT352" s="221" t="s">
        <v>222</v>
      </c>
      <c r="AU352" s="221" t="s">
        <v>81</v>
      </c>
      <c r="AV352" s="13" t="s">
        <v>79</v>
      </c>
      <c r="AW352" s="13" t="s">
        <v>34</v>
      </c>
      <c r="AX352" s="13" t="s">
        <v>73</v>
      </c>
      <c r="AY352" s="221" t="s">
        <v>212</v>
      </c>
    </row>
    <row r="353" spans="1:65" s="13" customFormat="1" ht="11.25">
      <c r="B353" s="212"/>
      <c r="C353" s="213"/>
      <c r="D353" s="208" t="s">
        <v>222</v>
      </c>
      <c r="E353" s="214" t="s">
        <v>21</v>
      </c>
      <c r="F353" s="215" t="s">
        <v>3062</v>
      </c>
      <c r="G353" s="213"/>
      <c r="H353" s="214" t="s">
        <v>21</v>
      </c>
      <c r="I353" s="216"/>
      <c r="J353" s="213"/>
      <c r="K353" s="213"/>
      <c r="L353" s="217"/>
      <c r="M353" s="218"/>
      <c r="N353" s="219"/>
      <c r="O353" s="219"/>
      <c r="P353" s="219"/>
      <c r="Q353" s="219"/>
      <c r="R353" s="219"/>
      <c r="S353" s="219"/>
      <c r="T353" s="220"/>
      <c r="AT353" s="221" t="s">
        <v>222</v>
      </c>
      <c r="AU353" s="221" t="s">
        <v>81</v>
      </c>
      <c r="AV353" s="13" t="s">
        <v>79</v>
      </c>
      <c r="AW353" s="13" t="s">
        <v>34</v>
      </c>
      <c r="AX353" s="13" t="s">
        <v>73</v>
      </c>
      <c r="AY353" s="221" t="s">
        <v>212</v>
      </c>
    </row>
    <row r="354" spans="1:65" s="14" customFormat="1" ht="11.25">
      <c r="B354" s="222"/>
      <c r="C354" s="223"/>
      <c r="D354" s="208" t="s">
        <v>222</v>
      </c>
      <c r="E354" s="224" t="s">
        <v>21</v>
      </c>
      <c r="F354" s="225" t="s">
        <v>3063</v>
      </c>
      <c r="G354" s="223"/>
      <c r="H354" s="226">
        <v>17.5</v>
      </c>
      <c r="I354" s="227"/>
      <c r="J354" s="223"/>
      <c r="K354" s="223"/>
      <c r="L354" s="228"/>
      <c r="M354" s="229"/>
      <c r="N354" s="230"/>
      <c r="O354" s="230"/>
      <c r="P354" s="230"/>
      <c r="Q354" s="230"/>
      <c r="R354" s="230"/>
      <c r="S354" s="230"/>
      <c r="T354" s="231"/>
      <c r="AT354" s="232" t="s">
        <v>222</v>
      </c>
      <c r="AU354" s="232" t="s">
        <v>81</v>
      </c>
      <c r="AV354" s="14" t="s">
        <v>81</v>
      </c>
      <c r="AW354" s="14" t="s">
        <v>34</v>
      </c>
      <c r="AX354" s="14" t="s">
        <v>73</v>
      </c>
      <c r="AY354" s="232" t="s">
        <v>212</v>
      </c>
    </row>
    <row r="355" spans="1:65" s="16" customFormat="1" ht="11.25">
      <c r="B355" s="244"/>
      <c r="C355" s="245"/>
      <c r="D355" s="208" t="s">
        <v>222</v>
      </c>
      <c r="E355" s="246" t="s">
        <v>21</v>
      </c>
      <c r="F355" s="247" t="s">
        <v>239</v>
      </c>
      <c r="G355" s="245"/>
      <c r="H355" s="248">
        <v>17.5</v>
      </c>
      <c r="I355" s="249"/>
      <c r="J355" s="245"/>
      <c r="K355" s="245"/>
      <c r="L355" s="250"/>
      <c r="M355" s="251"/>
      <c r="N355" s="252"/>
      <c r="O355" s="252"/>
      <c r="P355" s="252"/>
      <c r="Q355" s="252"/>
      <c r="R355" s="252"/>
      <c r="S355" s="252"/>
      <c r="T355" s="253"/>
      <c r="AT355" s="254" t="s">
        <v>222</v>
      </c>
      <c r="AU355" s="254" t="s">
        <v>81</v>
      </c>
      <c r="AV355" s="16" t="s">
        <v>93</v>
      </c>
      <c r="AW355" s="16" t="s">
        <v>34</v>
      </c>
      <c r="AX355" s="16" t="s">
        <v>79</v>
      </c>
      <c r="AY355" s="254" t="s">
        <v>212</v>
      </c>
    </row>
    <row r="356" spans="1:65" s="2" customFormat="1" ht="16.5" customHeight="1">
      <c r="A356" s="36"/>
      <c r="B356" s="37"/>
      <c r="C356" s="195" t="s">
        <v>754</v>
      </c>
      <c r="D356" s="195" t="s">
        <v>214</v>
      </c>
      <c r="E356" s="196" t="s">
        <v>3064</v>
      </c>
      <c r="F356" s="197" t="s">
        <v>3065</v>
      </c>
      <c r="G356" s="198" t="s">
        <v>217</v>
      </c>
      <c r="H356" s="199">
        <v>1.2150000000000001</v>
      </c>
      <c r="I356" s="200"/>
      <c r="J356" s="201">
        <f>ROUND(I356*H356,2)</f>
        <v>0</v>
      </c>
      <c r="K356" s="197" t="s">
        <v>21</v>
      </c>
      <c r="L356" s="41"/>
      <c r="M356" s="202" t="s">
        <v>21</v>
      </c>
      <c r="N356" s="203" t="s">
        <v>44</v>
      </c>
      <c r="O356" s="66"/>
      <c r="P356" s="204">
        <f>O356*H356</f>
        <v>0</v>
      </c>
      <c r="Q356" s="204">
        <v>0</v>
      </c>
      <c r="R356" s="204">
        <f>Q356*H356</f>
        <v>0</v>
      </c>
      <c r="S356" s="204">
        <v>0</v>
      </c>
      <c r="T356" s="205">
        <f>S356*H356</f>
        <v>0</v>
      </c>
      <c r="U356" s="36"/>
      <c r="V356" s="36"/>
      <c r="W356" s="36"/>
      <c r="X356" s="36"/>
      <c r="Y356" s="36"/>
      <c r="Z356" s="36"/>
      <c r="AA356" s="36"/>
      <c r="AB356" s="36"/>
      <c r="AC356" s="36"/>
      <c r="AD356" s="36"/>
      <c r="AE356" s="36"/>
      <c r="AR356" s="206" t="s">
        <v>93</v>
      </c>
      <c r="AT356" s="206" t="s">
        <v>214</v>
      </c>
      <c r="AU356" s="206" t="s">
        <v>81</v>
      </c>
      <c r="AY356" s="19" t="s">
        <v>212</v>
      </c>
      <c r="BE356" s="207">
        <f>IF(N356="základní",J356,0)</f>
        <v>0</v>
      </c>
      <c r="BF356" s="207">
        <f>IF(N356="snížená",J356,0)</f>
        <v>0</v>
      </c>
      <c r="BG356" s="207">
        <f>IF(N356="zákl. přenesená",J356,0)</f>
        <v>0</v>
      </c>
      <c r="BH356" s="207">
        <f>IF(N356="sníž. přenesená",J356,0)</f>
        <v>0</v>
      </c>
      <c r="BI356" s="207">
        <f>IF(N356="nulová",J356,0)</f>
        <v>0</v>
      </c>
      <c r="BJ356" s="19" t="s">
        <v>79</v>
      </c>
      <c r="BK356" s="207">
        <f>ROUND(I356*H356,2)</f>
        <v>0</v>
      </c>
      <c r="BL356" s="19" t="s">
        <v>93</v>
      </c>
      <c r="BM356" s="206" t="s">
        <v>1226</v>
      </c>
    </row>
    <row r="357" spans="1:65" s="13" customFormat="1" ht="11.25">
      <c r="B357" s="212"/>
      <c r="C357" s="213"/>
      <c r="D357" s="208" t="s">
        <v>222</v>
      </c>
      <c r="E357" s="214" t="s">
        <v>21</v>
      </c>
      <c r="F357" s="215" t="s">
        <v>3066</v>
      </c>
      <c r="G357" s="213"/>
      <c r="H357" s="214" t="s">
        <v>21</v>
      </c>
      <c r="I357" s="216"/>
      <c r="J357" s="213"/>
      <c r="K357" s="213"/>
      <c r="L357" s="217"/>
      <c r="M357" s="218"/>
      <c r="N357" s="219"/>
      <c r="O357" s="219"/>
      <c r="P357" s="219"/>
      <c r="Q357" s="219"/>
      <c r="R357" s="219"/>
      <c r="S357" s="219"/>
      <c r="T357" s="220"/>
      <c r="AT357" s="221" t="s">
        <v>222</v>
      </c>
      <c r="AU357" s="221" t="s">
        <v>81</v>
      </c>
      <c r="AV357" s="13" t="s">
        <v>79</v>
      </c>
      <c r="AW357" s="13" t="s">
        <v>34</v>
      </c>
      <c r="AX357" s="13" t="s">
        <v>73</v>
      </c>
      <c r="AY357" s="221" t="s">
        <v>212</v>
      </c>
    </row>
    <row r="358" spans="1:65" s="14" customFormat="1" ht="11.25">
      <c r="B358" s="222"/>
      <c r="C358" s="223"/>
      <c r="D358" s="208" t="s">
        <v>222</v>
      </c>
      <c r="E358" s="224" t="s">
        <v>21</v>
      </c>
      <c r="F358" s="225" t="s">
        <v>3067</v>
      </c>
      <c r="G358" s="223"/>
      <c r="H358" s="226">
        <v>1.2150000000000001</v>
      </c>
      <c r="I358" s="227"/>
      <c r="J358" s="223"/>
      <c r="K358" s="223"/>
      <c r="L358" s="228"/>
      <c r="M358" s="229"/>
      <c r="N358" s="230"/>
      <c r="O358" s="230"/>
      <c r="P358" s="230"/>
      <c r="Q358" s="230"/>
      <c r="R358" s="230"/>
      <c r="S358" s="230"/>
      <c r="T358" s="231"/>
      <c r="AT358" s="232" t="s">
        <v>222</v>
      </c>
      <c r="AU358" s="232" t="s">
        <v>81</v>
      </c>
      <c r="AV358" s="14" t="s">
        <v>81</v>
      </c>
      <c r="AW358" s="14" t="s">
        <v>34</v>
      </c>
      <c r="AX358" s="14" t="s">
        <v>73</v>
      </c>
      <c r="AY358" s="232" t="s">
        <v>212</v>
      </c>
    </row>
    <row r="359" spans="1:65" s="16" customFormat="1" ht="11.25">
      <c r="B359" s="244"/>
      <c r="C359" s="245"/>
      <c r="D359" s="208" t="s">
        <v>222</v>
      </c>
      <c r="E359" s="246" t="s">
        <v>21</v>
      </c>
      <c r="F359" s="247" t="s">
        <v>239</v>
      </c>
      <c r="G359" s="245"/>
      <c r="H359" s="248">
        <v>1.2150000000000001</v>
      </c>
      <c r="I359" s="249"/>
      <c r="J359" s="245"/>
      <c r="K359" s="245"/>
      <c r="L359" s="250"/>
      <c r="M359" s="251"/>
      <c r="N359" s="252"/>
      <c r="O359" s="252"/>
      <c r="P359" s="252"/>
      <c r="Q359" s="252"/>
      <c r="R359" s="252"/>
      <c r="S359" s="252"/>
      <c r="T359" s="253"/>
      <c r="AT359" s="254" t="s">
        <v>222</v>
      </c>
      <c r="AU359" s="254" t="s">
        <v>81</v>
      </c>
      <c r="AV359" s="16" t="s">
        <v>93</v>
      </c>
      <c r="AW359" s="16" t="s">
        <v>34</v>
      </c>
      <c r="AX359" s="16" t="s">
        <v>79</v>
      </c>
      <c r="AY359" s="254" t="s">
        <v>212</v>
      </c>
    </row>
    <row r="360" spans="1:65" s="2" customFormat="1" ht="16.5" customHeight="1">
      <c r="A360" s="36"/>
      <c r="B360" s="37"/>
      <c r="C360" s="195" t="s">
        <v>767</v>
      </c>
      <c r="D360" s="195" t="s">
        <v>214</v>
      </c>
      <c r="E360" s="196" t="s">
        <v>3068</v>
      </c>
      <c r="F360" s="197" t="s">
        <v>3069</v>
      </c>
      <c r="G360" s="198" t="s">
        <v>217</v>
      </c>
      <c r="H360" s="199">
        <v>5.3879999999999999</v>
      </c>
      <c r="I360" s="200"/>
      <c r="J360" s="201">
        <f>ROUND(I360*H360,2)</f>
        <v>0</v>
      </c>
      <c r="K360" s="197" t="s">
        <v>21</v>
      </c>
      <c r="L360" s="41"/>
      <c r="M360" s="202" t="s">
        <v>21</v>
      </c>
      <c r="N360" s="203" t="s">
        <v>44</v>
      </c>
      <c r="O360" s="66"/>
      <c r="P360" s="204">
        <f>O360*H360</f>
        <v>0</v>
      </c>
      <c r="Q360" s="204">
        <v>0</v>
      </c>
      <c r="R360" s="204">
        <f>Q360*H360</f>
        <v>0</v>
      </c>
      <c r="S360" s="204">
        <v>0</v>
      </c>
      <c r="T360" s="205">
        <f>S360*H360</f>
        <v>0</v>
      </c>
      <c r="U360" s="36"/>
      <c r="V360" s="36"/>
      <c r="W360" s="36"/>
      <c r="X360" s="36"/>
      <c r="Y360" s="36"/>
      <c r="Z360" s="36"/>
      <c r="AA360" s="36"/>
      <c r="AB360" s="36"/>
      <c r="AC360" s="36"/>
      <c r="AD360" s="36"/>
      <c r="AE360" s="36"/>
      <c r="AR360" s="206" t="s">
        <v>93</v>
      </c>
      <c r="AT360" s="206" t="s">
        <v>214</v>
      </c>
      <c r="AU360" s="206" t="s">
        <v>81</v>
      </c>
      <c r="AY360" s="19" t="s">
        <v>212</v>
      </c>
      <c r="BE360" s="207">
        <f>IF(N360="základní",J360,0)</f>
        <v>0</v>
      </c>
      <c r="BF360" s="207">
        <f>IF(N360="snížená",J360,0)</f>
        <v>0</v>
      </c>
      <c r="BG360" s="207">
        <f>IF(N360="zákl. přenesená",J360,0)</f>
        <v>0</v>
      </c>
      <c r="BH360" s="207">
        <f>IF(N360="sníž. přenesená",J360,0)</f>
        <v>0</v>
      </c>
      <c r="BI360" s="207">
        <f>IF(N360="nulová",J360,0)</f>
        <v>0</v>
      </c>
      <c r="BJ360" s="19" t="s">
        <v>79</v>
      </c>
      <c r="BK360" s="207">
        <f>ROUND(I360*H360,2)</f>
        <v>0</v>
      </c>
      <c r="BL360" s="19" t="s">
        <v>93</v>
      </c>
      <c r="BM360" s="206" t="s">
        <v>1237</v>
      </c>
    </row>
    <row r="361" spans="1:65" s="13" customFormat="1" ht="11.25">
      <c r="B361" s="212"/>
      <c r="C361" s="213"/>
      <c r="D361" s="208" t="s">
        <v>222</v>
      </c>
      <c r="E361" s="214" t="s">
        <v>21</v>
      </c>
      <c r="F361" s="215" t="s">
        <v>3070</v>
      </c>
      <c r="G361" s="213"/>
      <c r="H361" s="214" t="s">
        <v>21</v>
      </c>
      <c r="I361" s="216"/>
      <c r="J361" s="213"/>
      <c r="K361" s="213"/>
      <c r="L361" s="217"/>
      <c r="M361" s="218"/>
      <c r="N361" s="219"/>
      <c r="O361" s="219"/>
      <c r="P361" s="219"/>
      <c r="Q361" s="219"/>
      <c r="R361" s="219"/>
      <c r="S361" s="219"/>
      <c r="T361" s="220"/>
      <c r="AT361" s="221" t="s">
        <v>222</v>
      </c>
      <c r="AU361" s="221" t="s">
        <v>81</v>
      </c>
      <c r="AV361" s="13" t="s">
        <v>79</v>
      </c>
      <c r="AW361" s="13" t="s">
        <v>34</v>
      </c>
      <c r="AX361" s="13" t="s">
        <v>73</v>
      </c>
      <c r="AY361" s="221" t="s">
        <v>212</v>
      </c>
    </row>
    <row r="362" spans="1:65" s="13" customFormat="1" ht="11.25">
      <c r="B362" s="212"/>
      <c r="C362" s="213"/>
      <c r="D362" s="208" t="s">
        <v>222</v>
      </c>
      <c r="E362" s="214" t="s">
        <v>21</v>
      </c>
      <c r="F362" s="215" t="s">
        <v>3071</v>
      </c>
      <c r="G362" s="213"/>
      <c r="H362" s="214" t="s">
        <v>21</v>
      </c>
      <c r="I362" s="216"/>
      <c r="J362" s="213"/>
      <c r="K362" s="213"/>
      <c r="L362" s="217"/>
      <c r="M362" s="218"/>
      <c r="N362" s="219"/>
      <c r="O362" s="219"/>
      <c r="P362" s="219"/>
      <c r="Q362" s="219"/>
      <c r="R362" s="219"/>
      <c r="S362" s="219"/>
      <c r="T362" s="220"/>
      <c r="AT362" s="221" t="s">
        <v>222</v>
      </c>
      <c r="AU362" s="221" t="s">
        <v>81</v>
      </c>
      <c r="AV362" s="13" t="s">
        <v>79</v>
      </c>
      <c r="AW362" s="13" t="s">
        <v>34</v>
      </c>
      <c r="AX362" s="13" t="s">
        <v>73</v>
      </c>
      <c r="AY362" s="221" t="s">
        <v>212</v>
      </c>
    </row>
    <row r="363" spans="1:65" s="14" customFormat="1" ht="11.25">
      <c r="B363" s="222"/>
      <c r="C363" s="223"/>
      <c r="D363" s="208" t="s">
        <v>222</v>
      </c>
      <c r="E363" s="224" t="s">
        <v>21</v>
      </c>
      <c r="F363" s="225" t="s">
        <v>3072</v>
      </c>
      <c r="G363" s="223"/>
      <c r="H363" s="226">
        <v>0.58799999999999997</v>
      </c>
      <c r="I363" s="227"/>
      <c r="J363" s="223"/>
      <c r="K363" s="223"/>
      <c r="L363" s="228"/>
      <c r="M363" s="229"/>
      <c r="N363" s="230"/>
      <c r="O363" s="230"/>
      <c r="P363" s="230"/>
      <c r="Q363" s="230"/>
      <c r="R363" s="230"/>
      <c r="S363" s="230"/>
      <c r="T363" s="231"/>
      <c r="AT363" s="232" t="s">
        <v>222</v>
      </c>
      <c r="AU363" s="232" t="s">
        <v>81</v>
      </c>
      <c r="AV363" s="14" t="s">
        <v>81</v>
      </c>
      <c r="AW363" s="14" t="s">
        <v>34</v>
      </c>
      <c r="AX363" s="14" t="s">
        <v>73</v>
      </c>
      <c r="AY363" s="232" t="s">
        <v>212</v>
      </c>
    </row>
    <row r="364" spans="1:65" s="13" customFormat="1" ht="11.25">
      <c r="B364" s="212"/>
      <c r="C364" s="213"/>
      <c r="D364" s="208" t="s">
        <v>222</v>
      </c>
      <c r="E364" s="214" t="s">
        <v>21</v>
      </c>
      <c r="F364" s="215" t="s">
        <v>3073</v>
      </c>
      <c r="G364" s="213"/>
      <c r="H364" s="214" t="s">
        <v>21</v>
      </c>
      <c r="I364" s="216"/>
      <c r="J364" s="213"/>
      <c r="K364" s="213"/>
      <c r="L364" s="217"/>
      <c r="M364" s="218"/>
      <c r="N364" s="219"/>
      <c r="O364" s="219"/>
      <c r="P364" s="219"/>
      <c r="Q364" s="219"/>
      <c r="R364" s="219"/>
      <c r="S364" s="219"/>
      <c r="T364" s="220"/>
      <c r="AT364" s="221" t="s">
        <v>222</v>
      </c>
      <c r="AU364" s="221" t="s">
        <v>81</v>
      </c>
      <c r="AV364" s="13" t="s">
        <v>79</v>
      </c>
      <c r="AW364" s="13" t="s">
        <v>34</v>
      </c>
      <c r="AX364" s="13" t="s">
        <v>73</v>
      </c>
      <c r="AY364" s="221" t="s">
        <v>212</v>
      </c>
    </row>
    <row r="365" spans="1:65" s="14" customFormat="1" ht="11.25">
      <c r="B365" s="222"/>
      <c r="C365" s="223"/>
      <c r="D365" s="208" t="s">
        <v>222</v>
      </c>
      <c r="E365" s="224" t="s">
        <v>21</v>
      </c>
      <c r="F365" s="225" t="s">
        <v>3074</v>
      </c>
      <c r="G365" s="223"/>
      <c r="H365" s="226">
        <v>4.8</v>
      </c>
      <c r="I365" s="227"/>
      <c r="J365" s="223"/>
      <c r="K365" s="223"/>
      <c r="L365" s="228"/>
      <c r="M365" s="229"/>
      <c r="N365" s="230"/>
      <c r="O365" s="230"/>
      <c r="P365" s="230"/>
      <c r="Q365" s="230"/>
      <c r="R365" s="230"/>
      <c r="S365" s="230"/>
      <c r="T365" s="231"/>
      <c r="AT365" s="232" t="s">
        <v>222</v>
      </c>
      <c r="AU365" s="232" t="s">
        <v>81</v>
      </c>
      <c r="AV365" s="14" t="s">
        <v>81</v>
      </c>
      <c r="AW365" s="14" t="s">
        <v>34</v>
      </c>
      <c r="AX365" s="14" t="s">
        <v>73</v>
      </c>
      <c r="AY365" s="232" t="s">
        <v>212</v>
      </c>
    </row>
    <row r="366" spans="1:65" s="16" customFormat="1" ht="11.25">
      <c r="B366" s="244"/>
      <c r="C366" s="245"/>
      <c r="D366" s="208" t="s">
        <v>222</v>
      </c>
      <c r="E366" s="246" t="s">
        <v>21</v>
      </c>
      <c r="F366" s="247" t="s">
        <v>2877</v>
      </c>
      <c r="G366" s="245"/>
      <c r="H366" s="248">
        <v>5.3879999999999999</v>
      </c>
      <c r="I366" s="249"/>
      <c r="J366" s="245"/>
      <c r="K366" s="245"/>
      <c r="L366" s="250"/>
      <c r="M366" s="251"/>
      <c r="N366" s="252"/>
      <c r="O366" s="252"/>
      <c r="P366" s="252"/>
      <c r="Q366" s="252"/>
      <c r="R366" s="252"/>
      <c r="S366" s="252"/>
      <c r="T366" s="253"/>
      <c r="AT366" s="254" t="s">
        <v>222</v>
      </c>
      <c r="AU366" s="254" t="s">
        <v>81</v>
      </c>
      <c r="AV366" s="16" t="s">
        <v>93</v>
      </c>
      <c r="AW366" s="16" t="s">
        <v>34</v>
      </c>
      <c r="AX366" s="16" t="s">
        <v>79</v>
      </c>
      <c r="AY366" s="254" t="s">
        <v>212</v>
      </c>
    </row>
    <row r="367" spans="1:65" s="2" customFormat="1" ht="16.5" customHeight="1">
      <c r="A367" s="36"/>
      <c r="B367" s="37"/>
      <c r="C367" s="195" t="s">
        <v>773</v>
      </c>
      <c r="D367" s="195" t="s">
        <v>214</v>
      </c>
      <c r="E367" s="196" t="s">
        <v>3075</v>
      </c>
      <c r="F367" s="197" t="s">
        <v>3076</v>
      </c>
      <c r="G367" s="198" t="s">
        <v>146</v>
      </c>
      <c r="H367" s="199">
        <v>7.5</v>
      </c>
      <c r="I367" s="200"/>
      <c r="J367" s="201">
        <f>ROUND(I367*H367,2)</f>
        <v>0</v>
      </c>
      <c r="K367" s="197" t="s">
        <v>21</v>
      </c>
      <c r="L367" s="41"/>
      <c r="M367" s="202" t="s">
        <v>21</v>
      </c>
      <c r="N367" s="203" t="s">
        <v>44</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93</v>
      </c>
      <c r="AT367" s="206" t="s">
        <v>214</v>
      </c>
      <c r="AU367" s="206" t="s">
        <v>81</v>
      </c>
      <c r="AY367" s="19" t="s">
        <v>212</v>
      </c>
      <c r="BE367" s="207">
        <f>IF(N367="základní",J367,0)</f>
        <v>0</v>
      </c>
      <c r="BF367" s="207">
        <f>IF(N367="snížená",J367,0)</f>
        <v>0</v>
      </c>
      <c r="BG367" s="207">
        <f>IF(N367="zákl. přenesená",J367,0)</f>
        <v>0</v>
      </c>
      <c r="BH367" s="207">
        <f>IF(N367="sníž. přenesená",J367,0)</f>
        <v>0</v>
      </c>
      <c r="BI367" s="207">
        <f>IF(N367="nulová",J367,0)</f>
        <v>0</v>
      </c>
      <c r="BJ367" s="19" t="s">
        <v>79</v>
      </c>
      <c r="BK367" s="207">
        <f>ROUND(I367*H367,2)</f>
        <v>0</v>
      </c>
      <c r="BL367" s="19" t="s">
        <v>93</v>
      </c>
      <c r="BM367" s="206" t="s">
        <v>1252</v>
      </c>
    </row>
    <row r="368" spans="1:65" s="13" customFormat="1" ht="11.25">
      <c r="B368" s="212"/>
      <c r="C368" s="213"/>
      <c r="D368" s="208" t="s">
        <v>222</v>
      </c>
      <c r="E368" s="214" t="s">
        <v>21</v>
      </c>
      <c r="F368" s="215" t="s">
        <v>3077</v>
      </c>
      <c r="G368" s="213"/>
      <c r="H368" s="214" t="s">
        <v>21</v>
      </c>
      <c r="I368" s="216"/>
      <c r="J368" s="213"/>
      <c r="K368" s="213"/>
      <c r="L368" s="217"/>
      <c r="M368" s="218"/>
      <c r="N368" s="219"/>
      <c r="O368" s="219"/>
      <c r="P368" s="219"/>
      <c r="Q368" s="219"/>
      <c r="R368" s="219"/>
      <c r="S368" s="219"/>
      <c r="T368" s="220"/>
      <c r="AT368" s="221" t="s">
        <v>222</v>
      </c>
      <c r="AU368" s="221" t="s">
        <v>81</v>
      </c>
      <c r="AV368" s="13" t="s">
        <v>79</v>
      </c>
      <c r="AW368" s="13" t="s">
        <v>34</v>
      </c>
      <c r="AX368" s="13" t="s">
        <v>73</v>
      </c>
      <c r="AY368" s="221" t="s">
        <v>212</v>
      </c>
    </row>
    <row r="369" spans="1:65" s="14" customFormat="1" ht="11.25">
      <c r="B369" s="222"/>
      <c r="C369" s="223"/>
      <c r="D369" s="208" t="s">
        <v>222</v>
      </c>
      <c r="E369" s="224" t="s">
        <v>21</v>
      </c>
      <c r="F369" s="225" t="s">
        <v>3078</v>
      </c>
      <c r="G369" s="223"/>
      <c r="H369" s="226">
        <v>7.5</v>
      </c>
      <c r="I369" s="227"/>
      <c r="J369" s="223"/>
      <c r="K369" s="223"/>
      <c r="L369" s="228"/>
      <c r="M369" s="229"/>
      <c r="N369" s="230"/>
      <c r="O369" s="230"/>
      <c r="P369" s="230"/>
      <c r="Q369" s="230"/>
      <c r="R369" s="230"/>
      <c r="S369" s="230"/>
      <c r="T369" s="231"/>
      <c r="AT369" s="232" t="s">
        <v>222</v>
      </c>
      <c r="AU369" s="232" t="s">
        <v>81</v>
      </c>
      <c r="AV369" s="14" t="s">
        <v>81</v>
      </c>
      <c r="AW369" s="14" t="s">
        <v>34</v>
      </c>
      <c r="AX369" s="14" t="s">
        <v>73</v>
      </c>
      <c r="AY369" s="232" t="s">
        <v>212</v>
      </c>
    </row>
    <row r="370" spans="1:65" s="16" customFormat="1" ht="11.25">
      <c r="B370" s="244"/>
      <c r="C370" s="245"/>
      <c r="D370" s="208" t="s">
        <v>222</v>
      </c>
      <c r="E370" s="246" t="s">
        <v>21</v>
      </c>
      <c r="F370" s="247" t="s">
        <v>239</v>
      </c>
      <c r="G370" s="245"/>
      <c r="H370" s="248">
        <v>7.5</v>
      </c>
      <c r="I370" s="249"/>
      <c r="J370" s="245"/>
      <c r="K370" s="245"/>
      <c r="L370" s="250"/>
      <c r="M370" s="251"/>
      <c r="N370" s="252"/>
      <c r="O370" s="252"/>
      <c r="P370" s="252"/>
      <c r="Q370" s="252"/>
      <c r="R370" s="252"/>
      <c r="S370" s="252"/>
      <c r="T370" s="253"/>
      <c r="AT370" s="254" t="s">
        <v>222</v>
      </c>
      <c r="AU370" s="254" t="s">
        <v>81</v>
      </c>
      <c r="AV370" s="16" t="s">
        <v>93</v>
      </c>
      <c r="AW370" s="16" t="s">
        <v>34</v>
      </c>
      <c r="AX370" s="16" t="s">
        <v>79</v>
      </c>
      <c r="AY370" s="254" t="s">
        <v>212</v>
      </c>
    </row>
    <row r="371" spans="1:65" s="2" customFormat="1" ht="16.5" customHeight="1">
      <c r="A371" s="36"/>
      <c r="B371" s="37"/>
      <c r="C371" s="195" t="s">
        <v>779</v>
      </c>
      <c r="D371" s="195" t="s">
        <v>214</v>
      </c>
      <c r="E371" s="196" t="s">
        <v>3079</v>
      </c>
      <c r="F371" s="197" t="s">
        <v>3080</v>
      </c>
      <c r="G371" s="198" t="s">
        <v>521</v>
      </c>
      <c r="H371" s="199">
        <v>3</v>
      </c>
      <c r="I371" s="200"/>
      <c r="J371" s="201">
        <f>ROUND(I371*H371,2)</f>
        <v>0</v>
      </c>
      <c r="K371" s="197" t="s">
        <v>21</v>
      </c>
      <c r="L371" s="41"/>
      <c r="M371" s="202" t="s">
        <v>21</v>
      </c>
      <c r="N371" s="203" t="s">
        <v>44</v>
      </c>
      <c r="O371" s="66"/>
      <c r="P371" s="204">
        <f>O371*H371</f>
        <v>0</v>
      </c>
      <c r="Q371" s="204">
        <v>0</v>
      </c>
      <c r="R371" s="204">
        <f>Q371*H371</f>
        <v>0</v>
      </c>
      <c r="S371" s="204">
        <v>0</v>
      </c>
      <c r="T371" s="205">
        <f>S371*H371</f>
        <v>0</v>
      </c>
      <c r="U371" s="36"/>
      <c r="V371" s="36"/>
      <c r="W371" s="36"/>
      <c r="X371" s="36"/>
      <c r="Y371" s="36"/>
      <c r="Z371" s="36"/>
      <c r="AA371" s="36"/>
      <c r="AB371" s="36"/>
      <c r="AC371" s="36"/>
      <c r="AD371" s="36"/>
      <c r="AE371" s="36"/>
      <c r="AR371" s="206" t="s">
        <v>93</v>
      </c>
      <c r="AT371" s="206" t="s">
        <v>214</v>
      </c>
      <c r="AU371" s="206" t="s">
        <v>81</v>
      </c>
      <c r="AY371" s="19" t="s">
        <v>212</v>
      </c>
      <c r="BE371" s="207">
        <f>IF(N371="základní",J371,0)</f>
        <v>0</v>
      </c>
      <c r="BF371" s="207">
        <f>IF(N371="snížená",J371,0)</f>
        <v>0</v>
      </c>
      <c r="BG371" s="207">
        <f>IF(N371="zákl. přenesená",J371,0)</f>
        <v>0</v>
      </c>
      <c r="BH371" s="207">
        <f>IF(N371="sníž. přenesená",J371,0)</f>
        <v>0</v>
      </c>
      <c r="BI371" s="207">
        <f>IF(N371="nulová",J371,0)</f>
        <v>0</v>
      </c>
      <c r="BJ371" s="19" t="s">
        <v>79</v>
      </c>
      <c r="BK371" s="207">
        <f>ROUND(I371*H371,2)</f>
        <v>0</v>
      </c>
      <c r="BL371" s="19" t="s">
        <v>93</v>
      </c>
      <c r="BM371" s="206" t="s">
        <v>1262</v>
      </c>
    </row>
    <row r="372" spans="1:65" s="2" customFormat="1" ht="16.5" customHeight="1">
      <c r="A372" s="36"/>
      <c r="B372" s="37"/>
      <c r="C372" s="195" t="s">
        <v>785</v>
      </c>
      <c r="D372" s="195" t="s">
        <v>214</v>
      </c>
      <c r="E372" s="196" t="s">
        <v>3081</v>
      </c>
      <c r="F372" s="197" t="s">
        <v>3082</v>
      </c>
      <c r="G372" s="198" t="s">
        <v>521</v>
      </c>
      <c r="H372" s="199">
        <v>2</v>
      </c>
      <c r="I372" s="200"/>
      <c r="J372" s="201">
        <f>ROUND(I372*H372,2)</f>
        <v>0</v>
      </c>
      <c r="K372" s="197" t="s">
        <v>21</v>
      </c>
      <c r="L372" s="41"/>
      <c r="M372" s="202" t="s">
        <v>21</v>
      </c>
      <c r="N372" s="203" t="s">
        <v>44</v>
      </c>
      <c r="O372" s="66"/>
      <c r="P372" s="204">
        <f>O372*H372</f>
        <v>0</v>
      </c>
      <c r="Q372" s="204">
        <v>0</v>
      </c>
      <c r="R372" s="204">
        <f>Q372*H372</f>
        <v>0</v>
      </c>
      <c r="S372" s="204">
        <v>0</v>
      </c>
      <c r="T372" s="205">
        <f>S372*H372</f>
        <v>0</v>
      </c>
      <c r="U372" s="36"/>
      <c r="V372" s="36"/>
      <c r="W372" s="36"/>
      <c r="X372" s="36"/>
      <c r="Y372" s="36"/>
      <c r="Z372" s="36"/>
      <c r="AA372" s="36"/>
      <c r="AB372" s="36"/>
      <c r="AC372" s="36"/>
      <c r="AD372" s="36"/>
      <c r="AE372" s="36"/>
      <c r="AR372" s="206" t="s">
        <v>93</v>
      </c>
      <c r="AT372" s="206" t="s">
        <v>214</v>
      </c>
      <c r="AU372" s="206" t="s">
        <v>81</v>
      </c>
      <c r="AY372" s="19" t="s">
        <v>212</v>
      </c>
      <c r="BE372" s="207">
        <f>IF(N372="základní",J372,0)</f>
        <v>0</v>
      </c>
      <c r="BF372" s="207">
        <f>IF(N372="snížená",J372,0)</f>
        <v>0</v>
      </c>
      <c r="BG372" s="207">
        <f>IF(N372="zákl. přenesená",J372,0)</f>
        <v>0</v>
      </c>
      <c r="BH372" s="207">
        <f>IF(N372="sníž. přenesená",J372,0)</f>
        <v>0</v>
      </c>
      <c r="BI372" s="207">
        <f>IF(N372="nulová",J372,0)</f>
        <v>0</v>
      </c>
      <c r="BJ372" s="19" t="s">
        <v>79</v>
      </c>
      <c r="BK372" s="207">
        <f>ROUND(I372*H372,2)</f>
        <v>0</v>
      </c>
      <c r="BL372" s="19" t="s">
        <v>93</v>
      </c>
      <c r="BM372" s="206" t="s">
        <v>1278</v>
      </c>
    </row>
    <row r="373" spans="1:65" s="13" customFormat="1" ht="11.25">
      <c r="B373" s="212"/>
      <c r="C373" s="213"/>
      <c r="D373" s="208" t="s">
        <v>222</v>
      </c>
      <c r="E373" s="214" t="s">
        <v>21</v>
      </c>
      <c r="F373" s="215" t="s">
        <v>3083</v>
      </c>
      <c r="G373" s="213"/>
      <c r="H373" s="214" t="s">
        <v>21</v>
      </c>
      <c r="I373" s="216"/>
      <c r="J373" s="213"/>
      <c r="K373" s="213"/>
      <c r="L373" s="217"/>
      <c r="M373" s="218"/>
      <c r="N373" s="219"/>
      <c r="O373" s="219"/>
      <c r="P373" s="219"/>
      <c r="Q373" s="219"/>
      <c r="R373" s="219"/>
      <c r="S373" s="219"/>
      <c r="T373" s="220"/>
      <c r="AT373" s="221" t="s">
        <v>222</v>
      </c>
      <c r="AU373" s="221" t="s">
        <v>81</v>
      </c>
      <c r="AV373" s="13" t="s">
        <v>79</v>
      </c>
      <c r="AW373" s="13" t="s">
        <v>34</v>
      </c>
      <c r="AX373" s="13" t="s">
        <v>73</v>
      </c>
      <c r="AY373" s="221" t="s">
        <v>212</v>
      </c>
    </row>
    <row r="374" spans="1:65" s="14" customFormat="1" ht="11.25">
      <c r="B374" s="222"/>
      <c r="C374" s="223"/>
      <c r="D374" s="208" t="s">
        <v>222</v>
      </c>
      <c r="E374" s="224" t="s">
        <v>21</v>
      </c>
      <c r="F374" s="225" t="s">
        <v>3084</v>
      </c>
      <c r="G374" s="223"/>
      <c r="H374" s="226">
        <v>2</v>
      </c>
      <c r="I374" s="227"/>
      <c r="J374" s="223"/>
      <c r="K374" s="223"/>
      <c r="L374" s="228"/>
      <c r="M374" s="229"/>
      <c r="N374" s="230"/>
      <c r="O374" s="230"/>
      <c r="P374" s="230"/>
      <c r="Q374" s="230"/>
      <c r="R374" s="230"/>
      <c r="S374" s="230"/>
      <c r="T374" s="231"/>
      <c r="AT374" s="232" t="s">
        <v>222</v>
      </c>
      <c r="AU374" s="232" t="s">
        <v>81</v>
      </c>
      <c r="AV374" s="14" t="s">
        <v>81</v>
      </c>
      <c r="AW374" s="14" t="s">
        <v>34</v>
      </c>
      <c r="AX374" s="14" t="s">
        <v>73</v>
      </c>
      <c r="AY374" s="232" t="s">
        <v>212</v>
      </c>
    </row>
    <row r="375" spans="1:65" s="16" customFormat="1" ht="11.25">
      <c r="B375" s="244"/>
      <c r="C375" s="245"/>
      <c r="D375" s="208" t="s">
        <v>222</v>
      </c>
      <c r="E375" s="246" t="s">
        <v>21</v>
      </c>
      <c r="F375" s="247" t="s">
        <v>239</v>
      </c>
      <c r="G375" s="245"/>
      <c r="H375" s="248">
        <v>2</v>
      </c>
      <c r="I375" s="249"/>
      <c r="J375" s="245"/>
      <c r="K375" s="245"/>
      <c r="L375" s="250"/>
      <c r="M375" s="251"/>
      <c r="N375" s="252"/>
      <c r="O375" s="252"/>
      <c r="P375" s="252"/>
      <c r="Q375" s="252"/>
      <c r="R375" s="252"/>
      <c r="S375" s="252"/>
      <c r="T375" s="253"/>
      <c r="AT375" s="254" t="s">
        <v>222</v>
      </c>
      <c r="AU375" s="254" t="s">
        <v>81</v>
      </c>
      <c r="AV375" s="16" t="s">
        <v>93</v>
      </c>
      <c r="AW375" s="16" t="s">
        <v>34</v>
      </c>
      <c r="AX375" s="16" t="s">
        <v>79</v>
      </c>
      <c r="AY375" s="254" t="s">
        <v>212</v>
      </c>
    </row>
    <row r="376" spans="1:65" s="2" customFormat="1" ht="16.5" customHeight="1">
      <c r="A376" s="36"/>
      <c r="B376" s="37"/>
      <c r="C376" s="255" t="s">
        <v>790</v>
      </c>
      <c r="D376" s="255" t="s">
        <v>328</v>
      </c>
      <c r="E376" s="256" t="s">
        <v>3085</v>
      </c>
      <c r="F376" s="257" t="s">
        <v>3086</v>
      </c>
      <c r="G376" s="258" t="s">
        <v>1141</v>
      </c>
      <c r="H376" s="259">
        <v>1</v>
      </c>
      <c r="I376" s="260"/>
      <c r="J376" s="261">
        <f>ROUND(I376*H376,2)</f>
        <v>0</v>
      </c>
      <c r="K376" s="257" t="s">
        <v>21</v>
      </c>
      <c r="L376" s="262"/>
      <c r="M376" s="263" t="s">
        <v>21</v>
      </c>
      <c r="N376" s="264" t="s">
        <v>44</v>
      </c>
      <c r="O376" s="66"/>
      <c r="P376" s="204">
        <f>O376*H376</f>
        <v>0</v>
      </c>
      <c r="Q376" s="204">
        <v>0</v>
      </c>
      <c r="R376" s="204">
        <f>Q376*H376</f>
        <v>0</v>
      </c>
      <c r="S376" s="204">
        <v>0</v>
      </c>
      <c r="T376" s="205">
        <f>S376*H376</f>
        <v>0</v>
      </c>
      <c r="U376" s="36"/>
      <c r="V376" s="36"/>
      <c r="W376" s="36"/>
      <c r="X376" s="36"/>
      <c r="Y376" s="36"/>
      <c r="Z376" s="36"/>
      <c r="AA376" s="36"/>
      <c r="AB376" s="36"/>
      <c r="AC376" s="36"/>
      <c r="AD376" s="36"/>
      <c r="AE376" s="36"/>
      <c r="AR376" s="206" t="s">
        <v>269</v>
      </c>
      <c r="AT376" s="206" t="s">
        <v>328</v>
      </c>
      <c r="AU376" s="206" t="s">
        <v>81</v>
      </c>
      <c r="AY376" s="19" t="s">
        <v>212</v>
      </c>
      <c r="BE376" s="207">
        <f>IF(N376="základní",J376,0)</f>
        <v>0</v>
      </c>
      <c r="BF376" s="207">
        <f>IF(N376="snížená",J376,0)</f>
        <v>0</v>
      </c>
      <c r="BG376" s="207">
        <f>IF(N376="zákl. přenesená",J376,0)</f>
        <v>0</v>
      </c>
      <c r="BH376" s="207">
        <f>IF(N376="sníž. přenesená",J376,0)</f>
        <v>0</v>
      </c>
      <c r="BI376" s="207">
        <f>IF(N376="nulová",J376,0)</f>
        <v>0</v>
      </c>
      <c r="BJ376" s="19" t="s">
        <v>79</v>
      </c>
      <c r="BK376" s="207">
        <f>ROUND(I376*H376,2)</f>
        <v>0</v>
      </c>
      <c r="BL376" s="19" t="s">
        <v>93</v>
      </c>
      <c r="BM376" s="206" t="s">
        <v>1291</v>
      </c>
    </row>
    <row r="377" spans="1:65" s="2" customFormat="1" ht="21.75" customHeight="1">
      <c r="A377" s="36"/>
      <c r="B377" s="37"/>
      <c r="C377" s="255" t="s">
        <v>796</v>
      </c>
      <c r="D377" s="255" t="s">
        <v>328</v>
      </c>
      <c r="E377" s="256" t="s">
        <v>3087</v>
      </c>
      <c r="F377" s="257" t="s">
        <v>3088</v>
      </c>
      <c r="G377" s="258" t="s">
        <v>1141</v>
      </c>
      <c r="H377" s="259">
        <v>3</v>
      </c>
      <c r="I377" s="260"/>
      <c r="J377" s="261">
        <f>ROUND(I377*H377,2)</f>
        <v>0</v>
      </c>
      <c r="K377" s="257" t="s">
        <v>21</v>
      </c>
      <c r="L377" s="262"/>
      <c r="M377" s="263" t="s">
        <v>21</v>
      </c>
      <c r="N377" s="264" t="s">
        <v>44</v>
      </c>
      <c r="O377" s="66"/>
      <c r="P377" s="204">
        <f>O377*H377</f>
        <v>0</v>
      </c>
      <c r="Q377" s="204">
        <v>0</v>
      </c>
      <c r="R377" s="204">
        <f>Q377*H377</f>
        <v>0</v>
      </c>
      <c r="S377" s="204">
        <v>0</v>
      </c>
      <c r="T377" s="205">
        <f>S377*H377</f>
        <v>0</v>
      </c>
      <c r="U377" s="36"/>
      <c r="V377" s="36"/>
      <c r="W377" s="36"/>
      <c r="X377" s="36"/>
      <c r="Y377" s="36"/>
      <c r="Z377" s="36"/>
      <c r="AA377" s="36"/>
      <c r="AB377" s="36"/>
      <c r="AC377" s="36"/>
      <c r="AD377" s="36"/>
      <c r="AE377" s="36"/>
      <c r="AR377" s="206" t="s">
        <v>269</v>
      </c>
      <c r="AT377" s="206" t="s">
        <v>328</v>
      </c>
      <c r="AU377" s="206" t="s">
        <v>81</v>
      </c>
      <c r="AY377" s="19" t="s">
        <v>212</v>
      </c>
      <c r="BE377" s="207">
        <f>IF(N377="základní",J377,0)</f>
        <v>0</v>
      </c>
      <c r="BF377" s="207">
        <f>IF(N377="snížená",J377,0)</f>
        <v>0</v>
      </c>
      <c r="BG377" s="207">
        <f>IF(N377="zákl. přenesená",J377,0)</f>
        <v>0</v>
      </c>
      <c r="BH377" s="207">
        <f>IF(N377="sníž. přenesená",J377,0)</f>
        <v>0</v>
      </c>
      <c r="BI377" s="207">
        <f>IF(N377="nulová",J377,0)</f>
        <v>0</v>
      </c>
      <c r="BJ377" s="19" t="s">
        <v>79</v>
      </c>
      <c r="BK377" s="207">
        <f>ROUND(I377*H377,2)</f>
        <v>0</v>
      </c>
      <c r="BL377" s="19" t="s">
        <v>93</v>
      </c>
      <c r="BM377" s="206" t="s">
        <v>1299</v>
      </c>
    </row>
    <row r="378" spans="1:65" s="2" customFormat="1" ht="16.5" customHeight="1">
      <c r="A378" s="36"/>
      <c r="B378" s="37"/>
      <c r="C378" s="255" t="s">
        <v>801</v>
      </c>
      <c r="D378" s="255" t="s">
        <v>328</v>
      </c>
      <c r="E378" s="256" t="s">
        <v>3089</v>
      </c>
      <c r="F378" s="257" t="s">
        <v>3090</v>
      </c>
      <c r="G378" s="258" t="s">
        <v>1141</v>
      </c>
      <c r="H378" s="259">
        <v>12</v>
      </c>
      <c r="I378" s="260"/>
      <c r="J378" s="261">
        <f>ROUND(I378*H378,2)</f>
        <v>0</v>
      </c>
      <c r="K378" s="257" t="s">
        <v>21</v>
      </c>
      <c r="L378" s="262"/>
      <c r="M378" s="263" t="s">
        <v>21</v>
      </c>
      <c r="N378" s="264" t="s">
        <v>44</v>
      </c>
      <c r="O378" s="66"/>
      <c r="P378" s="204">
        <f>O378*H378</f>
        <v>0</v>
      </c>
      <c r="Q378" s="204">
        <v>0</v>
      </c>
      <c r="R378" s="204">
        <f>Q378*H378</f>
        <v>0</v>
      </c>
      <c r="S378" s="204">
        <v>0</v>
      </c>
      <c r="T378" s="205">
        <f>S378*H378</f>
        <v>0</v>
      </c>
      <c r="U378" s="36"/>
      <c r="V378" s="36"/>
      <c r="W378" s="36"/>
      <c r="X378" s="36"/>
      <c r="Y378" s="36"/>
      <c r="Z378" s="36"/>
      <c r="AA378" s="36"/>
      <c r="AB378" s="36"/>
      <c r="AC378" s="36"/>
      <c r="AD378" s="36"/>
      <c r="AE378" s="36"/>
      <c r="AR378" s="206" t="s">
        <v>269</v>
      </c>
      <c r="AT378" s="206" t="s">
        <v>328</v>
      </c>
      <c r="AU378" s="206" t="s">
        <v>81</v>
      </c>
      <c r="AY378" s="19" t="s">
        <v>212</v>
      </c>
      <c r="BE378" s="207">
        <f>IF(N378="základní",J378,0)</f>
        <v>0</v>
      </c>
      <c r="BF378" s="207">
        <f>IF(N378="snížená",J378,0)</f>
        <v>0</v>
      </c>
      <c r="BG378" s="207">
        <f>IF(N378="zákl. přenesená",J378,0)</f>
        <v>0</v>
      </c>
      <c r="BH378" s="207">
        <f>IF(N378="sníž. přenesená",J378,0)</f>
        <v>0</v>
      </c>
      <c r="BI378" s="207">
        <f>IF(N378="nulová",J378,0)</f>
        <v>0</v>
      </c>
      <c r="BJ378" s="19" t="s">
        <v>79</v>
      </c>
      <c r="BK378" s="207">
        <f>ROUND(I378*H378,2)</f>
        <v>0</v>
      </c>
      <c r="BL378" s="19" t="s">
        <v>93</v>
      </c>
      <c r="BM378" s="206" t="s">
        <v>1312</v>
      </c>
    </row>
    <row r="379" spans="1:65" s="13" customFormat="1" ht="11.25">
      <c r="B379" s="212"/>
      <c r="C379" s="213"/>
      <c r="D379" s="208" t="s">
        <v>222</v>
      </c>
      <c r="E379" s="214" t="s">
        <v>21</v>
      </c>
      <c r="F379" s="215" t="s">
        <v>3091</v>
      </c>
      <c r="G379" s="213"/>
      <c r="H379" s="214" t="s">
        <v>21</v>
      </c>
      <c r="I379" s="216"/>
      <c r="J379" s="213"/>
      <c r="K379" s="213"/>
      <c r="L379" s="217"/>
      <c r="M379" s="218"/>
      <c r="N379" s="219"/>
      <c r="O379" s="219"/>
      <c r="P379" s="219"/>
      <c r="Q379" s="219"/>
      <c r="R379" s="219"/>
      <c r="S379" s="219"/>
      <c r="T379" s="220"/>
      <c r="AT379" s="221" t="s">
        <v>222</v>
      </c>
      <c r="AU379" s="221" t="s">
        <v>81</v>
      </c>
      <c r="AV379" s="13" t="s">
        <v>79</v>
      </c>
      <c r="AW379" s="13" t="s">
        <v>34</v>
      </c>
      <c r="AX379" s="13" t="s">
        <v>73</v>
      </c>
      <c r="AY379" s="221" t="s">
        <v>212</v>
      </c>
    </row>
    <row r="380" spans="1:65" s="13" customFormat="1" ht="11.25">
      <c r="B380" s="212"/>
      <c r="C380" s="213"/>
      <c r="D380" s="208" t="s">
        <v>222</v>
      </c>
      <c r="E380" s="214" t="s">
        <v>21</v>
      </c>
      <c r="F380" s="215" t="s">
        <v>3092</v>
      </c>
      <c r="G380" s="213"/>
      <c r="H380" s="214" t="s">
        <v>21</v>
      </c>
      <c r="I380" s="216"/>
      <c r="J380" s="213"/>
      <c r="K380" s="213"/>
      <c r="L380" s="217"/>
      <c r="M380" s="218"/>
      <c r="N380" s="219"/>
      <c r="O380" s="219"/>
      <c r="P380" s="219"/>
      <c r="Q380" s="219"/>
      <c r="R380" s="219"/>
      <c r="S380" s="219"/>
      <c r="T380" s="220"/>
      <c r="AT380" s="221" t="s">
        <v>222</v>
      </c>
      <c r="AU380" s="221" t="s">
        <v>81</v>
      </c>
      <c r="AV380" s="13" t="s">
        <v>79</v>
      </c>
      <c r="AW380" s="13" t="s">
        <v>34</v>
      </c>
      <c r="AX380" s="13" t="s">
        <v>73</v>
      </c>
      <c r="AY380" s="221" t="s">
        <v>212</v>
      </c>
    </row>
    <row r="381" spans="1:65" s="13" customFormat="1" ht="11.25">
      <c r="B381" s="212"/>
      <c r="C381" s="213"/>
      <c r="D381" s="208" t="s">
        <v>222</v>
      </c>
      <c r="E381" s="214" t="s">
        <v>21</v>
      </c>
      <c r="F381" s="215" t="s">
        <v>3093</v>
      </c>
      <c r="G381" s="213"/>
      <c r="H381" s="214" t="s">
        <v>21</v>
      </c>
      <c r="I381" s="216"/>
      <c r="J381" s="213"/>
      <c r="K381" s="213"/>
      <c r="L381" s="217"/>
      <c r="M381" s="218"/>
      <c r="N381" s="219"/>
      <c r="O381" s="219"/>
      <c r="P381" s="219"/>
      <c r="Q381" s="219"/>
      <c r="R381" s="219"/>
      <c r="S381" s="219"/>
      <c r="T381" s="220"/>
      <c r="AT381" s="221" t="s">
        <v>222</v>
      </c>
      <c r="AU381" s="221" t="s">
        <v>81</v>
      </c>
      <c r="AV381" s="13" t="s">
        <v>79</v>
      </c>
      <c r="AW381" s="13" t="s">
        <v>34</v>
      </c>
      <c r="AX381" s="13" t="s">
        <v>73</v>
      </c>
      <c r="AY381" s="221" t="s">
        <v>212</v>
      </c>
    </row>
    <row r="382" spans="1:65" s="13" customFormat="1" ht="11.25">
      <c r="B382" s="212"/>
      <c r="C382" s="213"/>
      <c r="D382" s="208" t="s">
        <v>222</v>
      </c>
      <c r="E382" s="214" t="s">
        <v>21</v>
      </c>
      <c r="F382" s="215" t="s">
        <v>3094</v>
      </c>
      <c r="G382" s="213"/>
      <c r="H382" s="214" t="s">
        <v>21</v>
      </c>
      <c r="I382" s="216"/>
      <c r="J382" s="213"/>
      <c r="K382" s="213"/>
      <c r="L382" s="217"/>
      <c r="M382" s="218"/>
      <c r="N382" s="219"/>
      <c r="O382" s="219"/>
      <c r="P382" s="219"/>
      <c r="Q382" s="219"/>
      <c r="R382" s="219"/>
      <c r="S382" s="219"/>
      <c r="T382" s="220"/>
      <c r="AT382" s="221" t="s">
        <v>222</v>
      </c>
      <c r="AU382" s="221" t="s">
        <v>81</v>
      </c>
      <c r="AV382" s="13" t="s">
        <v>79</v>
      </c>
      <c r="AW382" s="13" t="s">
        <v>34</v>
      </c>
      <c r="AX382" s="13" t="s">
        <v>73</v>
      </c>
      <c r="AY382" s="221" t="s">
        <v>212</v>
      </c>
    </row>
    <row r="383" spans="1:65" s="14" customFormat="1" ht="11.25">
      <c r="B383" s="222"/>
      <c r="C383" s="223"/>
      <c r="D383" s="208" t="s">
        <v>222</v>
      </c>
      <c r="E383" s="224" t="s">
        <v>21</v>
      </c>
      <c r="F383" s="225" t="s">
        <v>3095</v>
      </c>
      <c r="G383" s="223"/>
      <c r="H383" s="226">
        <v>12</v>
      </c>
      <c r="I383" s="227"/>
      <c r="J383" s="223"/>
      <c r="K383" s="223"/>
      <c r="L383" s="228"/>
      <c r="M383" s="229"/>
      <c r="N383" s="230"/>
      <c r="O383" s="230"/>
      <c r="P383" s="230"/>
      <c r="Q383" s="230"/>
      <c r="R383" s="230"/>
      <c r="S383" s="230"/>
      <c r="T383" s="231"/>
      <c r="AT383" s="232" t="s">
        <v>222</v>
      </c>
      <c r="AU383" s="232" t="s">
        <v>81</v>
      </c>
      <c r="AV383" s="14" t="s">
        <v>81</v>
      </c>
      <c r="AW383" s="14" t="s">
        <v>34</v>
      </c>
      <c r="AX383" s="14" t="s">
        <v>73</v>
      </c>
      <c r="AY383" s="232" t="s">
        <v>212</v>
      </c>
    </row>
    <row r="384" spans="1:65" s="16" customFormat="1" ht="11.25">
      <c r="B384" s="244"/>
      <c r="C384" s="245"/>
      <c r="D384" s="208" t="s">
        <v>222</v>
      </c>
      <c r="E384" s="246" t="s">
        <v>21</v>
      </c>
      <c r="F384" s="247" t="s">
        <v>239</v>
      </c>
      <c r="G384" s="245"/>
      <c r="H384" s="248">
        <v>12</v>
      </c>
      <c r="I384" s="249"/>
      <c r="J384" s="245"/>
      <c r="K384" s="245"/>
      <c r="L384" s="250"/>
      <c r="M384" s="251"/>
      <c r="N384" s="252"/>
      <c r="O384" s="252"/>
      <c r="P384" s="252"/>
      <c r="Q384" s="252"/>
      <c r="R384" s="252"/>
      <c r="S384" s="252"/>
      <c r="T384" s="253"/>
      <c r="AT384" s="254" t="s">
        <v>222</v>
      </c>
      <c r="AU384" s="254" t="s">
        <v>81</v>
      </c>
      <c r="AV384" s="16" t="s">
        <v>93</v>
      </c>
      <c r="AW384" s="16" t="s">
        <v>34</v>
      </c>
      <c r="AX384" s="16" t="s">
        <v>79</v>
      </c>
      <c r="AY384" s="254" t="s">
        <v>212</v>
      </c>
    </row>
    <row r="385" spans="1:65" s="12" customFormat="1" ht="22.9" customHeight="1">
      <c r="B385" s="179"/>
      <c r="C385" s="180"/>
      <c r="D385" s="181" t="s">
        <v>72</v>
      </c>
      <c r="E385" s="193" t="s">
        <v>1243</v>
      </c>
      <c r="F385" s="193" t="s">
        <v>3096</v>
      </c>
      <c r="G385" s="180"/>
      <c r="H385" s="180"/>
      <c r="I385" s="183"/>
      <c r="J385" s="194">
        <f>BK385</f>
        <v>0</v>
      </c>
      <c r="K385" s="180"/>
      <c r="L385" s="185"/>
      <c r="M385" s="186"/>
      <c r="N385" s="187"/>
      <c r="O385" s="187"/>
      <c r="P385" s="188">
        <f>SUM(P386:P413)</f>
        <v>0</v>
      </c>
      <c r="Q385" s="187"/>
      <c r="R385" s="188">
        <f>SUM(R386:R413)</f>
        <v>0</v>
      </c>
      <c r="S385" s="187"/>
      <c r="T385" s="189">
        <f>SUM(T386:T413)</f>
        <v>0</v>
      </c>
      <c r="AR385" s="190" t="s">
        <v>79</v>
      </c>
      <c r="AT385" s="191" t="s">
        <v>72</v>
      </c>
      <c r="AU385" s="191" t="s">
        <v>79</v>
      </c>
      <c r="AY385" s="190" t="s">
        <v>212</v>
      </c>
      <c r="BK385" s="192">
        <f>SUM(BK386:BK413)</f>
        <v>0</v>
      </c>
    </row>
    <row r="386" spans="1:65" s="2" customFormat="1" ht="16.5" customHeight="1">
      <c r="A386" s="36"/>
      <c r="B386" s="37"/>
      <c r="C386" s="195" t="s">
        <v>809</v>
      </c>
      <c r="D386" s="195" t="s">
        <v>214</v>
      </c>
      <c r="E386" s="196" t="s">
        <v>3097</v>
      </c>
      <c r="F386" s="197" t="s">
        <v>3098</v>
      </c>
      <c r="G386" s="198" t="s">
        <v>306</v>
      </c>
      <c r="H386" s="199">
        <v>17.155999999999999</v>
      </c>
      <c r="I386" s="200"/>
      <c r="J386" s="201">
        <f>ROUND(I386*H386,2)</f>
        <v>0</v>
      </c>
      <c r="K386" s="197" t="s">
        <v>21</v>
      </c>
      <c r="L386" s="41"/>
      <c r="M386" s="202" t="s">
        <v>21</v>
      </c>
      <c r="N386" s="203" t="s">
        <v>44</v>
      </c>
      <c r="O386" s="66"/>
      <c r="P386" s="204">
        <f>O386*H386</f>
        <v>0</v>
      </c>
      <c r="Q386" s="204">
        <v>0</v>
      </c>
      <c r="R386" s="204">
        <f>Q386*H386</f>
        <v>0</v>
      </c>
      <c r="S386" s="204">
        <v>0</v>
      </c>
      <c r="T386" s="205">
        <f>S386*H386</f>
        <v>0</v>
      </c>
      <c r="U386" s="36"/>
      <c r="V386" s="36"/>
      <c r="W386" s="36"/>
      <c r="X386" s="36"/>
      <c r="Y386" s="36"/>
      <c r="Z386" s="36"/>
      <c r="AA386" s="36"/>
      <c r="AB386" s="36"/>
      <c r="AC386" s="36"/>
      <c r="AD386" s="36"/>
      <c r="AE386" s="36"/>
      <c r="AR386" s="206" t="s">
        <v>93</v>
      </c>
      <c r="AT386" s="206" t="s">
        <v>214</v>
      </c>
      <c r="AU386" s="206" t="s">
        <v>81</v>
      </c>
      <c r="AY386" s="19" t="s">
        <v>212</v>
      </c>
      <c r="BE386" s="207">
        <f>IF(N386="základní",J386,0)</f>
        <v>0</v>
      </c>
      <c r="BF386" s="207">
        <f>IF(N386="snížená",J386,0)</f>
        <v>0</v>
      </c>
      <c r="BG386" s="207">
        <f>IF(N386="zákl. přenesená",J386,0)</f>
        <v>0</v>
      </c>
      <c r="BH386" s="207">
        <f>IF(N386="sníž. přenesená",J386,0)</f>
        <v>0</v>
      </c>
      <c r="BI386" s="207">
        <f>IF(N386="nulová",J386,0)</f>
        <v>0</v>
      </c>
      <c r="BJ386" s="19" t="s">
        <v>79</v>
      </c>
      <c r="BK386" s="207">
        <f>ROUND(I386*H386,2)</f>
        <v>0</v>
      </c>
      <c r="BL386" s="19" t="s">
        <v>93</v>
      </c>
      <c r="BM386" s="206" t="s">
        <v>1326</v>
      </c>
    </row>
    <row r="387" spans="1:65" s="13" customFormat="1" ht="11.25">
      <c r="B387" s="212"/>
      <c r="C387" s="213"/>
      <c r="D387" s="208" t="s">
        <v>222</v>
      </c>
      <c r="E387" s="214" t="s">
        <v>21</v>
      </c>
      <c r="F387" s="215" t="s">
        <v>3099</v>
      </c>
      <c r="G387" s="213"/>
      <c r="H387" s="214" t="s">
        <v>21</v>
      </c>
      <c r="I387" s="216"/>
      <c r="J387" s="213"/>
      <c r="K387" s="213"/>
      <c r="L387" s="217"/>
      <c r="M387" s="218"/>
      <c r="N387" s="219"/>
      <c r="O387" s="219"/>
      <c r="P387" s="219"/>
      <c r="Q387" s="219"/>
      <c r="R387" s="219"/>
      <c r="S387" s="219"/>
      <c r="T387" s="220"/>
      <c r="AT387" s="221" t="s">
        <v>222</v>
      </c>
      <c r="AU387" s="221" t="s">
        <v>81</v>
      </c>
      <c r="AV387" s="13" t="s">
        <v>79</v>
      </c>
      <c r="AW387" s="13" t="s">
        <v>34</v>
      </c>
      <c r="AX387" s="13" t="s">
        <v>73</v>
      </c>
      <c r="AY387" s="221" t="s">
        <v>212</v>
      </c>
    </row>
    <row r="388" spans="1:65" s="14" customFormat="1" ht="11.25">
      <c r="B388" s="222"/>
      <c r="C388" s="223"/>
      <c r="D388" s="208" t="s">
        <v>222</v>
      </c>
      <c r="E388" s="224" t="s">
        <v>21</v>
      </c>
      <c r="F388" s="225" t="s">
        <v>3100</v>
      </c>
      <c r="G388" s="223"/>
      <c r="H388" s="226">
        <v>17.155999999999999</v>
      </c>
      <c r="I388" s="227"/>
      <c r="J388" s="223"/>
      <c r="K388" s="223"/>
      <c r="L388" s="228"/>
      <c r="M388" s="229"/>
      <c r="N388" s="230"/>
      <c r="O388" s="230"/>
      <c r="P388" s="230"/>
      <c r="Q388" s="230"/>
      <c r="R388" s="230"/>
      <c r="S388" s="230"/>
      <c r="T388" s="231"/>
      <c r="AT388" s="232" t="s">
        <v>222</v>
      </c>
      <c r="AU388" s="232" t="s">
        <v>81</v>
      </c>
      <c r="AV388" s="14" t="s">
        <v>81</v>
      </c>
      <c r="AW388" s="14" t="s">
        <v>34</v>
      </c>
      <c r="AX388" s="14" t="s">
        <v>73</v>
      </c>
      <c r="AY388" s="232" t="s">
        <v>212</v>
      </c>
    </row>
    <row r="389" spans="1:65" s="16" customFormat="1" ht="11.25">
      <c r="B389" s="244"/>
      <c r="C389" s="245"/>
      <c r="D389" s="208" t="s">
        <v>222</v>
      </c>
      <c r="E389" s="246" t="s">
        <v>21</v>
      </c>
      <c r="F389" s="247" t="s">
        <v>239</v>
      </c>
      <c r="G389" s="245"/>
      <c r="H389" s="248">
        <v>17.155999999999999</v>
      </c>
      <c r="I389" s="249"/>
      <c r="J389" s="245"/>
      <c r="K389" s="245"/>
      <c r="L389" s="250"/>
      <c r="M389" s="251"/>
      <c r="N389" s="252"/>
      <c r="O389" s="252"/>
      <c r="P389" s="252"/>
      <c r="Q389" s="252"/>
      <c r="R389" s="252"/>
      <c r="S389" s="252"/>
      <c r="T389" s="253"/>
      <c r="AT389" s="254" t="s">
        <v>222</v>
      </c>
      <c r="AU389" s="254" t="s">
        <v>81</v>
      </c>
      <c r="AV389" s="16" t="s">
        <v>93</v>
      </c>
      <c r="AW389" s="16" t="s">
        <v>34</v>
      </c>
      <c r="AX389" s="16" t="s">
        <v>79</v>
      </c>
      <c r="AY389" s="254" t="s">
        <v>212</v>
      </c>
    </row>
    <row r="390" spans="1:65" s="2" customFormat="1" ht="16.5" customHeight="1">
      <c r="A390" s="36"/>
      <c r="B390" s="37"/>
      <c r="C390" s="195" t="s">
        <v>814</v>
      </c>
      <c r="D390" s="195" t="s">
        <v>214</v>
      </c>
      <c r="E390" s="196" t="s">
        <v>3101</v>
      </c>
      <c r="F390" s="197" t="s">
        <v>3102</v>
      </c>
      <c r="G390" s="198" t="s">
        <v>306</v>
      </c>
      <c r="H390" s="199">
        <v>240.184</v>
      </c>
      <c r="I390" s="200"/>
      <c r="J390" s="201">
        <f>ROUND(I390*H390,2)</f>
        <v>0</v>
      </c>
      <c r="K390" s="197" t="s">
        <v>21</v>
      </c>
      <c r="L390" s="41"/>
      <c r="M390" s="202" t="s">
        <v>21</v>
      </c>
      <c r="N390" s="203" t="s">
        <v>44</v>
      </c>
      <c r="O390" s="66"/>
      <c r="P390" s="204">
        <f>O390*H390</f>
        <v>0</v>
      </c>
      <c r="Q390" s="204">
        <v>0</v>
      </c>
      <c r="R390" s="204">
        <f>Q390*H390</f>
        <v>0</v>
      </c>
      <c r="S390" s="204">
        <v>0</v>
      </c>
      <c r="T390" s="205">
        <f>S390*H390</f>
        <v>0</v>
      </c>
      <c r="U390" s="36"/>
      <c r="V390" s="36"/>
      <c r="W390" s="36"/>
      <c r="X390" s="36"/>
      <c r="Y390" s="36"/>
      <c r="Z390" s="36"/>
      <c r="AA390" s="36"/>
      <c r="AB390" s="36"/>
      <c r="AC390" s="36"/>
      <c r="AD390" s="36"/>
      <c r="AE390" s="36"/>
      <c r="AR390" s="206" t="s">
        <v>93</v>
      </c>
      <c r="AT390" s="206" t="s">
        <v>214</v>
      </c>
      <c r="AU390" s="206" t="s">
        <v>81</v>
      </c>
      <c r="AY390" s="19" t="s">
        <v>212</v>
      </c>
      <c r="BE390" s="207">
        <f>IF(N390="základní",J390,0)</f>
        <v>0</v>
      </c>
      <c r="BF390" s="207">
        <f>IF(N390="snížená",J390,0)</f>
        <v>0</v>
      </c>
      <c r="BG390" s="207">
        <f>IF(N390="zákl. přenesená",J390,0)</f>
        <v>0</v>
      </c>
      <c r="BH390" s="207">
        <f>IF(N390="sníž. přenesená",J390,0)</f>
        <v>0</v>
      </c>
      <c r="BI390" s="207">
        <f>IF(N390="nulová",J390,0)</f>
        <v>0</v>
      </c>
      <c r="BJ390" s="19" t="s">
        <v>79</v>
      </c>
      <c r="BK390" s="207">
        <f>ROUND(I390*H390,2)</f>
        <v>0</v>
      </c>
      <c r="BL390" s="19" t="s">
        <v>93</v>
      </c>
      <c r="BM390" s="206" t="s">
        <v>1332</v>
      </c>
    </row>
    <row r="391" spans="1:65" s="13" customFormat="1" ht="11.25">
      <c r="B391" s="212"/>
      <c r="C391" s="213"/>
      <c r="D391" s="208" t="s">
        <v>222</v>
      </c>
      <c r="E391" s="214" t="s">
        <v>21</v>
      </c>
      <c r="F391" s="215" t="s">
        <v>3103</v>
      </c>
      <c r="G391" s="213"/>
      <c r="H391" s="214" t="s">
        <v>21</v>
      </c>
      <c r="I391" s="216"/>
      <c r="J391" s="213"/>
      <c r="K391" s="213"/>
      <c r="L391" s="217"/>
      <c r="M391" s="218"/>
      <c r="N391" s="219"/>
      <c r="O391" s="219"/>
      <c r="P391" s="219"/>
      <c r="Q391" s="219"/>
      <c r="R391" s="219"/>
      <c r="S391" s="219"/>
      <c r="T391" s="220"/>
      <c r="AT391" s="221" t="s">
        <v>222</v>
      </c>
      <c r="AU391" s="221" t="s">
        <v>81</v>
      </c>
      <c r="AV391" s="13" t="s">
        <v>79</v>
      </c>
      <c r="AW391" s="13" t="s">
        <v>34</v>
      </c>
      <c r="AX391" s="13" t="s">
        <v>73</v>
      </c>
      <c r="AY391" s="221" t="s">
        <v>212</v>
      </c>
    </row>
    <row r="392" spans="1:65" s="14" customFormat="1" ht="11.25">
      <c r="B392" s="222"/>
      <c r="C392" s="223"/>
      <c r="D392" s="208" t="s">
        <v>222</v>
      </c>
      <c r="E392" s="224" t="s">
        <v>21</v>
      </c>
      <c r="F392" s="225" t="s">
        <v>3104</v>
      </c>
      <c r="G392" s="223"/>
      <c r="H392" s="226">
        <v>240.184</v>
      </c>
      <c r="I392" s="227"/>
      <c r="J392" s="223"/>
      <c r="K392" s="223"/>
      <c r="L392" s="228"/>
      <c r="M392" s="229"/>
      <c r="N392" s="230"/>
      <c r="O392" s="230"/>
      <c r="P392" s="230"/>
      <c r="Q392" s="230"/>
      <c r="R392" s="230"/>
      <c r="S392" s="230"/>
      <c r="T392" s="231"/>
      <c r="AT392" s="232" t="s">
        <v>222</v>
      </c>
      <c r="AU392" s="232" t="s">
        <v>81</v>
      </c>
      <c r="AV392" s="14" t="s">
        <v>81</v>
      </c>
      <c r="AW392" s="14" t="s">
        <v>34</v>
      </c>
      <c r="AX392" s="14" t="s">
        <v>73</v>
      </c>
      <c r="AY392" s="232" t="s">
        <v>212</v>
      </c>
    </row>
    <row r="393" spans="1:65" s="16" customFormat="1" ht="11.25">
      <c r="B393" s="244"/>
      <c r="C393" s="245"/>
      <c r="D393" s="208" t="s">
        <v>222</v>
      </c>
      <c r="E393" s="246" t="s">
        <v>21</v>
      </c>
      <c r="F393" s="247" t="s">
        <v>239</v>
      </c>
      <c r="G393" s="245"/>
      <c r="H393" s="248">
        <v>240.184</v>
      </c>
      <c r="I393" s="249"/>
      <c r="J393" s="245"/>
      <c r="K393" s="245"/>
      <c r="L393" s="250"/>
      <c r="M393" s="251"/>
      <c r="N393" s="252"/>
      <c r="O393" s="252"/>
      <c r="P393" s="252"/>
      <c r="Q393" s="252"/>
      <c r="R393" s="252"/>
      <c r="S393" s="252"/>
      <c r="T393" s="253"/>
      <c r="AT393" s="254" t="s">
        <v>222</v>
      </c>
      <c r="AU393" s="254" t="s">
        <v>81</v>
      </c>
      <c r="AV393" s="16" t="s">
        <v>93</v>
      </c>
      <c r="AW393" s="16" t="s">
        <v>34</v>
      </c>
      <c r="AX393" s="16" t="s">
        <v>79</v>
      </c>
      <c r="AY393" s="254" t="s">
        <v>212</v>
      </c>
    </row>
    <row r="394" spans="1:65" s="2" customFormat="1" ht="16.5" customHeight="1">
      <c r="A394" s="36"/>
      <c r="B394" s="37"/>
      <c r="C394" s="195" t="s">
        <v>822</v>
      </c>
      <c r="D394" s="195" t="s">
        <v>214</v>
      </c>
      <c r="E394" s="196" t="s">
        <v>3105</v>
      </c>
      <c r="F394" s="197" t="s">
        <v>3106</v>
      </c>
      <c r="G394" s="198" t="s">
        <v>306</v>
      </c>
      <c r="H394" s="199">
        <v>134.65</v>
      </c>
      <c r="I394" s="200"/>
      <c r="J394" s="201">
        <f>ROUND(I394*H394,2)</f>
        <v>0</v>
      </c>
      <c r="K394" s="197" t="s">
        <v>21</v>
      </c>
      <c r="L394" s="41"/>
      <c r="M394" s="202" t="s">
        <v>21</v>
      </c>
      <c r="N394" s="203" t="s">
        <v>44</v>
      </c>
      <c r="O394" s="66"/>
      <c r="P394" s="204">
        <f>O394*H394</f>
        <v>0</v>
      </c>
      <c r="Q394" s="204">
        <v>0</v>
      </c>
      <c r="R394" s="204">
        <f>Q394*H394</f>
        <v>0</v>
      </c>
      <c r="S394" s="204">
        <v>0</v>
      </c>
      <c r="T394" s="205">
        <f>S394*H394</f>
        <v>0</v>
      </c>
      <c r="U394" s="36"/>
      <c r="V394" s="36"/>
      <c r="W394" s="36"/>
      <c r="X394" s="36"/>
      <c r="Y394" s="36"/>
      <c r="Z394" s="36"/>
      <c r="AA394" s="36"/>
      <c r="AB394" s="36"/>
      <c r="AC394" s="36"/>
      <c r="AD394" s="36"/>
      <c r="AE394" s="36"/>
      <c r="AR394" s="206" t="s">
        <v>93</v>
      </c>
      <c r="AT394" s="206" t="s">
        <v>214</v>
      </c>
      <c r="AU394" s="206" t="s">
        <v>81</v>
      </c>
      <c r="AY394" s="19" t="s">
        <v>212</v>
      </c>
      <c r="BE394" s="207">
        <f>IF(N394="základní",J394,0)</f>
        <v>0</v>
      </c>
      <c r="BF394" s="207">
        <f>IF(N394="snížená",J394,0)</f>
        <v>0</v>
      </c>
      <c r="BG394" s="207">
        <f>IF(N394="zákl. přenesená",J394,0)</f>
        <v>0</v>
      </c>
      <c r="BH394" s="207">
        <f>IF(N394="sníž. přenesená",J394,0)</f>
        <v>0</v>
      </c>
      <c r="BI394" s="207">
        <f>IF(N394="nulová",J394,0)</f>
        <v>0</v>
      </c>
      <c r="BJ394" s="19" t="s">
        <v>79</v>
      </c>
      <c r="BK394" s="207">
        <f>ROUND(I394*H394,2)</f>
        <v>0</v>
      </c>
      <c r="BL394" s="19" t="s">
        <v>93</v>
      </c>
      <c r="BM394" s="206" t="s">
        <v>1342</v>
      </c>
    </row>
    <row r="395" spans="1:65" s="13" customFormat="1" ht="11.25">
      <c r="B395" s="212"/>
      <c r="C395" s="213"/>
      <c r="D395" s="208" t="s">
        <v>222</v>
      </c>
      <c r="E395" s="214" t="s">
        <v>21</v>
      </c>
      <c r="F395" s="215" t="s">
        <v>3107</v>
      </c>
      <c r="G395" s="213"/>
      <c r="H395" s="214" t="s">
        <v>21</v>
      </c>
      <c r="I395" s="216"/>
      <c r="J395" s="213"/>
      <c r="K395" s="213"/>
      <c r="L395" s="217"/>
      <c r="M395" s="218"/>
      <c r="N395" s="219"/>
      <c r="O395" s="219"/>
      <c r="P395" s="219"/>
      <c r="Q395" s="219"/>
      <c r="R395" s="219"/>
      <c r="S395" s="219"/>
      <c r="T395" s="220"/>
      <c r="AT395" s="221" t="s">
        <v>222</v>
      </c>
      <c r="AU395" s="221" t="s">
        <v>81</v>
      </c>
      <c r="AV395" s="13" t="s">
        <v>79</v>
      </c>
      <c r="AW395" s="13" t="s">
        <v>34</v>
      </c>
      <c r="AX395" s="13" t="s">
        <v>73</v>
      </c>
      <c r="AY395" s="221" t="s">
        <v>212</v>
      </c>
    </row>
    <row r="396" spans="1:65" s="14" customFormat="1" ht="11.25">
      <c r="B396" s="222"/>
      <c r="C396" s="223"/>
      <c r="D396" s="208" t="s">
        <v>222</v>
      </c>
      <c r="E396" s="224" t="s">
        <v>21</v>
      </c>
      <c r="F396" s="225" t="s">
        <v>3108</v>
      </c>
      <c r="G396" s="223"/>
      <c r="H396" s="226">
        <v>134.65</v>
      </c>
      <c r="I396" s="227"/>
      <c r="J396" s="223"/>
      <c r="K396" s="223"/>
      <c r="L396" s="228"/>
      <c r="M396" s="229"/>
      <c r="N396" s="230"/>
      <c r="O396" s="230"/>
      <c r="P396" s="230"/>
      <c r="Q396" s="230"/>
      <c r="R396" s="230"/>
      <c r="S396" s="230"/>
      <c r="T396" s="231"/>
      <c r="AT396" s="232" t="s">
        <v>222</v>
      </c>
      <c r="AU396" s="232" t="s">
        <v>81</v>
      </c>
      <c r="AV396" s="14" t="s">
        <v>81</v>
      </c>
      <c r="AW396" s="14" t="s">
        <v>34</v>
      </c>
      <c r="AX396" s="14" t="s">
        <v>73</v>
      </c>
      <c r="AY396" s="232" t="s">
        <v>212</v>
      </c>
    </row>
    <row r="397" spans="1:65" s="16" customFormat="1" ht="11.25">
      <c r="B397" s="244"/>
      <c r="C397" s="245"/>
      <c r="D397" s="208" t="s">
        <v>222</v>
      </c>
      <c r="E397" s="246" t="s">
        <v>21</v>
      </c>
      <c r="F397" s="247" t="s">
        <v>239</v>
      </c>
      <c r="G397" s="245"/>
      <c r="H397" s="248">
        <v>134.65</v>
      </c>
      <c r="I397" s="249"/>
      <c r="J397" s="245"/>
      <c r="K397" s="245"/>
      <c r="L397" s="250"/>
      <c r="M397" s="251"/>
      <c r="N397" s="252"/>
      <c r="O397" s="252"/>
      <c r="P397" s="252"/>
      <c r="Q397" s="252"/>
      <c r="R397" s="252"/>
      <c r="S397" s="252"/>
      <c r="T397" s="253"/>
      <c r="AT397" s="254" t="s">
        <v>222</v>
      </c>
      <c r="AU397" s="254" t="s">
        <v>81</v>
      </c>
      <c r="AV397" s="16" t="s">
        <v>93</v>
      </c>
      <c r="AW397" s="16" t="s">
        <v>34</v>
      </c>
      <c r="AX397" s="16" t="s">
        <v>79</v>
      </c>
      <c r="AY397" s="254" t="s">
        <v>212</v>
      </c>
    </row>
    <row r="398" spans="1:65" s="2" customFormat="1" ht="16.5" customHeight="1">
      <c r="A398" s="36"/>
      <c r="B398" s="37"/>
      <c r="C398" s="195" t="s">
        <v>827</v>
      </c>
      <c r="D398" s="195" t="s">
        <v>214</v>
      </c>
      <c r="E398" s="196" t="s">
        <v>3109</v>
      </c>
      <c r="F398" s="197" t="s">
        <v>3110</v>
      </c>
      <c r="G398" s="198" t="s">
        <v>306</v>
      </c>
      <c r="H398" s="199">
        <v>134.37299999999999</v>
      </c>
      <c r="I398" s="200"/>
      <c r="J398" s="201">
        <f>ROUND(I398*H398,2)</f>
        <v>0</v>
      </c>
      <c r="K398" s="197" t="s">
        <v>21</v>
      </c>
      <c r="L398" s="41"/>
      <c r="M398" s="202" t="s">
        <v>21</v>
      </c>
      <c r="N398" s="203" t="s">
        <v>44</v>
      </c>
      <c r="O398" s="66"/>
      <c r="P398" s="204">
        <f>O398*H398</f>
        <v>0</v>
      </c>
      <c r="Q398" s="204">
        <v>0</v>
      </c>
      <c r="R398" s="204">
        <f>Q398*H398</f>
        <v>0</v>
      </c>
      <c r="S398" s="204">
        <v>0</v>
      </c>
      <c r="T398" s="205">
        <f>S398*H398</f>
        <v>0</v>
      </c>
      <c r="U398" s="36"/>
      <c r="V398" s="36"/>
      <c r="W398" s="36"/>
      <c r="X398" s="36"/>
      <c r="Y398" s="36"/>
      <c r="Z398" s="36"/>
      <c r="AA398" s="36"/>
      <c r="AB398" s="36"/>
      <c r="AC398" s="36"/>
      <c r="AD398" s="36"/>
      <c r="AE398" s="36"/>
      <c r="AR398" s="206" t="s">
        <v>93</v>
      </c>
      <c r="AT398" s="206" t="s">
        <v>214</v>
      </c>
      <c r="AU398" s="206" t="s">
        <v>81</v>
      </c>
      <c r="AY398" s="19" t="s">
        <v>212</v>
      </c>
      <c r="BE398" s="207">
        <f>IF(N398="základní",J398,0)</f>
        <v>0</v>
      </c>
      <c r="BF398" s="207">
        <f>IF(N398="snížená",J398,0)</f>
        <v>0</v>
      </c>
      <c r="BG398" s="207">
        <f>IF(N398="zákl. přenesená",J398,0)</f>
        <v>0</v>
      </c>
      <c r="BH398" s="207">
        <f>IF(N398="sníž. přenesená",J398,0)</f>
        <v>0</v>
      </c>
      <c r="BI398" s="207">
        <f>IF(N398="nulová",J398,0)</f>
        <v>0</v>
      </c>
      <c r="BJ398" s="19" t="s">
        <v>79</v>
      </c>
      <c r="BK398" s="207">
        <f>ROUND(I398*H398,2)</f>
        <v>0</v>
      </c>
      <c r="BL398" s="19" t="s">
        <v>93</v>
      </c>
      <c r="BM398" s="206" t="s">
        <v>1352</v>
      </c>
    </row>
    <row r="399" spans="1:65" s="13" customFormat="1" ht="11.25">
      <c r="B399" s="212"/>
      <c r="C399" s="213"/>
      <c r="D399" s="208" t="s">
        <v>222</v>
      </c>
      <c r="E399" s="214" t="s">
        <v>21</v>
      </c>
      <c r="F399" s="215" t="s">
        <v>3111</v>
      </c>
      <c r="G399" s="213"/>
      <c r="H399" s="214" t="s">
        <v>21</v>
      </c>
      <c r="I399" s="216"/>
      <c r="J399" s="213"/>
      <c r="K399" s="213"/>
      <c r="L399" s="217"/>
      <c r="M399" s="218"/>
      <c r="N399" s="219"/>
      <c r="O399" s="219"/>
      <c r="P399" s="219"/>
      <c r="Q399" s="219"/>
      <c r="R399" s="219"/>
      <c r="S399" s="219"/>
      <c r="T399" s="220"/>
      <c r="AT399" s="221" t="s">
        <v>222</v>
      </c>
      <c r="AU399" s="221" t="s">
        <v>81</v>
      </c>
      <c r="AV399" s="13" t="s">
        <v>79</v>
      </c>
      <c r="AW399" s="13" t="s">
        <v>34</v>
      </c>
      <c r="AX399" s="13" t="s">
        <v>73</v>
      </c>
      <c r="AY399" s="221" t="s">
        <v>212</v>
      </c>
    </row>
    <row r="400" spans="1:65" s="14" customFormat="1" ht="11.25">
      <c r="B400" s="222"/>
      <c r="C400" s="223"/>
      <c r="D400" s="208" t="s">
        <v>222</v>
      </c>
      <c r="E400" s="224" t="s">
        <v>21</v>
      </c>
      <c r="F400" s="225" t="s">
        <v>3112</v>
      </c>
      <c r="G400" s="223"/>
      <c r="H400" s="226">
        <v>134.37299999999999</v>
      </c>
      <c r="I400" s="227"/>
      <c r="J400" s="223"/>
      <c r="K400" s="223"/>
      <c r="L400" s="228"/>
      <c r="M400" s="229"/>
      <c r="N400" s="230"/>
      <c r="O400" s="230"/>
      <c r="P400" s="230"/>
      <c r="Q400" s="230"/>
      <c r="R400" s="230"/>
      <c r="S400" s="230"/>
      <c r="T400" s="231"/>
      <c r="AT400" s="232" t="s">
        <v>222</v>
      </c>
      <c r="AU400" s="232" t="s">
        <v>81</v>
      </c>
      <c r="AV400" s="14" t="s">
        <v>81</v>
      </c>
      <c r="AW400" s="14" t="s">
        <v>34</v>
      </c>
      <c r="AX400" s="14" t="s">
        <v>73</v>
      </c>
      <c r="AY400" s="232" t="s">
        <v>212</v>
      </c>
    </row>
    <row r="401" spans="1:65" s="16" customFormat="1" ht="11.25">
      <c r="B401" s="244"/>
      <c r="C401" s="245"/>
      <c r="D401" s="208" t="s">
        <v>222</v>
      </c>
      <c r="E401" s="246" t="s">
        <v>21</v>
      </c>
      <c r="F401" s="247" t="s">
        <v>239</v>
      </c>
      <c r="G401" s="245"/>
      <c r="H401" s="248">
        <v>134.37299999999999</v>
      </c>
      <c r="I401" s="249"/>
      <c r="J401" s="245"/>
      <c r="K401" s="245"/>
      <c r="L401" s="250"/>
      <c r="M401" s="251"/>
      <c r="N401" s="252"/>
      <c r="O401" s="252"/>
      <c r="P401" s="252"/>
      <c r="Q401" s="252"/>
      <c r="R401" s="252"/>
      <c r="S401" s="252"/>
      <c r="T401" s="253"/>
      <c r="AT401" s="254" t="s">
        <v>222</v>
      </c>
      <c r="AU401" s="254" t="s">
        <v>81</v>
      </c>
      <c r="AV401" s="16" t="s">
        <v>93</v>
      </c>
      <c r="AW401" s="16" t="s">
        <v>34</v>
      </c>
      <c r="AX401" s="16" t="s">
        <v>79</v>
      </c>
      <c r="AY401" s="254" t="s">
        <v>212</v>
      </c>
    </row>
    <row r="402" spans="1:65" s="2" customFormat="1" ht="16.5" customHeight="1">
      <c r="A402" s="36"/>
      <c r="B402" s="37"/>
      <c r="C402" s="195" t="s">
        <v>833</v>
      </c>
      <c r="D402" s="195" t="s">
        <v>214</v>
      </c>
      <c r="E402" s="196" t="s">
        <v>3109</v>
      </c>
      <c r="F402" s="197" t="s">
        <v>3110</v>
      </c>
      <c r="G402" s="198" t="s">
        <v>306</v>
      </c>
      <c r="H402" s="199">
        <v>1.1080000000000001</v>
      </c>
      <c r="I402" s="200"/>
      <c r="J402" s="201">
        <f>ROUND(I402*H402,2)</f>
        <v>0</v>
      </c>
      <c r="K402" s="197" t="s">
        <v>21</v>
      </c>
      <c r="L402" s="41"/>
      <c r="M402" s="202" t="s">
        <v>21</v>
      </c>
      <c r="N402" s="203" t="s">
        <v>44</v>
      </c>
      <c r="O402" s="66"/>
      <c r="P402" s="204">
        <f>O402*H402</f>
        <v>0</v>
      </c>
      <c r="Q402" s="204">
        <v>0</v>
      </c>
      <c r="R402" s="204">
        <f>Q402*H402</f>
        <v>0</v>
      </c>
      <c r="S402" s="204">
        <v>0</v>
      </c>
      <c r="T402" s="205">
        <f>S402*H402</f>
        <v>0</v>
      </c>
      <c r="U402" s="36"/>
      <c r="V402" s="36"/>
      <c r="W402" s="36"/>
      <c r="X402" s="36"/>
      <c r="Y402" s="36"/>
      <c r="Z402" s="36"/>
      <c r="AA402" s="36"/>
      <c r="AB402" s="36"/>
      <c r="AC402" s="36"/>
      <c r="AD402" s="36"/>
      <c r="AE402" s="36"/>
      <c r="AR402" s="206" t="s">
        <v>93</v>
      </c>
      <c r="AT402" s="206" t="s">
        <v>214</v>
      </c>
      <c r="AU402" s="206" t="s">
        <v>81</v>
      </c>
      <c r="AY402" s="19" t="s">
        <v>212</v>
      </c>
      <c r="BE402" s="207">
        <f>IF(N402="základní",J402,0)</f>
        <v>0</v>
      </c>
      <c r="BF402" s="207">
        <f>IF(N402="snížená",J402,0)</f>
        <v>0</v>
      </c>
      <c r="BG402" s="207">
        <f>IF(N402="zákl. přenesená",J402,0)</f>
        <v>0</v>
      </c>
      <c r="BH402" s="207">
        <f>IF(N402="sníž. přenesená",J402,0)</f>
        <v>0</v>
      </c>
      <c r="BI402" s="207">
        <f>IF(N402="nulová",J402,0)</f>
        <v>0</v>
      </c>
      <c r="BJ402" s="19" t="s">
        <v>79</v>
      </c>
      <c r="BK402" s="207">
        <f>ROUND(I402*H402,2)</f>
        <v>0</v>
      </c>
      <c r="BL402" s="19" t="s">
        <v>93</v>
      </c>
      <c r="BM402" s="206" t="s">
        <v>1363</v>
      </c>
    </row>
    <row r="403" spans="1:65" s="13" customFormat="1" ht="11.25">
      <c r="B403" s="212"/>
      <c r="C403" s="213"/>
      <c r="D403" s="208" t="s">
        <v>222</v>
      </c>
      <c r="E403" s="214" t="s">
        <v>21</v>
      </c>
      <c r="F403" s="215" t="s">
        <v>3113</v>
      </c>
      <c r="G403" s="213"/>
      <c r="H403" s="214" t="s">
        <v>21</v>
      </c>
      <c r="I403" s="216"/>
      <c r="J403" s="213"/>
      <c r="K403" s="213"/>
      <c r="L403" s="217"/>
      <c r="M403" s="218"/>
      <c r="N403" s="219"/>
      <c r="O403" s="219"/>
      <c r="P403" s="219"/>
      <c r="Q403" s="219"/>
      <c r="R403" s="219"/>
      <c r="S403" s="219"/>
      <c r="T403" s="220"/>
      <c r="AT403" s="221" t="s">
        <v>222</v>
      </c>
      <c r="AU403" s="221" t="s">
        <v>81</v>
      </c>
      <c r="AV403" s="13" t="s">
        <v>79</v>
      </c>
      <c r="AW403" s="13" t="s">
        <v>34</v>
      </c>
      <c r="AX403" s="13" t="s">
        <v>73</v>
      </c>
      <c r="AY403" s="221" t="s">
        <v>212</v>
      </c>
    </row>
    <row r="404" spans="1:65" s="14" customFormat="1" ht="11.25">
      <c r="B404" s="222"/>
      <c r="C404" s="223"/>
      <c r="D404" s="208" t="s">
        <v>222</v>
      </c>
      <c r="E404" s="224" t="s">
        <v>21</v>
      </c>
      <c r="F404" s="225" t="s">
        <v>3114</v>
      </c>
      <c r="G404" s="223"/>
      <c r="H404" s="226">
        <v>1.1080000000000001</v>
      </c>
      <c r="I404" s="227"/>
      <c r="J404" s="223"/>
      <c r="K404" s="223"/>
      <c r="L404" s="228"/>
      <c r="M404" s="229"/>
      <c r="N404" s="230"/>
      <c r="O404" s="230"/>
      <c r="P404" s="230"/>
      <c r="Q404" s="230"/>
      <c r="R404" s="230"/>
      <c r="S404" s="230"/>
      <c r="T404" s="231"/>
      <c r="AT404" s="232" t="s">
        <v>222</v>
      </c>
      <c r="AU404" s="232" t="s">
        <v>81</v>
      </c>
      <c r="AV404" s="14" t="s">
        <v>81</v>
      </c>
      <c r="AW404" s="14" t="s">
        <v>34</v>
      </c>
      <c r="AX404" s="14" t="s">
        <v>73</v>
      </c>
      <c r="AY404" s="232" t="s">
        <v>212</v>
      </c>
    </row>
    <row r="405" spans="1:65" s="16" customFormat="1" ht="11.25">
      <c r="B405" s="244"/>
      <c r="C405" s="245"/>
      <c r="D405" s="208" t="s">
        <v>222</v>
      </c>
      <c r="E405" s="246" t="s">
        <v>21</v>
      </c>
      <c r="F405" s="247" t="s">
        <v>239</v>
      </c>
      <c r="G405" s="245"/>
      <c r="H405" s="248">
        <v>1.1080000000000001</v>
      </c>
      <c r="I405" s="249"/>
      <c r="J405" s="245"/>
      <c r="K405" s="245"/>
      <c r="L405" s="250"/>
      <c r="M405" s="251"/>
      <c r="N405" s="252"/>
      <c r="O405" s="252"/>
      <c r="P405" s="252"/>
      <c r="Q405" s="252"/>
      <c r="R405" s="252"/>
      <c r="S405" s="252"/>
      <c r="T405" s="253"/>
      <c r="AT405" s="254" t="s">
        <v>222</v>
      </c>
      <c r="AU405" s="254" t="s">
        <v>81</v>
      </c>
      <c r="AV405" s="16" t="s">
        <v>93</v>
      </c>
      <c r="AW405" s="16" t="s">
        <v>34</v>
      </c>
      <c r="AX405" s="16" t="s">
        <v>79</v>
      </c>
      <c r="AY405" s="254" t="s">
        <v>212</v>
      </c>
    </row>
    <row r="406" spans="1:65" s="2" customFormat="1" ht="16.5" customHeight="1">
      <c r="A406" s="36"/>
      <c r="B406" s="37"/>
      <c r="C406" s="195" t="s">
        <v>838</v>
      </c>
      <c r="D406" s="195" t="s">
        <v>214</v>
      </c>
      <c r="E406" s="196" t="s">
        <v>3115</v>
      </c>
      <c r="F406" s="197" t="s">
        <v>3116</v>
      </c>
      <c r="G406" s="198" t="s">
        <v>306</v>
      </c>
      <c r="H406" s="199">
        <v>171.999</v>
      </c>
      <c r="I406" s="200"/>
      <c r="J406" s="201">
        <f>ROUND(I406*H406,2)</f>
        <v>0</v>
      </c>
      <c r="K406" s="197" t="s">
        <v>21</v>
      </c>
      <c r="L406" s="41"/>
      <c r="M406" s="202" t="s">
        <v>21</v>
      </c>
      <c r="N406" s="203" t="s">
        <v>44</v>
      </c>
      <c r="O406" s="66"/>
      <c r="P406" s="204">
        <f>O406*H406</f>
        <v>0</v>
      </c>
      <c r="Q406" s="204">
        <v>0</v>
      </c>
      <c r="R406" s="204">
        <f>Q406*H406</f>
        <v>0</v>
      </c>
      <c r="S406" s="204">
        <v>0</v>
      </c>
      <c r="T406" s="205">
        <f>S406*H406</f>
        <v>0</v>
      </c>
      <c r="U406" s="36"/>
      <c r="V406" s="36"/>
      <c r="W406" s="36"/>
      <c r="X406" s="36"/>
      <c r="Y406" s="36"/>
      <c r="Z406" s="36"/>
      <c r="AA406" s="36"/>
      <c r="AB406" s="36"/>
      <c r="AC406" s="36"/>
      <c r="AD406" s="36"/>
      <c r="AE406" s="36"/>
      <c r="AR406" s="206" t="s">
        <v>93</v>
      </c>
      <c r="AT406" s="206" t="s">
        <v>214</v>
      </c>
      <c r="AU406" s="206" t="s">
        <v>81</v>
      </c>
      <c r="AY406" s="19" t="s">
        <v>212</v>
      </c>
      <c r="BE406" s="207">
        <f>IF(N406="základní",J406,0)</f>
        <v>0</v>
      </c>
      <c r="BF406" s="207">
        <f>IF(N406="snížená",J406,0)</f>
        <v>0</v>
      </c>
      <c r="BG406" s="207">
        <f>IF(N406="zákl. přenesená",J406,0)</f>
        <v>0</v>
      </c>
      <c r="BH406" s="207">
        <f>IF(N406="sníž. přenesená",J406,0)</f>
        <v>0</v>
      </c>
      <c r="BI406" s="207">
        <f>IF(N406="nulová",J406,0)</f>
        <v>0</v>
      </c>
      <c r="BJ406" s="19" t="s">
        <v>79</v>
      </c>
      <c r="BK406" s="207">
        <f>ROUND(I406*H406,2)</f>
        <v>0</v>
      </c>
      <c r="BL406" s="19" t="s">
        <v>93</v>
      </c>
      <c r="BM406" s="206" t="s">
        <v>1370</v>
      </c>
    </row>
    <row r="407" spans="1:65" s="13" customFormat="1" ht="11.25">
      <c r="B407" s="212"/>
      <c r="C407" s="213"/>
      <c r="D407" s="208" t="s">
        <v>222</v>
      </c>
      <c r="E407" s="214" t="s">
        <v>21</v>
      </c>
      <c r="F407" s="215" t="s">
        <v>3117</v>
      </c>
      <c r="G407" s="213"/>
      <c r="H407" s="214" t="s">
        <v>21</v>
      </c>
      <c r="I407" s="216"/>
      <c r="J407" s="213"/>
      <c r="K407" s="213"/>
      <c r="L407" s="217"/>
      <c r="M407" s="218"/>
      <c r="N407" s="219"/>
      <c r="O407" s="219"/>
      <c r="P407" s="219"/>
      <c r="Q407" s="219"/>
      <c r="R407" s="219"/>
      <c r="S407" s="219"/>
      <c r="T407" s="220"/>
      <c r="AT407" s="221" t="s">
        <v>222</v>
      </c>
      <c r="AU407" s="221" t="s">
        <v>81</v>
      </c>
      <c r="AV407" s="13" t="s">
        <v>79</v>
      </c>
      <c r="AW407" s="13" t="s">
        <v>34</v>
      </c>
      <c r="AX407" s="13" t="s">
        <v>73</v>
      </c>
      <c r="AY407" s="221" t="s">
        <v>212</v>
      </c>
    </row>
    <row r="408" spans="1:65" s="14" customFormat="1" ht="11.25">
      <c r="B408" s="222"/>
      <c r="C408" s="223"/>
      <c r="D408" s="208" t="s">
        <v>222</v>
      </c>
      <c r="E408" s="224" t="s">
        <v>21</v>
      </c>
      <c r="F408" s="225" t="s">
        <v>3118</v>
      </c>
      <c r="G408" s="223"/>
      <c r="H408" s="226">
        <v>171.999</v>
      </c>
      <c r="I408" s="227"/>
      <c r="J408" s="223"/>
      <c r="K408" s="223"/>
      <c r="L408" s="228"/>
      <c r="M408" s="229"/>
      <c r="N408" s="230"/>
      <c r="O408" s="230"/>
      <c r="P408" s="230"/>
      <c r="Q408" s="230"/>
      <c r="R408" s="230"/>
      <c r="S408" s="230"/>
      <c r="T408" s="231"/>
      <c r="AT408" s="232" t="s">
        <v>222</v>
      </c>
      <c r="AU408" s="232" t="s">
        <v>81</v>
      </c>
      <c r="AV408" s="14" t="s">
        <v>81</v>
      </c>
      <c r="AW408" s="14" t="s">
        <v>34</v>
      </c>
      <c r="AX408" s="14" t="s">
        <v>73</v>
      </c>
      <c r="AY408" s="232" t="s">
        <v>212</v>
      </c>
    </row>
    <row r="409" spans="1:65" s="16" customFormat="1" ht="11.25">
      <c r="B409" s="244"/>
      <c r="C409" s="245"/>
      <c r="D409" s="208" t="s">
        <v>222</v>
      </c>
      <c r="E409" s="246" t="s">
        <v>21</v>
      </c>
      <c r="F409" s="247" t="s">
        <v>239</v>
      </c>
      <c r="G409" s="245"/>
      <c r="H409" s="248">
        <v>171.999</v>
      </c>
      <c r="I409" s="249"/>
      <c r="J409" s="245"/>
      <c r="K409" s="245"/>
      <c r="L409" s="250"/>
      <c r="M409" s="251"/>
      <c r="N409" s="252"/>
      <c r="O409" s="252"/>
      <c r="P409" s="252"/>
      <c r="Q409" s="252"/>
      <c r="R409" s="252"/>
      <c r="S409" s="252"/>
      <c r="T409" s="253"/>
      <c r="AT409" s="254" t="s">
        <v>222</v>
      </c>
      <c r="AU409" s="254" t="s">
        <v>81</v>
      </c>
      <c r="AV409" s="16" t="s">
        <v>93</v>
      </c>
      <c r="AW409" s="16" t="s">
        <v>34</v>
      </c>
      <c r="AX409" s="16" t="s">
        <v>79</v>
      </c>
      <c r="AY409" s="254" t="s">
        <v>212</v>
      </c>
    </row>
    <row r="410" spans="1:65" s="2" customFormat="1" ht="16.5" customHeight="1">
      <c r="A410" s="36"/>
      <c r="B410" s="37"/>
      <c r="C410" s="195" t="s">
        <v>846</v>
      </c>
      <c r="D410" s="195" t="s">
        <v>214</v>
      </c>
      <c r="E410" s="196" t="s">
        <v>3119</v>
      </c>
      <c r="F410" s="197" t="s">
        <v>3120</v>
      </c>
      <c r="G410" s="198" t="s">
        <v>306</v>
      </c>
      <c r="H410" s="199">
        <v>3.8279999999999998</v>
      </c>
      <c r="I410" s="200"/>
      <c r="J410" s="201">
        <f>ROUND(I410*H410,2)</f>
        <v>0</v>
      </c>
      <c r="K410" s="197" t="s">
        <v>21</v>
      </c>
      <c r="L410" s="41"/>
      <c r="M410" s="202" t="s">
        <v>21</v>
      </c>
      <c r="N410" s="203" t="s">
        <v>44</v>
      </c>
      <c r="O410" s="66"/>
      <c r="P410" s="204">
        <f>O410*H410</f>
        <v>0</v>
      </c>
      <c r="Q410" s="204">
        <v>0</v>
      </c>
      <c r="R410" s="204">
        <f>Q410*H410</f>
        <v>0</v>
      </c>
      <c r="S410" s="204">
        <v>0</v>
      </c>
      <c r="T410" s="205">
        <f>S410*H410</f>
        <v>0</v>
      </c>
      <c r="U410" s="36"/>
      <c r="V410" s="36"/>
      <c r="W410" s="36"/>
      <c r="X410" s="36"/>
      <c r="Y410" s="36"/>
      <c r="Z410" s="36"/>
      <c r="AA410" s="36"/>
      <c r="AB410" s="36"/>
      <c r="AC410" s="36"/>
      <c r="AD410" s="36"/>
      <c r="AE410" s="36"/>
      <c r="AR410" s="206" t="s">
        <v>93</v>
      </c>
      <c r="AT410" s="206" t="s">
        <v>214</v>
      </c>
      <c r="AU410" s="206" t="s">
        <v>81</v>
      </c>
      <c r="AY410" s="19" t="s">
        <v>212</v>
      </c>
      <c r="BE410" s="207">
        <f>IF(N410="základní",J410,0)</f>
        <v>0</v>
      </c>
      <c r="BF410" s="207">
        <f>IF(N410="snížená",J410,0)</f>
        <v>0</v>
      </c>
      <c r="BG410" s="207">
        <f>IF(N410="zákl. přenesená",J410,0)</f>
        <v>0</v>
      </c>
      <c r="BH410" s="207">
        <f>IF(N410="sníž. přenesená",J410,0)</f>
        <v>0</v>
      </c>
      <c r="BI410" s="207">
        <f>IF(N410="nulová",J410,0)</f>
        <v>0</v>
      </c>
      <c r="BJ410" s="19" t="s">
        <v>79</v>
      </c>
      <c r="BK410" s="207">
        <f>ROUND(I410*H410,2)</f>
        <v>0</v>
      </c>
      <c r="BL410" s="19" t="s">
        <v>93</v>
      </c>
      <c r="BM410" s="206" t="s">
        <v>1381</v>
      </c>
    </row>
    <row r="411" spans="1:65" s="13" customFormat="1" ht="11.25">
      <c r="B411" s="212"/>
      <c r="C411" s="213"/>
      <c r="D411" s="208" t="s">
        <v>222</v>
      </c>
      <c r="E411" s="214" t="s">
        <v>21</v>
      </c>
      <c r="F411" s="215" t="s">
        <v>3121</v>
      </c>
      <c r="G411" s="213"/>
      <c r="H411" s="214" t="s">
        <v>21</v>
      </c>
      <c r="I411" s="216"/>
      <c r="J411" s="213"/>
      <c r="K411" s="213"/>
      <c r="L411" s="217"/>
      <c r="M411" s="218"/>
      <c r="N411" s="219"/>
      <c r="O411" s="219"/>
      <c r="P411" s="219"/>
      <c r="Q411" s="219"/>
      <c r="R411" s="219"/>
      <c r="S411" s="219"/>
      <c r="T411" s="220"/>
      <c r="AT411" s="221" t="s">
        <v>222</v>
      </c>
      <c r="AU411" s="221" t="s">
        <v>81</v>
      </c>
      <c r="AV411" s="13" t="s">
        <v>79</v>
      </c>
      <c r="AW411" s="13" t="s">
        <v>34</v>
      </c>
      <c r="AX411" s="13" t="s">
        <v>73</v>
      </c>
      <c r="AY411" s="221" t="s">
        <v>212</v>
      </c>
    </row>
    <row r="412" spans="1:65" s="14" customFormat="1" ht="11.25">
      <c r="B412" s="222"/>
      <c r="C412" s="223"/>
      <c r="D412" s="208" t="s">
        <v>222</v>
      </c>
      <c r="E412" s="224" t="s">
        <v>21</v>
      </c>
      <c r="F412" s="225" t="s">
        <v>3122</v>
      </c>
      <c r="G412" s="223"/>
      <c r="H412" s="226">
        <v>3.8279999999999998</v>
      </c>
      <c r="I412" s="227"/>
      <c r="J412" s="223"/>
      <c r="K412" s="223"/>
      <c r="L412" s="228"/>
      <c r="M412" s="229"/>
      <c r="N412" s="230"/>
      <c r="O412" s="230"/>
      <c r="P412" s="230"/>
      <c r="Q412" s="230"/>
      <c r="R412" s="230"/>
      <c r="S412" s="230"/>
      <c r="T412" s="231"/>
      <c r="AT412" s="232" t="s">
        <v>222</v>
      </c>
      <c r="AU412" s="232" t="s">
        <v>81</v>
      </c>
      <c r="AV412" s="14" t="s">
        <v>81</v>
      </c>
      <c r="AW412" s="14" t="s">
        <v>34</v>
      </c>
      <c r="AX412" s="14" t="s">
        <v>73</v>
      </c>
      <c r="AY412" s="232" t="s">
        <v>212</v>
      </c>
    </row>
    <row r="413" spans="1:65" s="16" customFormat="1" ht="11.25">
      <c r="B413" s="244"/>
      <c r="C413" s="245"/>
      <c r="D413" s="208" t="s">
        <v>222</v>
      </c>
      <c r="E413" s="246" t="s">
        <v>21</v>
      </c>
      <c r="F413" s="247" t="s">
        <v>239</v>
      </c>
      <c r="G413" s="245"/>
      <c r="H413" s="248">
        <v>3.8279999999999998</v>
      </c>
      <c r="I413" s="249"/>
      <c r="J413" s="245"/>
      <c r="K413" s="245"/>
      <c r="L413" s="250"/>
      <c r="M413" s="251"/>
      <c r="N413" s="252"/>
      <c r="O413" s="252"/>
      <c r="P413" s="252"/>
      <c r="Q413" s="252"/>
      <c r="R413" s="252"/>
      <c r="S413" s="252"/>
      <c r="T413" s="253"/>
      <c r="AT413" s="254" t="s">
        <v>222</v>
      </c>
      <c r="AU413" s="254" t="s">
        <v>81</v>
      </c>
      <c r="AV413" s="16" t="s">
        <v>93</v>
      </c>
      <c r="AW413" s="16" t="s">
        <v>34</v>
      </c>
      <c r="AX413" s="16" t="s">
        <v>79</v>
      </c>
      <c r="AY413" s="254" t="s">
        <v>212</v>
      </c>
    </row>
    <row r="414" spans="1:65" s="12" customFormat="1" ht="22.9" customHeight="1">
      <c r="B414" s="179"/>
      <c r="C414" s="180"/>
      <c r="D414" s="181" t="s">
        <v>72</v>
      </c>
      <c r="E414" s="193" t="s">
        <v>1267</v>
      </c>
      <c r="F414" s="193" t="s">
        <v>3123</v>
      </c>
      <c r="G414" s="180"/>
      <c r="H414" s="180"/>
      <c r="I414" s="183"/>
      <c r="J414" s="194">
        <f>BK414</f>
        <v>0</v>
      </c>
      <c r="K414" s="180"/>
      <c r="L414" s="185"/>
      <c r="M414" s="186"/>
      <c r="N414" s="187"/>
      <c r="O414" s="187"/>
      <c r="P414" s="188">
        <f>P415</f>
        <v>0</v>
      </c>
      <c r="Q414" s="187"/>
      <c r="R414" s="188">
        <f>R415</f>
        <v>0</v>
      </c>
      <c r="S414" s="187"/>
      <c r="T414" s="189">
        <f>T415</f>
        <v>0</v>
      </c>
      <c r="AR414" s="190" t="s">
        <v>79</v>
      </c>
      <c r="AT414" s="191" t="s">
        <v>72</v>
      </c>
      <c r="AU414" s="191" t="s">
        <v>79</v>
      </c>
      <c r="AY414" s="190" t="s">
        <v>212</v>
      </c>
      <c r="BK414" s="192">
        <f>BK415</f>
        <v>0</v>
      </c>
    </row>
    <row r="415" spans="1:65" s="2" customFormat="1" ht="16.5" customHeight="1">
      <c r="A415" s="36"/>
      <c r="B415" s="37"/>
      <c r="C415" s="195" t="s">
        <v>851</v>
      </c>
      <c r="D415" s="195" t="s">
        <v>214</v>
      </c>
      <c r="E415" s="196" t="s">
        <v>3124</v>
      </c>
      <c r="F415" s="197" t="s">
        <v>3125</v>
      </c>
      <c r="G415" s="198" t="s">
        <v>306</v>
      </c>
      <c r="H415" s="199">
        <v>175.81100000000001</v>
      </c>
      <c r="I415" s="200"/>
      <c r="J415" s="201">
        <f>ROUND(I415*H415,2)</f>
        <v>0</v>
      </c>
      <c r="K415" s="197" t="s">
        <v>21</v>
      </c>
      <c r="L415" s="41"/>
      <c r="M415" s="270" t="s">
        <v>21</v>
      </c>
      <c r="N415" s="271" t="s">
        <v>44</v>
      </c>
      <c r="O415" s="268"/>
      <c r="P415" s="272">
        <f>O415*H415</f>
        <v>0</v>
      </c>
      <c r="Q415" s="272">
        <v>0</v>
      </c>
      <c r="R415" s="272">
        <f>Q415*H415</f>
        <v>0</v>
      </c>
      <c r="S415" s="272">
        <v>0</v>
      </c>
      <c r="T415" s="273">
        <f>S415*H415</f>
        <v>0</v>
      </c>
      <c r="U415" s="36"/>
      <c r="V415" s="36"/>
      <c r="W415" s="36"/>
      <c r="X415" s="36"/>
      <c r="Y415" s="36"/>
      <c r="Z415" s="36"/>
      <c r="AA415" s="36"/>
      <c r="AB415" s="36"/>
      <c r="AC415" s="36"/>
      <c r="AD415" s="36"/>
      <c r="AE415" s="36"/>
      <c r="AR415" s="206" t="s">
        <v>93</v>
      </c>
      <c r="AT415" s="206" t="s">
        <v>214</v>
      </c>
      <c r="AU415" s="206" t="s">
        <v>81</v>
      </c>
      <c r="AY415" s="19" t="s">
        <v>212</v>
      </c>
      <c r="BE415" s="207">
        <f>IF(N415="základní",J415,0)</f>
        <v>0</v>
      </c>
      <c r="BF415" s="207">
        <f>IF(N415="snížená",J415,0)</f>
        <v>0</v>
      </c>
      <c r="BG415" s="207">
        <f>IF(N415="zákl. přenesená",J415,0)</f>
        <v>0</v>
      </c>
      <c r="BH415" s="207">
        <f>IF(N415="sníž. přenesená",J415,0)</f>
        <v>0</v>
      </c>
      <c r="BI415" s="207">
        <f>IF(N415="nulová",J415,0)</f>
        <v>0</v>
      </c>
      <c r="BJ415" s="19" t="s">
        <v>79</v>
      </c>
      <c r="BK415" s="207">
        <f>ROUND(I415*H415,2)</f>
        <v>0</v>
      </c>
      <c r="BL415" s="19" t="s">
        <v>93</v>
      </c>
      <c r="BM415" s="206" t="s">
        <v>1398</v>
      </c>
    </row>
    <row r="416" spans="1:65" s="2" customFormat="1" ht="6.95" customHeight="1">
      <c r="A416" s="36"/>
      <c r="B416" s="49"/>
      <c r="C416" s="50"/>
      <c r="D416" s="50"/>
      <c r="E416" s="50"/>
      <c r="F416" s="50"/>
      <c r="G416" s="50"/>
      <c r="H416" s="50"/>
      <c r="I416" s="145"/>
      <c r="J416" s="50"/>
      <c r="K416" s="50"/>
      <c r="L416" s="41"/>
      <c r="M416" s="36"/>
      <c r="O416" s="36"/>
      <c r="P416" s="36"/>
      <c r="Q416" s="36"/>
      <c r="R416" s="36"/>
      <c r="S416" s="36"/>
      <c r="T416" s="36"/>
      <c r="U416" s="36"/>
      <c r="V416" s="36"/>
      <c r="W416" s="36"/>
      <c r="X416" s="36"/>
      <c r="Y416" s="36"/>
      <c r="Z416" s="36"/>
      <c r="AA416" s="36"/>
      <c r="AB416" s="36"/>
      <c r="AC416" s="36"/>
      <c r="AD416" s="36"/>
      <c r="AE416" s="36"/>
    </row>
  </sheetData>
  <sheetProtection algorithmName="SHA-512" hashValue="7q8sdLwC2e5im9HV9EgXYaiiSiaCA8QSdG2z08Dhn40pQ+n3DH9JE+PWGTKkVp5MJWx/o74Ny+YEY/Jw+WRzIQ==" saltValue="506aVuCG9V/Y+wYkqAj9HKOwRQq9+zoB0Ti0JNuPtzkdWRdYAQtfgwTiHUB2nK05/o7VbCmjYZuh2lrv6pYwCg==" spinCount="100000" sheet="1" objects="1" scenarios="1" formatColumns="0" formatRows="0" autoFilter="0"/>
  <autoFilter ref="C93:K415"/>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99"/>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128</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3126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2788</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3127</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19</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tr">
        <f>IF('Rekapitulace stavby'!AN19="","",'Rekapitulace stavby'!AN19)</f>
        <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tr">
        <f>IF('Rekapitulace stavby'!E20="","",'Rekapitulace stavby'!E20)</f>
        <v>Ing.A.Hejmalová</v>
      </c>
      <c r="F28" s="36"/>
      <c r="G28" s="36"/>
      <c r="H28" s="36"/>
      <c r="I28" s="121" t="s">
        <v>29</v>
      </c>
      <c r="J28" s="104" t="str">
        <f>IF('Rekapitulace stavby'!AN20="","",'Rekapitulace stavby'!AN20)</f>
        <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59.25" customHeight="1">
      <c r="A31" s="123"/>
      <c r="B31" s="124"/>
      <c r="C31" s="123"/>
      <c r="D31" s="123"/>
      <c r="E31" s="418" t="s">
        <v>3128</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ROUND(J94,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ROUND((SUM(BE94:BE98)),  2)</f>
        <v>0</v>
      </c>
      <c r="G37" s="36"/>
      <c r="H37" s="36"/>
      <c r="I37" s="134">
        <v>0.21</v>
      </c>
      <c r="J37" s="133">
        <f>ROUND(((SUM(BE94:BE98))*I37),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ROUND((SUM(BF94:BF98)),  2)</f>
        <v>0</v>
      </c>
      <c r="G38" s="36"/>
      <c r="H38" s="36"/>
      <c r="I38" s="134">
        <v>0.15</v>
      </c>
      <c r="J38" s="133">
        <f>ROUND(((SUM(BF94:BF98))*I38),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ROUND((SUM(BG94:BG98)),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ROUND((SUM(BH94:BH98)),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ROUND((SUM(BI94:BI98)),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3126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2788</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2019/49-1-3-1 - D.3.1-Sdělovací kabely CETIN</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Ing.A.Hejmalová</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J94</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170</v>
      </c>
      <c r="E68" s="157"/>
      <c r="F68" s="157"/>
      <c r="G68" s="157"/>
      <c r="H68" s="157"/>
      <c r="I68" s="158"/>
      <c r="J68" s="159">
        <f>J95</f>
        <v>0</v>
      </c>
      <c r="K68" s="155"/>
      <c r="L68" s="160"/>
    </row>
    <row r="69" spans="1:47" s="10" customFormat="1" ht="19.899999999999999" customHeight="1">
      <c r="B69" s="161"/>
      <c r="C69" s="98"/>
      <c r="D69" s="162" t="s">
        <v>3129</v>
      </c>
      <c r="E69" s="163"/>
      <c r="F69" s="163"/>
      <c r="G69" s="163"/>
      <c r="H69" s="163"/>
      <c r="I69" s="164"/>
      <c r="J69" s="165">
        <f>J96</f>
        <v>0</v>
      </c>
      <c r="K69" s="98"/>
      <c r="L69" s="166"/>
    </row>
    <row r="70" spans="1:47" s="10" customFormat="1" ht="14.85" customHeight="1">
      <c r="B70" s="161"/>
      <c r="C70" s="98"/>
      <c r="D70" s="162" t="s">
        <v>3130</v>
      </c>
      <c r="E70" s="163"/>
      <c r="F70" s="163"/>
      <c r="G70" s="163"/>
      <c r="H70" s="163"/>
      <c r="I70" s="164"/>
      <c r="J70" s="165">
        <f>J97</f>
        <v>0</v>
      </c>
      <c r="K70" s="98"/>
      <c r="L70" s="166"/>
    </row>
    <row r="71" spans="1:47"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47" s="2" customFormat="1" ht="24.95" customHeight="1">
      <c r="A77" s="36"/>
      <c r="B77" s="37"/>
      <c r="C77" s="25" t="s">
        <v>197</v>
      </c>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16.5" customHeight="1">
      <c r="A80" s="36"/>
      <c r="B80" s="37"/>
      <c r="C80" s="38"/>
      <c r="D80" s="38"/>
      <c r="E80" s="419" t="str">
        <f>E7</f>
        <v>UPOL FTK-vstupní objekt</v>
      </c>
      <c r="F80" s="420"/>
      <c r="G80" s="420"/>
      <c r="H80" s="420"/>
      <c r="I80" s="119"/>
      <c r="J80" s="38"/>
      <c r="K80" s="38"/>
      <c r="L80" s="120"/>
      <c r="S80" s="36"/>
      <c r="T80" s="36"/>
      <c r="U80" s="36"/>
      <c r="V80" s="36"/>
      <c r="W80" s="36"/>
      <c r="X80" s="36"/>
      <c r="Y80" s="36"/>
      <c r="Z80" s="36"/>
      <c r="AA80" s="36"/>
      <c r="AB80" s="36"/>
      <c r="AC80" s="36"/>
      <c r="AD80" s="36"/>
      <c r="AE80" s="36"/>
    </row>
    <row r="81" spans="1:63" s="1" customFormat="1" ht="12" customHeight="1">
      <c r="B81" s="23"/>
      <c r="C81" s="31" t="s">
        <v>159</v>
      </c>
      <c r="D81" s="24"/>
      <c r="E81" s="24"/>
      <c r="F81" s="24"/>
      <c r="G81" s="24"/>
      <c r="H81" s="24"/>
      <c r="I81" s="110"/>
      <c r="J81" s="24"/>
      <c r="K81" s="24"/>
      <c r="L81" s="22"/>
    </row>
    <row r="82" spans="1:63" s="1" customFormat="1" ht="16.5" customHeight="1">
      <c r="B82" s="23"/>
      <c r="C82" s="24"/>
      <c r="D82" s="24"/>
      <c r="E82" s="419" t="s">
        <v>160</v>
      </c>
      <c r="F82" s="378"/>
      <c r="G82" s="378"/>
      <c r="H82" s="378"/>
      <c r="I82" s="110"/>
      <c r="J82" s="24"/>
      <c r="K82" s="24"/>
      <c r="L82" s="22"/>
    </row>
    <row r="83" spans="1:63" s="1" customFormat="1" ht="12" customHeight="1">
      <c r="B83" s="23"/>
      <c r="C83" s="31" t="s">
        <v>161</v>
      </c>
      <c r="D83" s="24"/>
      <c r="E83" s="24"/>
      <c r="F83" s="24"/>
      <c r="G83" s="24"/>
      <c r="H83" s="24"/>
      <c r="I83" s="110"/>
      <c r="J83" s="24"/>
      <c r="K83" s="24"/>
      <c r="L83" s="22"/>
    </row>
    <row r="84" spans="1:63" s="2" customFormat="1" ht="16.5" customHeight="1">
      <c r="A84" s="36"/>
      <c r="B84" s="37"/>
      <c r="C84" s="38"/>
      <c r="D84" s="38"/>
      <c r="E84" s="421" t="s">
        <v>3126</v>
      </c>
      <c r="F84" s="422"/>
      <c r="G84" s="422"/>
      <c r="H84" s="422"/>
      <c r="I84" s="119"/>
      <c r="J84" s="38"/>
      <c r="K84" s="38"/>
      <c r="L84" s="120"/>
      <c r="S84" s="36"/>
      <c r="T84" s="36"/>
      <c r="U84" s="36"/>
      <c r="V84" s="36"/>
      <c r="W84" s="36"/>
      <c r="X84" s="36"/>
      <c r="Y84" s="36"/>
      <c r="Z84" s="36"/>
      <c r="AA84" s="36"/>
      <c r="AB84" s="36"/>
      <c r="AC84" s="36"/>
      <c r="AD84" s="36"/>
      <c r="AE84" s="36"/>
    </row>
    <row r="85" spans="1:63" s="2" customFormat="1" ht="12" customHeight="1">
      <c r="A85" s="36"/>
      <c r="B85" s="37"/>
      <c r="C85" s="31" t="s">
        <v>2788</v>
      </c>
      <c r="D85" s="38"/>
      <c r="E85" s="38"/>
      <c r="F85" s="38"/>
      <c r="G85" s="38"/>
      <c r="H85" s="38"/>
      <c r="I85" s="119"/>
      <c r="J85" s="38"/>
      <c r="K85" s="38"/>
      <c r="L85" s="120"/>
      <c r="S85" s="36"/>
      <c r="T85" s="36"/>
      <c r="U85" s="36"/>
      <c r="V85" s="36"/>
      <c r="W85" s="36"/>
      <c r="X85" s="36"/>
      <c r="Y85" s="36"/>
      <c r="Z85" s="36"/>
      <c r="AA85" s="36"/>
      <c r="AB85" s="36"/>
      <c r="AC85" s="36"/>
      <c r="AD85" s="36"/>
      <c r="AE85" s="36"/>
    </row>
    <row r="86" spans="1:63" s="2" customFormat="1" ht="16.5" customHeight="1">
      <c r="A86" s="36"/>
      <c r="B86" s="37"/>
      <c r="C86" s="38"/>
      <c r="D86" s="38"/>
      <c r="E86" s="371" t="str">
        <f>E13</f>
        <v>2019/49-1-3-1 - D.3.1-Sdělovací kabely CETIN</v>
      </c>
      <c r="F86" s="422"/>
      <c r="G86" s="422"/>
      <c r="H86" s="422"/>
      <c r="I86" s="119"/>
      <c r="J86" s="38"/>
      <c r="K86" s="38"/>
      <c r="L86" s="120"/>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2" customHeight="1">
      <c r="A88" s="36"/>
      <c r="B88" s="37"/>
      <c r="C88" s="31" t="s">
        <v>22</v>
      </c>
      <c r="D88" s="38"/>
      <c r="E88" s="38"/>
      <c r="F88" s="29" t="str">
        <f>F16</f>
        <v xml:space="preserve"> </v>
      </c>
      <c r="G88" s="38"/>
      <c r="H88" s="38"/>
      <c r="I88" s="121" t="s">
        <v>24</v>
      </c>
      <c r="J88" s="61" t="str">
        <f>IF(J16="","",J16)</f>
        <v>13. 3. 2020</v>
      </c>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40.15" customHeight="1">
      <c r="A90" s="36"/>
      <c r="B90" s="37"/>
      <c r="C90" s="31" t="s">
        <v>26</v>
      </c>
      <c r="D90" s="38"/>
      <c r="E90" s="38"/>
      <c r="F90" s="29" t="str">
        <f>E19</f>
        <v>UPOL</v>
      </c>
      <c r="G90" s="38"/>
      <c r="H90" s="38"/>
      <c r="I90" s="121" t="s">
        <v>32</v>
      </c>
      <c r="J90" s="34" t="str">
        <f>E25</f>
        <v>HEXAPLAN INTERNATIONAL spol. s r.o.</v>
      </c>
      <c r="K90" s="38"/>
      <c r="L90" s="120"/>
      <c r="S90" s="36"/>
      <c r="T90" s="36"/>
      <c r="U90" s="36"/>
      <c r="V90" s="36"/>
      <c r="W90" s="36"/>
      <c r="X90" s="36"/>
      <c r="Y90" s="36"/>
      <c r="Z90" s="36"/>
      <c r="AA90" s="36"/>
      <c r="AB90" s="36"/>
      <c r="AC90" s="36"/>
      <c r="AD90" s="36"/>
      <c r="AE90" s="36"/>
    </row>
    <row r="91" spans="1:63" s="2" customFormat="1" ht="15.2" customHeight="1">
      <c r="A91" s="36"/>
      <c r="B91" s="37"/>
      <c r="C91" s="31" t="s">
        <v>30</v>
      </c>
      <c r="D91" s="38"/>
      <c r="E91" s="38"/>
      <c r="F91" s="29" t="str">
        <f>IF(E22="","",E22)</f>
        <v>Vyplň údaj</v>
      </c>
      <c r="G91" s="38"/>
      <c r="H91" s="38"/>
      <c r="I91" s="121" t="s">
        <v>35</v>
      </c>
      <c r="J91" s="34" t="str">
        <f>E28</f>
        <v>Ing.A.Hejmalová</v>
      </c>
      <c r="K91" s="38"/>
      <c r="L91" s="120"/>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63" s="11" customFormat="1" ht="29.25" customHeight="1">
      <c r="A93" s="167"/>
      <c r="B93" s="168"/>
      <c r="C93" s="169" t="s">
        <v>198</v>
      </c>
      <c r="D93" s="170" t="s">
        <v>58</v>
      </c>
      <c r="E93" s="170" t="s">
        <v>54</v>
      </c>
      <c r="F93" s="170" t="s">
        <v>55</v>
      </c>
      <c r="G93" s="170" t="s">
        <v>199</v>
      </c>
      <c r="H93" s="170" t="s">
        <v>200</v>
      </c>
      <c r="I93" s="171" t="s">
        <v>201</v>
      </c>
      <c r="J93" s="170" t="s">
        <v>168</v>
      </c>
      <c r="K93" s="172" t="s">
        <v>202</v>
      </c>
      <c r="L93" s="173"/>
      <c r="M93" s="70" t="s">
        <v>21</v>
      </c>
      <c r="N93" s="71" t="s">
        <v>43</v>
      </c>
      <c r="O93" s="71" t="s">
        <v>203</v>
      </c>
      <c r="P93" s="71" t="s">
        <v>204</v>
      </c>
      <c r="Q93" s="71" t="s">
        <v>205</v>
      </c>
      <c r="R93" s="71" t="s">
        <v>206</v>
      </c>
      <c r="S93" s="71" t="s">
        <v>207</v>
      </c>
      <c r="T93" s="72" t="s">
        <v>208</v>
      </c>
      <c r="U93" s="167"/>
      <c r="V93" s="167"/>
      <c r="W93" s="167"/>
      <c r="X93" s="167"/>
      <c r="Y93" s="167"/>
      <c r="Z93" s="167"/>
      <c r="AA93" s="167"/>
      <c r="AB93" s="167"/>
      <c r="AC93" s="167"/>
      <c r="AD93" s="167"/>
      <c r="AE93" s="167"/>
    </row>
    <row r="94" spans="1:63" s="2" customFormat="1" ht="22.9" customHeight="1">
      <c r="A94" s="36"/>
      <c r="B94" s="37"/>
      <c r="C94" s="77" t="s">
        <v>209</v>
      </c>
      <c r="D94" s="38"/>
      <c r="E94" s="38"/>
      <c r="F94" s="38"/>
      <c r="G94" s="38"/>
      <c r="H94" s="38"/>
      <c r="I94" s="119"/>
      <c r="J94" s="174">
        <f>BK94</f>
        <v>0</v>
      </c>
      <c r="K94" s="38"/>
      <c r="L94" s="41"/>
      <c r="M94" s="73"/>
      <c r="N94" s="175"/>
      <c r="O94" s="74"/>
      <c r="P94" s="176">
        <f>P95</f>
        <v>0</v>
      </c>
      <c r="Q94" s="74"/>
      <c r="R94" s="176">
        <f>R95</f>
        <v>0</v>
      </c>
      <c r="S94" s="74"/>
      <c r="T94" s="177">
        <f>T95</f>
        <v>0</v>
      </c>
      <c r="U94" s="36"/>
      <c r="V94" s="36"/>
      <c r="W94" s="36"/>
      <c r="X94" s="36"/>
      <c r="Y94" s="36"/>
      <c r="Z94" s="36"/>
      <c r="AA94" s="36"/>
      <c r="AB94" s="36"/>
      <c r="AC94" s="36"/>
      <c r="AD94" s="36"/>
      <c r="AE94" s="36"/>
      <c r="AT94" s="19" t="s">
        <v>72</v>
      </c>
      <c r="AU94" s="19" t="s">
        <v>169</v>
      </c>
      <c r="BK94" s="178">
        <f>BK95</f>
        <v>0</v>
      </c>
    </row>
    <row r="95" spans="1:63" s="12" customFormat="1" ht="25.9" customHeight="1">
      <c r="B95" s="179"/>
      <c r="C95" s="180"/>
      <c r="D95" s="181" t="s">
        <v>72</v>
      </c>
      <c r="E95" s="182" t="s">
        <v>210</v>
      </c>
      <c r="F95" s="182" t="s">
        <v>211</v>
      </c>
      <c r="G95" s="180"/>
      <c r="H95" s="180"/>
      <c r="I95" s="183"/>
      <c r="J95" s="184">
        <f>BK95</f>
        <v>0</v>
      </c>
      <c r="K95" s="180"/>
      <c r="L95" s="185"/>
      <c r="M95" s="186"/>
      <c r="N95" s="187"/>
      <c r="O95" s="187"/>
      <c r="P95" s="188">
        <f>P96</f>
        <v>0</v>
      </c>
      <c r="Q95" s="187"/>
      <c r="R95" s="188">
        <f>R96</f>
        <v>0</v>
      </c>
      <c r="S95" s="187"/>
      <c r="T95" s="189">
        <f>T96</f>
        <v>0</v>
      </c>
      <c r="AR95" s="190" t="s">
        <v>79</v>
      </c>
      <c r="AT95" s="191" t="s">
        <v>72</v>
      </c>
      <c r="AU95" s="191" t="s">
        <v>73</v>
      </c>
      <c r="AY95" s="190" t="s">
        <v>212</v>
      </c>
      <c r="BK95" s="192">
        <f>BK96</f>
        <v>0</v>
      </c>
    </row>
    <row r="96" spans="1:63" s="12" customFormat="1" ht="22.9" customHeight="1">
      <c r="B96" s="179"/>
      <c r="C96" s="180"/>
      <c r="D96" s="181" t="s">
        <v>72</v>
      </c>
      <c r="E96" s="193" t="s">
        <v>269</v>
      </c>
      <c r="F96" s="193" t="s">
        <v>3131</v>
      </c>
      <c r="G96" s="180"/>
      <c r="H96" s="180"/>
      <c r="I96" s="183"/>
      <c r="J96" s="194">
        <f>BK96</f>
        <v>0</v>
      </c>
      <c r="K96" s="180"/>
      <c r="L96" s="185"/>
      <c r="M96" s="186"/>
      <c r="N96" s="187"/>
      <c r="O96" s="187"/>
      <c r="P96" s="188">
        <f>P97</f>
        <v>0</v>
      </c>
      <c r="Q96" s="187"/>
      <c r="R96" s="188">
        <f>R97</f>
        <v>0</v>
      </c>
      <c r="S96" s="187"/>
      <c r="T96" s="189">
        <f>T97</f>
        <v>0</v>
      </c>
      <c r="AR96" s="190" t="s">
        <v>79</v>
      </c>
      <c r="AT96" s="191" t="s">
        <v>72</v>
      </c>
      <c r="AU96" s="191" t="s">
        <v>79</v>
      </c>
      <c r="AY96" s="190" t="s">
        <v>212</v>
      </c>
      <c r="BK96" s="192">
        <f>BK97</f>
        <v>0</v>
      </c>
    </row>
    <row r="97" spans="1:65" s="12" customFormat="1" ht="20.85" customHeight="1">
      <c r="B97" s="179"/>
      <c r="C97" s="180"/>
      <c r="D97" s="181" t="s">
        <v>72</v>
      </c>
      <c r="E97" s="193" t="s">
        <v>833</v>
      </c>
      <c r="F97" s="193" t="s">
        <v>3132</v>
      </c>
      <c r="G97" s="180"/>
      <c r="H97" s="180"/>
      <c r="I97" s="183"/>
      <c r="J97" s="194">
        <f>BK97</f>
        <v>0</v>
      </c>
      <c r="K97" s="180"/>
      <c r="L97" s="185"/>
      <c r="M97" s="186"/>
      <c r="N97" s="187"/>
      <c r="O97" s="187"/>
      <c r="P97" s="188">
        <f>P98</f>
        <v>0</v>
      </c>
      <c r="Q97" s="187"/>
      <c r="R97" s="188">
        <f>R98</f>
        <v>0</v>
      </c>
      <c r="S97" s="187"/>
      <c r="T97" s="189">
        <f>T98</f>
        <v>0</v>
      </c>
      <c r="AR97" s="190" t="s">
        <v>79</v>
      </c>
      <c r="AT97" s="191" t="s">
        <v>72</v>
      </c>
      <c r="AU97" s="191" t="s">
        <v>81</v>
      </c>
      <c r="AY97" s="190" t="s">
        <v>212</v>
      </c>
      <c r="BK97" s="192">
        <f>BK98</f>
        <v>0</v>
      </c>
    </row>
    <row r="98" spans="1:65" s="2" customFormat="1" ht="16.5" customHeight="1">
      <c r="A98" s="36"/>
      <c r="B98" s="37"/>
      <c r="C98" s="195" t="s">
        <v>79</v>
      </c>
      <c r="D98" s="195" t="s">
        <v>214</v>
      </c>
      <c r="E98" s="196" t="s">
        <v>3133</v>
      </c>
      <c r="F98" s="197" t="s">
        <v>3134</v>
      </c>
      <c r="G98" s="198" t="s">
        <v>1148</v>
      </c>
      <c r="H98" s="199">
        <v>0</v>
      </c>
      <c r="I98" s="200"/>
      <c r="J98" s="201">
        <f>ROUND(I98*H98,2)</f>
        <v>0</v>
      </c>
      <c r="K98" s="197" t="s">
        <v>21</v>
      </c>
      <c r="L98" s="41"/>
      <c r="M98" s="270" t="s">
        <v>21</v>
      </c>
      <c r="N98" s="271" t="s">
        <v>44</v>
      </c>
      <c r="O98" s="268"/>
      <c r="P98" s="272">
        <f>O98*H98</f>
        <v>0</v>
      </c>
      <c r="Q98" s="272">
        <v>0</v>
      </c>
      <c r="R98" s="272">
        <f>Q98*H98</f>
        <v>0</v>
      </c>
      <c r="S98" s="272">
        <v>0</v>
      </c>
      <c r="T98" s="273">
        <f>S98*H98</f>
        <v>0</v>
      </c>
      <c r="U98" s="36"/>
      <c r="V98" s="36"/>
      <c r="W98" s="36"/>
      <c r="X98" s="36"/>
      <c r="Y98" s="36"/>
      <c r="Z98" s="36"/>
      <c r="AA98" s="36"/>
      <c r="AB98" s="36"/>
      <c r="AC98" s="36"/>
      <c r="AD98" s="36"/>
      <c r="AE98" s="36"/>
      <c r="AR98" s="206" t="s">
        <v>93</v>
      </c>
      <c r="AT98" s="206" t="s">
        <v>214</v>
      </c>
      <c r="AU98" s="206" t="s">
        <v>88</v>
      </c>
      <c r="AY98" s="19" t="s">
        <v>212</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93</v>
      </c>
      <c r="BM98" s="206" t="s">
        <v>3135</v>
      </c>
    </row>
    <row r="99" spans="1:65" s="2" customFormat="1" ht="6.95" customHeight="1">
      <c r="A99" s="36"/>
      <c r="B99" s="49"/>
      <c r="C99" s="50"/>
      <c r="D99" s="50"/>
      <c r="E99" s="50"/>
      <c r="F99" s="50"/>
      <c r="G99" s="50"/>
      <c r="H99" s="50"/>
      <c r="I99" s="145"/>
      <c r="J99" s="50"/>
      <c r="K99" s="50"/>
      <c r="L99" s="41"/>
      <c r="M99" s="36"/>
      <c r="O99" s="36"/>
      <c r="P99" s="36"/>
      <c r="Q99" s="36"/>
      <c r="R99" s="36"/>
      <c r="S99" s="36"/>
      <c r="T99" s="36"/>
      <c r="U99" s="36"/>
      <c r="V99" s="36"/>
      <c r="W99" s="36"/>
      <c r="X99" s="36"/>
      <c r="Y99" s="36"/>
      <c r="Z99" s="36"/>
      <c r="AA99" s="36"/>
      <c r="AB99" s="36"/>
      <c r="AC99" s="36"/>
      <c r="AD99" s="36"/>
      <c r="AE99" s="36"/>
    </row>
  </sheetData>
  <sheetProtection algorithmName="SHA-512" hashValue="4+bTM0+v8q/niN0qr1uGwcsogZeYRppkeYe5ybLc3s8W3tjO3N3ffNNeFq49G0aZs6UTJAF4vMubYZlc6HKg8w==" saltValue="aa57ls/pal9ZScRtcoGFlk+B0f7ae9MHzmvTsIMPlha6y8F+dZjjXbuVNJkjVyWVP+H1DBfIi48OjrFegcysmA==" spinCount="100000" sheet="1" objects="1" scenarios="1" formatColumns="0" formatRows="0" autoFilter="0"/>
  <autoFilter ref="C93:K98"/>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sheetPr>
    <pageSetUpPr fitToPage="1"/>
  </sheetPr>
  <dimension ref="A2:BM110"/>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131</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3126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2788</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3136</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132</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2456</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322.5" customHeight="1">
      <c r="A31" s="123"/>
      <c r="B31" s="124"/>
      <c r="C31" s="123"/>
      <c r="D31" s="123"/>
      <c r="E31" s="418" t="s">
        <v>3137</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ROUND(J93,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ROUND((SUM(BE93:BE109)),  2)</f>
        <v>0</v>
      </c>
      <c r="G37" s="36"/>
      <c r="H37" s="36"/>
      <c r="I37" s="134">
        <v>0.21</v>
      </c>
      <c r="J37" s="133">
        <f>ROUND(((SUM(BE93:BE109))*I37),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ROUND((SUM(BF93:BF109)),  2)</f>
        <v>0</v>
      </c>
      <c r="G38" s="36"/>
      <c r="H38" s="36"/>
      <c r="I38" s="134">
        <v>0.15</v>
      </c>
      <c r="J38" s="133">
        <f>ROUND(((SUM(BF93:BF109))*I38),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ROUND((SUM(BG93:BG109)),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ROUND((SUM(BH93:BH109)),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ROUND((SUM(BI93:BI109)),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3126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2788</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2019/49-1-3-2 - D.3.2-Přípojky NN</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Ing.J.Petlach</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J93</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3138</v>
      </c>
      <c r="E68" s="157"/>
      <c r="F68" s="157"/>
      <c r="G68" s="157"/>
      <c r="H68" s="157"/>
      <c r="I68" s="158"/>
      <c r="J68" s="159">
        <f>J94</f>
        <v>0</v>
      </c>
      <c r="K68" s="155"/>
      <c r="L68" s="160"/>
    </row>
    <row r="69" spans="1:47" s="9" customFormat="1" ht="24.95" customHeight="1">
      <c r="B69" s="154"/>
      <c r="C69" s="155"/>
      <c r="D69" s="156" t="s">
        <v>3139</v>
      </c>
      <c r="E69" s="157"/>
      <c r="F69" s="157"/>
      <c r="G69" s="157"/>
      <c r="H69" s="157"/>
      <c r="I69" s="158"/>
      <c r="J69" s="159">
        <f>J102</f>
        <v>0</v>
      </c>
      <c r="K69" s="155"/>
      <c r="L69" s="160"/>
    </row>
    <row r="70" spans="1:47" s="2" customFormat="1" ht="21.75" customHeight="1">
      <c r="A70" s="36"/>
      <c r="B70" s="37"/>
      <c r="C70" s="38"/>
      <c r="D70" s="38"/>
      <c r="E70" s="38"/>
      <c r="F70" s="38"/>
      <c r="G70" s="38"/>
      <c r="H70" s="38"/>
      <c r="I70" s="119"/>
      <c r="J70" s="38"/>
      <c r="K70" s="38"/>
      <c r="L70" s="120"/>
      <c r="S70" s="36"/>
      <c r="T70" s="36"/>
      <c r="U70" s="36"/>
      <c r="V70" s="36"/>
      <c r="W70" s="36"/>
      <c r="X70" s="36"/>
      <c r="Y70" s="36"/>
      <c r="Z70" s="36"/>
      <c r="AA70" s="36"/>
      <c r="AB70" s="36"/>
      <c r="AC70" s="36"/>
      <c r="AD70" s="36"/>
      <c r="AE70" s="36"/>
    </row>
    <row r="71" spans="1:47" s="2" customFormat="1" ht="6.95" customHeight="1">
      <c r="A71" s="36"/>
      <c r="B71" s="49"/>
      <c r="C71" s="50"/>
      <c r="D71" s="50"/>
      <c r="E71" s="50"/>
      <c r="F71" s="50"/>
      <c r="G71" s="50"/>
      <c r="H71" s="50"/>
      <c r="I71" s="145"/>
      <c r="J71" s="50"/>
      <c r="K71" s="50"/>
      <c r="L71" s="120"/>
      <c r="S71" s="36"/>
      <c r="T71" s="36"/>
      <c r="U71" s="36"/>
      <c r="V71" s="36"/>
      <c r="W71" s="36"/>
      <c r="X71" s="36"/>
      <c r="Y71" s="36"/>
      <c r="Z71" s="36"/>
      <c r="AA71" s="36"/>
      <c r="AB71" s="36"/>
      <c r="AC71" s="36"/>
      <c r="AD71" s="36"/>
      <c r="AE71" s="36"/>
    </row>
    <row r="75" spans="1:47" s="2" customFormat="1" ht="6.95" customHeight="1">
      <c r="A75" s="36"/>
      <c r="B75" s="51"/>
      <c r="C75" s="52"/>
      <c r="D75" s="52"/>
      <c r="E75" s="52"/>
      <c r="F75" s="52"/>
      <c r="G75" s="52"/>
      <c r="H75" s="52"/>
      <c r="I75" s="148"/>
      <c r="J75" s="52"/>
      <c r="K75" s="52"/>
      <c r="L75" s="120"/>
      <c r="S75" s="36"/>
      <c r="T75" s="36"/>
      <c r="U75" s="36"/>
      <c r="V75" s="36"/>
      <c r="W75" s="36"/>
      <c r="X75" s="36"/>
      <c r="Y75" s="36"/>
      <c r="Z75" s="36"/>
      <c r="AA75" s="36"/>
      <c r="AB75" s="36"/>
      <c r="AC75" s="36"/>
      <c r="AD75" s="36"/>
      <c r="AE75" s="36"/>
    </row>
    <row r="76" spans="1:47" s="2" customFormat="1" ht="24.95" customHeight="1">
      <c r="A76" s="36"/>
      <c r="B76" s="37"/>
      <c r="C76" s="25" t="s">
        <v>197</v>
      </c>
      <c r="D76" s="38"/>
      <c r="E76" s="38"/>
      <c r="F76" s="38"/>
      <c r="G76" s="38"/>
      <c r="H76" s="38"/>
      <c r="I76" s="119"/>
      <c r="J76" s="38"/>
      <c r="K76" s="38"/>
      <c r="L76" s="120"/>
      <c r="S76" s="36"/>
      <c r="T76" s="36"/>
      <c r="U76" s="36"/>
      <c r="V76" s="36"/>
      <c r="W76" s="36"/>
      <c r="X76" s="36"/>
      <c r="Y76" s="36"/>
      <c r="Z76" s="36"/>
      <c r="AA76" s="36"/>
      <c r="AB76" s="36"/>
      <c r="AC76" s="36"/>
      <c r="AD76" s="36"/>
      <c r="AE76" s="36"/>
    </row>
    <row r="77" spans="1:47" s="2" customFormat="1" ht="6.95" customHeight="1">
      <c r="A77" s="36"/>
      <c r="B77" s="37"/>
      <c r="C77" s="38"/>
      <c r="D77" s="38"/>
      <c r="E77" s="38"/>
      <c r="F77" s="38"/>
      <c r="G77" s="38"/>
      <c r="H77" s="38"/>
      <c r="I77" s="119"/>
      <c r="J77" s="38"/>
      <c r="K77" s="38"/>
      <c r="L77" s="120"/>
      <c r="S77" s="36"/>
      <c r="T77" s="36"/>
      <c r="U77" s="36"/>
      <c r="V77" s="36"/>
      <c r="W77" s="36"/>
      <c r="X77" s="36"/>
      <c r="Y77" s="36"/>
      <c r="Z77" s="36"/>
      <c r="AA77" s="36"/>
      <c r="AB77" s="36"/>
      <c r="AC77" s="36"/>
      <c r="AD77" s="36"/>
      <c r="AE77" s="36"/>
    </row>
    <row r="78" spans="1:47" s="2" customFormat="1" ht="12" customHeight="1">
      <c r="A78" s="36"/>
      <c r="B78" s="37"/>
      <c r="C78" s="31" t="s">
        <v>16</v>
      </c>
      <c r="D78" s="38"/>
      <c r="E78" s="38"/>
      <c r="F78" s="38"/>
      <c r="G78" s="38"/>
      <c r="H78" s="38"/>
      <c r="I78" s="119"/>
      <c r="J78" s="38"/>
      <c r="K78" s="38"/>
      <c r="L78" s="120"/>
      <c r="S78" s="36"/>
      <c r="T78" s="36"/>
      <c r="U78" s="36"/>
      <c r="V78" s="36"/>
      <c r="W78" s="36"/>
      <c r="X78" s="36"/>
      <c r="Y78" s="36"/>
      <c r="Z78" s="36"/>
      <c r="AA78" s="36"/>
      <c r="AB78" s="36"/>
      <c r="AC78" s="36"/>
      <c r="AD78" s="36"/>
      <c r="AE78" s="36"/>
    </row>
    <row r="79" spans="1:47" s="2" customFormat="1" ht="16.5" customHeight="1">
      <c r="A79" s="36"/>
      <c r="B79" s="37"/>
      <c r="C79" s="38"/>
      <c r="D79" s="38"/>
      <c r="E79" s="419" t="str">
        <f>E7</f>
        <v>UPOL FTK-vstupní objekt</v>
      </c>
      <c r="F79" s="420"/>
      <c r="G79" s="420"/>
      <c r="H79" s="420"/>
      <c r="I79" s="119"/>
      <c r="J79" s="38"/>
      <c r="K79" s="38"/>
      <c r="L79" s="120"/>
      <c r="S79" s="36"/>
      <c r="T79" s="36"/>
      <c r="U79" s="36"/>
      <c r="V79" s="36"/>
      <c r="W79" s="36"/>
      <c r="X79" s="36"/>
      <c r="Y79" s="36"/>
      <c r="Z79" s="36"/>
      <c r="AA79" s="36"/>
      <c r="AB79" s="36"/>
      <c r="AC79" s="36"/>
      <c r="AD79" s="36"/>
      <c r="AE79" s="36"/>
    </row>
    <row r="80" spans="1:47" s="1" customFormat="1" ht="12" customHeight="1">
      <c r="B80" s="23"/>
      <c r="C80" s="31" t="s">
        <v>159</v>
      </c>
      <c r="D80" s="24"/>
      <c r="E80" s="24"/>
      <c r="F80" s="24"/>
      <c r="G80" s="24"/>
      <c r="H80" s="24"/>
      <c r="I80" s="110"/>
      <c r="J80" s="24"/>
      <c r="K80" s="24"/>
      <c r="L80" s="22"/>
    </row>
    <row r="81" spans="1:65" s="1" customFormat="1" ht="16.5" customHeight="1">
      <c r="B81" s="23"/>
      <c r="C81" s="24"/>
      <c r="D81" s="24"/>
      <c r="E81" s="419" t="s">
        <v>160</v>
      </c>
      <c r="F81" s="378"/>
      <c r="G81" s="378"/>
      <c r="H81" s="378"/>
      <c r="I81" s="110"/>
      <c r="J81" s="24"/>
      <c r="K81" s="24"/>
      <c r="L81" s="22"/>
    </row>
    <row r="82" spans="1:65" s="1" customFormat="1" ht="12" customHeight="1">
      <c r="B82" s="23"/>
      <c r="C82" s="31" t="s">
        <v>161</v>
      </c>
      <c r="D82" s="24"/>
      <c r="E82" s="24"/>
      <c r="F82" s="24"/>
      <c r="G82" s="24"/>
      <c r="H82" s="24"/>
      <c r="I82" s="110"/>
      <c r="J82" s="24"/>
      <c r="K82" s="24"/>
      <c r="L82" s="22"/>
    </row>
    <row r="83" spans="1:65" s="2" customFormat="1" ht="16.5" customHeight="1">
      <c r="A83" s="36"/>
      <c r="B83" s="37"/>
      <c r="C83" s="38"/>
      <c r="D83" s="38"/>
      <c r="E83" s="421" t="s">
        <v>3126</v>
      </c>
      <c r="F83" s="422"/>
      <c r="G83" s="422"/>
      <c r="H83" s="422"/>
      <c r="I83" s="119"/>
      <c r="J83" s="38"/>
      <c r="K83" s="38"/>
      <c r="L83" s="120"/>
      <c r="S83" s="36"/>
      <c r="T83" s="36"/>
      <c r="U83" s="36"/>
      <c r="V83" s="36"/>
      <c r="W83" s="36"/>
      <c r="X83" s="36"/>
      <c r="Y83" s="36"/>
      <c r="Z83" s="36"/>
      <c r="AA83" s="36"/>
      <c r="AB83" s="36"/>
      <c r="AC83" s="36"/>
      <c r="AD83" s="36"/>
      <c r="AE83" s="36"/>
    </row>
    <row r="84" spans="1:65" s="2" customFormat="1" ht="12" customHeight="1">
      <c r="A84" s="36"/>
      <c r="B84" s="37"/>
      <c r="C84" s="31" t="s">
        <v>2788</v>
      </c>
      <c r="D84" s="38"/>
      <c r="E84" s="38"/>
      <c r="F84" s="38"/>
      <c r="G84" s="38"/>
      <c r="H84" s="38"/>
      <c r="I84" s="119"/>
      <c r="J84" s="38"/>
      <c r="K84" s="38"/>
      <c r="L84" s="120"/>
      <c r="S84" s="36"/>
      <c r="T84" s="36"/>
      <c r="U84" s="36"/>
      <c r="V84" s="36"/>
      <c r="W84" s="36"/>
      <c r="X84" s="36"/>
      <c r="Y84" s="36"/>
      <c r="Z84" s="36"/>
      <c r="AA84" s="36"/>
      <c r="AB84" s="36"/>
      <c r="AC84" s="36"/>
      <c r="AD84" s="36"/>
      <c r="AE84" s="36"/>
    </row>
    <row r="85" spans="1:65" s="2" customFormat="1" ht="16.5" customHeight="1">
      <c r="A85" s="36"/>
      <c r="B85" s="37"/>
      <c r="C85" s="38"/>
      <c r="D85" s="38"/>
      <c r="E85" s="371" t="str">
        <f>E13</f>
        <v>2019/49-1-3-2 - D.3.2-Přípojky NN</v>
      </c>
      <c r="F85" s="422"/>
      <c r="G85" s="422"/>
      <c r="H85" s="422"/>
      <c r="I85" s="119"/>
      <c r="J85" s="38"/>
      <c r="K85" s="38"/>
      <c r="L85" s="120"/>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119"/>
      <c r="J86" s="38"/>
      <c r="K86" s="38"/>
      <c r="L86" s="120"/>
      <c r="S86" s="36"/>
      <c r="T86" s="36"/>
      <c r="U86" s="36"/>
      <c r="V86" s="36"/>
      <c r="W86" s="36"/>
      <c r="X86" s="36"/>
      <c r="Y86" s="36"/>
      <c r="Z86" s="36"/>
      <c r="AA86" s="36"/>
      <c r="AB86" s="36"/>
      <c r="AC86" s="36"/>
      <c r="AD86" s="36"/>
      <c r="AE86" s="36"/>
    </row>
    <row r="87" spans="1:65" s="2" customFormat="1" ht="12" customHeight="1">
      <c r="A87" s="36"/>
      <c r="B87" s="37"/>
      <c r="C87" s="31" t="s">
        <v>22</v>
      </c>
      <c r="D87" s="38"/>
      <c r="E87" s="38"/>
      <c r="F87" s="29" t="str">
        <f>F16</f>
        <v xml:space="preserve"> </v>
      </c>
      <c r="G87" s="38"/>
      <c r="H87" s="38"/>
      <c r="I87" s="121" t="s">
        <v>24</v>
      </c>
      <c r="J87" s="61" t="str">
        <f>IF(J16="","",J16)</f>
        <v>13. 3. 2020</v>
      </c>
      <c r="K87" s="38"/>
      <c r="L87" s="120"/>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119"/>
      <c r="J88" s="38"/>
      <c r="K88" s="38"/>
      <c r="L88" s="120"/>
      <c r="S88" s="36"/>
      <c r="T88" s="36"/>
      <c r="U88" s="36"/>
      <c r="V88" s="36"/>
      <c r="W88" s="36"/>
      <c r="X88" s="36"/>
      <c r="Y88" s="36"/>
      <c r="Z88" s="36"/>
      <c r="AA88" s="36"/>
      <c r="AB88" s="36"/>
      <c r="AC88" s="36"/>
      <c r="AD88" s="36"/>
      <c r="AE88" s="36"/>
    </row>
    <row r="89" spans="1:65" s="2" customFormat="1" ht="40.15" customHeight="1">
      <c r="A89" s="36"/>
      <c r="B89" s="37"/>
      <c r="C89" s="31" t="s">
        <v>26</v>
      </c>
      <c r="D89" s="38"/>
      <c r="E89" s="38"/>
      <c r="F89" s="29" t="str">
        <f>E19</f>
        <v>UPOL</v>
      </c>
      <c r="G89" s="38"/>
      <c r="H89" s="38"/>
      <c r="I89" s="121" t="s">
        <v>32</v>
      </c>
      <c r="J89" s="34" t="str">
        <f>E25</f>
        <v>HEXAPLAN INTERNATIONAL spol. s r.o.</v>
      </c>
      <c r="K89" s="38"/>
      <c r="L89" s="120"/>
      <c r="S89" s="36"/>
      <c r="T89" s="36"/>
      <c r="U89" s="36"/>
      <c r="V89" s="36"/>
      <c r="W89" s="36"/>
      <c r="X89" s="36"/>
      <c r="Y89" s="36"/>
      <c r="Z89" s="36"/>
      <c r="AA89" s="36"/>
      <c r="AB89" s="36"/>
      <c r="AC89" s="36"/>
      <c r="AD89" s="36"/>
      <c r="AE89" s="36"/>
    </row>
    <row r="90" spans="1:65" s="2" customFormat="1" ht="15.2" customHeight="1">
      <c r="A90" s="36"/>
      <c r="B90" s="37"/>
      <c r="C90" s="31" t="s">
        <v>30</v>
      </c>
      <c r="D90" s="38"/>
      <c r="E90" s="38"/>
      <c r="F90" s="29" t="str">
        <f>IF(E22="","",E22)</f>
        <v>Vyplň údaj</v>
      </c>
      <c r="G90" s="38"/>
      <c r="H90" s="38"/>
      <c r="I90" s="121" t="s">
        <v>35</v>
      </c>
      <c r="J90" s="34" t="str">
        <f>E28</f>
        <v>Ing.J.Petlach</v>
      </c>
      <c r="K90" s="38"/>
      <c r="L90" s="120"/>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5" s="11" customFormat="1" ht="29.25" customHeight="1">
      <c r="A92" s="167"/>
      <c r="B92" s="168"/>
      <c r="C92" s="169" t="s">
        <v>198</v>
      </c>
      <c r="D92" s="170" t="s">
        <v>58</v>
      </c>
      <c r="E92" s="170" t="s">
        <v>54</v>
      </c>
      <c r="F92" s="170" t="s">
        <v>55</v>
      </c>
      <c r="G92" s="170" t="s">
        <v>199</v>
      </c>
      <c r="H92" s="170" t="s">
        <v>200</v>
      </c>
      <c r="I92" s="171" t="s">
        <v>201</v>
      </c>
      <c r="J92" s="170" t="s">
        <v>168</v>
      </c>
      <c r="K92" s="172" t="s">
        <v>202</v>
      </c>
      <c r="L92" s="173"/>
      <c r="M92" s="70" t="s">
        <v>21</v>
      </c>
      <c r="N92" s="71" t="s">
        <v>43</v>
      </c>
      <c r="O92" s="71" t="s">
        <v>203</v>
      </c>
      <c r="P92" s="71" t="s">
        <v>204</v>
      </c>
      <c r="Q92" s="71" t="s">
        <v>205</v>
      </c>
      <c r="R92" s="71" t="s">
        <v>206</v>
      </c>
      <c r="S92" s="71" t="s">
        <v>207</v>
      </c>
      <c r="T92" s="72" t="s">
        <v>208</v>
      </c>
      <c r="U92" s="167"/>
      <c r="V92" s="167"/>
      <c r="W92" s="167"/>
      <c r="X92" s="167"/>
      <c r="Y92" s="167"/>
      <c r="Z92" s="167"/>
      <c r="AA92" s="167"/>
      <c r="AB92" s="167"/>
      <c r="AC92" s="167"/>
      <c r="AD92" s="167"/>
      <c r="AE92" s="167"/>
    </row>
    <row r="93" spans="1:65" s="2" customFormat="1" ht="22.9" customHeight="1">
      <c r="A93" s="36"/>
      <c r="B93" s="37"/>
      <c r="C93" s="77" t="s">
        <v>209</v>
      </c>
      <c r="D93" s="38"/>
      <c r="E93" s="38"/>
      <c r="F93" s="38"/>
      <c r="G93" s="38"/>
      <c r="H93" s="38"/>
      <c r="I93" s="119"/>
      <c r="J93" s="174">
        <f>BK93</f>
        <v>0</v>
      </c>
      <c r="K93" s="38"/>
      <c r="L93" s="41"/>
      <c r="M93" s="73"/>
      <c r="N93" s="175"/>
      <c r="O93" s="74"/>
      <c r="P93" s="176">
        <f>P94+P102</f>
        <v>0</v>
      </c>
      <c r="Q93" s="74"/>
      <c r="R93" s="176">
        <f>R94+R102</f>
        <v>0</v>
      </c>
      <c r="S93" s="74"/>
      <c r="T93" s="177">
        <f>T94+T102</f>
        <v>0</v>
      </c>
      <c r="U93" s="36"/>
      <c r="V93" s="36"/>
      <c r="W93" s="36"/>
      <c r="X93" s="36"/>
      <c r="Y93" s="36"/>
      <c r="Z93" s="36"/>
      <c r="AA93" s="36"/>
      <c r="AB93" s="36"/>
      <c r="AC93" s="36"/>
      <c r="AD93" s="36"/>
      <c r="AE93" s="36"/>
      <c r="AT93" s="19" t="s">
        <v>72</v>
      </c>
      <c r="AU93" s="19" t="s">
        <v>169</v>
      </c>
      <c r="BK93" s="178">
        <f>BK94+BK102</f>
        <v>0</v>
      </c>
    </row>
    <row r="94" spans="1:65" s="12" customFormat="1" ht="25.9" customHeight="1">
      <c r="B94" s="179"/>
      <c r="C94" s="180"/>
      <c r="D94" s="181" t="s">
        <v>72</v>
      </c>
      <c r="E94" s="182" t="s">
        <v>3140</v>
      </c>
      <c r="F94" s="182" t="s">
        <v>3141</v>
      </c>
      <c r="G94" s="180"/>
      <c r="H94" s="180"/>
      <c r="I94" s="183"/>
      <c r="J94" s="184">
        <f>BK94</f>
        <v>0</v>
      </c>
      <c r="K94" s="180"/>
      <c r="L94" s="185"/>
      <c r="M94" s="186"/>
      <c r="N94" s="187"/>
      <c r="O94" s="187"/>
      <c r="P94" s="188">
        <f>SUM(P95:P101)</f>
        <v>0</v>
      </c>
      <c r="Q94" s="187"/>
      <c r="R94" s="188">
        <f>SUM(R95:R101)</f>
        <v>0</v>
      </c>
      <c r="S94" s="187"/>
      <c r="T94" s="189">
        <f>SUM(T95:T101)</f>
        <v>0</v>
      </c>
      <c r="AR94" s="190" t="s">
        <v>79</v>
      </c>
      <c r="AT94" s="191" t="s">
        <v>72</v>
      </c>
      <c r="AU94" s="191" t="s">
        <v>73</v>
      </c>
      <c r="AY94" s="190" t="s">
        <v>212</v>
      </c>
      <c r="BK94" s="192">
        <f>SUM(BK95:BK101)</f>
        <v>0</v>
      </c>
    </row>
    <row r="95" spans="1:65" s="2" customFormat="1" ht="16.5" customHeight="1">
      <c r="A95" s="36"/>
      <c r="B95" s="37"/>
      <c r="C95" s="195" t="s">
        <v>79</v>
      </c>
      <c r="D95" s="195" t="s">
        <v>214</v>
      </c>
      <c r="E95" s="196" t="s">
        <v>3142</v>
      </c>
      <c r="F95" s="197" t="s">
        <v>3143</v>
      </c>
      <c r="G95" s="198" t="s">
        <v>146</v>
      </c>
      <c r="H95" s="199">
        <v>80</v>
      </c>
      <c r="I95" s="200"/>
      <c r="J95" s="201">
        <f t="shared" ref="J95:J101" si="0">ROUND(I95*H95,2)</f>
        <v>0</v>
      </c>
      <c r="K95" s="197" t="s">
        <v>21</v>
      </c>
      <c r="L95" s="41"/>
      <c r="M95" s="202" t="s">
        <v>21</v>
      </c>
      <c r="N95" s="203" t="s">
        <v>44</v>
      </c>
      <c r="O95" s="66"/>
      <c r="P95" s="204">
        <f t="shared" ref="P95:P101" si="1">O95*H95</f>
        <v>0</v>
      </c>
      <c r="Q95" s="204">
        <v>0</v>
      </c>
      <c r="R95" s="204">
        <f t="shared" ref="R95:R101" si="2">Q95*H95</f>
        <v>0</v>
      </c>
      <c r="S95" s="204">
        <v>0</v>
      </c>
      <c r="T95" s="205">
        <f t="shared" ref="T95:T101" si="3">S95*H95</f>
        <v>0</v>
      </c>
      <c r="U95" s="36"/>
      <c r="V95" s="36"/>
      <c r="W95" s="36"/>
      <c r="X95" s="36"/>
      <c r="Y95" s="36"/>
      <c r="Z95" s="36"/>
      <c r="AA95" s="36"/>
      <c r="AB95" s="36"/>
      <c r="AC95" s="36"/>
      <c r="AD95" s="36"/>
      <c r="AE95" s="36"/>
      <c r="AR95" s="206" t="s">
        <v>93</v>
      </c>
      <c r="AT95" s="206" t="s">
        <v>214</v>
      </c>
      <c r="AU95" s="206" t="s">
        <v>79</v>
      </c>
      <c r="AY95" s="19" t="s">
        <v>212</v>
      </c>
      <c r="BE95" s="207">
        <f t="shared" ref="BE95:BE101" si="4">IF(N95="základní",J95,0)</f>
        <v>0</v>
      </c>
      <c r="BF95" s="207">
        <f t="shared" ref="BF95:BF101" si="5">IF(N95="snížená",J95,0)</f>
        <v>0</v>
      </c>
      <c r="BG95" s="207">
        <f t="shared" ref="BG95:BG101" si="6">IF(N95="zákl. přenesená",J95,0)</f>
        <v>0</v>
      </c>
      <c r="BH95" s="207">
        <f t="shared" ref="BH95:BH101" si="7">IF(N95="sníž. přenesená",J95,0)</f>
        <v>0</v>
      </c>
      <c r="BI95" s="207">
        <f t="shared" ref="BI95:BI101" si="8">IF(N95="nulová",J95,0)</f>
        <v>0</v>
      </c>
      <c r="BJ95" s="19" t="s">
        <v>79</v>
      </c>
      <c r="BK95" s="207">
        <f t="shared" ref="BK95:BK101" si="9">ROUND(I95*H95,2)</f>
        <v>0</v>
      </c>
      <c r="BL95" s="19" t="s">
        <v>93</v>
      </c>
      <c r="BM95" s="206" t="s">
        <v>81</v>
      </c>
    </row>
    <row r="96" spans="1:65" s="2" customFormat="1" ht="16.5" customHeight="1">
      <c r="A96" s="36"/>
      <c r="B96" s="37"/>
      <c r="C96" s="195" t="s">
        <v>81</v>
      </c>
      <c r="D96" s="195" t="s">
        <v>214</v>
      </c>
      <c r="E96" s="196" t="s">
        <v>3144</v>
      </c>
      <c r="F96" s="197" t="s">
        <v>3145</v>
      </c>
      <c r="G96" s="198" t="s">
        <v>146</v>
      </c>
      <c r="H96" s="199">
        <v>80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93</v>
      </c>
      <c r="AT96" s="206" t="s">
        <v>214</v>
      </c>
      <c r="AU96" s="206" t="s">
        <v>79</v>
      </c>
      <c r="AY96" s="19" t="s">
        <v>212</v>
      </c>
      <c r="BE96" s="207">
        <f t="shared" si="4"/>
        <v>0</v>
      </c>
      <c r="BF96" s="207">
        <f t="shared" si="5"/>
        <v>0</v>
      </c>
      <c r="BG96" s="207">
        <f t="shared" si="6"/>
        <v>0</v>
      </c>
      <c r="BH96" s="207">
        <f t="shared" si="7"/>
        <v>0</v>
      </c>
      <c r="BI96" s="207">
        <f t="shared" si="8"/>
        <v>0</v>
      </c>
      <c r="BJ96" s="19" t="s">
        <v>79</v>
      </c>
      <c r="BK96" s="207">
        <f t="shared" si="9"/>
        <v>0</v>
      </c>
      <c r="BL96" s="19" t="s">
        <v>93</v>
      </c>
      <c r="BM96" s="206" t="s">
        <v>93</v>
      </c>
    </row>
    <row r="97" spans="1:65" s="2" customFormat="1" ht="16.5" customHeight="1">
      <c r="A97" s="36"/>
      <c r="B97" s="37"/>
      <c r="C97" s="195" t="s">
        <v>88</v>
      </c>
      <c r="D97" s="195" t="s">
        <v>214</v>
      </c>
      <c r="E97" s="196" t="s">
        <v>3146</v>
      </c>
      <c r="F97" s="197" t="s">
        <v>3147</v>
      </c>
      <c r="G97" s="198" t="s">
        <v>1141</v>
      </c>
      <c r="H97" s="199">
        <v>4</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93</v>
      </c>
      <c r="AT97" s="206" t="s">
        <v>214</v>
      </c>
      <c r="AU97" s="206" t="s">
        <v>79</v>
      </c>
      <c r="AY97" s="19" t="s">
        <v>212</v>
      </c>
      <c r="BE97" s="207">
        <f t="shared" si="4"/>
        <v>0</v>
      </c>
      <c r="BF97" s="207">
        <f t="shared" si="5"/>
        <v>0</v>
      </c>
      <c r="BG97" s="207">
        <f t="shared" si="6"/>
        <v>0</v>
      </c>
      <c r="BH97" s="207">
        <f t="shared" si="7"/>
        <v>0</v>
      </c>
      <c r="BI97" s="207">
        <f t="shared" si="8"/>
        <v>0</v>
      </c>
      <c r="BJ97" s="19" t="s">
        <v>79</v>
      </c>
      <c r="BK97" s="207">
        <f t="shared" si="9"/>
        <v>0</v>
      </c>
      <c r="BL97" s="19" t="s">
        <v>93</v>
      </c>
      <c r="BM97" s="206" t="s">
        <v>256</v>
      </c>
    </row>
    <row r="98" spans="1:65" s="2" customFormat="1" ht="16.5" customHeight="1">
      <c r="A98" s="36"/>
      <c r="B98" s="37"/>
      <c r="C98" s="195" t="s">
        <v>93</v>
      </c>
      <c r="D98" s="195" t="s">
        <v>214</v>
      </c>
      <c r="E98" s="196" t="s">
        <v>3148</v>
      </c>
      <c r="F98" s="197" t="s">
        <v>3149</v>
      </c>
      <c r="G98" s="198" t="s">
        <v>1141</v>
      </c>
      <c r="H98" s="199">
        <v>4</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93</v>
      </c>
      <c r="AT98" s="206" t="s">
        <v>214</v>
      </c>
      <c r="AU98" s="206" t="s">
        <v>79</v>
      </c>
      <c r="AY98" s="19" t="s">
        <v>212</v>
      </c>
      <c r="BE98" s="207">
        <f t="shared" si="4"/>
        <v>0</v>
      </c>
      <c r="BF98" s="207">
        <f t="shared" si="5"/>
        <v>0</v>
      </c>
      <c r="BG98" s="207">
        <f t="shared" si="6"/>
        <v>0</v>
      </c>
      <c r="BH98" s="207">
        <f t="shared" si="7"/>
        <v>0</v>
      </c>
      <c r="BI98" s="207">
        <f t="shared" si="8"/>
        <v>0</v>
      </c>
      <c r="BJ98" s="19" t="s">
        <v>79</v>
      </c>
      <c r="BK98" s="207">
        <f t="shared" si="9"/>
        <v>0</v>
      </c>
      <c r="BL98" s="19" t="s">
        <v>93</v>
      </c>
      <c r="BM98" s="206" t="s">
        <v>269</v>
      </c>
    </row>
    <row r="99" spans="1:65" s="2" customFormat="1" ht="16.5" customHeight="1">
      <c r="A99" s="36"/>
      <c r="B99" s="37"/>
      <c r="C99" s="195" t="s">
        <v>251</v>
      </c>
      <c r="D99" s="195" t="s">
        <v>214</v>
      </c>
      <c r="E99" s="196" t="s">
        <v>3150</v>
      </c>
      <c r="F99" s="197" t="s">
        <v>3151</v>
      </c>
      <c r="G99" s="198" t="s">
        <v>1141</v>
      </c>
      <c r="H99" s="199">
        <v>16</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93</v>
      </c>
      <c r="AT99" s="206" t="s">
        <v>214</v>
      </c>
      <c r="AU99" s="206" t="s">
        <v>79</v>
      </c>
      <c r="AY99" s="19" t="s">
        <v>212</v>
      </c>
      <c r="BE99" s="207">
        <f t="shared" si="4"/>
        <v>0</v>
      </c>
      <c r="BF99" s="207">
        <f t="shared" si="5"/>
        <v>0</v>
      </c>
      <c r="BG99" s="207">
        <f t="shared" si="6"/>
        <v>0</v>
      </c>
      <c r="BH99" s="207">
        <f t="shared" si="7"/>
        <v>0</v>
      </c>
      <c r="BI99" s="207">
        <f t="shared" si="8"/>
        <v>0</v>
      </c>
      <c r="BJ99" s="19" t="s">
        <v>79</v>
      </c>
      <c r="BK99" s="207">
        <f t="shared" si="9"/>
        <v>0</v>
      </c>
      <c r="BL99" s="19" t="s">
        <v>93</v>
      </c>
      <c r="BM99" s="206" t="s">
        <v>238</v>
      </c>
    </row>
    <row r="100" spans="1:65" s="2" customFormat="1" ht="16.5" customHeight="1">
      <c r="A100" s="36"/>
      <c r="B100" s="37"/>
      <c r="C100" s="195" t="s">
        <v>256</v>
      </c>
      <c r="D100" s="195" t="s">
        <v>214</v>
      </c>
      <c r="E100" s="196" t="s">
        <v>3152</v>
      </c>
      <c r="F100" s="197" t="s">
        <v>3153</v>
      </c>
      <c r="G100" s="198" t="s">
        <v>1131</v>
      </c>
      <c r="H100" s="199">
        <v>4</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93</v>
      </c>
      <c r="AT100" s="206" t="s">
        <v>214</v>
      </c>
      <c r="AU100" s="206" t="s">
        <v>79</v>
      </c>
      <c r="AY100" s="19" t="s">
        <v>212</v>
      </c>
      <c r="BE100" s="207">
        <f t="shared" si="4"/>
        <v>0</v>
      </c>
      <c r="BF100" s="207">
        <f t="shared" si="5"/>
        <v>0</v>
      </c>
      <c r="BG100" s="207">
        <f t="shared" si="6"/>
        <v>0</v>
      </c>
      <c r="BH100" s="207">
        <f t="shared" si="7"/>
        <v>0</v>
      </c>
      <c r="BI100" s="207">
        <f t="shared" si="8"/>
        <v>0</v>
      </c>
      <c r="BJ100" s="19" t="s">
        <v>79</v>
      </c>
      <c r="BK100" s="207">
        <f t="shared" si="9"/>
        <v>0</v>
      </c>
      <c r="BL100" s="19" t="s">
        <v>93</v>
      </c>
      <c r="BM100" s="206" t="s">
        <v>297</v>
      </c>
    </row>
    <row r="101" spans="1:65" s="2" customFormat="1" ht="16.5" customHeight="1">
      <c r="A101" s="36"/>
      <c r="B101" s="37"/>
      <c r="C101" s="195" t="s">
        <v>264</v>
      </c>
      <c r="D101" s="195" t="s">
        <v>214</v>
      </c>
      <c r="E101" s="196" t="s">
        <v>3154</v>
      </c>
      <c r="F101" s="197" t="s">
        <v>2580</v>
      </c>
      <c r="G101" s="198" t="s">
        <v>1131</v>
      </c>
      <c r="H101" s="199">
        <v>2</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93</v>
      </c>
      <c r="AT101" s="206" t="s">
        <v>214</v>
      </c>
      <c r="AU101" s="206" t="s">
        <v>79</v>
      </c>
      <c r="AY101" s="19" t="s">
        <v>212</v>
      </c>
      <c r="BE101" s="207">
        <f t="shared" si="4"/>
        <v>0</v>
      </c>
      <c r="BF101" s="207">
        <f t="shared" si="5"/>
        <v>0</v>
      </c>
      <c r="BG101" s="207">
        <f t="shared" si="6"/>
        <v>0</v>
      </c>
      <c r="BH101" s="207">
        <f t="shared" si="7"/>
        <v>0</v>
      </c>
      <c r="BI101" s="207">
        <f t="shared" si="8"/>
        <v>0</v>
      </c>
      <c r="BJ101" s="19" t="s">
        <v>79</v>
      </c>
      <c r="BK101" s="207">
        <f t="shared" si="9"/>
        <v>0</v>
      </c>
      <c r="BL101" s="19" t="s">
        <v>93</v>
      </c>
      <c r="BM101" s="206" t="s">
        <v>310</v>
      </c>
    </row>
    <row r="102" spans="1:65" s="12" customFormat="1" ht="25.9" customHeight="1">
      <c r="B102" s="179"/>
      <c r="C102" s="180"/>
      <c r="D102" s="181" t="s">
        <v>72</v>
      </c>
      <c r="E102" s="182" t="s">
        <v>3155</v>
      </c>
      <c r="F102" s="182" t="s">
        <v>213</v>
      </c>
      <c r="G102" s="180"/>
      <c r="H102" s="180"/>
      <c r="I102" s="183"/>
      <c r="J102" s="184">
        <f>BK102</f>
        <v>0</v>
      </c>
      <c r="K102" s="180"/>
      <c r="L102" s="185"/>
      <c r="M102" s="186"/>
      <c r="N102" s="187"/>
      <c r="O102" s="187"/>
      <c r="P102" s="188">
        <f>SUM(P103:P109)</f>
        <v>0</v>
      </c>
      <c r="Q102" s="187"/>
      <c r="R102" s="188">
        <f>SUM(R103:R109)</f>
        <v>0</v>
      </c>
      <c r="S102" s="187"/>
      <c r="T102" s="189">
        <f>SUM(T103:T109)</f>
        <v>0</v>
      </c>
      <c r="AR102" s="190" t="s">
        <v>79</v>
      </c>
      <c r="AT102" s="191" t="s">
        <v>72</v>
      </c>
      <c r="AU102" s="191" t="s">
        <v>73</v>
      </c>
      <c r="AY102" s="190" t="s">
        <v>212</v>
      </c>
      <c r="BK102" s="192">
        <f>SUM(BK103:BK109)</f>
        <v>0</v>
      </c>
    </row>
    <row r="103" spans="1:65" s="2" customFormat="1" ht="16.5" customHeight="1">
      <c r="A103" s="36"/>
      <c r="B103" s="37"/>
      <c r="C103" s="195" t="s">
        <v>269</v>
      </c>
      <c r="D103" s="195" t="s">
        <v>214</v>
      </c>
      <c r="E103" s="196" t="s">
        <v>3156</v>
      </c>
      <c r="F103" s="197" t="s">
        <v>3157</v>
      </c>
      <c r="G103" s="198" t="s">
        <v>3158</v>
      </c>
      <c r="H103" s="199">
        <v>0.03</v>
      </c>
      <c r="I103" s="200"/>
      <c r="J103" s="201">
        <f t="shared" ref="J103:J109" si="10">ROUND(I103*H103,2)</f>
        <v>0</v>
      </c>
      <c r="K103" s="197" t="s">
        <v>21</v>
      </c>
      <c r="L103" s="41"/>
      <c r="M103" s="202" t="s">
        <v>21</v>
      </c>
      <c r="N103" s="203" t="s">
        <v>44</v>
      </c>
      <c r="O103" s="66"/>
      <c r="P103" s="204">
        <f t="shared" ref="P103:P109" si="11">O103*H103</f>
        <v>0</v>
      </c>
      <c r="Q103" s="204">
        <v>0</v>
      </c>
      <c r="R103" s="204">
        <f t="shared" ref="R103:R109" si="12">Q103*H103</f>
        <v>0</v>
      </c>
      <c r="S103" s="204">
        <v>0</v>
      </c>
      <c r="T103" s="205">
        <f t="shared" ref="T103:T109" si="13">S103*H103</f>
        <v>0</v>
      </c>
      <c r="U103" s="36"/>
      <c r="V103" s="36"/>
      <c r="W103" s="36"/>
      <c r="X103" s="36"/>
      <c r="Y103" s="36"/>
      <c r="Z103" s="36"/>
      <c r="AA103" s="36"/>
      <c r="AB103" s="36"/>
      <c r="AC103" s="36"/>
      <c r="AD103" s="36"/>
      <c r="AE103" s="36"/>
      <c r="AR103" s="206" t="s">
        <v>93</v>
      </c>
      <c r="AT103" s="206" t="s">
        <v>214</v>
      </c>
      <c r="AU103" s="206" t="s">
        <v>79</v>
      </c>
      <c r="AY103" s="19" t="s">
        <v>212</v>
      </c>
      <c r="BE103" s="207">
        <f t="shared" ref="BE103:BE109" si="14">IF(N103="základní",J103,0)</f>
        <v>0</v>
      </c>
      <c r="BF103" s="207">
        <f t="shared" ref="BF103:BF109" si="15">IF(N103="snížená",J103,0)</f>
        <v>0</v>
      </c>
      <c r="BG103" s="207">
        <f t="shared" ref="BG103:BG109" si="16">IF(N103="zákl. přenesená",J103,0)</f>
        <v>0</v>
      </c>
      <c r="BH103" s="207">
        <f t="shared" ref="BH103:BH109" si="17">IF(N103="sníž. přenesená",J103,0)</f>
        <v>0</v>
      </c>
      <c r="BI103" s="207">
        <f t="shared" ref="BI103:BI109" si="18">IF(N103="nulová",J103,0)</f>
        <v>0</v>
      </c>
      <c r="BJ103" s="19" t="s">
        <v>79</v>
      </c>
      <c r="BK103" s="207">
        <f t="shared" ref="BK103:BK109" si="19">ROUND(I103*H103,2)</f>
        <v>0</v>
      </c>
      <c r="BL103" s="19" t="s">
        <v>93</v>
      </c>
      <c r="BM103" s="206" t="s">
        <v>327</v>
      </c>
    </row>
    <row r="104" spans="1:65" s="2" customFormat="1" ht="16.5" customHeight="1">
      <c r="A104" s="36"/>
      <c r="B104" s="37"/>
      <c r="C104" s="195" t="s">
        <v>275</v>
      </c>
      <c r="D104" s="195" t="s">
        <v>214</v>
      </c>
      <c r="E104" s="196" t="s">
        <v>3159</v>
      </c>
      <c r="F104" s="197" t="s">
        <v>3160</v>
      </c>
      <c r="G104" s="198" t="s">
        <v>146</v>
      </c>
      <c r="H104" s="199">
        <v>35</v>
      </c>
      <c r="I104" s="200"/>
      <c r="J104" s="201">
        <f t="shared" si="10"/>
        <v>0</v>
      </c>
      <c r="K104" s="197" t="s">
        <v>21</v>
      </c>
      <c r="L104" s="41"/>
      <c r="M104" s="202" t="s">
        <v>21</v>
      </c>
      <c r="N104" s="203" t="s">
        <v>44</v>
      </c>
      <c r="O104" s="66"/>
      <c r="P104" s="204">
        <f t="shared" si="11"/>
        <v>0</v>
      </c>
      <c r="Q104" s="204">
        <v>0</v>
      </c>
      <c r="R104" s="204">
        <f t="shared" si="12"/>
        <v>0</v>
      </c>
      <c r="S104" s="204">
        <v>0</v>
      </c>
      <c r="T104" s="205">
        <f t="shared" si="13"/>
        <v>0</v>
      </c>
      <c r="U104" s="36"/>
      <c r="V104" s="36"/>
      <c r="W104" s="36"/>
      <c r="X104" s="36"/>
      <c r="Y104" s="36"/>
      <c r="Z104" s="36"/>
      <c r="AA104" s="36"/>
      <c r="AB104" s="36"/>
      <c r="AC104" s="36"/>
      <c r="AD104" s="36"/>
      <c r="AE104" s="36"/>
      <c r="AR104" s="206" t="s">
        <v>93</v>
      </c>
      <c r="AT104" s="206" t="s">
        <v>214</v>
      </c>
      <c r="AU104" s="206" t="s">
        <v>79</v>
      </c>
      <c r="AY104" s="19" t="s">
        <v>212</v>
      </c>
      <c r="BE104" s="207">
        <f t="shared" si="14"/>
        <v>0</v>
      </c>
      <c r="BF104" s="207">
        <f t="shared" si="15"/>
        <v>0</v>
      </c>
      <c r="BG104" s="207">
        <f t="shared" si="16"/>
        <v>0</v>
      </c>
      <c r="BH104" s="207">
        <f t="shared" si="17"/>
        <v>0</v>
      </c>
      <c r="BI104" s="207">
        <f t="shared" si="18"/>
        <v>0</v>
      </c>
      <c r="BJ104" s="19" t="s">
        <v>79</v>
      </c>
      <c r="BK104" s="207">
        <f t="shared" si="19"/>
        <v>0</v>
      </c>
      <c r="BL104" s="19" t="s">
        <v>93</v>
      </c>
      <c r="BM104" s="206" t="s">
        <v>341</v>
      </c>
    </row>
    <row r="105" spans="1:65" s="2" customFormat="1" ht="16.5" customHeight="1">
      <c r="A105" s="36"/>
      <c r="B105" s="37"/>
      <c r="C105" s="195" t="s">
        <v>238</v>
      </c>
      <c r="D105" s="195" t="s">
        <v>214</v>
      </c>
      <c r="E105" s="196" t="s">
        <v>3161</v>
      </c>
      <c r="F105" s="197" t="s">
        <v>3162</v>
      </c>
      <c r="G105" s="198" t="s">
        <v>146</v>
      </c>
      <c r="H105" s="199">
        <v>35</v>
      </c>
      <c r="I105" s="200"/>
      <c r="J105" s="201">
        <f t="shared" si="10"/>
        <v>0</v>
      </c>
      <c r="K105" s="197" t="s">
        <v>21</v>
      </c>
      <c r="L105" s="41"/>
      <c r="M105" s="202" t="s">
        <v>21</v>
      </c>
      <c r="N105" s="203" t="s">
        <v>44</v>
      </c>
      <c r="O105" s="66"/>
      <c r="P105" s="204">
        <f t="shared" si="11"/>
        <v>0</v>
      </c>
      <c r="Q105" s="204">
        <v>0</v>
      </c>
      <c r="R105" s="204">
        <f t="shared" si="12"/>
        <v>0</v>
      </c>
      <c r="S105" s="204">
        <v>0</v>
      </c>
      <c r="T105" s="205">
        <f t="shared" si="13"/>
        <v>0</v>
      </c>
      <c r="U105" s="36"/>
      <c r="V105" s="36"/>
      <c r="W105" s="36"/>
      <c r="X105" s="36"/>
      <c r="Y105" s="36"/>
      <c r="Z105" s="36"/>
      <c r="AA105" s="36"/>
      <c r="AB105" s="36"/>
      <c r="AC105" s="36"/>
      <c r="AD105" s="36"/>
      <c r="AE105" s="36"/>
      <c r="AR105" s="206" t="s">
        <v>93</v>
      </c>
      <c r="AT105" s="206" t="s">
        <v>214</v>
      </c>
      <c r="AU105" s="206" t="s">
        <v>79</v>
      </c>
      <c r="AY105" s="19" t="s">
        <v>212</v>
      </c>
      <c r="BE105" s="207">
        <f t="shared" si="14"/>
        <v>0</v>
      </c>
      <c r="BF105" s="207">
        <f t="shared" si="15"/>
        <v>0</v>
      </c>
      <c r="BG105" s="207">
        <f t="shared" si="16"/>
        <v>0</v>
      </c>
      <c r="BH105" s="207">
        <f t="shared" si="17"/>
        <v>0</v>
      </c>
      <c r="BI105" s="207">
        <f t="shared" si="18"/>
        <v>0</v>
      </c>
      <c r="BJ105" s="19" t="s">
        <v>79</v>
      </c>
      <c r="BK105" s="207">
        <f t="shared" si="19"/>
        <v>0</v>
      </c>
      <c r="BL105" s="19" t="s">
        <v>93</v>
      </c>
      <c r="BM105" s="206" t="s">
        <v>353</v>
      </c>
    </row>
    <row r="106" spans="1:65" s="2" customFormat="1" ht="21.75" customHeight="1">
      <c r="A106" s="36"/>
      <c r="B106" s="37"/>
      <c r="C106" s="195" t="s">
        <v>288</v>
      </c>
      <c r="D106" s="195" t="s">
        <v>214</v>
      </c>
      <c r="E106" s="196" t="s">
        <v>3163</v>
      </c>
      <c r="F106" s="197" t="s">
        <v>3164</v>
      </c>
      <c r="G106" s="198" t="s">
        <v>146</v>
      </c>
      <c r="H106" s="199">
        <v>35</v>
      </c>
      <c r="I106" s="200"/>
      <c r="J106" s="201">
        <f t="shared" si="10"/>
        <v>0</v>
      </c>
      <c r="K106" s="197" t="s">
        <v>21</v>
      </c>
      <c r="L106" s="41"/>
      <c r="M106" s="202" t="s">
        <v>21</v>
      </c>
      <c r="N106" s="203" t="s">
        <v>44</v>
      </c>
      <c r="O106" s="66"/>
      <c r="P106" s="204">
        <f t="shared" si="11"/>
        <v>0</v>
      </c>
      <c r="Q106" s="204">
        <v>0</v>
      </c>
      <c r="R106" s="204">
        <f t="shared" si="12"/>
        <v>0</v>
      </c>
      <c r="S106" s="204">
        <v>0</v>
      </c>
      <c r="T106" s="205">
        <f t="shared" si="13"/>
        <v>0</v>
      </c>
      <c r="U106" s="36"/>
      <c r="V106" s="36"/>
      <c r="W106" s="36"/>
      <c r="X106" s="36"/>
      <c r="Y106" s="36"/>
      <c r="Z106" s="36"/>
      <c r="AA106" s="36"/>
      <c r="AB106" s="36"/>
      <c r="AC106" s="36"/>
      <c r="AD106" s="36"/>
      <c r="AE106" s="36"/>
      <c r="AR106" s="206" t="s">
        <v>93</v>
      </c>
      <c r="AT106" s="206" t="s">
        <v>214</v>
      </c>
      <c r="AU106" s="206" t="s">
        <v>79</v>
      </c>
      <c r="AY106" s="19" t="s">
        <v>212</v>
      </c>
      <c r="BE106" s="207">
        <f t="shared" si="14"/>
        <v>0</v>
      </c>
      <c r="BF106" s="207">
        <f t="shared" si="15"/>
        <v>0</v>
      </c>
      <c r="BG106" s="207">
        <f t="shared" si="16"/>
        <v>0</v>
      </c>
      <c r="BH106" s="207">
        <f t="shared" si="17"/>
        <v>0</v>
      </c>
      <c r="BI106" s="207">
        <f t="shared" si="18"/>
        <v>0</v>
      </c>
      <c r="BJ106" s="19" t="s">
        <v>79</v>
      </c>
      <c r="BK106" s="207">
        <f t="shared" si="19"/>
        <v>0</v>
      </c>
      <c r="BL106" s="19" t="s">
        <v>93</v>
      </c>
      <c r="BM106" s="206" t="s">
        <v>370</v>
      </c>
    </row>
    <row r="107" spans="1:65" s="2" customFormat="1" ht="16.5" customHeight="1">
      <c r="A107" s="36"/>
      <c r="B107" s="37"/>
      <c r="C107" s="195" t="s">
        <v>297</v>
      </c>
      <c r="D107" s="195" t="s">
        <v>214</v>
      </c>
      <c r="E107" s="196" t="s">
        <v>3165</v>
      </c>
      <c r="F107" s="197" t="s">
        <v>3166</v>
      </c>
      <c r="G107" s="198" t="s">
        <v>146</v>
      </c>
      <c r="H107" s="199">
        <v>35</v>
      </c>
      <c r="I107" s="200"/>
      <c r="J107" s="201">
        <f t="shared" si="10"/>
        <v>0</v>
      </c>
      <c r="K107" s="197" t="s">
        <v>21</v>
      </c>
      <c r="L107" s="41"/>
      <c r="M107" s="202" t="s">
        <v>21</v>
      </c>
      <c r="N107" s="203" t="s">
        <v>44</v>
      </c>
      <c r="O107" s="66"/>
      <c r="P107" s="204">
        <f t="shared" si="11"/>
        <v>0</v>
      </c>
      <c r="Q107" s="204">
        <v>0</v>
      </c>
      <c r="R107" s="204">
        <f t="shared" si="12"/>
        <v>0</v>
      </c>
      <c r="S107" s="204">
        <v>0</v>
      </c>
      <c r="T107" s="205">
        <f t="shared" si="13"/>
        <v>0</v>
      </c>
      <c r="U107" s="36"/>
      <c r="V107" s="36"/>
      <c r="W107" s="36"/>
      <c r="X107" s="36"/>
      <c r="Y107" s="36"/>
      <c r="Z107" s="36"/>
      <c r="AA107" s="36"/>
      <c r="AB107" s="36"/>
      <c r="AC107" s="36"/>
      <c r="AD107" s="36"/>
      <c r="AE107" s="36"/>
      <c r="AR107" s="206" t="s">
        <v>93</v>
      </c>
      <c r="AT107" s="206" t="s">
        <v>214</v>
      </c>
      <c r="AU107" s="206" t="s">
        <v>79</v>
      </c>
      <c r="AY107" s="19" t="s">
        <v>212</v>
      </c>
      <c r="BE107" s="207">
        <f t="shared" si="14"/>
        <v>0</v>
      </c>
      <c r="BF107" s="207">
        <f t="shared" si="15"/>
        <v>0</v>
      </c>
      <c r="BG107" s="207">
        <f t="shared" si="16"/>
        <v>0</v>
      </c>
      <c r="BH107" s="207">
        <f t="shared" si="17"/>
        <v>0</v>
      </c>
      <c r="BI107" s="207">
        <f t="shared" si="18"/>
        <v>0</v>
      </c>
      <c r="BJ107" s="19" t="s">
        <v>79</v>
      </c>
      <c r="BK107" s="207">
        <f t="shared" si="19"/>
        <v>0</v>
      </c>
      <c r="BL107" s="19" t="s">
        <v>93</v>
      </c>
      <c r="BM107" s="206" t="s">
        <v>389</v>
      </c>
    </row>
    <row r="108" spans="1:65" s="2" customFormat="1" ht="16.5" customHeight="1">
      <c r="A108" s="36"/>
      <c r="B108" s="37"/>
      <c r="C108" s="195" t="s">
        <v>303</v>
      </c>
      <c r="D108" s="195" t="s">
        <v>214</v>
      </c>
      <c r="E108" s="196" t="s">
        <v>3167</v>
      </c>
      <c r="F108" s="197" t="s">
        <v>3168</v>
      </c>
      <c r="G108" s="198" t="s">
        <v>1141</v>
      </c>
      <c r="H108" s="199">
        <v>2</v>
      </c>
      <c r="I108" s="200"/>
      <c r="J108" s="201">
        <f t="shared" si="10"/>
        <v>0</v>
      </c>
      <c r="K108" s="197" t="s">
        <v>21</v>
      </c>
      <c r="L108" s="41"/>
      <c r="M108" s="202" t="s">
        <v>21</v>
      </c>
      <c r="N108" s="203" t="s">
        <v>44</v>
      </c>
      <c r="O108" s="66"/>
      <c r="P108" s="204">
        <f t="shared" si="11"/>
        <v>0</v>
      </c>
      <c r="Q108" s="204">
        <v>0</v>
      </c>
      <c r="R108" s="204">
        <f t="shared" si="12"/>
        <v>0</v>
      </c>
      <c r="S108" s="204">
        <v>0</v>
      </c>
      <c r="T108" s="205">
        <f t="shared" si="13"/>
        <v>0</v>
      </c>
      <c r="U108" s="36"/>
      <c r="V108" s="36"/>
      <c r="W108" s="36"/>
      <c r="X108" s="36"/>
      <c r="Y108" s="36"/>
      <c r="Z108" s="36"/>
      <c r="AA108" s="36"/>
      <c r="AB108" s="36"/>
      <c r="AC108" s="36"/>
      <c r="AD108" s="36"/>
      <c r="AE108" s="36"/>
      <c r="AR108" s="206" t="s">
        <v>93</v>
      </c>
      <c r="AT108" s="206" t="s">
        <v>214</v>
      </c>
      <c r="AU108" s="206" t="s">
        <v>79</v>
      </c>
      <c r="AY108" s="19" t="s">
        <v>212</v>
      </c>
      <c r="BE108" s="207">
        <f t="shared" si="14"/>
        <v>0</v>
      </c>
      <c r="BF108" s="207">
        <f t="shared" si="15"/>
        <v>0</v>
      </c>
      <c r="BG108" s="207">
        <f t="shared" si="16"/>
        <v>0</v>
      </c>
      <c r="BH108" s="207">
        <f t="shared" si="17"/>
        <v>0</v>
      </c>
      <c r="BI108" s="207">
        <f t="shared" si="18"/>
        <v>0</v>
      </c>
      <c r="BJ108" s="19" t="s">
        <v>79</v>
      </c>
      <c r="BK108" s="207">
        <f t="shared" si="19"/>
        <v>0</v>
      </c>
      <c r="BL108" s="19" t="s">
        <v>93</v>
      </c>
      <c r="BM108" s="206" t="s">
        <v>403</v>
      </c>
    </row>
    <row r="109" spans="1:65" s="2" customFormat="1" ht="16.5" customHeight="1">
      <c r="A109" s="36"/>
      <c r="B109" s="37"/>
      <c r="C109" s="195" t="s">
        <v>310</v>
      </c>
      <c r="D109" s="195" t="s">
        <v>214</v>
      </c>
      <c r="E109" s="196" t="s">
        <v>3169</v>
      </c>
      <c r="F109" s="197" t="s">
        <v>3170</v>
      </c>
      <c r="G109" s="198" t="s">
        <v>150</v>
      </c>
      <c r="H109" s="199">
        <v>15</v>
      </c>
      <c r="I109" s="200"/>
      <c r="J109" s="201">
        <f t="shared" si="10"/>
        <v>0</v>
      </c>
      <c r="K109" s="197" t="s">
        <v>21</v>
      </c>
      <c r="L109" s="41"/>
      <c r="M109" s="270" t="s">
        <v>21</v>
      </c>
      <c r="N109" s="271" t="s">
        <v>44</v>
      </c>
      <c r="O109" s="268"/>
      <c r="P109" s="272">
        <f t="shared" si="11"/>
        <v>0</v>
      </c>
      <c r="Q109" s="272">
        <v>0</v>
      </c>
      <c r="R109" s="272">
        <f t="shared" si="12"/>
        <v>0</v>
      </c>
      <c r="S109" s="272">
        <v>0</v>
      </c>
      <c r="T109" s="273">
        <f t="shared" si="13"/>
        <v>0</v>
      </c>
      <c r="U109" s="36"/>
      <c r="V109" s="36"/>
      <c r="W109" s="36"/>
      <c r="X109" s="36"/>
      <c r="Y109" s="36"/>
      <c r="Z109" s="36"/>
      <c r="AA109" s="36"/>
      <c r="AB109" s="36"/>
      <c r="AC109" s="36"/>
      <c r="AD109" s="36"/>
      <c r="AE109" s="36"/>
      <c r="AR109" s="206" t="s">
        <v>93</v>
      </c>
      <c r="AT109" s="206" t="s">
        <v>214</v>
      </c>
      <c r="AU109" s="206" t="s">
        <v>79</v>
      </c>
      <c r="AY109" s="19" t="s">
        <v>212</v>
      </c>
      <c r="BE109" s="207">
        <f t="shared" si="14"/>
        <v>0</v>
      </c>
      <c r="BF109" s="207">
        <f t="shared" si="15"/>
        <v>0</v>
      </c>
      <c r="BG109" s="207">
        <f t="shared" si="16"/>
        <v>0</v>
      </c>
      <c r="BH109" s="207">
        <f t="shared" si="17"/>
        <v>0</v>
      </c>
      <c r="BI109" s="207">
        <f t="shared" si="18"/>
        <v>0</v>
      </c>
      <c r="BJ109" s="19" t="s">
        <v>79</v>
      </c>
      <c r="BK109" s="207">
        <f t="shared" si="19"/>
        <v>0</v>
      </c>
      <c r="BL109" s="19" t="s">
        <v>93</v>
      </c>
      <c r="BM109" s="206" t="s">
        <v>416</v>
      </c>
    </row>
    <row r="110" spans="1:65" s="2" customFormat="1" ht="6.95" customHeight="1">
      <c r="A110" s="36"/>
      <c r="B110" s="49"/>
      <c r="C110" s="50"/>
      <c r="D110" s="50"/>
      <c r="E110" s="50"/>
      <c r="F110" s="50"/>
      <c r="G110" s="50"/>
      <c r="H110" s="50"/>
      <c r="I110" s="145"/>
      <c r="J110" s="50"/>
      <c r="K110" s="50"/>
      <c r="L110" s="41"/>
      <c r="M110" s="36"/>
      <c r="O110" s="36"/>
      <c r="P110" s="36"/>
      <c r="Q110" s="36"/>
      <c r="R110" s="36"/>
      <c r="S110" s="36"/>
      <c r="T110" s="36"/>
      <c r="U110" s="36"/>
      <c r="V110" s="36"/>
      <c r="W110" s="36"/>
      <c r="X110" s="36"/>
      <c r="Y110" s="36"/>
      <c r="Z110" s="36"/>
      <c r="AA110" s="36"/>
      <c r="AB110" s="36"/>
      <c r="AC110" s="36"/>
      <c r="AD110" s="36"/>
      <c r="AE110" s="36"/>
    </row>
  </sheetData>
  <sheetProtection algorithmName="SHA-512" hashValue="tFGac+gYDviQJNIkeXOUsT0npy14TM0MfgkvIKLHK8xsaRXzhkbtjQ9bXCZ7JWcON2Hkfs8oY/VCwwsBzjwpmA==" saltValue="Yt3/EgO1qNJdaC4ue+6oG9C7vEX8bEeiLtrcpcGgMC1qraRJQnYUYJBc/tPSetmvUC9daaPgBFP2h60sXqtNbA==" spinCount="100000" sheet="1" objects="1" scenarios="1" formatColumns="0" formatRows="0" autoFilter="0"/>
  <autoFilter ref="C92:K10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154"/>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135</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3126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2788</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3171</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136</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2736</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3172</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2799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ROUND(J97,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ROUND((SUM(BE97:BE153)),  2)</f>
        <v>0</v>
      </c>
      <c r="G37" s="36"/>
      <c r="H37" s="36"/>
      <c r="I37" s="134">
        <v>0.21</v>
      </c>
      <c r="J37" s="133">
        <f>ROUND(((SUM(BE97:BE153))*I37),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ROUND((SUM(BF97:BF153)),  2)</f>
        <v>0</v>
      </c>
      <c r="G38" s="36"/>
      <c r="H38" s="36"/>
      <c r="I38" s="134">
        <v>0.15</v>
      </c>
      <c r="J38" s="133">
        <f>ROUND(((SUM(BF97:BF153))*I38),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ROUND((SUM(BG97:BG153)),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ROUND((SUM(BH97:BH153)),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ROUND((SUM(BI97:BI153)),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3126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2788</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2019/49-1-3-3 - D.3.3-Vodovod</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 xml:space="preserve">UPOL </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L.Švarzberger</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J97</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3173</v>
      </c>
      <c r="E68" s="157"/>
      <c r="F68" s="157"/>
      <c r="G68" s="157"/>
      <c r="H68" s="157"/>
      <c r="I68" s="158"/>
      <c r="J68" s="159">
        <f>J98</f>
        <v>0</v>
      </c>
      <c r="K68" s="155"/>
      <c r="L68" s="160"/>
    </row>
    <row r="69" spans="1:47" s="9" customFormat="1" ht="24.95" customHeight="1">
      <c r="B69" s="154"/>
      <c r="C69" s="155"/>
      <c r="D69" s="156" t="s">
        <v>3174</v>
      </c>
      <c r="E69" s="157"/>
      <c r="F69" s="157"/>
      <c r="G69" s="157"/>
      <c r="H69" s="157"/>
      <c r="I69" s="158"/>
      <c r="J69" s="159">
        <f>J127</f>
        <v>0</v>
      </c>
      <c r="K69" s="155"/>
      <c r="L69" s="160"/>
    </row>
    <row r="70" spans="1:47" s="9" customFormat="1" ht="24.95" customHeight="1">
      <c r="B70" s="154"/>
      <c r="C70" s="155"/>
      <c r="D70" s="156" t="s">
        <v>3175</v>
      </c>
      <c r="E70" s="157"/>
      <c r="F70" s="157"/>
      <c r="G70" s="157"/>
      <c r="H70" s="157"/>
      <c r="I70" s="158"/>
      <c r="J70" s="159">
        <f>J131</f>
        <v>0</v>
      </c>
      <c r="K70" s="155"/>
      <c r="L70" s="160"/>
    </row>
    <row r="71" spans="1:47" s="9" customFormat="1" ht="24.95" customHeight="1">
      <c r="B71" s="154"/>
      <c r="C71" s="155"/>
      <c r="D71" s="156" t="s">
        <v>3176</v>
      </c>
      <c r="E71" s="157"/>
      <c r="F71" s="157"/>
      <c r="G71" s="157"/>
      <c r="H71" s="157"/>
      <c r="I71" s="158"/>
      <c r="J71" s="159">
        <f>J136</f>
        <v>0</v>
      </c>
      <c r="K71" s="155"/>
      <c r="L71" s="160"/>
    </row>
    <row r="72" spans="1:47" s="9" customFormat="1" ht="24.95" customHeight="1">
      <c r="B72" s="154"/>
      <c r="C72" s="155"/>
      <c r="D72" s="156" t="s">
        <v>3177</v>
      </c>
      <c r="E72" s="157"/>
      <c r="F72" s="157"/>
      <c r="G72" s="157"/>
      <c r="H72" s="157"/>
      <c r="I72" s="158"/>
      <c r="J72" s="159">
        <f>J145</f>
        <v>0</v>
      </c>
      <c r="K72" s="155"/>
      <c r="L72" s="160"/>
    </row>
    <row r="73" spans="1:47" s="9" customFormat="1" ht="24.95" customHeight="1">
      <c r="B73" s="154"/>
      <c r="C73" s="155"/>
      <c r="D73" s="156" t="s">
        <v>3178</v>
      </c>
      <c r="E73" s="157"/>
      <c r="F73" s="157"/>
      <c r="G73" s="157"/>
      <c r="H73" s="157"/>
      <c r="I73" s="158"/>
      <c r="J73" s="159">
        <f>J152</f>
        <v>0</v>
      </c>
      <c r="K73" s="155"/>
      <c r="L73" s="160"/>
    </row>
    <row r="74" spans="1:47" s="2" customFormat="1" ht="21.75" customHeight="1">
      <c r="A74" s="36"/>
      <c r="B74" s="37"/>
      <c r="C74" s="38"/>
      <c r="D74" s="38"/>
      <c r="E74" s="38"/>
      <c r="F74" s="38"/>
      <c r="G74" s="38"/>
      <c r="H74" s="38"/>
      <c r="I74" s="119"/>
      <c r="J74" s="38"/>
      <c r="K74" s="38"/>
      <c r="L74" s="120"/>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20"/>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20"/>
      <c r="S79" s="36"/>
      <c r="T79" s="36"/>
      <c r="U79" s="36"/>
      <c r="V79" s="36"/>
      <c r="W79" s="36"/>
      <c r="X79" s="36"/>
      <c r="Y79" s="36"/>
      <c r="Z79" s="36"/>
      <c r="AA79" s="36"/>
      <c r="AB79" s="36"/>
      <c r="AC79" s="36"/>
      <c r="AD79" s="36"/>
      <c r="AE79" s="36"/>
    </row>
    <row r="80" spans="1:47" s="2" customFormat="1" ht="24.95" customHeight="1">
      <c r="A80" s="36"/>
      <c r="B80" s="37"/>
      <c r="C80" s="25" t="s">
        <v>197</v>
      </c>
      <c r="D80" s="38"/>
      <c r="E80" s="38"/>
      <c r="F80" s="38"/>
      <c r="G80" s="38"/>
      <c r="H80" s="38"/>
      <c r="I80" s="119"/>
      <c r="J80" s="38"/>
      <c r="K80" s="38"/>
      <c r="L80" s="120"/>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9"/>
      <c r="J81" s="38"/>
      <c r="K81" s="38"/>
      <c r="L81" s="120"/>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9"/>
      <c r="J82" s="38"/>
      <c r="K82" s="38"/>
      <c r="L82" s="120"/>
      <c r="S82" s="36"/>
      <c r="T82" s="36"/>
      <c r="U82" s="36"/>
      <c r="V82" s="36"/>
      <c r="W82" s="36"/>
      <c r="X82" s="36"/>
      <c r="Y82" s="36"/>
      <c r="Z82" s="36"/>
      <c r="AA82" s="36"/>
      <c r="AB82" s="36"/>
      <c r="AC82" s="36"/>
      <c r="AD82" s="36"/>
      <c r="AE82" s="36"/>
    </row>
    <row r="83" spans="1:31" s="2" customFormat="1" ht="16.5" customHeight="1">
      <c r="A83" s="36"/>
      <c r="B83" s="37"/>
      <c r="C83" s="38"/>
      <c r="D83" s="38"/>
      <c r="E83" s="419" t="str">
        <f>E7</f>
        <v>UPOL FTK-vstupní objekt</v>
      </c>
      <c r="F83" s="420"/>
      <c r="G83" s="420"/>
      <c r="H83" s="420"/>
      <c r="I83" s="119"/>
      <c r="J83" s="38"/>
      <c r="K83" s="38"/>
      <c r="L83" s="120"/>
      <c r="S83" s="36"/>
      <c r="T83" s="36"/>
      <c r="U83" s="36"/>
      <c r="V83" s="36"/>
      <c r="W83" s="36"/>
      <c r="X83" s="36"/>
      <c r="Y83" s="36"/>
      <c r="Z83" s="36"/>
      <c r="AA83" s="36"/>
      <c r="AB83" s="36"/>
      <c r="AC83" s="36"/>
      <c r="AD83" s="36"/>
      <c r="AE83" s="36"/>
    </row>
    <row r="84" spans="1:31" s="1" customFormat="1" ht="12" customHeight="1">
      <c r="B84" s="23"/>
      <c r="C84" s="31" t="s">
        <v>159</v>
      </c>
      <c r="D84" s="24"/>
      <c r="E84" s="24"/>
      <c r="F84" s="24"/>
      <c r="G84" s="24"/>
      <c r="H84" s="24"/>
      <c r="I84" s="110"/>
      <c r="J84" s="24"/>
      <c r="K84" s="24"/>
      <c r="L84" s="22"/>
    </row>
    <row r="85" spans="1:31" s="1" customFormat="1" ht="16.5" customHeight="1">
      <c r="B85" s="23"/>
      <c r="C85" s="24"/>
      <c r="D85" s="24"/>
      <c r="E85" s="419" t="s">
        <v>160</v>
      </c>
      <c r="F85" s="378"/>
      <c r="G85" s="378"/>
      <c r="H85" s="378"/>
      <c r="I85" s="110"/>
      <c r="J85" s="24"/>
      <c r="K85" s="24"/>
      <c r="L85" s="22"/>
    </row>
    <row r="86" spans="1:31" s="1" customFormat="1" ht="12" customHeight="1">
      <c r="B86" s="23"/>
      <c r="C86" s="31" t="s">
        <v>161</v>
      </c>
      <c r="D86" s="24"/>
      <c r="E86" s="24"/>
      <c r="F86" s="24"/>
      <c r="G86" s="24"/>
      <c r="H86" s="24"/>
      <c r="I86" s="110"/>
      <c r="J86" s="24"/>
      <c r="K86" s="24"/>
      <c r="L86" s="22"/>
    </row>
    <row r="87" spans="1:31" s="2" customFormat="1" ht="16.5" customHeight="1">
      <c r="A87" s="36"/>
      <c r="B87" s="37"/>
      <c r="C87" s="38"/>
      <c r="D87" s="38"/>
      <c r="E87" s="421" t="s">
        <v>3126</v>
      </c>
      <c r="F87" s="422"/>
      <c r="G87" s="422"/>
      <c r="H87" s="422"/>
      <c r="I87" s="119"/>
      <c r="J87" s="38"/>
      <c r="K87" s="38"/>
      <c r="L87" s="120"/>
      <c r="S87" s="36"/>
      <c r="T87" s="36"/>
      <c r="U87" s="36"/>
      <c r="V87" s="36"/>
      <c r="W87" s="36"/>
      <c r="X87" s="36"/>
      <c r="Y87" s="36"/>
      <c r="Z87" s="36"/>
      <c r="AA87" s="36"/>
      <c r="AB87" s="36"/>
      <c r="AC87" s="36"/>
      <c r="AD87" s="36"/>
      <c r="AE87" s="36"/>
    </row>
    <row r="88" spans="1:31" s="2" customFormat="1" ht="12" customHeight="1">
      <c r="A88" s="36"/>
      <c r="B88" s="37"/>
      <c r="C88" s="31" t="s">
        <v>2788</v>
      </c>
      <c r="D88" s="38"/>
      <c r="E88" s="38"/>
      <c r="F88" s="38"/>
      <c r="G88" s="38"/>
      <c r="H88" s="38"/>
      <c r="I88" s="119"/>
      <c r="J88" s="38"/>
      <c r="K88" s="38"/>
      <c r="L88" s="120"/>
      <c r="S88" s="36"/>
      <c r="T88" s="36"/>
      <c r="U88" s="36"/>
      <c r="V88" s="36"/>
      <c r="W88" s="36"/>
      <c r="X88" s="36"/>
      <c r="Y88" s="36"/>
      <c r="Z88" s="36"/>
      <c r="AA88" s="36"/>
      <c r="AB88" s="36"/>
      <c r="AC88" s="36"/>
      <c r="AD88" s="36"/>
      <c r="AE88" s="36"/>
    </row>
    <row r="89" spans="1:31" s="2" customFormat="1" ht="16.5" customHeight="1">
      <c r="A89" s="36"/>
      <c r="B89" s="37"/>
      <c r="C89" s="38"/>
      <c r="D89" s="38"/>
      <c r="E89" s="371" t="str">
        <f>E13</f>
        <v>2019/49-1-3-3 - D.3.3-Vodovod</v>
      </c>
      <c r="F89" s="422"/>
      <c r="G89" s="422"/>
      <c r="H89" s="422"/>
      <c r="I89" s="119"/>
      <c r="J89" s="38"/>
      <c r="K89" s="38"/>
      <c r="L89" s="120"/>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121" t="s">
        <v>24</v>
      </c>
      <c r="J91" s="61" t="str">
        <f>IF(J16="","",J16)</f>
        <v>13. 3. 2020</v>
      </c>
      <c r="K91" s="38"/>
      <c r="L91" s="120"/>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9"/>
      <c r="J92" s="38"/>
      <c r="K92" s="38"/>
      <c r="L92" s="120"/>
      <c r="S92" s="36"/>
      <c r="T92" s="36"/>
      <c r="U92" s="36"/>
      <c r="V92" s="36"/>
      <c r="W92" s="36"/>
      <c r="X92" s="36"/>
      <c r="Y92" s="36"/>
      <c r="Z92" s="36"/>
      <c r="AA92" s="36"/>
      <c r="AB92" s="36"/>
      <c r="AC92" s="36"/>
      <c r="AD92" s="36"/>
      <c r="AE92" s="36"/>
    </row>
    <row r="93" spans="1:31" s="2" customFormat="1" ht="40.15" customHeight="1">
      <c r="A93" s="36"/>
      <c r="B93" s="37"/>
      <c r="C93" s="31" t="s">
        <v>26</v>
      </c>
      <c r="D93" s="38"/>
      <c r="E93" s="38"/>
      <c r="F93" s="29" t="str">
        <f>E19</f>
        <v xml:space="preserve">UPOL </v>
      </c>
      <c r="G93" s="38"/>
      <c r="H93" s="38"/>
      <c r="I93" s="121" t="s">
        <v>32</v>
      </c>
      <c r="J93" s="34" t="str">
        <f>E25</f>
        <v>HEXAPLAN INTERNATIONAL spol. s r.o.</v>
      </c>
      <c r="K93" s="38"/>
      <c r="L93" s="120"/>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121" t="s">
        <v>35</v>
      </c>
      <c r="J94" s="34" t="str">
        <f>E28</f>
        <v>L.Švarzberger</v>
      </c>
      <c r="K94" s="38"/>
      <c r="L94" s="120"/>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9"/>
      <c r="J95" s="38"/>
      <c r="K95" s="38"/>
      <c r="L95" s="120"/>
      <c r="S95" s="36"/>
      <c r="T95" s="36"/>
      <c r="U95" s="36"/>
      <c r="V95" s="36"/>
      <c r="W95" s="36"/>
      <c r="X95" s="36"/>
      <c r="Y95" s="36"/>
      <c r="Z95" s="36"/>
      <c r="AA95" s="36"/>
      <c r="AB95" s="36"/>
      <c r="AC95" s="36"/>
      <c r="AD95" s="36"/>
      <c r="AE95" s="36"/>
    </row>
    <row r="96" spans="1:31" s="11" customFormat="1" ht="29.25" customHeight="1">
      <c r="A96" s="167"/>
      <c r="B96" s="168"/>
      <c r="C96" s="169" t="s">
        <v>198</v>
      </c>
      <c r="D96" s="170" t="s">
        <v>58</v>
      </c>
      <c r="E96" s="170" t="s">
        <v>54</v>
      </c>
      <c r="F96" s="170" t="s">
        <v>55</v>
      </c>
      <c r="G96" s="170" t="s">
        <v>199</v>
      </c>
      <c r="H96" s="170" t="s">
        <v>200</v>
      </c>
      <c r="I96" s="171" t="s">
        <v>201</v>
      </c>
      <c r="J96" s="170" t="s">
        <v>168</v>
      </c>
      <c r="K96" s="172" t="s">
        <v>202</v>
      </c>
      <c r="L96" s="173"/>
      <c r="M96" s="70" t="s">
        <v>21</v>
      </c>
      <c r="N96" s="71" t="s">
        <v>43</v>
      </c>
      <c r="O96" s="71" t="s">
        <v>203</v>
      </c>
      <c r="P96" s="71" t="s">
        <v>204</v>
      </c>
      <c r="Q96" s="71" t="s">
        <v>205</v>
      </c>
      <c r="R96" s="71" t="s">
        <v>206</v>
      </c>
      <c r="S96" s="71" t="s">
        <v>207</v>
      </c>
      <c r="T96" s="72" t="s">
        <v>208</v>
      </c>
      <c r="U96" s="167"/>
      <c r="V96" s="167"/>
      <c r="W96" s="167"/>
      <c r="X96" s="167"/>
      <c r="Y96" s="167"/>
      <c r="Z96" s="167"/>
      <c r="AA96" s="167"/>
      <c r="AB96" s="167"/>
      <c r="AC96" s="167"/>
      <c r="AD96" s="167"/>
      <c r="AE96" s="167"/>
    </row>
    <row r="97" spans="1:65" s="2" customFormat="1" ht="22.9" customHeight="1">
      <c r="A97" s="36"/>
      <c r="B97" s="37"/>
      <c r="C97" s="77" t="s">
        <v>209</v>
      </c>
      <c r="D97" s="38"/>
      <c r="E97" s="38"/>
      <c r="F97" s="38"/>
      <c r="G97" s="38"/>
      <c r="H97" s="38"/>
      <c r="I97" s="119"/>
      <c r="J97" s="174">
        <f>BK97</f>
        <v>0</v>
      </c>
      <c r="K97" s="38"/>
      <c r="L97" s="41"/>
      <c r="M97" s="73"/>
      <c r="N97" s="175"/>
      <c r="O97" s="74"/>
      <c r="P97" s="176">
        <f>P98+P127+P131+P136+P145+P152</f>
        <v>0</v>
      </c>
      <c r="Q97" s="74"/>
      <c r="R97" s="176">
        <f>R98+R127+R131+R136+R145+R152</f>
        <v>0</v>
      </c>
      <c r="S97" s="74"/>
      <c r="T97" s="177">
        <f>T98+T127+T131+T136+T145+T152</f>
        <v>0</v>
      </c>
      <c r="U97" s="36"/>
      <c r="V97" s="36"/>
      <c r="W97" s="36"/>
      <c r="X97" s="36"/>
      <c r="Y97" s="36"/>
      <c r="Z97" s="36"/>
      <c r="AA97" s="36"/>
      <c r="AB97" s="36"/>
      <c r="AC97" s="36"/>
      <c r="AD97" s="36"/>
      <c r="AE97" s="36"/>
      <c r="AT97" s="19" t="s">
        <v>72</v>
      </c>
      <c r="AU97" s="19" t="s">
        <v>169</v>
      </c>
      <c r="BK97" s="178">
        <f>BK98+BK127+BK131+BK136+BK145+BK152</f>
        <v>0</v>
      </c>
    </row>
    <row r="98" spans="1:65" s="12" customFormat="1" ht="25.9" customHeight="1">
      <c r="B98" s="179"/>
      <c r="C98" s="180"/>
      <c r="D98" s="181" t="s">
        <v>72</v>
      </c>
      <c r="E98" s="182" t="s">
        <v>79</v>
      </c>
      <c r="F98" s="182" t="s">
        <v>213</v>
      </c>
      <c r="G98" s="180"/>
      <c r="H98" s="180"/>
      <c r="I98" s="183"/>
      <c r="J98" s="184">
        <f>BK98</f>
        <v>0</v>
      </c>
      <c r="K98" s="180"/>
      <c r="L98" s="185"/>
      <c r="M98" s="186"/>
      <c r="N98" s="187"/>
      <c r="O98" s="187"/>
      <c r="P98" s="188">
        <f>SUM(P99:P126)</f>
        <v>0</v>
      </c>
      <c r="Q98" s="187"/>
      <c r="R98" s="188">
        <f>SUM(R99:R126)</f>
        <v>0</v>
      </c>
      <c r="S98" s="187"/>
      <c r="T98" s="189">
        <f>SUM(T99:T126)</f>
        <v>0</v>
      </c>
      <c r="AR98" s="190" t="s">
        <v>79</v>
      </c>
      <c r="AT98" s="191" t="s">
        <v>72</v>
      </c>
      <c r="AU98" s="191" t="s">
        <v>73</v>
      </c>
      <c r="AY98" s="190" t="s">
        <v>212</v>
      </c>
      <c r="BK98" s="192">
        <f>SUM(BK99:BK126)</f>
        <v>0</v>
      </c>
    </row>
    <row r="99" spans="1:65" s="2" customFormat="1" ht="16.5" customHeight="1">
      <c r="A99" s="36"/>
      <c r="B99" s="37"/>
      <c r="C99" s="195" t="s">
        <v>79</v>
      </c>
      <c r="D99" s="195" t="s">
        <v>214</v>
      </c>
      <c r="E99" s="196" t="s">
        <v>3179</v>
      </c>
      <c r="F99" s="197" t="s">
        <v>3180</v>
      </c>
      <c r="G99" s="198" t="s">
        <v>217</v>
      </c>
      <c r="H99" s="199">
        <v>47.005000000000003</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93</v>
      </c>
      <c r="AT99" s="206" t="s">
        <v>214</v>
      </c>
      <c r="AU99" s="206" t="s">
        <v>79</v>
      </c>
      <c r="AY99" s="19" t="s">
        <v>212</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93</v>
      </c>
      <c r="BM99" s="206" t="s">
        <v>81</v>
      </c>
    </row>
    <row r="100" spans="1:65" s="14" customFormat="1" ht="11.25">
      <c r="B100" s="222"/>
      <c r="C100" s="223"/>
      <c r="D100" s="208" t="s">
        <v>222</v>
      </c>
      <c r="E100" s="224" t="s">
        <v>21</v>
      </c>
      <c r="F100" s="225" t="s">
        <v>3181</v>
      </c>
      <c r="G100" s="223"/>
      <c r="H100" s="226">
        <v>47.005000000000003</v>
      </c>
      <c r="I100" s="227"/>
      <c r="J100" s="223"/>
      <c r="K100" s="223"/>
      <c r="L100" s="228"/>
      <c r="M100" s="229"/>
      <c r="N100" s="230"/>
      <c r="O100" s="230"/>
      <c r="P100" s="230"/>
      <c r="Q100" s="230"/>
      <c r="R100" s="230"/>
      <c r="S100" s="230"/>
      <c r="T100" s="231"/>
      <c r="AT100" s="232" t="s">
        <v>222</v>
      </c>
      <c r="AU100" s="232" t="s">
        <v>79</v>
      </c>
      <c r="AV100" s="14" t="s">
        <v>81</v>
      </c>
      <c r="AW100" s="14" t="s">
        <v>34</v>
      </c>
      <c r="AX100" s="14" t="s">
        <v>73</v>
      </c>
      <c r="AY100" s="232" t="s">
        <v>212</v>
      </c>
    </row>
    <row r="101" spans="1:65" s="16" customFormat="1" ht="11.25">
      <c r="B101" s="244"/>
      <c r="C101" s="245"/>
      <c r="D101" s="208" t="s">
        <v>222</v>
      </c>
      <c r="E101" s="246" t="s">
        <v>21</v>
      </c>
      <c r="F101" s="247" t="s">
        <v>239</v>
      </c>
      <c r="G101" s="245"/>
      <c r="H101" s="248">
        <v>47.005000000000003</v>
      </c>
      <c r="I101" s="249"/>
      <c r="J101" s="245"/>
      <c r="K101" s="245"/>
      <c r="L101" s="250"/>
      <c r="M101" s="251"/>
      <c r="N101" s="252"/>
      <c r="O101" s="252"/>
      <c r="P101" s="252"/>
      <c r="Q101" s="252"/>
      <c r="R101" s="252"/>
      <c r="S101" s="252"/>
      <c r="T101" s="253"/>
      <c r="AT101" s="254" t="s">
        <v>222</v>
      </c>
      <c r="AU101" s="254" t="s">
        <v>79</v>
      </c>
      <c r="AV101" s="16" t="s">
        <v>93</v>
      </c>
      <c r="AW101" s="16" t="s">
        <v>34</v>
      </c>
      <c r="AX101" s="16" t="s">
        <v>79</v>
      </c>
      <c r="AY101" s="254" t="s">
        <v>212</v>
      </c>
    </row>
    <row r="102" spans="1:65" s="2" customFormat="1" ht="16.5" customHeight="1">
      <c r="A102" s="36"/>
      <c r="B102" s="37"/>
      <c r="C102" s="195" t="s">
        <v>81</v>
      </c>
      <c r="D102" s="195" t="s">
        <v>214</v>
      </c>
      <c r="E102" s="196" t="s">
        <v>3182</v>
      </c>
      <c r="F102" s="197" t="s">
        <v>3183</v>
      </c>
      <c r="G102" s="198" t="s">
        <v>217</v>
      </c>
      <c r="H102" s="199">
        <v>23.503</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93</v>
      </c>
      <c r="AT102" s="206" t="s">
        <v>214</v>
      </c>
      <c r="AU102" s="206" t="s">
        <v>79</v>
      </c>
      <c r="AY102" s="19" t="s">
        <v>212</v>
      </c>
      <c r="BE102" s="207">
        <f>IF(N102="základní",J102,0)</f>
        <v>0</v>
      </c>
      <c r="BF102" s="207">
        <f>IF(N102="snížená",J102,0)</f>
        <v>0</v>
      </c>
      <c r="BG102" s="207">
        <f>IF(N102="zákl. přenesená",J102,0)</f>
        <v>0</v>
      </c>
      <c r="BH102" s="207">
        <f>IF(N102="sníž. přenesená",J102,0)</f>
        <v>0</v>
      </c>
      <c r="BI102" s="207">
        <f>IF(N102="nulová",J102,0)</f>
        <v>0</v>
      </c>
      <c r="BJ102" s="19" t="s">
        <v>79</v>
      </c>
      <c r="BK102" s="207">
        <f>ROUND(I102*H102,2)</f>
        <v>0</v>
      </c>
      <c r="BL102" s="19" t="s">
        <v>93</v>
      </c>
      <c r="BM102" s="206" t="s">
        <v>93</v>
      </c>
    </row>
    <row r="103" spans="1:65" s="2" customFormat="1" ht="16.5" customHeight="1">
      <c r="A103" s="36"/>
      <c r="B103" s="37"/>
      <c r="C103" s="195" t="s">
        <v>88</v>
      </c>
      <c r="D103" s="195" t="s">
        <v>214</v>
      </c>
      <c r="E103" s="196" t="s">
        <v>3184</v>
      </c>
      <c r="F103" s="197" t="s">
        <v>3185</v>
      </c>
      <c r="G103" s="198" t="s">
        <v>150</v>
      </c>
      <c r="H103" s="199">
        <v>32.450000000000003</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93</v>
      </c>
      <c r="AT103" s="206" t="s">
        <v>214</v>
      </c>
      <c r="AU103" s="206" t="s">
        <v>79</v>
      </c>
      <c r="AY103" s="19" t="s">
        <v>212</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93</v>
      </c>
      <c r="BM103" s="206" t="s">
        <v>256</v>
      </c>
    </row>
    <row r="104" spans="1:65" s="14" customFormat="1" ht="11.25">
      <c r="B104" s="222"/>
      <c r="C104" s="223"/>
      <c r="D104" s="208" t="s">
        <v>222</v>
      </c>
      <c r="E104" s="224" t="s">
        <v>21</v>
      </c>
      <c r="F104" s="225" t="s">
        <v>3186</v>
      </c>
      <c r="G104" s="223"/>
      <c r="H104" s="226">
        <v>32.450000000000003</v>
      </c>
      <c r="I104" s="227"/>
      <c r="J104" s="223"/>
      <c r="K104" s="223"/>
      <c r="L104" s="228"/>
      <c r="M104" s="229"/>
      <c r="N104" s="230"/>
      <c r="O104" s="230"/>
      <c r="P104" s="230"/>
      <c r="Q104" s="230"/>
      <c r="R104" s="230"/>
      <c r="S104" s="230"/>
      <c r="T104" s="231"/>
      <c r="AT104" s="232" t="s">
        <v>222</v>
      </c>
      <c r="AU104" s="232" t="s">
        <v>79</v>
      </c>
      <c r="AV104" s="14" t="s">
        <v>81</v>
      </c>
      <c r="AW104" s="14" t="s">
        <v>34</v>
      </c>
      <c r="AX104" s="14" t="s">
        <v>73</v>
      </c>
      <c r="AY104" s="232" t="s">
        <v>212</v>
      </c>
    </row>
    <row r="105" spans="1:65" s="16" customFormat="1" ht="11.25">
      <c r="B105" s="244"/>
      <c r="C105" s="245"/>
      <c r="D105" s="208" t="s">
        <v>222</v>
      </c>
      <c r="E105" s="246" t="s">
        <v>21</v>
      </c>
      <c r="F105" s="247" t="s">
        <v>239</v>
      </c>
      <c r="G105" s="245"/>
      <c r="H105" s="248">
        <v>32.450000000000003</v>
      </c>
      <c r="I105" s="249"/>
      <c r="J105" s="245"/>
      <c r="K105" s="245"/>
      <c r="L105" s="250"/>
      <c r="M105" s="251"/>
      <c r="N105" s="252"/>
      <c r="O105" s="252"/>
      <c r="P105" s="252"/>
      <c r="Q105" s="252"/>
      <c r="R105" s="252"/>
      <c r="S105" s="252"/>
      <c r="T105" s="253"/>
      <c r="AT105" s="254" t="s">
        <v>222</v>
      </c>
      <c r="AU105" s="254" t="s">
        <v>79</v>
      </c>
      <c r="AV105" s="16" t="s">
        <v>93</v>
      </c>
      <c r="AW105" s="16" t="s">
        <v>34</v>
      </c>
      <c r="AX105" s="16" t="s">
        <v>79</v>
      </c>
      <c r="AY105" s="254" t="s">
        <v>212</v>
      </c>
    </row>
    <row r="106" spans="1:65" s="2" customFormat="1" ht="16.5" customHeight="1">
      <c r="A106" s="36"/>
      <c r="B106" s="37"/>
      <c r="C106" s="195" t="s">
        <v>93</v>
      </c>
      <c r="D106" s="195" t="s">
        <v>214</v>
      </c>
      <c r="E106" s="196" t="s">
        <v>3187</v>
      </c>
      <c r="F106" s="197" t="s">
        <v>3188</v>
      </c>
      <c r="G106" s="198" t="s">
        <v>150</v>
      </c>
      <c r="H106" s="199">
        <v>32.450000000000003</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93</v>
      </c>
      <c r="AT106" s="206" t="s">
        <v>214</v>
      </c>
      <c r="AU106" s="206" t="s">
        <v>79</v>
      </c>
      <c r="AY106" s="19" t="s">
        <v>212</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93</v>
      </c>
      <c r="BM106" s="206" t="s">
        <v>269</v>
      </c>
    </row>
    <row r="107" spans="1:65" s="14" customFormat="1" ht="11.25">
      <c r="B107" s="222"/>
      <c r="C107" s="223"/>
      <c r="D107" s="208" t="s">
        <v>222</v>
      </c>
      <c r="E107" s="224" t="s">
        <v>21</v>
      </c>
      <c r="F107" s="225" t="s">
        <v>3186</v>
      </c>
      <c r="G107" s="223"/>
      <c r="H107" s="226">
        <v>32.450000000000003</v>
      </c>
      <c r="I107" s="227"/>
      <c r="J107" s="223"/>
      <c r="K107" s="223"/>
      <c r="L107" s="228"/>
      <c r="M107" s="229"/>
      <c r="N107" s="230"/>
      <c r="O107" s="230"/>
      <c r="P107" s="230"/>
      <c r="Q107" s="230"/>
      <c r="R107" s="230"/>
      <c r="S107" s="230"/>
      <c r="T107" s="231"/>
      <c r="AT107" s="232" t="s">
        <v>222</v>
      </c>
      <c r="AU107" s="232" t="s">
        <v>79</v>
      </c>
      <c r="AV107" s="14" t="s">
        <v>81</v>
      </c>
      <c r="AW107" s="14" t="s">
        <v>34</v>
      </c>
      <c r="AX107" s="14" t="s">
        <v>73</v>
      </c>
      <c r="AY107" s="232" t="s">
        <v>212</v>
      </c>
    </row>
    <row r="108" spans="1:65" s="16" customFormat="1" ht="11.25">
      <c r="B108" s="244"/>
      <c r="C108" s="245"/>
      <c r="D108" s="208" t="s">
        <v>222</v>
      </c>
      <c r="E108" s="246" t="s">
        <v>21</v>
      </c>
      <c r="F108" s="247" t="s">
        <v>239</v>
      </c>
      <c r="G108" s="245"/>
      <c r="H108" s="248">
        <v>32.450000000000003</v>
      </c>
      <c r="I108" s="249"/>
      <c r="J108" s="245"/>
      <c r="K108" s="245"/>
      <c r="L108" s="250"/>
      <c r="M108" s="251"/>
      <c r="N108" s="252"/>
      <c r="O108" s="252"/>
      <c r="P108" s="252"/>
      <c r="Q108" s="252"/>
      <c r="R108" s="252"/>
      <c r="S108" s="252"/>
      <c r="T108" s="253"/>
      <c r="AT108" s="254" t="s">
        <v>222</v>
      </c>
      <c r="AU108" s="254" t="s">
        <v>79</v>
      </c>
      <c r="AV108" s="16" t="s">
        <v>93</v>
      </c>
      <c r="AW108" s="16" t="s">
        <v>34</v>
      </c>
      <c r="AX108" s="16" t="s">
        <v>79</v>
      </c>
      <c r="AY108" s="254" t="s">
        <v>212</v>
      </c>
    </row>
    <row r="109" spans="1:65" s="2" customFormat="1" ht="16.5" customHeight="1">
      <c r="A109" s="36"/>
      <c r="B109" s="37"/>
      <c r="C109" s="195" t="s">
        <v>251</v>
      </c>
      <c r="D109" s="195" t="s">
        <v>214</v>
      </c>
      <c r="E109" s="196" t="s">
        <v>3189</v>
      </c>
      <c r="F109" s="197" t="s">
        <v>3190</v>
      </c>
      <c r="G109" s="198" t="s">
        <v>217</v>
      </c>
      <c r="H109" s="199">
        <v>47.005000000000003</v>
      </c>
      <c r="I109" s="200"/>
      <c r="J109" s="201">
        <f>ROUND(I109*H109,2)</f>
        <v>0</v>
      </c>
      <c r="K109" s="197" t="s">
        <v>21</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93</v>
      </c>
      <c r="AT109" s="206" t="s">
        <v>214</v>
      </c>
      <c r="AU109" s="206" t="s">
        <v>79</v>
      </c>
      <c r="AY109" s="19" t="s">
        <v>212</v>
      </c>
      <c r="BE109" s="207">
        <f>IF(N109="základní",J109,0)</f>
        <v>0</v>
      </c>
      <c r="BF109" s="207">
        <f>IF(N109="snížená",J109,0)</f>
        <v>0</v>
      </c>
      <c r="BG109" s="207">
        <f>IF(N109="zákl. přenesená",J109,0)</f>
        <v>0</v>
      </c>
      <c r="BH109" s="207">
        <f>IF(N109="sníž. přenesená",J109,0)</f>
        <v>0</v>
      </c>
      <c r="BI109" s="207">
        <f>IF(N109="nulová",J109,0)</f>
        <v>0</v>
      </c>
      <c r="BJ109" s="19" t="s">
        <v>79</v>
      </c>
      <c r="BK109" s="207">
        <f>ROUND(I109*H109,2)</f>
        <v>0</v>
      </c>
      <c r="BL109" s="19" t="s">
        <v>93</v>
      </c>
      <c r="BM109" s="206" t="s">
        <v>238</v>
      </c>
    </row>
    <row r="110" spans="1:65" s="14" customFormat="1" ht="11.25">
      <c r="B110" s="222"/>
      <c r="C110" s="223"/>
      <c r="D110" s="208" t="s">
        <v>222</v>
      </c>
      <c r="E110" s="224" t="s">
        <v>21</v>
      </c>
      <c r="F110" s="225" t="s">
        <v>3181</v>
      </c>
      <c r="G110" s="223"/>
      <c r="H110" s="226">
        <v>47.005000000000003</v>
      </c>
      <c r="I110" s="227"/>
      <c r="J110" s="223"/>
      <c r="K110" s="223"/>
      <c r="L110" s="228"/>
      <c r="M110" s="229"/>
      <c r="N110" s="230"/>
      <c r="O110" s="230"/>
      <c r="P110" s="230"/>
      <c r="Q110" s="230"/>
      <c r="R110" s="230"/>
      <c r="S110" s="230"/>
      <c r="T110" s="231"/>
      <c r="AT110" s="232" t="s">
        <v>222</v>
      </c>
      <c r="AU110" s="232" t="s">
        <v>79</v>
      </c>
      <c r="AV110" s="14" t="s">
        <v>81</v>
      </c>
      <c r="AW110" s="14" t="s">
        <v>34</v>
      </c>
      <c r="AX110" s="14" t="s">
        <v>73</v>
      </c>
      <c r="AY110" s="232" t="s">
        <v>212</v>
      </c>
    </row>
    <row r="111" spans="1:65" s="16" customFormat="1" ht="11.25">
      <c r="B111" s="244"/>
      <c r="C111" s="245"/>
      <c r="D111" s="208" t="s">
        <v>222</v>
      </c>
      <c r="E111" s="246" t="s">
        <v>21</v>
      </c>
      <c r="F111" s="247" t="s">
        <v>239</v>
      </c>
      <c r="G111" s="245"/>
      <c r="H111" s="248">
        <v>47.005000000000003</v>
      </c>
      <c r="I111" s="249"/>
      <c r="J111" s="245"/>
      <c r="K111" s="245"/>
      <c r="L111" s="250"/>
      <c r="M111" s="251"/>
      <c r="N111" s="252"/>
      <c r="O111" s="252"/>
      <c r="P111" s="252"/>
      <c r="Q111" s="252"/>
      <c r="R111" s="252"/>
      <c r="S111" s="252"/>
      <c r="T111" s="253"/>
      <c r="AT111" s="254" t="s">
        <v>222</v>
      </c>
      <c r="AU111" s="254" t="s">
        <v>79</v>
      </c>
      <c r="AV111" s="16" t="s">
        <v>93</v>
      </c>
      <c r="AW111" s="16" t="s">
        <v>34</v>
      </c>
      <c r="AX111" s="16" t="s">
        <v>79</v>
      </c>
      <c r="AY111" s="254" t="s">
        <v>212</v>
      </c>
    </row>
    <row r="112" spans="1:65" s="2" customFormat="1" ht="16.5" customHeight="1">
      <c r="A112" s="36"/>
      <c r="B112" s="37"/>
      <c r="C112" s="195" t="s">
        <v>256</v>
      </c>
      <c r="D112" s="195" t="s">
        <v>214</v>
      </c>
      <c r="E112" s="196" t="s">
        <v>3191</v>
      </c>
      <c r="F112" s="197" t="s">
        <v>3192</v>
      </c>
      <c r="G112" s="198" t="s">
        <v>217</v>
      </c>
      <c r="H112" s="199">
        <v>47.005000000000003</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93</v>
      </c>
      <c r="AT112" s="206" t="s">
        <v>214</v>
      </c>
      <c r="AU112" s="206" t="s">
        <v>79</v>
      </c>
      <c r="AY112" s="19" t="s">
        <v>212</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93</v>
      </c>
      <c r="BM112" s="206" t="s">
        <v>297</v>
      </c>
    </row>
    <row r="113" spans="1:65" s="14" customFormat="1" ht="11.25">
      <c r="B113" s="222"/>
      <c r="C113" s="223"/>
      <c r="D113" s="208" t="s">
        <v>222</v>
      </c>
      <c r="E113" s="224" t="s">
        <v>21</v>
      </c>
      <c r="F113" s="225" t="s">
        <v>3181</v>
      </c>
      <c r="G113" s="223"/>
      <c r="H113" s="226">
        <v>47.005000000000003</v>
      </c>
      <c r="I113" s="227"/>
      <c r="J113" s="223"/>
      <c r="K113" s="223"/>
      <c r="L113" s="228"/>
      <c r="M113" s="229"/>
      <c r="N113" s="230"/>
      <c r="O113" s="230"/>
      <c r="P113" s="230"/>
      <c r="Q113" s="230"/>
      <c r="R113" s="230"/>
      <c r="S113" s="230"/>
      <c r="T113" s="231"/>
      <c r="AT113" s="232" t="s">
        <v>222</v>
      </c>
      <c r="AU113" s="232" t="s">
        <v>79</v>
      </c>
      <c r="AV113" s="14" t="s">
        <v>81</v>
      </c>
      <c r="AW113" s="14" t="s">
        <v>34</v>
      </c>
      <c r="AX113" s="14" t="s">
        <v>73</v>
      </c>
      <c r="AY113" s="232" t="s">
        <v>212</v>
      </c>
    </row>
    <row r="114" spans="1:65" s="16" customFormat="1" ht="11.25">
      <c r="B114" s="244"/>
      <c r="C114" s="245"/>
      <c r="D114" s="208" t="s">
        <v>222</v>
      </c>
      <c r="E114" s="246" t="s">
        <v>21</v>
      </c>
      <c r="F114" s="247" t="s">
        <v>239</v>
      </c>
      <c r="G114" s="245"/>
      <c r="H114" s="248">
        <v>47.005000000000003</v>
      </c>
      <c r="I114" s="249"/>
      <c r="J114" s="245"/>
      <c r="K114" s="245"/>
      <c r="L114" s="250"/>
      <c r="M114" s="251"/>
      <c r="N114" s="252"/>
      <c r="O114" s="252"/>
      <c r="P114" s="252"/>
      <c r="Q114" s="252"/>
      <c r="R114" s="252"/>
      <c r="S114" s="252"/>
      <c r="T114" s="253"/>
      <c r="AT114" s="254" t="s">
        <v>222</v>
      </c>
      <c r="AU114" s="254" t="s">
        <v>79</v>
      </c>
      <c r="AV114" s="16" t="s">
        <v>93</v>
      </c>
      <c r="AW114" s="16" t="s">
        <v>34</v>
      </c>
      <c r="AX114" s="16" t="s">
        <v>79</v>
      </c>
      <c r="AY114" s="254" t="s">
        <v>212</v>
      </c>
    </row>
    <row r="115" spans="1:65" s="2" customFormat="1" ht="16.5" customHeight="1">
      <c r="A115" s="36"/>
      <c r="B115" s="37"/>
      <c r="C115" s="195" t="s">
        <v>264</v>
      </c>
      <c r="D115" s="195" t="s">
        <v>214</v>
      </c>
      <c r="E115" s="196" t="s">
        <v>3193</v>
      </c>
      <c r="F115" s="197" t="s">
        <v>3194</v>
      </c>
      <c r="G115" s="198" t="s">
        <v>217</v>
      </c>
      <c r="H115" s="199">
        <v>47.005000000000003</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93</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93</v>
      </c>
      <c r="BM115" s="206" t="s">
        <v>310</v>
      </c>
    </row>
    <row r="116" spans="1:65" s="14" customFormat="1" ht="11.25">
      <c r="B116" s="222"/>
      <c r="C116" s="223"/>
      <c r="D116" s="208" t="s">
        <v>222</v>
      </c>
      <c r="E116" s="224" t="s">
        <v>21</v>
      </c>
      <c r="F116" s="225" t="s">
        <v>3181</v>
      </c>
      <c r="G116" s="223"/>
      <c r="H116" s="226">
        <v>47.005000000000003</v>
      </c>
      <c r="I116" s="227"/>
      <c r="J116" s="223"/>
      <c r="K116" s="223"/>
      <c r="L116" s="228"/>
      <c r="M116" s="229"/>
      <c r="N116" s="230"/>
      <c r="O116" s="230"/>
      <c r="P116" s="230"/>
      <c r="Q116" s="230"/>
      <c r="R116" s="230"/>
      <c r="S116" s="230"/>
      <c r="T116" s="231"/>
      <c r="AT116" s="232" t="s">
        <v>222</v>
      </c>
      <c r="AU116" s="232" t="s">
        <v>79</v>
      </c>
      <c r="AV116" s="14" t="s">
        <v>81</v>
      </c>
      <c r="AW116" s="14" t="s">
        <v>34</v>
      </c>
      <c r="AX116" s="14" t="s">
        <v>73</v>
      </c>
      <c r="AY116" s="232" t="s">
        <v>212</v>
      </c>
    </row>
    <row r="117" spans="1:65" s="16" customFormat="1" ht="11.25">
      <c r="B117" s="244"/>
      <c r="C117" s="245"/>
      <c r="D117" s="208" t="s">
        <v>222</v>
      </c>
      <c r="E117" s="246" t="s">
        <v>21</v>
      </c>
      <c r="F117" s="247" t="s">
        <v>239</v>
      </c>
      <c r="G117" s="245"/>
      <c r="H117" s="248">
        <v>47.005000000000003</v>
      </c>
      <c r="I117" s="249"/>
      <c r="J117" s="245"/>
      <c r="K117" s="245"/>
      <c r="L117" s="250"/>
      <c r="M117" s="251"/>
      <c r="N117" s="252"/>
      <c r="O117" s="252"/>
      <c r="P117" s="252"/>
      <c r="Q117" s="252"/>
      <c r="R117" s="252"/>
      <c r="S117" s="252"/>
      <c r="T117" s="253"/>
      <c r="AT117" s="254" t="s">
        <v>222</v>
      </c>
      <c r="AU117" s="254" t="s">
        <v>79</v>
      </c>
      <c r="AV117" s="16" t="s">
        <v>93</v>
      </c>
      <c r="AW117" s="16" t="s">
        <v>34</v>
      </c>
      <c r="AX117" s="16" t="s">
        <v>79</v>
      </c>
      <c r="AY117" s="254" t="s">
        <v>212</v>
      </c>
    </row>
    <row r="118" spans="1:65" s="2" customFormat="1" ht="16.5" customHeight="1">
      <c r="A118" s="36"/>
      <c r="B118" s="37"/>
      <c r="C118" s="195" t="s">
        <v>269</v>
      </c>
      <c r="D118" s="195" t="s">
        <v>214</v>
      </c>
      <c r="E118" s="196" t="s">
        <v>3195</v>
      </c>
      <c r="F118" s="197" t="s">
        <v>3196</v>
      </c>
      <c r="G118" s="198" t="s">
        <v>217</v>
      </c>
      <c r="H118" s="199">
        <v>47.005000000000003</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93</v>
      </c>
      <c r="AT118" s="206" t="s">
        <v>214</v>
      </c>
      <c r="AU118" s="206" t="s">
        <v>79</v>
      </c>
      <c r="AY118" s="19" t="s">
        <v>212</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93</v>
      </c>
      <c r="BM118" s="206" t="s">
        <v>327</v>
      </c>
    </row>
    <row r="119" spans="1:65" s="14" customFormat="1" ht="11.25">
      <c r="B119" s="222"/>
      <c r="C119" s="223"/>
      <c r="D119" s="208" t="s">
        <v>222</v>
      </c>
      <c r="E119" s="224" t="s">
        <v>21</v>
      </c>
      <c r="F119" s="225" t="s">
        <v>3181</v>
      </c>
      <c r="G119" s="223"/>
      <c r="H119" s="226">
        <v>47.005000000000003</v>
      </c>
      <c r="I119" s="227"/>
      <c r="J119" s="223"/>
      <c r="K119" s="223"/>
      <c r="L119" s="228"/>
      <c r="M119" s="229"/>
      <c r="N119" s="230"/>
      <c r="O119" s="230"/>
      <c r="P119" s="230"/>
      <c r="Q119" s="230"/>
      <c r="R119" s="230"/>
      <c r="S119" s="230"/>
      <c r="T119" s="231"/>
      <c r="AT119" s="232" t="s">
        <v>222</v>
      </c>
      <c r="AU119" s="232" t="s">
        <v>79</v>
      </c>
      <c r="AV119" s="14" t="s">
        <v>81</v>
      </c>
      <c r="AW119" s="14" t="s">
        <v>34</v>
      </c>
      <c r="AX119" s="14" t="s">
        <v>73</v>
      </c>
      <c r="AY119" s="232" t="s">
        <v>212</v>
      </c>
    </row>
    <row r="120" spans="1:65" s="16" customFormat="1" ht="11.25">
      <c r="B120" s="244"/>
      <c r="C120" s="245"/>
      <c r="D120" s="208" t="s">
        <v>222</v>
      </c>
      <c r="E120" s="246" t="s">
        <v>21</v>
      </c>
      <c r="F120" s="247" t="s">
        <v>239</v>
      </c>
      <c r="G120" s="245"/>
      <c r="H120" s="248">
        <v>47.005000000000003</v>
      </c>
      <c r="I120" s="249"/>
      <c r="J120" s="245"/>
      <c r="K120" s="245"/>
      <c r="L120" s="250"/>
      <c r="M120" s="251"/>
      <c r="N120" s="252"/>
      <c r="O120" s="252"/>
      <c r="P120" s="252"/>
      <c r="Q120" s="252"/>
      <c r="R120" s="252"/>
      <c r="S120" s="252"/>
      <c r="T120" s="253"/>
      <c r="AT120" s="254" t="s">
        <v>222</v>
      </c>
      <c r="AU120" s="254" t="s">
        <v>79</v>
      </c>
      <c r="AV120" s="16" t="s">
        <v>93</v>
      </c>
      <c r="AW120" s="16" t="s">
        <v>34</v>
      </c>
      <c r="AX120" s="16" t="s">
        <v>79</v>
      </c>
      <c r="AY120" s="254" t="s">
        <v>212</v>
      </c>
    </row>
    <row r="121" spans="1:65" s="2" customFormat="1" ht="16.5" customHeight="1">
      <c r="A121" s="36"/>
      <c r="B121" s="37"/>
      <c r="C121" s="195" t="s">
        <v>275</v>
      </c>
      <c r="D121" s="195" t="s">
        <v>214</v>
      </c>
      <c r="E121" s="196" t="s">
        <v>3197</v>
      </c>
      <c r="F121" s="197" t="s">
        <v>3198</v>
      </c>
      <c r="G121" s="198" t="s">
        <v>217</v>
      </c>
      <c r="H121" s="199">
        <v>36.744999999999997</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93</v>
      </c>
      <c r="AT121" s="206" t="s">
        <v>214</v>
      </c>
      <c r="AU121" s="206" t="s">
        <v>79</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93</v>
      </c>
      <c r="BM121" s="206" t="s">
        <v>341</v>
      </c>
    </row>
    <row r="122" spans="1:65" s="2" customFormat="1" ht="16.5" customHeight="1">
      <c r="A122" s="36"/>
      <c r="B122" s="37"/>
      <c r="C122" s="195" t="s">
        <v>238</v>
      </c>
      <c r="D122" s="195" t="s">
        <v>214</v>
      </c>
      <c r="E122" s="196" t="s">
        <v>3199</v>
      </c>
      <c r="F122" s="197" t="s">
        <v>3200</v>
      </c>
      <c r="G122" s="198" t="s">
        <v>217</v>
      </c>
      <c r="H122" s="199">
        <v>7.6950000000000003</v>
      </c>
      <c r="I122" s="200"/>
      <c r="J122" s="201">
        <f>ROUND(I122*H122,2)</f>
        <v>0</v>
      </c>
      <c r="K122" s="197" t="s">
        <v>21</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93</v>
      </c>
      <c r="AT122" s="206" t="s">
        <v>214</v>
      </c>
      <c r="AU122" s="206" t="s">
        <v>79</v>
      </c>
      <c r="AY122" s="19" t="s">
        <v>212</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93</v>
      </c>
      <c r="BM122" s="206" t="s">
        <v>353</v>
      </c>
    </row>
    <row r="123" spans="1:65" s="14" customFormat="1" ht="11.25">
      <c r="B123" s="222"/>
      <c r="C123" s="223"/>
      <c r="D123" s="208" t="s">
        <v>222</v>
      </c>
      <c r="E123" s="224" t="s">
        <v>21</v>
      </c>
      <c r="F123" s="225" t="s">
        <v>3201</v>
      </c>
      <c r="G123" s="223"/>
      <c r="H123" s="226">
        <v>7.6950000000000003</v>
      </c>
      <c r="I123" s="227"/>
      <c r="J123" s="223"/>
      <c r="K123" s="223"/>
      <c r="L123" s="228"/>
      <c r="M123" s="229"/>
      <c r="N123" s="230"/>
      <c r="O123" s="230"/>
      <c r="P123" s="230"/>
      <c r="Q123" s="230"/>
      <c r="R123" s="230"/>
      <c r="S123" s="230"/>
      <c r="T123" s="231"/>
      <c r="AT123" s="232" t="s">
        <v>222</v>
      </c>
      <c r="AU123" s="232" t="s">
        <v>79</v>
      </c>
      <c r="AV123" s="14" t="s">
        <v>81</v>
      </c>
      <c r="AW123" s="14" t="s">
        <v>34</v>
      </c>
      <c r="AX123" s="14" t="s">
        <v>73</v>
      </c>
      <c r="AY123" s="232" t="s">
        <v>212</v>
      </c>
    </row>
    <row r="124" spans="1:65" s="16" customFormat="1" ht="11.25">
      <c r="B124" s="244"/>
      <c r="C124" s="245"/>
      <c r="D124" s="208" t="s">
        <v>222</v>
      </c>
      <c r="E124" s="246" t="s">
        <v>21</v>
      </c>
      <c r="F124" s="247" t="s">
        <v>239</v>
      </c>
      <c r="G124" s="245"/>
      <c r="H124" s="248">
        <v>7.6950000000000003</v>
      </c>
      <c r="I124" s="249"/>
      <c r="J124" s="245"/>
      <c r="K124" s="245"/>
      <c r="L124" s="250"/>
      <c r="M124" s="251"/>
      <c r="N124" s="252"/>
      <c r="O124" s="252"/>
      <c r="P124" s="252"/>
      <c r="Q124" s="252"/>
      <c r="R124" s="252"/>
      <c r="S124" s="252"/>
      <c r="T124" s="253"/>
      <c r="AT124" s="254" t="s">
        <v>222</v>
      </c>
      <c r="AU124" s="254" t="s">
        <v>79</v>
      </c>
      <c r="AV124" s="16" t="s">
        <v>93</v>
      </c>
      <c r="AW124" s="16" t="s">
        <v>34</v>
      </c>
      <c r="AX124" s="16" t="s">
        <v>79</v>
      </c>
      <c r="AY124" s="254" t="s">
        <v>212</v>
      </c>
    </row>
    <row r="125" spans="1:65" s="2" customFormat="1" ht="16.5" customHeight="1">
      <c r="A125" s="36"/>
      <c r="B125" s="37"/>
      <c r="C125" s="195" t="s">
        <v>288</v>
      </c>
      <c r="D125" s="195" t="s">
        <v>214</v>
      </c>
      <c r="E125" s="196" t="s">
        <v>3202</v>
      </c>
      <c r="F125" s="197" t="s">
        <v>3203</v>
      </c>
      <c r="G125" s="198" t="s">
        <v>217</v>
      </c>
      <c r="H125" s="199">
        <v>47.005000000000003</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93</v>
      </c>
      <c r="AT125" s="206" t="s">
        <v>214</v>
      </c>
      <c r="AU125" s="206" t="s">
        <v>79</v>
      </c>
      <c r="AY125" s="19" t="s">
        <v>212</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93</v>
      </c>
      <c r="BM125" s="206" t="s">
        <v>370</v>
      </c>
    </row>
    <row r="126" spans="1:65" s="2" customFormat="1" ht="16.5" customHeight="1">
      <c r="A126" s="36"/>
      <c r="B126" s="37"/>
      <c r="C126" s="255" t="s">
        <v>297</v>
      </c>
      <c r="D126" s="255" t="s">
        <v>328</v>
      </c>
      <c r="E126" s="256" t="s">
        <v>3204</v>
      </c>
      <c r="F126" s="257" t="s">
        <v>3205</v>
      </c>
      <c r="G126" s="258" t="s">
        <v>217</v>
      </c>
      <c r="H126" s="259">
        <v>44.44</v>
      </c>
      <c r="I126" s="260"/>
      <c r="J126" s="261">
        <f>ROUND(I126*H126,2)</f>
        <v>0</v>
      </c>
      <c r="K126" s="257" t="s">
        <v>21</v>
      </c>
      <c r="L126" s="262"/>
      <c r="M126" s="263" t="s">
        <v>21</v>
      </c>
      <c r="N126" s="264" t="s">
        <v>44</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269</v>
      </c>
      <c r="AT126" s="206" t="s">
        <v>328</v>
      </c>
      <c r="AU126" s="206" t="s">
        <v>79</v>
      </c>
      <c r="AY126" s="19" t="s">
        <v>212</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93</v>
      </c>
      <c r="BM126" s="206" t="s">
        <v>389</v>
      </c>
    </row>
    <row r="127" spans="1:65" s="12" customFormat="1" ht="25.9" customHeight="1">
      <c r="B127" s="179"/>
      <c r="C127" s="180"/>
      <c r="D127" s="181" t="s">
        <v>72</v>
      </c>
      <c r="E127" s="182" t="s">
        <v>529</v>
      </c>
      <c r="F127" s="182" t="s">
        <v>3206</v>
      </c>
      <c r="G127" s="180"/>
      <c r="H127" s="180"/>
      <c r="I127" s="183"/>
      <c r="J127" s="184">
        <f>BK127</f>
        <v>0</v>
      </c>
      <c r="K127" s="180"/>
      <c r="L127" s="185"/>
      <c r="M127" s="186"/>
      <c r="N127" s="187"/>
      <c r="O127" s="187"/>
      <c r="P127" s="188">
        <f>SUM(P128:P130)</f>
        <v>0</v>
      </c>
      <c r="Q127" s="187"/>
      <c r="R127" s="188">
        <f>SUM(R128:R130)</f>
        <v>0</v>
      </c>
      <c r="S127" s="187"/>
      <c r="T127" s="189">
        <f>SUM(T128:T130)</f>
        <v>0</v>
      </c>
      <c r="AR127" s="190" t="s">
        <v>79</v>
      </c>
      <c r="AT127" s="191" t="s">
        <v>72</v>
      </c>
      <c r="AU127" s="191" t="s">
        <v>73</v>
      </c>
      <c r="AY127" s="190" t="s">
        <v>212</v>
      </c>
      <c r="BK127" s="192">
        <f>SUM(BK128:BK130)</f>
        <v>0</v>
      </c>
    </row>
    <row r="128" spans="1:65" s="2" customFormat="1" ht="16.5" customHeight="1">
      <c r="A128" s="36"/>
      <c r="B128" s="37"/>
      <c r="C128" s="195" t="s">
        <v>303</v>
      </c>
      <c r="D128" s="195" t="s">
        <v>214</v>
      </c>
      <c r="E128" s="196" t="s">
        <v>3207</v>
      </c>
      <c r="F128" s="197" t="s">
        <v>3208</v>
      </c>
      <c r="G128" s="198" t="s">
        <v>217</v>
      </c>
      <c r="H128" s="199">
        <v>2.5649999999999999</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93</v>
      </c>
      <c r="AT128" s="206" t="s">
        <v>214</v>
      </c>
      <c r="AU128" s="206" t="s">
        <v>79</v>
      </c>
      <c r="AY128" s="19" t="s">
        <v>212</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93</v>
      </c>
      <c r="BM128" s="206" t="s">
        <v>403</v>
      </c>
    </row>
    <row r="129" spans="1:65" s="14" customFormat="1" ht="11.25">
      <c r="B129" s="222"/>
      <c r="C129" s="223"/>
      <c r="D129" s="208" t="s">
        <v>222</v>
      </c>
      <c r="E129" s="224" t="s">
        <v>21</v>
      </c>
      <c r="F129" s="225" t="s">
        <v>3209</v>
      </c>
      <c r="G129" s="223"/>
      <c r="H129" s="226">
        <v>2.5649999999999999</v>
      </c>
      <c r="I129" s="227"/>
      <c r="J129" s="223"/>
      <c r="K129" s="223"/>
      <c r="L129" s="228"/>
      <c r="M129" s="229"/>
      <c r="N129" s="230"/>
      <c r="O129" s="230"/>
      <c r="P129" s="230"/>
      <c r="Q129" s="230"/>
      <c r="R129" s="230"/>
      <c r="S129" s="230"/>
      <c r="T129" s="231"/>
      <c r="AT129" s="232" t="s">
        <v>222</v>
      </c>
      <c r="AU129" s="232" t="s">
        <v>79</v>
      </c>
      <c r="AV129" s="14" t="s">
        <v>81</v>
      </c>
      <c r="AW129" s="14" t="s">
        <v>34</v>
      </c>
      <c r="AX129" s="14" t="s">
        <v>73</v>
      </c>
      <c r="AY129" s="232" t="s">
        <v>212</v>
      </c>
    </row>
    <row r="130" spans="1:65" s="16" customFormat="1" ht="11.25">
      <c r="B130" s="244"/>
      <c r="C130" s="245"/>
      <c r="D130" s="208" t="s">
        <v>222</v>
      </c>
      <c r="E130" s="246" t="s">
        <v>21</v>
      </c>
      <c r="F130" s="247" t="s">
        <v>239</v>
      </c>
      <c r="G130" s="245"/>
      <c r="H130" s="248">
        <v>2.5649999999999999</v>
      </c>
      <c r="I130" s="249"/>
      <c r="J130" s="245"/>
      <c r="K130" s="245"/>
      <c r="L130" s="250"/>
      <c r="M130" s="251"/>
      <c r="N130" s="252"/>
      <c r="O130" s="252"/>
      <c r="P130" s="252"/>
      <c r="Q130" s="252"/>
      <c r="R130" s="252"/>
      <c r="S130" s="252"/>
      <c r="T130" s="253"/>
      <c r="AT130" s="254" t="s">
        <v>222</v>
      </c>
      <c r="AU130" s="254" t="s">
        <v>79</v>
      </c>
      <c r="AV130" s="16" t="s">
        <v>93</v>
      </c>
      <c r="AW130" s="16" t="s">
        <v>34</v>
      </c>
      <c r="AX130" s="16" t="s">
        <v>79</v>
      </c>
      <c r="AY130" s="254" t="s">
        <v>212</v>
      </c>
    </row>
    <row r="131" spans="1:65" s="12" customFormat="1" ht="25.9" customHeight="1">
      <c r="B131" s="179"/>
      <c r="C131" s="180"/>
      <c r="D131" s="181" t="s">
        <v>72</v>
      </c>
      <c r="E131" s="182" t="s">
        <v>814</v>
      </c>
      <c r="F131" s="182" t="s">
        <v>3210</v>
      </c>
      <c r="G131" s="180"/>
      <c r="H131" s="180"/>
      <c r="I131" s="183"/>
      <c r="J131" s="184">
        <f>BK131</f>
        <v>0</v>
      </c>
      <c r="K131" s="180"/>
      <c r="L131" s="185"/>
      <c r="M131" s="186"/>
      <c r="N131" s="187"/>
      <c r="O131" s="187"/>
      <c r="P131" s="188">
        <f>SUM(P132:P135)</f>
        <v>0</v>
      </c>
      <c r="Q131" s="187"/>
      <c r="R131" s="188">
        <f>SUM(R132:R135)</f>
        <v>0</v>
      </c>
      <c r="S131" s="187"/>
      <c r="T131" s="189">
        <f>SUM(T132:T135)</f>
        <v>0</v>
      </c>
      <c r="AR131" s="190" t="s">
        <v>79</v>
      </c>
      <c r="AT131" s="191" t="s">
        <v>72</v>
      </c>
      <c r="AU131" s="191" t="s">
        <v>73</v>
      </c>
      <c r="AY131" s="190" t="s">
        <v>212</v>
      </c>
      <c r="BK131" s="192">
        <f>SUM(BK132:BK135)</f>
        <v>0</v>
      </c>
    </row>
    <row r="132" spans="1:65" s="2" customFormat="1" ht="16.5" customHeight="1">
      <c r="A132" s="36"/>
      <c r="B132" s="37"/>
      <c r="C132" s="195" t="s">
        <v>310</v>
      </c>
      <c r="D132" s="195" t="s">
        <v>214</v>
      </c>
      <c r="E132" s="196" t="s">
        <v>3211</v>
      </c>
      <c r="F132" s="197" t="s">
        <v>3212</v>
      </c>
      <c r="G132" s="198" t="s">
        <v>521</v>
      </c>
      <c r="H132" s="199">
        <v>1</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93</v>
      </c>
      <c r="AT132" s="206" t="s">
        <v>214</v>
      </c>
      <c r="AU132" s="206" t="s">
        <v>79</v>
      </c>
      <c r="AY132" s="19" t="s">
        <v>212</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93</v>
      </c>
      <c r="BM132" s="206" t="s">
        <v>416</v>
      </c>
    </row>
    <row r="133" spans="1:65" s="2" customFormat="1" ht="16.5" customHeight="1">
      <c r="A133" s="36"/>
      <c r="B133" s="37"/>
      <c r="C133" s="195" t="s">
        <v>8</v>
      </c>
      <c r="D133" s="195" t="s">
        <v>214</v>
      </c>
      <c r="E133" s="196" t="s">
        <v>3213</v>
      </c>
      <c r="F133" s="197" t="s">
        <v>3214</v>
      </c>
      <c r="G133" s="198" t="s">
        <v>521</v>
      </c>
      <c r="H133" s="199">
        <v>1</v>
      </c>
      <c r="I133" s="200"/>
      <c r="J133" s="201">
        <f>ROUND(I133*H133,2)</f>
        <v>0</v>
      </c>
      <c r="K133" s="197" t="s">
        <v>21</v>
      </c>
      <c r="L133" s="41"/>
      <c r="M133" s="202" t="s">
        <v>21</v>
      </c>
      <c r="N133" s="203" t="s">
        <v>44</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93</v>
      </c>
      <c r="AT133" s="206" t="s">
        <v>214</v>
      </c>
      <c r="AU133" s="206" t="s">
        <v>79</v>
      </c>
      <c r="AY133" s="19" t="s">
        <v>212</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93</v>
      </c>
      <c r="BM133" s="206" t="s">
        <v>427</v>
      </c>
    </row>
    <row r="134" spans="1:65" s="2" customFormat="1" ht="16.5" customHeight="1">
      <c r="A134" s="36"/>
      <c r="B134" s="37"/>
      <c r="C134" s="195" t="s">
        <v>327</v>
      </c>
      <c r="D134" s="195" t="s">
        <v>214</v>
      </c>
      <c r="E134" s="196" t="s">
        <v>3215</v>
      </c>
      <c r="F134" s="197" t="s">
        <v>3216</v>
      </c>
      <c r="G134" s="198" t="s">
        <v>521</v>
      </c>
      <c r="H134" s="199">
        <v>1</v>
      </c>
      <c r="I134" s="200"/>
      <c r="J134" s="201">
        <f>ROUND(I134*H134,2)</f>
        <v>0</v>
      </c>
      <c r="K134" s="197" t="s">
        <v>21</v>
      </c>
      <c r="L134" s="41"/>
      <c r="M134" s="202" t="s">
        <v>21</v>
      </c>
      <c r="N134" s="203" t="s">
        <v>44</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93</v>
      </c>
      <c r="AT134" s="206" t="s">
        <v>214</v>
      </c>
      <c r="AU134" s="206" t="s">
        <v>79</v>
      </c>
      <c r="AY134" s="19" t="s">
        <v>212</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93</v>
      </c>
      <c r="BM134" s="206" t="s">
        <v>438</v>
      </c>
    </row>
    <row r="135" spans="1:65" s="2" customFormat="1" ht="16.5" customHeight="1">
      <c r="A135" s="36"/>
      <c r="B135" s="37"/>
      <c r="C135" s="195" t="s">
        <v>334</v>
      </c>
      <c r="D135" s="195" t="s">
        <v>214</v>
      </c>
      <c r="E135" s="196" t="s">
        <v>3217</v>
      </c>
      <c r="F135" s="197" t="s">
        <v>3218</v>
      </c>
      <c r="G135" s="198" t="s">
        <v>521</v>
      </c>
      <c r="H135" s="199">
        <v>1</v>
      </c>
      <c r="I135" s="200"/>
      <c r="J135" s="201">
        <f>ROUND(I135*H135,2)</f>
        <v>0</v>
      </c>
      <c r="K135" s="197" t="s">
        <v>21</v>
      </c>
      <c r="L135" s="41"/>
      <c r="M135" s="202" t="s">
        <v>21</v>
      </c>
      <c r="N135" s="203" t="s">
        <v>44</v>
      </c>
      <c r="O135" s="66"/>
      <c r="P135" s="204">
        <f>O135*H135</f>
        <v>0</v>
      </c>
      <c r="Q135" s="204">
        <v>0</v>
      </c>
      <c r="R135" s="204">
        <f>Q135*H135</f>
        <v>0</v>
      </c>
      <c r="S135" s="204">
        <v>0</v>
      </c>
      <c r="T135" s="205">
        <f>S135*H135</f>
        <v>0</v>
      </c>
      <c r="U135" s="36"/>
      <c r="V135" s="36"/>
      <c r="W135" s="36"/>
      <c r="X135" s="36"/>
      <c r="Y135" s="36"/>
      <c r="Z135" s="36"/>
      <c r="AA135" s="36"/>
      <c r="AB135" s="36"/>
      <c r="AC135" s="36"/>
      <c r="AD135" s="36"/>
      <c r="AE135" s="36"/>
      <c r="AR135" s="206" t="s">
        <v>93</v>
      </c>
      <c r="AT135" s="206" t="s">
        <v>214</v>
      </c>
      <c r="AU135" s="206" t="s">
        <v>79</v>
      </c>
      <c r="AY135" s="19" t="s">
        <v>212</v>
      </c>
      <c r="BE135" s="207">
        <f>IF(N135="základní",J135,0)</f>
        <v>0</v>
      </c>
      <c r="BF135" s="207">
        <f>IF(N135="snížená",J135,0)</f>
        <v>0</v>
      </c>
      <c r="BG135" s="207">
        <f>IF(N135="zákl. přenesená",J135,0)</f>
        <v>0</v>
      </c>
      <c r="BH135" s="207">
        <f>IF(N135="sníž. přenesená",J135,0)</f>
        <v>0</v>
      </c>
      <c r="BI135" s="207">
        <f>IF(N135="nulová",J135,0)</f>
        <v>0</v>
      </c>
      <c r="BJ135" s="19" t="s">
        <v>79</v>
      </c>
      <c r="BK135" s="207">
        <f>ROUND(I135*H135,2)</f>
        <v>0</v>
      </c>
      <c r="BL135" s="19" t="s">
        <v>93</v>
      </c>
      <c r="BM135" s="206" t="s">
        <v>451</v>
      </c>
    </row>
    <row r="136" spans="1:65" s="12" customFormat="1" ht="25.9" customHeight="1">
      <c r="B136" s="179"/>
      <c r="C136" s="180"/>
      <c r="D136" s="181" t="s">
        <v>72</v>
      </c>
      <c r="E136" s="182" t="s">
        <v>827</v>
      </c>
      <c r="F136" s="182" t="s">
        <v>3219</v>
      </c>
      <c r="G136" s="180"/>
      <c r="H136" s="180"/>
      <c r="I136" s="183"/>
      <c r="J136" s="184">
        <f>BK136</f>
        <v>0</v>
      </c>
      <c r="K136" s="180"/>
      <c r="L136" s="185"/>
      <c r="M136" s="186"/>
      <c r="N136" s="187"/>
      <c r="O136" s="187"/>
      <c r="P136" s="188">
        <f>SUM(P137:P144)</f>
        <v>0</v>
      </c>
      <c r="Q136" s="187"/>
      <c r="R136" s="188">
        <f>SUM(R137:R144)</f>
        <v>0</v>
      </c>
      <c r="S136" s="187"/>
      <c r="T136" s="189">
        <f>SUM(T137:T144)</f>
        <v>0</v>
      </c>
      <c r="AR136" s="190" t="s">
        <v>79</v>
      </c>
      <c r="AT136" s="191" t="s">
        <v>72</v>
      </c>
      <c r="AU136" s="191" t="s">
        <v>73</v>
      </c>
      <c r="AY136" s="190" t="s">
        <v>212</v>
      </c>
      <c r="BK136" s="192">
        <f>SUM(BK137:BK144)</f>
        <v>0</v>
      </c>
    </row>
    <row r="137" spans="1:65" s="2" customFormat="1" ht="16.5" customHeight="1">
      <c r="A137" s="36"/>
      <c r="B137" s="37"/>
      <c r="C137" s="195" t="s">
        <v>341</v>
      </c>
      <c r="D137" s="195" t="s">
        <v>214</v>
      </c>
      <c r="E137" s="196" t="s">
        <v>3220</v>
      </c>
      <c r="F137" s="197" t="s">
        <v>3221</v>
      </c>
      <c r="G137" s="198" t="s">
        <v>521</v>
      </c>
      <c r="H137" s="199">
        <v>2</v>
      </c>
      <c r="I137" s="200"/>
      <c r="J137" s="201">
        <f t="shared" ref="J137:J144" si="0">ROUND(I137*H137,2)</f>
        <v>0</v>
      </c>
      <c r="K137" s="197" t="s">
        <v>21</v>
      </c>
      <c r="L137" s="41"/>
      <c r="M137" s="202" t="s">
        <v>21</v>
      </c>
      <c r="N137" s="203" t="s">
        <v>44</v>
      </c>
      <c r="O137" s="66"/>
      <c r="P137" s="204">
        <f t="shared" ref="P137:P144" si="1">O137*H137</f>
        <v>0</v>
      </c>
      <c r="Q137" s="204">
        <v>0</v>
      </c>
      <c r="R137" s="204">
        <f t="shared" ref="R137:R144" si="2">Q137*H137</f>
        <v>0</v>
      </c>
      <c r="S137" s="204">
        <v>0</v>
      </c>
      <c r="T137" s="205">
        <f t="shared" ref="T137:T144" si="3">S137*H137</f>
        <v>0</v>
      </c>
      <c r="U137" s="36"/>
      <c r="V137" s="36"/>
      <c r="W137" s="36"/>
      <c r="X137" s="36"/>
      <c r="Y137" s="36"/>
      <c r="Z137" s="36"/>
      <c r="AA137" s="36"/>
      <c r="AB137" s="36"/>
      <c r="AC137" s="36"/>
      <c r="AD137" s="36"/>
      <c r="AE137" s="36"/>
      <c r="AR137" s="206" t="s">
        <v>93</v>
      </c>
      <c r="AT137" s="206" t="s">
        <v>214</v>
      </c>
      <c r="AU137" s="206" t="s">
        <v>79</v>
      </c>
      <c r="AY137" s="19" t="s">
        <v>212</v>
      </c>
      <c r="BE137" s="207">
        <f t="shared" ref="BE137:BE144" si="4">IF(N137="základní",J137,0)</f>
        <v>0</v>
      </c>
      <c r="BF137" s="207">
        <f t="shared" ref="BF137:BF144" si="5">IF(N137="snížená",J137,0)</f>
        <v>0</v>
      </c>
      <c r="BG137" s="207">
        <f t="shared" ref="BG137:BG144" si="6">IF(N137="zákl. přenesená",J137,0)</f>
        <v>0</v>
      </c>
      <c r="BH137" s="207">
        <f t="shared" ref="BH137:BH144" si="7">IF(N137="sníž. přenesená",J137,0)</f>
        <v>0</v>
      </c>
      <c r="BI137" s="207">
        <f t="shared" ref="BI137:BI144" si="8">IF(N137="nulová",J137,0)</f>
        <v>0</v>
      </c>
      <c r="BJ137" s="19" t="s">
        <v>79</v>
      </c>
      <c r="BK137" s="207">
        <f t="shared" ref="BK137:BK144" si="9">ROUND(I137*H137,2)</f>
        <v>0</v>
      </c>
      <c r="BL137" s="19" t="s">
        <v>93</v>
      </c>
      <c r="BM137" s="206" t="s">
        <v>462</v>
      </c>
    </row>
    <row r="138" spans="1:65" s="2" customFormat="1" ht="16.5" customHeight="1">
      <c r="A138" s="36"/>
      <c r="B138" s="37"/>
      <c r="C138" s="195" t="s">
        <v>347</v>
      </c>
      <c r="D138" s="195" t="s">
        <v>214</v>
      </c>
      <c r="E138" s="196" t="s">
        <v>3222</v>
      </c>
      <c r="F138" s="197" t="s">
        <v>3223</v>
      </c>
      <c r="G138" s="198" t="s">
        <v>146</v>
      </c>
      <c r="H138" s="199">
        <v>25.65</v>
      </c>
      <c r="I138" s="200"/>
      <c r="J138" s="201">
        <f t="shared" si="0"/>
        <v>0</v>
      </c>
      <c r="K138" s="197" t="s">
        <v>21</v>
      </c>
      <c r="L138" s="41"/>
      <c r="M138" s="202" t="s">
        <v>21</v>
      </c>
      <c r="N138" s="203" t="s">
        <v>44</v>
      </c>
      <c r="O138" s="66"/>
      <c r="P138" s="204">
        <f t="shared" si="1"/>
        <v>0</v>
      </c>
      <c r="Q138" s="204">
        <v>0</v>
      </c>
      <c r="R138" s="204">
        <f t="shared" si="2"/>
        <v>0</v>
      </c>
      <c r="S138" s="204">
        <v>0</v>
      </c>
      <c r="T138" s="205">
        <f t="shared" si="3"/>
        <v>0</v>
      </c>
      <c r="U138" s="36"/>
      <c r="V138" s="36"/>
      <c r="W138" s="36"/>
      <c r="X138" s="36"/>
      <c r="Y138" s="36"/>
      <c r="Z138" s="36"/>
      <c r="AA138" s="36"/>
      <c r="AB138" s="36"/>
      <c r="AC138" s="36"/>
      <c r="AD138" s="36"/>
      <c r="AE138" s="36"/>
      <c r="AR138" s="206" t="s">
        <v>93</v>
      </c>
      <c r="AT138" s="206" t="s">
        <v>214</v>
      </c>
      <c r="AU138" s="206" t="s">
        <v>79</v>
      </c>
      <c r="AY138" s="19" t="s">
        <v>212</v>
      </c>
      <c r="BE138" s="207">
        <f t="shared" si="4"/>
        <v>0</v>
      </c>
      <c r="BF138" s="207">
        <f t="shared" si="5"/>
        <v>0</v>
      </c>
      <c r="BG138" s="207">
        <f t="shared" si="6"/>
        <v>0</v>
      </c>
      <c r="BH138" s="207">
        <f t="shared" si="7"/>
        <v>0</v>
      </c>
      <c r="BI138" s="207">
        <f t="shared" si="8"/>
        <v>0</v>
      </c>
      <c r="BJ138" s="19" t="s">
        <v>79</v>
      </c>
      <c r="BK138" s="207">
        <f t="shared" si="9"/>
        <v>0</v>
      </c>
      <c r="BL138" s="19" t="s">
        <v>93</v>
      </c>
      <c r="BM138" s="206" t="s">
        <v>486</v>
      </c>
    </row>
    <row r="139" spans="1:65" s="2" customFormat="1" ht="16.5" customHeight="1">
      <c r="A139" s="36"/>
      <c r="B139" s="37"/>
      <c r="C139" s="195" t="s">
        <v>353</v>
      </c>
      <c r="D139" s="195" t="s">
        <v>214</v>
      </c>
      <c r="E139" s="196" t="s">
        <v>3224</v>
      </c>
      <c r="F139" s="197" t="s">
        <v>3225</v>
      </c>
      <c r="G139" s="198" t="s">
        <v>1141</v>
      </c>
      <c r="H139" s="199">
        <v>4</v>
      </c>
      <c r="I139" s="200"/>
      <c r="J139" s="201">
        <f t="shared" si="0"/>
        <v>0</v>
      </c>
      <c r="K139" s="197" t="s">
        <v>21</v>
      </c>
      <c r="L139" s="41"/>
      <c r="M139" s="202" t="s">
        <v>21</v>
      </c>
      <c r="N139" s="203" t="s">
        <v>44</v>
      </c>
      <c r="O139" s="66"/>
      <c r="P139" s="204">
        <f t="shared" si="1"/>
        <v>0</v>
      </c>
      <c r="Q139" s="204">
        <v>0</v>
      </c>
      <c r="R139" s="204">
        <f t="shared" si="2"/>
        <v>0</v>
      </c>
      <c r="S139" s="204">
        <v>0</v>
      </c>
      <c r="T139" s="205">
        <f t="shared" si="3"/>
        <v>0</v>
      </c>
      <c r="U139" s="36"/>
      <c r="V139" s="36"/>
      <c r="W139" s="36"/>
      <c r="X139" s="36"/>
      <c r="Y139" s="36"/>
      <c r="Z139" s="36"/>
      <c r="AA139" s="36"/>
      <c r="AB139" s="36"/>
      <c r="AC139" s="36"/>
      <c r="AD139" s="36"/>
      <c r="AE139" s="36"/>
      <c r="AR139" s="206" t="s">
        <v>93</v>
      </c>
      <c r="AT139" s="206" t="s">
        <v>214</v>
      </c>
      <c r="AU139" s="206" t="s">
        <v>79</v>
      </c>
      <c r="AY139" s="19" t="s">
        <v>212</v>
      </c>
      <c r="BE139" s="207">
        <f t="shared" si="4"/>
        <v>0</v>
      </c>
      <c r="BF139" s="207">
        <f t="shared" si="5"/>
        <v>0</v>
      </c>
      <c r="BG139" s="207">
        <f t="shared" si="6"/>
        <v>0</v>
      </c>
      <c r="BH139" s="207">
        <f t="shared" si="7"/>
        <v>0</v>
      </c>
      <c r="BI139" s="207">
        <f t="shared" si="8"/>
        <v>0</v>
      </c>
      <c r="BJ139" s="19" t="s">
        <v>79</v>
      </c>
      <c r="BK139" s="207">
        <f t="shared" si="9"/>
        <v>0</v>
      </c>
      <c r="BL139" s="19" t="s">
        <v>93</v>
      </c>
      <c r="BM139" s="206" t="s">
        <v>500</v>
      </c>
    </row>
    <row r="140" spans="1:65" s="2" customFormat="1" ht="16.5" customHeight="1">
      <c r="A140" s="36"/>
      <c r="B140" s="37"/>
      <c r="C140" s="195" t="s">
        <v>7</v>
      </c>
      <c r="D140" s="195" t="s">
        <v>214</v>
      </c>
      <c r="E140" s="196" t="s">
        <v>3226</v>
      </c>
      <c r="F140" s="197" t="s">
        <v>3227</v>
      </c>
      <c r="G140" s="198" t="s">
        <v>1141</v>
      </c>
      <c r="H140" s="199">
        <v>1</v>
      </c>
      <c r="I140" s="200"/>
      <c r="J140" s="201">
        <f t="shared" si="0"/>
        <v>0</v>
      </c>
      <c r="K140" s="197" t="s">
        <v>21</v>
      </c>
      <c r="L140" s="41"/>
      <c r="M140" s="202" t="s">
        <v>21</v>
      </c>
      <c r="N140" s="203" t="s">
        <v>44</v>
      </c>
      <c r="O140" s="66"/>
      <c r="P140" s="204">
        <f t="shared" si="1"/>
        <v>0</v>
      </c>
      <c r="Q140" s="204">
        <v>0</v>
      </c>
      <c r="R140" s="204">
        <f t="shared" si="2"/>
        <v>0</v>
      </c>
      <c r="S140" s="204">
        <v>0</v>
      </c>
      <c r="T140" s="205">
        <f t="shared" si="3"/>
        <v>0</v>
      </c>
      <c r="U140" s="36"/>
      <c r="V140" s="36"/>
      <c r="W140" s="36"/>
      <c r="X140" s="36"/>
      <c r="Y140" s="36"/>
      <c r="Z140" s="36"/>
      <c r="AA140" s="36"/>
      <c r="AB140" s="36"/>
      <c r="AC140" s="36"/>
      <c r="AD140" s="36"/>
      <c r="AE140" s="36"/>
      <c r="AR140" s="206" t="s">
        <v>93</v>
      </c>
      <c r="AT140" s="206" t="s">
        <v>214</v>
      </c>
      <c r="AU140" s="206" t="s">
        <v>79</v>
      </c>
      <c r="AY140" s="19" t="s">
        <v>212</v>
      </c>
      <c r="BE140" s="207">
        <f t="shared" si="4"/>
        <v>0</v>
      </c>
      <c r="BF140" s="207">
        <f t="shared" si="5"/>
        <v>0</v>
      </c>
      <c r="BG140" s="207">
        <f t="shared" si="6"/>
        <v>0</v>
      </c>
      <c r="BH140" s="207">
        <f t="shared" si="7"/>
        <v>0</v>
      </c>
      <c r="BI140" s="207">
        <f t="shared" si="8"/>
        <v>0</v>
      </c>
      <c r="BJ140" s="19" t="s">
        <v>79</v>
      </c>
      <c r="BK140" s="207">
        <f t="shared" si="9"/>
        <v>0</v>
      </c>
      <c r="BL140" s="19" t="s">
        <v>93</v>
      </c>
      <c r="BM140" s="206" t="s">
        <v>513</v>
      </c>
    </row>
    <row r="141" spans="1:65" s="2" customFormat="1" ht="16.5" customHeight="1">
      <c r="A141" s="36"/>
      <c r="B141" s="37"/>
      <c r="C141" s="195" t="s">
        <v>370</v>
      </c>
      <c r="D141" s="195" t="s">
        <v>214</v>
      </c>
      <c r="E141" s="196" t="s">
        <v>3228</v>
      </c>
      <c r="F141" s="197" t="s">
        <v>3229</v>
      </c>
      <c r="G141" s="198" t="s">
        <v>1141</v>
      </c>
      <c r="H141" s="199">
        <v>2</v>
      </c>
      <c r="I141" s="200"/>
      <c r="J141" s="201">
        <f t="shared" si="0"/>
        <v>0</v>
      </c>
      <c r="K141" s="197" t="s">
        <v>21</v>
      </c>
      <c r="L141" s="41"/>
      <c r="M141" s="202" t="s">
        <v>21</v>
      </c>
      <c r="N141" s="203" t="s">
        <v>44</v>
      </c>
      <c r="O141" s="66"/>
      <c r="P141" s="204">
        <f t="shared" si="1"/>
        <v>0</v>
      </c>
      <c r="Q141" s="204">
        <v>0</v>
      </c>
      <c r="R141" s="204">
        <f t="shared" si="2"/>
        <v>0</v>
      </c>
      <c r="S141" s="204">
        <v>0</v>
      </c>
      <c r="T141" s="205">
        <f t="shared" si="3"/>
        <v>0</v>
      </c>
      <c r="U141" s="36"/>
      <c r="V141" s="36"/>
      <c r="W141" s="36"/>
      <c r="X141" s="36"/>
      <c r="Y141" s="36"/>
      <c r="Z141" s="36"/>
      <c r="AA141" s="36"/>
      <c r="AB141" s="36"/>
      <c r="AC141" s="36"/>
      <c r="AD141" s="36"/>
      <c r="AE141" s="36"/>
      <c r="AR141" s="206" t="s">
        <v>93</v>
      </c>
      <c r="AT141" s="206" t="s">
        <v>214</v>
      </c>
      <c r="AU141" s="206" t="s">
        <v>79</v>
      </c>
      <c r="AY141" s="19" t="s">
        <v>212</v>
      </c>
      <c r="BE141" s="207">
        <f t="shared" si="4"/>
        <v>0</v>
      </c>
      <c r="BF141" s="207">
        <f t="shared" si="5"/>
        <v>0</v>
      </c>
      <c r="BG141" s="207">
        <f t="shared" si="6"/>
        <v>0</v>
      </c>
      <c r="BH141" s="207">
        <f t="shared" si="7"/>
        <v>0</v>
      </c>
      <c r="BI141" s="207">
        <f t="shared" si="8"/>
        <v>0</v>
      </c>
      <c r="BJ141" s="19" t="s">
        <v>79</v>
      </c>
      <c r="BK141" s="207">
        <f t="shared" si="9"/>
        <v>0</v>
      </c>
      <c r="BL141" s="19" t="s">
        <v>93</v>
      </c>
      <c r="BM141" s="206" t="s">
        <v>525</v>
      </c>
    </row>
    <row r="142" spans="1:65" s="2" customFormat="1" ht="16.5" customHeight="1">
      <c r="A142" s="36"/>
      <c r="B142" s="37"/>
      <c r="C142" s="195" t="s">
        <v>380</v>
      </c>
      <c r="D142" s="195" t="s">
        <v>214</v>
      </c>
      <c r="E142" s="196" t="s">
        <v>3230</v>
      </c>
      <c r="F142" s="197" t="s">
        <v>3231</v>
      </c>
      <c r="G142" s="198" t="s">
        <v>1141</v>
      </c>
      <c r="H142" s="199">
        <v>6</v>
      </c>
      <c r="I142" s="200"/>
      <c r="J142" s="201">
        <f t="shared" si="0"/>
        <v>0</v>
      </c>
      <c r="K142" s="197" t="s">
        <v>21</v>
      </c>
      <c r="L142" s="41"/>
      <c r="M142" s="202" t="s">
        <v>21</v>
      </c>
      <c r="N142" s="203" t="s">
        <v>44</v>
      </c>
      <c r="O142" s="66"/>
      <c r="P142" s="204">
        <f t="shared" si="1"/>
        <v>0</v>
      </c>
      <c r="Q142" s="204">
        <v>0</v>
      </c>
      <c r="R142" s="204">
        <f t="shared" si="2"/>
        <v>0</v>
      </c>
      <c r="S142" s="204">
        <v>0</v>
      </c>
      <c r="T142" s="205">
        <f t="shared" si="3"/>
        <v>0</v>
      </c>
      <c r="U142" s="36"/>
      <c r="V142" s="36"/>
      <c r="W142" s="36"/>
      <c r="X142" s="36"/>
      <c r="Y142" s="36"/>
      <c r="Z142" s="36"/>
      <c r="AA142" s="36"/>
      <c r="AB142" s="36"/>
      <c r="AC142" s="36"/>
      <c r="AD142" s="36"/>
      <c r="AE142" s="36"/>
      <c r="AR142" s="206" t="s">
        <v>93</v>
      </c>
      <c r="AT142" s="206" t="s">
        <v>214</v>
      </c>
      <c r="AU142" s="206" t="s">
        <v>79</v>
      </c>
      <c r="AY142" s="19" t="s">
        <v>212</v>
      </c>
      <c r="BE142" s="207">
        <f t="shared" si="4"/>
        <v>0</v>
      </c>
      <c r="BF142" s="207">
        <f t="shared" si="5"/>
        <v>0</v>
      </c>
      <c r="BG142" s="207">
        <f t="shared" si="6"/>
        <v>0</v>
      </c>
      <c r="BH142" s="207">
        <f t="shared" si="7"/>
        <v>0</v>
      </c>
      <c r="BI142" s="207">
        <f t="shared" si="8"/>
        <v>0</v>
      </c>
      <c r="BJ142" s="19" t="s">
        <v>79</v>
      </c>
      <c r="BK142" s="207">
        <f t="shared" si="9"/>
        <v>0</v>
      </c>
      <c r="BL142" s="19" t="s">
        <v>93</v>
      </c>
      <c r="BM142" s="206" t="s">
        <v>536</v>
      </c>
    </row>
    <row r="143" spans="1:65" s="2" customFormat="1" ht="16.5" customHeight="1">
      <c r="A143" s="36"/>
      <c r="B143" s="37"/>
      <c r="C143" s="195" t="s">
        <v>389</v>
      </c>
      <c r="D143" s="195" t="s">
        <v>214</v>
      </c>
      <c r="E143" s="196" t="s">
        <v>3232</v>
      </c>
      <c r="F143" s="197" t="s">
        <v>3233</v>
      </c>
      <c r="G143" s="198" t="s">
        <v>1141</v>
      </c>
      <c r="H143" s="199">
        <v>1</v>
      </c>
      <c r="I143" s="200"/>
      <c r="J143" s="201">
        <f t="shared" si="0"/>
        <v>0</v>
      </c>
      <c r="K143" s="197" t="s">
        <v>21</v>
      </c>
      <c r="L143" s="41"/>
      <c r="M143" s="202" t="s">
        <v>21</v>
      </c>
      <c r="N143" s="203" t="s">
        <v>44</v>
      </c>
      <c r="O143" s="66"/>
      <c r="P143" s="204">
        <f t="shared" si="1"/>
        <v>0</v>
      </c>
      <c r="Q143" s="204">
        <v>0</v>
      </c>
      <c r="R143" s="204">
        <f t="shared" si="2"/>
        <v>0</v>
      </c>
      <c r="S143" s="204">
        <v>0</v>
      </c>
      <c r="T143" s="205">
        <f t="shared" si="3"/>
        <v>0</v>
      </c>
      <c r="U143" s="36"/>
      <c r="V143" s="36"/>
      <c r="W143" s="36"/>
      <c r="X143" s="36"/>
      <c r="Y143" s="36"/>
      <c r="Z143" s="36"/>
      <c r="AA143" s="36"/>
      <c r="AB143" s="36"/>
      <c r="AC143" s="36"/>
      <c r="AD143" s="36"/>
      <c r="AE143" s="36"/>
      <c r="AR143" s="206" t="s">
        <v>93</v>
      </c>
      <c r="AT143" s="206" t="s">
        <v>214</v>
      </c>
      <c r="AU143" s="206" t="s">
        <v>79</v>
      </c>
      <c r="AY143" s="19" t="s">
        <v>212</v>
      </c>
      <c r="BE143" s="207">
        <f t="shared" si="4"/>
        <v>0</v>
      </c>
      <c r="BF143" s="207">
        <f t="shared" si="5"/>
        <v>0</v>
      </c>
      <c r="BG143" s="207">
        <f t="shared" si="6"/>
        <v>0</v>
      </c>
      <c r="BH143" s="207">
        <f t="shared" si="7"/>
        <v>0</v>
      </c>
      <c r="BI143" s="207">
        <f t="shared" si="8"/>
        <v>0</v>
      </c>
      <c r="BJ143" s="19" t="s">
        <v>79</v>
      </c>
      <c r="BK143" s="207">
        <f t="shared" si="9"/>
        <v>0</v>
      </c>
      <c r="BL143" s="19" t="s">
        <v>93</v>
      </c>
      <c r="BM143" s="206" t="s">
        <v>548</v>
      </c>
    </row>
    <row r="144" spans="1:65" s="2" customFormat="1" ht="16.5" customHeight="1">
      <c r="A144" s="36"/>
      <c r="B144" s="37"/>
      <c r="C144" s="195" t="s">
        <v>394</v>
      </c>
      <c r="D144" s="195" t="s">
        <v>214</v>
      </c>
      <c r="E144" s="196" t="s">
        <v>3234</v>
      </c>
      <c r="F144" s="197" t="s">
        <v>3235</v>
      </c>
      <c r="G144" s="198" t="s">
        <v>146</v>
      </c>
      <c r="H144" s="199">
        <v>25.65</v>
      </c>
      <c r="I144" s="200"/>
      <c r="J144" s="201">
        <f t="shared" si="0"/>
        <v>0</v>
      </c>
      <c r="K144" s="197" t="s">
        <v>21</v>
      </c>
      <c r="L144" s="41"/>
      <c r="M144" s="202" t="s">
        <v>21</v>
      </c>
      <c r="N144" s="203" t="s">
        <v>44</v>
      </c>
      <c r="O144" s="66"/>
      <c r="P144" s="204">
        <f t="shared" si="1"/>
        <v>0</v>
      </c>
      <c r="Q144" s="204">
        <v>0</v>
      </c>
      <c r="R144" s="204">
        <f t="shared" si="2"/>
        <v>0</v>
      </c>
      <c r="S144" s="204">
        <v>0</v>
      </c>
      <c r="T144" s="205">
        <f t="shared" si="3"/>
        <v>0</v>
      </c>
      <c r="U144" s="36"/>
      <c r="V144" s="36"/>
      <c r="W144" s="36"/>
      <c r="X144" s="36"/>
      <c r="Y144" s="36"/>
      <c r="Z144" s="36"/>
      <c r="AA144" s="36"/>
      <c r="AB144" s="36"/>
      <c r="AC144" s="36"/>
      <c r="AD144" s="36"/>
      <c r="AE144" s="36"/>
      <c r="AR144" s="206" t="s">
        <v>93</v>
      </c>
      <c r="AT144" s="206" t="s">
        <v>214</v>
      </c>
      <c r="AU144" s="206" t="s">
        <v>79</v>
      </c>
      <c r="AY144" s="19" t="s">
        <v>212</v>
      </c>
      <c r="BE144" s="207">
        <f t="shared" si="4"/>
        <v>0</v>
      </c>
      <c r="BF144" s="207">
        <f t="shared" si="5"/>
        <v>0</v>
      </c>
      <c r="BG144" s="207">
        <f t="shared" si="6"/>
        <v>0</v>
      </c>
      <c r="BH144" s="207">
        <f t="shared" si="7"/>
        <v>0</v>
      </c>
      <c r="BI144" s="207">
        <f t="shared" si="8"/>
        <v>0</v>
      </c>
      <c r="BJ144" s="19" t="s">
        <v>79</v>
      </c>
      <c r="BK144" s="207">
        <f t="shared" si="9"/>
        <v>0</v>
      </c>
      <c r="BL144" s="19" t="s">
        <v>93</v>
      </c>
      <c r="BM144" s="206" t="s">
        <v>564</v>
      </c>
    </row>
    <row r="145" spans="1:65" s="12" customFormat="1" ht="25.9" customHeight="1">
      <c r="B145" s="179"/>
      <c r="C145" s="180"/>
      <c r="D145" s="181" t="s">
        <v>72</v>
      </c>
      <c r="E145" s="182" t="s">
        <v>838</v>
      </c>
      <c r="F145" s="182" t="s">
        <v>3236</v>
      </c>
      <c r="G145" s="180"/>
      <c r="H145" s="180"/>
      <c r="I145" s="183"/>
      <c r="J145" s="184">
        <f>BK145</f>
        <v>0</v>
      </c>
      <c r="K145" s="180"/>
      <c r="L145" s="185"/>
      <c r="M145" s="186"/>
      <c r="N145" s="187"/>
      <c r="O145" s="187"/>
      <c r="P145" s="188">
        <f>SUM(P146:P151)</f>
        <v>0</v>
      </c>
      <c r="Q145" s="187"/>
      <c r="R145" s="188">
        <f>SUM(R146:R151)</f>
        <v>0</v>
      </c>
      <c r="S145" s="187"/>
      <c r="T145" s="189">
        <f>SUM(T146:T151)</f>
        <v>0</v>
      </c>
      <c r="AR145" s="190" t="s">
        <v>79</v>
      </c>
      <c r="AT145" s="191" t="s">
        <v>72</v>
      </c>
      <c r="AU145" s="191" t="s">
        <v>73</v>
      </c>
      <c r="AY145" s="190" t="s">
        <v>212</v>
      </c>
      <c r="BK145" s="192">
        <f>SUM(BK146:BK151)</f>
        <v>0</v>
      </c>
    </row>
    <row r="146" spans="1:65" s="2" customFormat="1" ht="16.5" customHeight="1">
      <c r="A146" s="36"/>
      <c r="B146" s="37"/>
      <c r="C146" s="195" t="s">
        <v>403</v>
      </c>
      <c r="D146" s="195" t="s">
        <v>214</v>
      </c>
      <c r="E146" s="196" t="s">
        <v>3237</v>
      </c>
      <c r="F146" s="197" t="s">
        <v>3238</v>
      </c>
      <c r="G146" s="198" t="s">
        <v>521</v>
      </c>
      <c r="H146" s="199">
        <v>4</v>
      </c>
      <c r="I146" s="200"/>
      <c r="J146" s="201">
        <f t="shared" ref="J146:J151" si="10">ROUND(I146*H146,2)</f>
        <v>0</v>
      </c>
      <c r="K146" s="197" t="s">
        <v>21</v>
      </c>
      <c r="L146" s="41"/>
      <c r="M146" s="202" t="s">
        <v>21</v>
      </c>
      <c r="N146" s="203" t="s">
        <v>44</v>
      </c>
      <c r="O146" s="66"/>
      <c r="P146" s="204">
        <f t="shared" ref="P146:P151" si="11">O146*H146</f>
        <v>0</v>
      </c>
      <c r="Q146" s="204">
        <v>0</v>
      </c>
      <c r="R146" s="204">
        <f t="shared" ref="R146:R151" si="12">Q146*H146</f>
        <v>0</v>
      </c>
      <c r="S146" s="204">
        <v>0</v>
      </c>
      <c r="T146" s="205">
        <f t="shared" ref="T146:T151" si="13">S146*H146</f>
        <v>0</v>
      </c>
      <c r="U146" s="36"/>
      <c r="V146" s="36"/>
      <c r="W146" s="36"/>
      <c r="X146" s="36"/>
      <c r="Y146" s="36"/>
      <c r="Z146" s="36"/>
      <c r="AA146" s="36"/>
      <c r="AB146" s="36"/>
      <c r="AC146" s="36"/>
      <c r="AD146" s="36"/>
      <c r="AE146" s="36"/>
      <c r="AR146" s="206" t="s">
        <v>93</v>
      </c>
      <c r="AT146" s="206" t="s">
        <v>214</v>
      </c>
      <c r="AU146" s="206" t="s">
        <v>79</v>
      </c>
      <c r="AY146" s="19" t="s">
        <v>212</v>
      </c>
      <c r="BE146" s="207">
        <f t="shared" ref="BE146:BE151" si="14">IF(N146="základní",J146,0)</f>
        <v>0</v>
      </c>
      <c r="BF146" s="207">
        <f t="shared" ref="BF146:BF151" si="15">IF(N146="snížená",J146,0)</f>
        <v>0</v>
      </c>
      <c r="BG146" s="207">
        <f t="shared" ref="BG146:BG151" si="16">IF(N146="zákl. přenesená",J146,0)</f>
        <v>0</v>
      </c>
      <c r="BH146" s="207">
        <f t="shared" ref="BH146:BH151" si="17">IF(N146="sníž. přenesená",J146,0)</f>
        <v>0</v>
      </c>
      <c r="BI146" s="207">
        <f t="shared" ref="BI146:BI151" si="18">IF(N146="nulová",J146,0)</f>
        <v>0</v>
      </c>
      <c r="BJ146" s="19" t="s">
        <v>79</v>
      </c>
      <c r="BK146" s="207">
        <f t="shared" ref="BK146:BK151" si="19">ROUND(I146*H146,2)</f>
        <v>0</v>
      </c>
      <c r="BL146" s="19" t="s">
        <v>93</v>
      </c>
      <c r="BM146" s="206" t="s">
        <v>585</v>
      </c>
    </row>
    <row r="147" spans="1:65" s="2" customFormat="1" ht="16.5" customHeight="1">
      <c r="A147" s="36"/>
      <c r="B147" s="37"/>
      <c r="C147" s="195" t="s">
        <v>411</v>
      </c>
      <c r="D147" s="195" t="s">
        <v>214</v>
      </c>
      <c r="E147" s="196" t="s">
        <v>3239</v>
      </c>
      <c r="F147" s="197" t="s">
        <v>3240</v>
      </c>
      <c r="G147" s="198" t="s">
        <v>521</v>
      </c>
      <c r="H147" s="199">
        <v>1</v>
      </c>
      <c r="I147" s="200"/>
      <c r="J147" s="201">
        <f t="shared" si="10"/>
        <v>0</v>
      </c>
      <c r="K147" s="197" t="s">
        <v>21</v>
      </c>
      <c r="L147" s="41"/>
      <c r="M147" s="202" t="s">
        <v>21</v>
      </c>
      <c r="N147" s="203" t="s">
        <v>44</v>
      </c>
      <c r="O147" s="66"/>
      <c r="P147" s="204">
        <f t="shared" si="11"/>
        <v>0</v>
      </c>
      <c r="Q147" s="204">
        <v>0</v>
      </c>
      <c r="R147" s="204">
        <f t="shared" si="12"/>
        <v>0</v>
      </c>
      <c r="S147" s="204">
        <v>0</v>
      </c>
      <c r="T147" s="205">
        <f t="shared" si="13"/>
        <v>0</v>
      </c>
      <c r="U147" s="36"/>
      <c r="V147" s="36"/>
      <c r="W147" s="36"/>
      <c r="X147" s="36"/>
      <c r="Y147" s="36"/>
      <c r="Z147" s="36"/>
      <c r="AA147" s="36"/>
      <c r="AB147" s="36"/>
      <c r="AC147" s="36"/>
      <c r="AD147" s="36"/>
      <c r="AE147" s="36"/>
      <c r="AR147" s="206" t="s">
        <v>93</v>
      </c>
      <c r="AT147" s="206" t="s">
        <v>214</v>
      </c>
      <c r="AU147" s="206" t="s">
        <v>79</v>
      </c>
      <c r="AY147" s="19" t="s">
        <v>212</v>
      </c>
      <c r="BE147" s="207">
        <f t="shared" si="14"/>
        <v>0</v>
      </c>
      <c r="BF147" s="207">
        <f t="shared" si="15"/>
        <v>0</v>
      </c>
      <c r="BG147" s="207">
        <f t="shared" si="16"/>
        <v>0</v>
      </c>
      <c r="BH147" s="207">
        <f t="shared" si="17"/>
        <v>0</v>
      </c>
      <c r="BI147" s="207">
        <f t="shared" si="18"/>
        <v>0</v>
      </c>
      <c r="BJ147" s="19" t="s">
        <v>79</v>
      </c>
      <c r="BK147" s="207">
        <f t="shared" si="19"/>
        <v>0</v>
      </c>
      <c r="BL147" s="19" t="s">
        <v>93</v>
      </c>
      <c r="BM147" s="206" t="s">
        <v>595</v>
      </c>
    </row>
    <row r="148" spans="1:65" s="2" customFormat="1" ht="16.5" customHeight="1">
      <c r="A148" s="36"/>
      <c r="B148" s="37"/>
      <c r="C148" s="195" t="s">
        <v>416</v>
      </c>
      <c r="D148" s="195" t="s">
        <v>214</v>
      </c>
      <c r="E148" s="196" t="s">
        <v>3241</v>
      </c>
      <c r="F148" s="197" t="s">
        <v>3242</v>
      </c>
      <c r="G148" s="198" t="s">
        <v>146</v>
      </c>
      <c r="H148" s="199">
        <v>25.65</v>
      </c>
      <c r="I148" s="200"/>
      <c r="J148" s="201">
        <f t="shared" si="10"/>
        <v>0</v>
      </c>
      <c r="K148" s="197" t="s">
        <v>21</v>
      </c>
      <c r="L148" s="41"/>
      <c r="M148" s="202" t="s">
        <v>21</v>
      </c>
      <c r="N148" s="203" t="s">
        <v>44</v>
      </c>
      <c r="O148" s="66"/>
      <c r="P148" s="204">
        <f t="shared" si="11"/>
        <v>0</v>
      </c>
      <c r="Q148" s="204">
        <v>0</v>
      </c>
      <c r="R148" s="204">
        <f t="shared" si="12"/>
        <v>0</v>
      </c>
      <c r="S148" s="204">
        <v>0</v>
      </c>
      <c r="T148" s="205">
        <f t="shared" si="13"/>
        <v>0</v>
      </c>
      <c r="U148" s="36"/>
      <c r="V148" s="36"/>
      <c r="W148" s="36"/>
      <c r="X148" s="36"/>
      <c r="Y148" s="36"/>
      <c r="Z148" s="36"/>
      <c r="AA148" s="36"/>
      <c r="AB148" s="36"/>
      <c r="AC148" s="36"/>
      <c r="AD148" s="36"/>
      <c r="AE148" s="36"/>
      <c r="AR148" s="206" t="s">
        <v>93</v>
      </c>
      <c r="AT148" s="206" t="s">
        <v>214</v>
      </c>
      <c r="AU148" s="206" t="s">
        <v>79</v>
      </c>
      <c r="AY148" s="19" t="s">
        <v>212</v>
      </c>
      <c r="BE148" s="207">
        <f t="shared" si="14"/>
        <v>0</v>
      </c>
      <c r="BF148" s="207">
        <f t="shared" si="15"/>
        <v>0</v>
      </c>
      <c r="BG148" s="207">
        <f t="shared" si="16"/>
        <v>0</v>
      </c>
      <c r="BH148" s="207">
        <f t="shared" si="17"/>
        <v>0</v>
      </c>
      <c r="BI148" s="207">
        <f t="shared" si="18"/>
        <v>0</v>
      </c>
      <c r="BJ148" s="19" t="s">
        <v>79</v>
      </c>
      <c r="BK148" s="207">
        <f t="shared" si="19"/>
        <v>0</v>
      </c>
      <c r="BL148" s="19" t="s">
        <v>93</v>
      </c>
      <c r="BM148" s="206" t="s">
        <v>607</v>
      </c>
    </row>
    <row r="149" spans="1:65" s="2" customFormat="1" ht="16.5" customHeight="1">
      <c r="A149" s="36"/>
      <c r="B149" s="37"/>
      <c r="C149" s="195" t="s">
        <v>422</v>
      </c>
      <c r="D149" s="195" t="s">
        <v>214</v>
      </c>
      <c r="E149" s="196" t="s">
        <v>3243</v>
      </c>
      <c r="F149" s="197" t="s">
        <v>3244</v>
      </c>
      <c r="G149" s="198" t="s">
        <v>146</v>
      </c>
      <c r="H149" s="199">
        <v>25.65</v>
      </c>
      <c r="I149" s="200"/>
      <c r="J149" s="201">
        <f t="shared" si="10"/>
        <v>0</v>
      </c>
      <c r="K149" s="197" t="s">
        <v>21</v>
      </c>
      <c r="L149" s="41"/>
      <c r="M149" s="202" t="s">
        <v>21</v>
      </c>
      <c r="N149" s="203" t="s">
        <v>44</v>
      </c>
      <c r="O149" s="66"/>
      <c r="P149" s="204">
        <f t="shared" si="11"/>
        <v>0</v>
      </c>
      <c r="Q149" s="204">
        <v>0</v>
      </c>
      <c r="R149" s="204">
        <f t="shared" si="12"/>
        <v>0</v>
      </c>
      <c r="S149" s="204">
        <v>0</v>
      </c>
      <c r="T149" s="205">
        <f t="shared" si="13"/>
        <v>0</v>
      </c>
      <c r="U149" s="36"/>
      <c r="V149" s="36"/>
      <c r="W149" s="36"/>
      <c r="X149" s="36"/>
      <c r="Y149" s="36"/>
      <c r="Z149" s="36"/>
      <c r="AA149" s="36"/>
      <c r="AB149" s="36"/>
      <c r="AC149" s="36"/>
      <c r="AD149" s="36"/>
      <c r="AE149" s="36"/>
      <c r="AR149" s="206" t="s">
        <v>93</v>
      </c>
      <c r="AT149" s="206" t="s">
        <v>214</v>
      </c>
      <c r="AU149" s="206" t="s">
        <v>79</v>
      </c>
      <c r="AY149" s="19" t="s">
        <v>212</v>
      </c>
      <c r="BE149" s="207">
        <f t="shared" si="14"/>
        <v>0</v>
      </c>
      <c r="BF149" s="207">
        <f t="shared" si="15"/>
        <v>0</v>
      </c>
      <c r="BG149" s="207">
        <f t="shared" si="16"/>
        <v>0</v>
      </c>
      <c r="BH149" s="207">
        <f t="shared" si="17"/>
        <v>0</v>
      </c>
      <c r="BI149" s="207">
        <f t="shared" si="18"/>
        <v>0</v>
      </c>
      <c r="BJ149" s="19" t="s">
        <v>79</v>
      </c>
      <c r="BK149" s="207">
        <f t="shared" si="19"/>
        <v>0</v>
      </c>
      <c r="BL149" s="19" t="s">
        <v>93</v>
      </c>
      <c r="BM149" s="206" t="s">
        <v>617</v>
      </c>
    </row>
    <row r="150" spans="1:65" s="2" customFormat="1" ht="16.5" customHeight="1">
      <c r="A150" s="36"/>
      <c r="B150" s="37"/>
      <c r="C150" s="195" t="s">
        <v>427</v>
      </c>
      <c r="D150" s="195" t="s">
        <v>214</v>
      </c>
      <c r="E150" s="196" t="s">
        <v>3245</v>
      </c>
      <c r="F150" s="197" t="s">
        <v>3246</v>
      </c>
      <c r="G150" s="198" t="s">
        <v>521</v>
      </c>
      <c r="H150" s="199">
        <v>1</v>
      </c>
      <c r="I150" s="200"/>
      <c r="J150" s="201">
        <f t="shared" si="10"/>
        <v>0</v>
      </c>
      <c r="K150" s="197" t="s">
        <v>21</v>
      </c>
      <c r="L150" s="41"/>
      <c r="M150" s="202" t="s">
        <v>21</v>
      </c>
      <c r="N150" s="203" t="s">
        <v>44</v>
      </c>
      <c r="O150" s="66"/>
      <c r="P150" s="204">
        <f t="shared" si="11"/>
        <v>0</v>
      </c>
      <c r="Q150" s="204">
        <v>0</v>
      </c>
      <c r="R150" s="204">
        <f t="shared" si="12"/>
        <v>0</v>
      </c>
      <c r="S150" s="204">
        <v>0</v>
      </c>
      <c r="T150" s="205">
        <f t="shared" si="13"/>
        <v>0</v>
      </c>
      <c r="U150" s="36"/>
      <c r="V150" s="36"/>
      <c r="W150" s="36"/>
      <c r="X150" s="36"/>
      <c r="Y150" s="36"/>
      <c r="Z150" s="36"/>
      <c r="AA150" s="36"/>
      <c r="AB150" s="36"/>
      <c r="AC150" s="36"/>
      <c r="AD150" s="36"/>
      <c r="AE150" s="36"/>
      <c r="AR150" s="206" t="s">
        <v>93</v>
      </c>
      <c r="AT150" s="206" t="s">
        <v>214</v>
      </c>
      <c r="AU150" s="206" t="s">
        <v>79</v>
      </c>
      <c r="AY150" s="19" t="s">
        <v>212</v>
      </c>
      <c r="BE150" s="207">
        <f t="shared" si="14"/>
        <v>0</v>
      </c>
      <c r="BF150" s="207">
        <f t="shared" si="15"/>
        <v>0</v>
      </c>
      <c r="BG150" s="207">
        <f t="shared" si="16"/>
        <v>0</v>
      </c>
      <c r="BH150" s="207">
        <f t="shared" si="17"/>
        <v>0</v>
      </c>
      <c r="BI150" s="207">
        <f t="shared" si="18"/>
        <v>0</v>
      </c>
      <c r="BJ150" s="19" t="s">
        <v>79</v>
      </c>
      <c r="BK150" s="207">
        <f t="shared" si="19"/>
        <v>0</v>
      </c>
      <c r="BL150" s="19" t="s">
        <v>93</v>
      </c>
      <c r="BM150" s="206" t="s">
        <v>631</v>
      </c>
    </row>
    <row r="151" spans="1:65" s="2" customFormat="1" ht="16.5" customHeight="1">
      <c r="A151" s="36"/>
      <c r="B151" s="37"/>
      <c r="C151" s="195" t="s">
        <v>432</v>
      </c>
      <c r="D151" s="195" t="s">
        <v>214</v>
      </c>
      <c r="E151" s="196" t="s">
        <v>3247</v>
      </c>
      <c r="F151" s="197" t="s">
        <v>3248</v>
      </c>
      <c r="G151" s="198" t="s">
        <v>146</v>
      </c>
      <c r="H151" s="199">
        <v>25.65</v>
      </c>
      <c r="I151" s="200"/>
      <c r="J151" s="201">
        <f t="shared" si="10"/>
        <v>0</v>
      </c>
      <c r="K151" s="197" t="s">
        <v>21</v>
      </c>
      <c r="L151" s="41"/>
      <c r="M151" s="202" t="s">
        <v>21</v>
      </c>
      <c r="N151" s="203" t="s">
        <v>44</v>
      </c>
      <c r="O151" s="66"/>
      <c r="P151" s="204">
        <f t="shared" si="11"/>
        <v>0</v>
      </c>
      <c r="Q151" s="204">
        <v>0</v>
      </c>
      <c r="R151" s="204">
        <f t="shared" si="12"/>
        <v>0</v>
      </c>
      <c r="S151" s="204">
        <v>0</v>
      </c>
      <c r="T151" s="205">
        <f t="shared" si="13"/>
        <v>0</v>
      </c>
      <c r="U151" s="36"/>
      <c r="V151" s="36"/>
      <c r="W151" s="36"/>
      <c r="X151" s="36"/>
      <c r="Y151" s="36"/>
      <c r="Z151" s="36"/>
      <c r="AA151" s="36"/>
      <c r="AB151" s="36"/>
      <c r="AC151" s="36"/>
      <c r="AD151" s="36"/>
      <c r="AE151" s="36"/>
      <c r="AR151" s="206" t="s">
        <v>93</v>
      </c>
      <c r="AT151" s="206" t="s">
        <v>214</v>
      </c>
      <c r="AU151" s="206" t="s">
        <v>79</v>
      </c>
      <c r="AY151" s="19" t="s">
        <v>212</v>
      </c>
      <c r="BE151" s="207">
        <f t="shared" si="14"/>
        <v>0</v>
      </c>
      <c r="BF151" s="207">
        <f t="shared" si="15"/>
        <v>0</v>
      </c>
      <c r="BG151" s="207">
        <f t="shared" si="16"/>
        <v>0</v>
      </c>
      <c r="BH151" s="207">
        <f t="shared" si="17"/>
        <v>0</v>
      </c>
      <c r="BI151" s="207">
        <f t="shared" si="18"/>
        <v>0</v>
      </c>
      <c r="BJ151" s="19" t="s">
        <v>79</v>
      </c>
      <c r="BK151" s="207">
        <f t="shared" si="19"/>
        <v>0</v>
      </c>
      <c r="BL151" s="19" t="s">
        <v>93</v>
      </c>
      <c r="BM151" s="206" t="s">
        <v>646</v>
      </c>
    </row>
    <row r="152" spans="1:65" s="12" customFormat="1" ht="25.9" customHeight="1">
      <c r="B152" s="179"/>
      <c r="C152" s="180"/>
      <c r="D152" s="181" t="s">
        <v>72</v>
      </c>
      <c r="E152" s="182" t="s">
        <v>851</v>
      </c>
      <c r="F152" s="182" t="s">
        <v>3249</v>
      </c>
      <c r="G152" s="180"/>
      <c r="H152" s="180"/>
      <c r="I152" s="183"/>
      <c r="J152" s="184">
        <f>BK152</f>
        <v>0</v>
      </c>
      <c r="K152" s="180"/>
      <c r="L152" s="185"/>
      <c r="M152" s="186"/>
      <c r="N152" s="187"/>
      <c r="O152" s="187"/>
      <c r="P152" s="188">
        <f>P153</f>
        <v>0</v>
      </c>
      <c r="Q152" s="187"/>
      <c r="R152" s="188">
        <f>R153</f>
        <v>0</v>
      </c>
      <c r="S152" s="187"/>
      <c r="T152" s="189">
        <f>T153</f>
        <v>0</v>
      </c>
      <c r="AR152" s="190" t="s">
        <v>79</v>
      </c>
      <c r="AT152" s="191" t="s">
        <v>72</v>
      </c>
      <c r="AU152" s="191" t="s">
        <v>73</v>
      </c>
      <c r="AY152" s="190" t="s">
        <v>212</v>
      </c>
      <c r="BK152" s="192">
        <f>BK153</f>
        <v>0</v>
      </c>
    </row>
    <row r="153" spans="1:65" s="2" customFormat="1" ht="16.5" customHeight="1">
      <c r="A153" s="36"/>
      <c r="B153" s="37"/>
      <c r="C153" s="195" t="s">
        <v>438</v>
      </c>
      <c r="D153" s="195" t="s">
        <v>214</v>
      </c>
      <c r="E153" s="196" t="s">
        <v>3250</v>
      </c>
      <c r="F153" s="197" t="s">
        <v>3251</v>
      </c>
      <c r="G153" s="198" t="s">
        <v>306</v>
      </c>
      <c r="H153" s="199">
        <v>80.025000000000006</v>
      </c>
      <c r="I153" s="200"/>
      <c r="J153" s="201">
        <f>ROUND(I153*H153,2)</f>
        <v>0</v>
      </c>
      <c r="K153" s="197" t="s">
        <v>21</v>
      </c>
      <c r="L153" s="41"/>
      <c r="M153" s="270" t="s">
        <v>21</v>
      </c>
      <c r="N153" s="271" t="s">
        <v>44</v>
      </c>
      <c r="O153" s="268"/>
      <c r="P153" s="272">
        <f>O153*H153</f>
        <v>0</v>
      </c>
      <c r="Q153" s="272">
        <v>0</v>
      </c>
      <c r="R153" s="272">
        <f>Q153*H153</f>
        <v>0</v>
      </c>
      <c r="S153" s="272">
        <v>0</v>
      </c>
      <c r="T153" s="273">
        <f>S153*H153</f>
        <v>0</v>
      </c>
      <c r="U153" s="36"/>
      <c r="V153" s="36"/>
      <c r="W153" s="36"/>
      <c r="X153" s="36"/>
      <c r="Y153" s="36"/>
      <c r="Z153" s="36"/>
      <c r="AA153" s="36"/>
      <c r="AB153" s="36"/>
      <c r="AC153" s="36"/>
      <c r="AD153" s="36"/>
      <c r="AE153" s="36"/>
      <c r="AR153" s="206" t="s">
        <v>93</v>
      </c>
      <c r="AT153" s="206" t="s">
        <v>214</v>
      </c>
      <c r="AU153" s="206" t="s">
        <v>79</v>
      </c>
      <c r="AY153" s="19" t="s">
        <v>212</v>
      </c>
      <c r="BE153" s="207">
        <f>IF(N153="základní",J153,0)</f>
        <v>0</v>
      </c>
      <c r="BF153" s="207">
        <f>IF(N153="snížená",J153,0)</f>
        <v>0</v>
      </c>
      <c r="BG153" s="207">
        <f>IF(N153="zákl. přenesená",J153,0)</f>
        <v>0</v>
      </c>
      <c r="BH153" s="207">
        <f>IF(N153="sníž. přenesená",J153,0)</f>
        <v>0</v>
      </c>
      <c r="BI153" s="207">
        <f>IF(N153="nulová",J153,0)</f>
        <v>0</v>
      </c>
      <c r="BJ153" s="19" t="s">
        <v>79</v>
      </c>
      <c r="BK153" s="207">
        <f>ROUND(I153*H153,2)</f>
        <v>0</v>
      </c>
      <c r="BL153" s="19" t="s">
        <v>93</v>
      </c>
      <c r="BM153" s="206" t="s">
        <v>658</v>
      </c>
    </row>
    <row r="154" spans="1:65" s="2" customFormat="1" ht="6.95" customHeight="1">
      <c r="A154" s="36"/>
      <c r="B154" s="49"/>
      <c r="C154" s="50"/>
      <c r="D154" s="50"/>
      <c r="E154" s="50"/>
      <c r="F154" s="50"/>
      <c r="G154" s="50"/>
      <c r="H154" s="50"/>
      <c r="I154" s="145"/>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fCo3btkoJ41gr6p/B/k/nfO2AkK/CDvGvzxhnd1fQVdLmVpNYGighY8Y0/Jum5Aed9Qp6qKHxS4eOIZDnZpB6A==" saltValue="L4NRBHP98R0pF3ZucR4FadVxvNzf0LVigWPfWdWyrSTHTZXK+cV9SuG30XnnQZ53ZXKFlF1sZMCmSm2MxPPzOQ==" spinCount="100000" sheet="1" objects="1" scenarios="1" formatColumns="0" formatRows="0" autoFilter="0"/>
  <autoFilter ref="C96:K15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13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139</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ht="12.75">
      <c r="B8" s="22"/>
      <c r="D8" s="117" t="s">
        <v>159</v>
      </c>
      <c r="L8" s="22"/>
    </row>
    <row r="9" spans="1:46" s="1" customFormat="1" ht="16.5" customHeight="1">
      <c r="B9" s="22"/>
      <c r="E9" s="411" t="s">
        <v>160</v>
      </c>
      <c r="F9" s="393"/>
      <c r="G9" s="393"/>
      <c r="H9" s="393"/>
      <c r="I9" s="110"/>
      <c r="L9" s="22"/>
    </row>
    <row r="10" spans="1:46" s="1" customFormat="1" ht="12" customHeight="1">
      <c r="B10" s="22"/>
      <c r="D10" s="117" t="s">
        <v>161</v>
      </c>
      <c r="I10" s="110"/>
      <c r="L10" s="22"/>
    </row>
    <row r="11" spans="1:46" s="2" customFormat="1" ht="16.5" customHeight="1">
      <c r="A11" s="36"/>
      <c r="B11" s="41"/>
      <c r="C11" s="36"/>
      <c r="D11" s="36"/>
      <c r="E11" s="413" t="s">
        <v>3126</v>
      </c>
      <c r="F11" s="414"/>
      <c r="G11" s="414"/>
      <c r="H11" s="414"/>
      <c r="I11" s="119"/>
      <c r="J11" s="36"/>
      <c r="K11" s="36"/>
      <c r="L11" s="120"/>
      <c r="S11" s="36"/>
      <c r="T11" s="36"/>
      <c r="U11" s="36"/>
      <c r="V11" s="36"/>
      <c r="W11" s="36"/>
      <c r="X11" s="36"/>
      <c r="Y11" s="36"/>
      <c r="Z11" s="36"/>
      <c r="AA11" s="36"/>
      <c r="AB11" s="36"/>
      <c r="AC11" s="36"/>
      <c r="AD11" s="36"/>
      <c r="AE11" s="36"/>
    </row>
    <row r="12" spans="1:46" s="2" customFormat="1" ht="12" customHeight="1">
      <c r="A12" s="36"/>
      <c r="B12" s="41"/>
      <c r="C12" s="36"/>
      <c r="D12" s="117" t="s">
        <v>2788</v>
      </c>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6.5" customHeight="1">
      <c r="A13" s="36"/>
      <c r="B13" s="41"/>
      <c r="C13" s="36"/>
      <c r="D13" s="36"/>
      <c r="E13" s="415" t="s">
        <v>3252</v>
      </c>
      <c r="F13" s="414"/>
      <c r="G13" s="414"/>
      <c r="H13" s="414"/>
      <c r="I13" s="119"/>
      <c r="J13" s="36"/>
      <c r="K13" s="36"/>
      <c r="L13" s="120"/>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119"/>
      <c r="J14" s="36"/>
      <c r="K14" s="36"/>
      <c r="L14" s="120"/>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4" t="s">
        <v>140</v>
      </c>
      <c r="G15" s="36"/>
      <c r="H15" s="36"/>
      <c r="I15" s="121" t="s">
        <v>20</v>
      </c>
      <c r="J15" s="104" t="s">
        <v>21</v>
      </c>
      <c r="K15" s="36"/>
      <c r="L15" s="120"/>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4" t="s">
        <v>23</v>
      </c>
      <c r="G16" s="36"/>
      <c r="H16" s="36"/>
      <c r="I16" s="121" t="s">
        <v>24</v>
      </c>
      <c r="J16" s="122" t="str">
        <f>'Rekapitulace stavby'!AN8</f>
        <v>13. 3. 2020</v>
      </c>
      <c r="K16" s="36"/>
      <c r="L16" s="120"/>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9"/>
      <c r="J17" s="36"/>
      <c r="K17" s="36"/>
      <c r="L17" s="120"/>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1" t="s">
        <v>27</v>
      </c>
      <c r="J18" s="104" t="s">
        <v>21</v>
      </c>
      <c r="K18" s="36"/>
      <c r="L18" s="120"/>
      <c r="S18" s="36"/>
      <c r="T18" s="36"/>
      <c r="U18" s="36"/>
      <c r="V18" s="36"/>
      <c r="W18" s="36"/>
      <c r="X18" s="36"/>
      <c r="Y18" s="36"/>
      <c r="Z18" s="36"/>
      <c r="AA18" s="36"/>
      <c r="AB18" s="36"/>
      <c r="AC18" s="36"/>
      <c r="AD18" s="36"/>
      <c r="AE18" s="36"/>
    </row>
    <row r="19" spans="1:31" s="2" customFormat="1" ht="18" customHeight="1">
      <c r="A19" s="36"/>
      <c r="B19" s="41"/>
      <c r="C19" s="36"/>
      <c r="D19" s="36"/>
      <c r="E19" s="104" t="s">
        <v>28</v>
      </c>
      <c r="F19" s="36"/>
      <c r="G19" s="36"/>
      <c r="H19" s="36"/>
      <c r="I19" s="121" t="s">
        <v>29</v>
      </c>
      <c r="J19" s="104" t="s">
        <v>21</v>
      </c>
      <c r="K19" s="36"/>
      <c r="L19" s="120"/>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9"/>
      <c r="J20" s="36"/>
      <c r="K20" s="36"/>
      <c r="L20" s="120"/>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1" t="s">
        <v>27</v>
      </c>
      <c r="J21" s="32" t="str">
        <f>'Rekapitulace stavby'!AN13</f>
        <v>Vyplň údaj</v>
      </c>
      <c r="K21" s="36"/>
      <c r="L21" s="120"/>
      <c r="S21" s="36"/>
      <c r="T21" s="36"/>
      <c r="U21" s="36"/>
      <c r="V21" s="36"/>
      <c r="W21" s="36"/>
      <c r="X21" s="36"/>
      <c r="Y21" s="36"/>
      <c r="Z21" s="36"/>
      <c r="AA21" s="36"/>
      <c r="AB21" s="36"/>
      <c r="AC21" s="36"/>
      <c r="AD21" s="36"/>
      <c r="AE21" s="36"/>
    </row>
    <row r="22" spans="1:31" s="2" customFormat="1" ht="18" customHeight="1">
      <c r="A22" s="36"/>
      <c r="B22" s="41"/>
      <c r="C22" s="36"/>
      <c r="D22" s="36"/>
      <c r="E22" s="416" t="str">
        <f>'Rekapitulace stavby'!E14</f>
        <v>Vyplň údaj</v>
      </c>
      <c r="F22" s="417"/>
      <c r="G22" s="417"/>
      <c r="H22" s="417"/>
      <c r="I22" s="121" t="s">
        <v>29</v>
      </c>
      <c r="J22" s="32" t="str">
        <f>'Rekapitulace stavby'!AN14</f>
        <v>Vyplň údaj</v>
      </c>
      <c r="K22" s="36"/>
      <c r="L22" s="120"/>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9"/>
      <c r="J23" s="36"/>
      <c r="K23" s="36"/>
      <c r="L23" s="120"/>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1" t="s">
        <v>27</v>
      </c>
      <c r="J24" s="104" t="s">
        <v>21</v>
      </c>
      <c r="K24" s="36"/>
      <c r="L24" s="120"/>
      <c r="S24" s="36"/>
      <c r="T24" s="36"/>
      <c r="U24" s="36"/>
      <c r="V24" s="36"/>
      <c r="W24" s="36"/>
      <c r="X24" s="36"/>
      <c r="Y24" s="36"/>
      <c r="Z24" s="36"/>
      <c r="AA24" s="36"/>
      <c r="AB24" s="36"/>
      <c r="AC24" s="36"/>
      <c r="AD24" s="36"/>
      <c r="AE24" s="36"/>
    </row>
    <row r="25" spans="1:31" s="2" customFormat="1" ht="18" customHeight="1">
      <c r="A25" s="36"/>
      <c r="B25" s="41"/>
      <c r="C25" s="36"/>
      <c r="D25" s="36"/>
      <c r="E25" s="104" t="s">
        <v>33</v>
      </c>
      <c r="F25" s="36"/>
      <c r="G25" s="36"/>
      <c r="H25" s="36"/>
      <c r="I25" s="121" t="s">
        <v>29</v>
      </c>
      <c r="J25" s="104" t="s">
        <v>21</v>
      </c>
      <c r="K25" s="36"/>
      <c r="L25" s="120"/>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9"/>
      <c r="J26" s="36"/>
      <c r="K26" s="36"/>
      <c r="L26" s="120"/>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1" t="s">
        <v>27</v>
      </c>
      <c r="J27" s="104" t="s">
        <v>21</v>
      </c>
      <c r="K27" s="36"/>
      <c r="L27" s="120"/>
      <c r="S27" s="36"/>
      <c r="T27" s="36"/>
      <c r="U27" s="36"/>
      <c r="V27" s="36"/>
      <c r="W27" s="36"/>
      <c r="X27" s="36"/>
      <c r="Y27" s="36"/>
      <c r="Z27" s="36"/>
      <c r="AA27" s="36"/>
      <c r="AB27" s="36"/>
      <c r="AC27" s="36"/>
      <c r="AD27" s="36"/>
      <c r="AE27" s="36"/>
    </row>
    <row r="28" spans="1:31" s="2" customFormat="1" ht="18" customHeight="1">
      <c r="A28" s="36"/>
      <c r="B28" s="41"/>
      <c r="C28" s="36"/>
      <c r="D28" s="36"/>
      <c r="E28" s="104" t="s">
        <v>3172</v>
      </c>
      <c r="F28" s="36"/>
      <c r="G28" s="36"/>
      <c r="H28" s="36"/>
      <c r="I28" s="121" t="s">
        <v>29</v>
      </c>
      <c r="J28" s="104" t="s">
        <v>21</v>
      </c>
      <c r="K28" s="36"/>
      <c r="L28" s="120"/>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9"/>
      <c r="J29" s="36"/>
      <c r="K29" s="36"/>
      <c r="L29" s="120"/>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9"/>
      <c r="J30" s="36"/>
      <c r="K30" s="36"/>
      <c r="L30" s="120"/>
      <c r="S30" s="36"/>
      <c r="T30" s="36"/>
      <c r="U30" s="36"/>
      <c r="V30" s="36"/>
      <c r="W30" s="36"/>
      <c r="X30" s="36"/>
      <c r="Y30" s="36"/>
      <c r="Z30" s="36"/>
      <c r="AA30" s="36"/>
      <c r="AB30" s="36"/>
      <c r="AC30" s="36"/>
      <c r="AD30" s="36"/>
      <c r="AE30" s="36"/>
    </row>
    <row r="31" spans="1:31" s="8" customFormat="1" ht="71.25" customHeight="1">
      <c r="A31" s="123"/>
      <c r="B31" s="124"/>
      <c r="C31" s="123"/>
      <c r="D31" s="123"/>
      <c r="E31" s="418" t="s">
        <v>2799</v>
      </c>
      <c r="F31" s="418"/>
      <c r="G31" s="418"/>
      <c r="H31" s="418"/>
      <c r="I31" s="125"/>
      <c r="J31" s="123"/>
      <c r="K31" s="123"/>
      <c r="L31" s="126"/>
      <c r="S31" s="123"/>
      <c r="T31" s="123"/>
      <c r="U31" s="123"/>
      <c r="V31" s="123"/>
      <c r="W31" s="123"/>
      <c r="X31" s="123"/>
      <c r="Y31" s="123"/>
      <c r="Z31" s="123"/>
      <c r="AA31" s="123"/>
      <c r="AB31" s="123"/>
      <c r="AC31" s="123"/>
      <c r="AD31" s="123"/>
      <c r="AE31" s="123"/>
    </row>
    <row r="32" spans="1:31" s="2" customFormat="1" ht="6.95" customHeight="1">
      <c r="A32" s="36"/>
      <c r="B32" s="41"/>
      <c r="C32" s="36"/>
      <c r="D32" s="36"/>
      <c r="E32" s="36"/>
      <c r="F32" s="36"/>
      <c r="G32" s="36"/>
      <c r="H32" s="36"/>
      <c r="I32" s="119"/>
      <c r="J32" s="36"/>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25.35" customHeight="1">
      <c r="A34" s="36"/>
      <c r="B34" s="41"/>
      <c r="C34" s="36"/>
      <c r="D34" s="129" t="s">
        <v>39</v>
      </c>
      <c r="E34" s="36"/>
      <c r="F34" s="36"/>
      <c r="G34" s="36"/>
      <c r="H34" s="36"/>
      <c r="I34" s="119"/>
      <c r="J34" s="130">
        <f>ROUND(J96, 2)</f>
        <v>0</v>
      </c>
      <c r="K34" s="36"/>
      <c r="L34" s="120"/>
      <c r="S34" s="36"/>
      <c r="T34" s="36"/>
      <c r="U34" s="36"/>
      <c r="V34" s="36"/>
      <c r="W34" s="36"/>
      <c r="X34" s="36"/>
      <c r="Y34" s="36"/>
      <c r="Z34" s="36"/>
      <c r="AA34" s="36"/>
      <c r="AB34" s="36"/>
      <c r="AC34" s="36"/>
      <c r="AD34" s="36"/>
      <c r="AE34" s="36"/>
    </row>
    <row r="35" spans="1:31" s="2" customFormat="1" ht="6.95" customHeight="1">
      <c r="A35" s="36"/>
      <c r="B35" s="41"/>
      <c r="C35" s="36"/>
      <c r="D35" s="127"/>
      <c r="E35" s="127"/>
      <c r="F35" s="127"/>
      <c r="G35" s="127"/>
      <c r="H35" s="127"/>
      <c r="I35" s="128"/>
      <c r="J35" s="127"/>
      <c r="K35" s="127"/>
      <c r="L35" s="120"/>
      <c r="S35" s="36"/>
      <c r="T35" s="36"/>
      <c r="U35" s="36"/>
      <c r="V35" s="36"/>
      <c r="W35" s="36"/>
      <c r="X35" s="36"/>
      <c r="Y35" s="36"/>
      <c r="Z35" s="36"/>
      <c r="AA35" s="36"/>
      <c r="AB35" s="36"/>
      <c r="AC35" s="36"/>
      <c r="AD35" s="36"/>
      <c r="AE35" s="36"/>
    </row>
    <row r="36" spans="1:31" s="2" customFormat="1" ht="14.45" customHeight="1">
      <c r="A36" s="36"/>
      <c r="B36" s="41"/>
      <c r="C36" s="36"/>
      <c r="D36" s="36"/>
      <c r="E36" s="36"/>
      <c r="F36" s="131" t="s">
        <v>41</v>
      </c>
      <c r="G36" s="36"/>
      <c r="H36" s="36"/>
      <c r="I36" s="132" t="s">
        <v>40</v>
      </c>
      <c r="J36" s="131" t="s">
        <v>42</v>
      </c>
      <c r="K36" s="36"/>
      <c r="L36" s="120"/>
      <c r="S36" s="36"/>
      <c r="T36" s="36"/>
      <c r="U36" s="36"/>
      <c r="V36" s="36"/>
      <c r="W36" s="36"/>
      <c r="X36" s="36"/>
      <c r="Y36" s="36"/>
      <c r="Z36" s="36"/>
      <c r="AA36" s="36"/>
      <c r="AB36" s="36"/>
      <c r="AC36" s="36"/>
      <c r="AD36" s="36"/>
      <c r="AE36" s="36"/>
    </row>
    <row r="37" spans="1:31" s="2" customFormat="1" ht="14.45" customHeight="1">
      <c r="A37" s="36"/>
      <c r="B37" s="41"/>
      <c r="C37" s="36"/>
      <c r="D37" s="118" t="s">
        <v>43</v>
      </c>
      <c r="E37" s="117" t="s">
        <v>44</v>
      </c>
      <c r="F37" s="133">
        <f>ROUND((SUM(BE96:BE132)),  2)</f>
        <v>0</v>
      </c>
      <c r="G37" s="36"/>
      <c r="H37" s="36"/>
      <c r="I37" s="134">
        <v>0.21</v>
      </c>
      <c r="J37" s="133">
        <f>ROUND(((SUM(BE96:BE132))*I37),  2)</f>
        <v>0</v>
      </c>
      <c r="K37" s="36"/>
      <c r="L37" s="120"/>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ROUND((SUM(BF96:BF132)),  2)</f>
        <v>0</v>
      </c>
      <c r="G38" s="36"/>
      <c r="H38" s="36"/>
      <c r="I38" s="134">
        <v>0.15</v>
      </c>
      <c r="J38" s="133">
        <f>ROUND(((SUM(BF96:BF132))*I38),  2)</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ROUND((SUM(BG96:BG132)),  2)</f>
        <v>0</v>
      </c>
      <c r="G39" s="36"/>
      <c r="H39" s="36"/>
      <c r="I39" s="134">
        <v>0.21</v>
      </c>
      <c r="J39" s="133">
        <f>0</f>
        <v>0</v>
      </c>
      <c r="K39" s="36"/>
      <c r="L39" s="120"/>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ROUND((SUM(BH96:BH132)),  2)</f>
        <v>0</v>
      </c>
      <c r="G40" s="36"/>
      <c r="H40" s="36"/>
      <c r="I40" s="134">
        <v>0.15</v>
      </c>
      <c r="J40" s="133">
        <f>0</f>
        <v>0</v>
      </c>
      <c r="K40" s="36"/>
      <c r="L40" s="120"/>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ROUND((SUM(BI96:BI132)),  2)</f>
        <v>0</v>
      </c>
      <c r="G41" s="36"/>
      <c r="H41" s="36"/>
      <c r="I41" s="134">
        <v>0</v>
      </c>
      <c r="J41" s="133">
        <f>0</f>
        <v>0</v>
      </c>
      <c r="K41" s="36"/>
      <c r="L41" s="120"/>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9"/>
      <c r="J42" s="36"/>
      <c r="K42" s="36"/>
      <c r="L42" s="120"/>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20"/>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20"/>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20"/>
      <c r="S48" s="36"/>
      <c r="T48" s="36"/>
      <c r="U48" s="36"/>
      <c r="V48" s="36"/>
      <c r="W48" s="36"/>
      <c r="X48" s="36"/>
      <c r="Y48" s="36"/>
      <c r="Z48" s="36"/>
      <c r="AA48" s="36"/>
      <c r="AB48" s="36"/>
      <c r="AC48" s="36"/>
      <c r="AD48" s="36"/>
      <c r="AE48" s="36"/>
    </row>
    <row r="49" spans="1:31" s="2" customFormat="1" ht="24.95" customHeight="1">
      <c r="A49" s="36"/>
      <c r="B49" s="37"/>
      <c r="C49" s="25" t="s">
        <v>166</v>
      </c>
      <c r="D49" s="38"/>
      <c r="E49" s="38"/>
      <c r="F49" s="38"/>
      <c r="G49" s="38"/>
      <c r="H49" s="38"/>
      <c r="I49" s="119"/>
      <c r="J49" s="38"/>
      <c r="K49" s="38"/>
      <c r="L49" s="120"/>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9"/>
      <c r="J50" s="38"/>
      <c r="K50" s="38"/>
      <c r="L50" s="120"/>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9"/>
      <c r="J51" s="38"/>
      <c r="K51" s="38"/>
      <c r="L51" s="120"/>
      <c r="S51" s="36"/>
      <c r="T51" s="36"/>
      <c r="U51" s="36"/>
      <c r="V51" s="36"/>
      <c r="W51" s="36"/>
      <c r="X51" s="36"/>
      <c r="Y51" s="36"/>
      <c r="Z51" s="36"/>
      <c r="AA51" s="36"/>
      <c r="AB51" s="36"/>
      <c r="AC51" s="36"/>
      <c r="AD51" s="36"/>
      <c r="AE51" s="36"/>
    </row>
    <row r="52" spans="1:31" s="2" customFormat="1" ht="16.5" customHeight="1">
      <c r="A52" s="36"/>
      <c r="B52" s="37"/>
      <c r="C52" s="38"/>
      <c r="D52" s="38"/>
      <c r="E52" s="419" t="str">
        <f>E7</f>
        <v>UPOL FTK-vstupní objekt</v>
      </c>
      <c r="F52" s="420"/>
      <c r="G52" s="420"/>
      <c r="H52" s="420"/>
      <c r="I52" s="119"/>
      <c r="J52" s="38"/>
      <c r="K52" s="38"/>
      <c r="L52" s="120"/>
      <c r="S52" s="36"/>
      <c r="T52" s="36"/>
      <c r="U52" s="36"/>
      <c r="V52" s="36"/>
      <c r="W52" s="36"/>
      <c r="X52" s="36"/>
      <c r="Y52" s="36"/>
      <c r="Z52" s="36"/>
      <c r="AA52" s="36"/>
      <c r="AB52" s="36"/>
      <c r="AC52" s="36"/>
      <c r="AD52" s="36"/>
      <c r="AE52" s="36"/>
    </row>
    <row r="53" spans="1:31" s="1" customFormat="1" ht="12" customHeight="1">
      <c r="B53" s="23"/>
      <c r="C53" s="31" t="s">
        <v>159</v>
      </c>
      <c r="D53" s="24"/>
      <c r="E53" s="24"/>
      <c r="F53" s="24"/>
      <c r="G53" s="24"/>
      <c r="H53" s="24"/>
      <c r="I53" s="110"/>
      <c r="J53" s="24"/>
      <c r="K53" s="24"/>
      <c r="L53" s="22"/>
    </row>
    <row r="54" spans="1:31" s="1" customFormat="1" ht="16.5" customHeight="1">
      <c r="B54" s="23"/>
      <c r="C54" s="24"/>
      <c r="D54" s="24"/>
      <c r="E54" s="419" t="s">
        <v>160</v>
      </c>
      <c r="F54" s="378"/>
      <c r="G54" s="378"/>
      <c r="H54" s="378"/>
      <c r="I54" s="110"/>
      <c r="J54" s="24"/>
      <c r="K54" s="24"/>
      <c r="L54" s="22"/>
    </row>
    <row r="55" spans="1:31" s="1" customFormat="1" ht="12" customHeight="1">
      <c r="B55" s="23"/>
      <c r="C55" s="31" t="s">
        <v>161</v>
      </c>
      <c r="D55" s="24"/>
      <c r="E55" s="24"/>
      <c r="F55" s="24"/>
      <c r="G55" s="24"/>
      <c r="H55" s="24"/>
      <c r="I55" s="110"/>
      <c r="J55" s="24"/>
      <c r="K55" s="24"/>
      <c r="L55" s="22"/>
    </row>
    <row r="56" spans="1:31" s="2" customFormat="1" ht="16.5" customHeight="1">
      <c r="A56" s="36"/>
      <c r="B56" s="37"/>
      <c r="C56" s="38"/>
      <c r="D56" s="38"/>
      <c r="E56" s="421" t="s">
        <v>3126</v>
      </c>
      <c r="F56" s="422"/>
      <c r="G56" s="422"/>
      <c r="H56" s="422"/>
      <c r="I56" s="119"/>
      <c r="J56" s="38"/>
      <c r="K56" s="38"/>
      <c r="L56" s="120"/>
      <c r="S56" s="36"/>
      <c r="T56" s="36"/>
      <c r="U56" s="36"/>
      <c r="V56" s="36"/>
      <c r="W56" s="36"/>
      <c r="X56" s="36"/>
      <c r="Y56" s="36"/>
      <c r="Z56" s="36"/>
      <c r="AA56" s="36"/>
      <c r="AB56" s="36"/>
      <c r="AC56" s="36"/>
      <c r="AD56" s="36"/>
      <c r="AE56" s="36"/>
    </row>
    <row r="57" spans="1:31" s="2" customFormat="1" ht="12" customHeight="1">
      <c r="A57" s="36"/>
      <c r="B57" s="37"/>
      <c r="C57" s="31" t="s">
        <v>2788</v>
      </c>
      <c r="D57" s="38"/>
      <c r="E57" s="38"/>
      <c r="F57" s="38"/>
      <c r="G57" s="38"/>
      <c r="H57" s="38"/>
      <c r="I57" s="119"/>
      <c r="J57" s="38"/>
      <c r="K57" s="38"/>
      <c r="L57" s="120"/>
      <c r="S57" s="36"/>
      <c r="T57" s="36"/>
      <c r="U57" s="36"/>
      <c r="V57" s="36"/>
      <c r="W57" s="36"/>
      <c r="X57" s="36"/>
      <c r="Y57" s="36"/>
      <c r="Z57" s="36"/>
      <c r="AA57" s="36"/>
      <c r="AB57" s="36"/>
      <c r="AC57" s="36"/>
      <c r="AD57" s="36"/>
      <c r="AE57" s="36"/>
    </row>
    <row r="58" spans="1:31" s="2" customFormat="1" ht="16.5" customHeight="1">
      <c r="A58" s="36"/>
      <c r="B58" s="37"/>
      <c r="C58" s="38"/>
      <c r="D58" s="38"/>
      <c r="E58" s="371" t="str">
        <f>E13</f>
        <v>2019/49-1-3-4 - D.3.4-Kanalizace dešťová</v>
      </c>
      <c r="F58" s="422"/>
      <c r="G58" s="422"/>
      <c r="H58" s="422"/>
      <c r="I58" s="119"/>
      <c r="J58" s="38"/>
      <c r="K58" s="38"/>
      <c r="L58" s="120"/>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9"/>
      <c r="J59" s="38"/>
      <c r="K59" s="38"/>
      <c r="L59" s="120"/>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1" t="s">
        <v>24</v>
      </c>
      <c r="J60" s="61" t="str">
        <f>IF(J16="","",J16)</f>
        <v>13. 3. 2020</v>
      </c>
      <c r="K60" s="38"/>
      <c r="L60" s="120"/>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9"/>
      <c r="J61" s="38"/>
      <c r="K61" s="38"/>
      <c r="L61" s="120"/>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v>
      </c>
      <c r="G62" s="38"/>
      <c r="H62" s="38"/>
      <c r="I62" s="121" t="s">
        <v>32</v>
      </c>
      <c r="J62" s="34" t="str">
        <f>E25</f>
        <v>HEXAPLAN INTERNATIONAL spol. s r.o.</v>
      </c>
      <c r="K62" s="38"/>
      <c r="L62" s="120"/>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1" t="s">
        <v>35</v>
      </c>
      <c r="J63" s="34" t="str">
        <f>E28</f>
        <v>L.Švarzberger</v>
      </c>
      <c r="K63" s="38"/>
      <c r="L63" s="120"/>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9"/>
      <c r="J64" s="38"/>
      <c r="K64" s="38"/>
      <c r="L64" s="120"/>
      <c r="S64" s="36"/>
      <c r="T64" s="36"/>
      <c r="U64" s="36"/>
      <c r="V64" s="36"/>
      <c r="W64" s="36"/>
      <c r="X64" s="36"/>
      <c r="Y64" s="36"/>
      <c r="Z64" s="36"/>
      <c r="AA64" s="36"/>
      <c r="AB64" s="36"/>
      <c r="AC64" s="36"/>
      <c r="AD64" s="36"/>
      <c r="AE64" s="36"/>
    </row>
    <row r="65" spans="1:47" s="2" customFormat="1" ht="29.25" customHeight="1">
      <c r="A65" s="36"/>
      <c r="B65" s="37"/>
      <c r="C65" s="149" t="s">
        <v>167</v>
      </c>
      <c r="D65" s="150"/>
      <c r="E65" s="150"/>
      <c r="F65" s="150"/>
      <c r="G65" s="150"/>
      <c r="H65" s="150"/>
      <c r="I65" s="151"/>
      <c r="J65" s="152" t="s">
        <v>168</v>
      </c>
      <c r="K65" s="150"/>
      <c r="L65" s="120"/>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9"/>
      <c r="J66" s="38"/>
      <c r="K66" s="38"/>
      <c r="L66" s="120"/>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9"/>
      <c r="J67" s="79">
        <f>J96</f>
        <v>0</v>
      </c>
      <c r="K67" s="38"/>
      <c r="L67" s="120"/>
      <c r="S67" s="36"/>
      <c r="T67" s="36"/>
      <c r="U67" s="36"/>
      <c r="V67" s="36"/>
      <c r="W67" s="36"/>
      <c r="X67" s="36"/>
      <c r="Y67" s="36"/>
      <c r="Z67" s="36"/>
      <c r="AA67" s="36"/>
      <c r="AB67" s="36"/>
      <c r="AC67" s="36"/>
      <c r="AD67" s="36"/>
      <c r="AE67" s="36"/>
      <c r="AU67" s="19" t="s">
        <v>169</v>
      </c>
    </row>
    <row r="68" spans="1:47" s="9" customFormat="1" ht="24.95" customHeight="1">
      <c r="B68" s="154"/>
      <c r="C68" s="155"/>
      <c r="D68" s="156" t="s">
        <v>3173</v>
      </c>
      <c r="E68" s="157"/>
      <c r="F68" s="157"/>
      <c r="G68" s="157"/>
      <c r="H68" s="157"/>
      <c r="I68" s="158"/>
      <c r="J68" s="159">
        <f>J97</f>
        <v>0</v>
      </c>
      <c r="K68" s="155"/>
      <c r="L68" s="160"/>
    </row>
    <row r="69" spans="1:47" s="9" customFormat="1" ht="24.95" customHeight="1">
      <c r="B69" s="154"/>
      <c r="C69" s="155"/>
      <c r="D69" s="156" t="s">
        <v>3174</v>
      </c>
      <c r="E69" s="157"/>
      <c r="F69" s="157"/>
      <c r="G69" s="157"/>
      <c r="H69" s="157"/>
      <c r="I69" s="158"/>
      <c r="J69" s="159">
        <f>J112</f>
        <v>0</v>
      </c>
      <c r="K69" s="155"/>
      <c r="L69" s="160"/>
    </row>
    <row r="70" spans="1:47" s="9" customFormat="1" ht="24.95" customHeight="1">
      <c r="B70" s="154"/>
      <c r="C70" s="155"/>
      <c r="D70" s="156" t="s">
        <v>3176</v>
      </c>
      <c r="E70" s="157"/>
      <c r="F70" s="157"/>
      <c r="G70" s="157"/>
      <c r="H70" s="157"/>
      <c r="I70" s="158"/>
      <c r="J70" s="159">
        <f>J117</f>
        <v>0</v>
      </c>
      <c r="K70" s="155"/>
      <c r="L70" s="160"/>
    </row>
    <row r="71" spans="1:47" s="9" customFormat="1" ht="24.95" customHeight="1">
      <c r="B71" s="154"/>
      <c r="C71" s="155"/>
      <c r="D71" s="156" t="s">
        <v>3177</v>
      </c>
      <c r="E71" s="157"/>
      <c r="F71" s="157"/>
      <c r="G71" s="157"/>
      <c r="H71" s="157"/>
      <c r="I71" s="158"/>
      <c r="J71" s="159">
        <f>J123</f>
        <v>0</v>
      </c>
      <c r="K71" s="155"/>
      <c r="L71" s="160"/>
    </row>
    <row r="72" spans="1:47" s="9" customFormat="1" ht="24.95" customHeight="1">
      <c r="B72" s="154"/>
      <c r="C72" s="155"/>
      <c r="D72" s="156" t="s">
        <v>3253</v>
      </c>
      <c r="E72" s="157"/>
      <c r="F72" s="157"/>
      <c r="G72" s="157"/>
      <c r="H72" s="157"/>
      <c r="I72" s="158"/>
      <c r="J72" s="159">
        <f>J130</f>
        <v>0</v>
      </c>
      <c r="K72" s="155"/>
      <c r="L72" s="160"/>
    </row>
    <row r="73" spans="1:47" s="2" customFormat="1" ht="21.75" customHeight="1">
      <c r="A73" s="36"/>
      <c r="B73" s="37"/>
      <c r="C73" s="38"/>
      <c r="D73" s="38"/>
      <c r="E73" s="38"/>
      <c r="F73" s="38"/>
      <c r="G73" s="38"/>
      <c r="H73" s="38"/>
      <c r="I73" s="119"/>
      <c r="J73" s="38"/>
      <c r="K73" s="38"/>
      <c r="L73" s="120"/>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145"/>
      <c r="J74" s="50"/>
      <c r="K74" s="50"/>
      <c r="L74" s="120"/>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148"/>
      <c r="J78" s="52"/>
      <c r="K78" s="52"/>
      <c r="L78" s="120"/>
      <c r="S78" s="36"/>
      <c r="T78" s="36"/>
      <c r="U78" s="36"/>
      <c r="V78" s="36"/>
      <c r="W78" s="36"/>
      <c r="X78" s="36"/>
      <c r="Y78" s="36"/>
      <c r="Z78" s="36"/>
      <c r="AA78" s="36"/>
      <c r="AB78" s="36"/>
      <c r="AC78" s="36"/>
      <c r="AD78" s="36"/>
      <c r="AE78" s="36"/>
    </row>
    <row r="79" spans="1:47" s="2" customFormat="1" ht="24.95" customHeight="1">
      <c r="A79" s="36"/>
      <c r="B79" s="37"/>
      <c r="C79" s="25" t="s">
        <v>197</v>
      </c>
      <c r="D79" s="38"/>
      <c r="E79" s="38"/>
      <c r="F79" s="38"/>
      <c r="G79" s="38"/>
      <c r="H79" s="38"/>
      <c r="I79" s="119"/>
      <c r="J79" s="38"/>
      <c r="K79" s="38"/>
      <c r="L79" s="120"/>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119"/>
      <c r="J80" s="38"/>
      <c r="K80" s="38"/>
      <c r="L80" s="120"/>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119"/>
      <c r="J81" s="38"/>
      <c r="K81" s="38"/>
      <c r="L81" s="120"/>
      <c r="S81" s="36"/>
      <c r="T81" s="36"/>
      <c r="U81" s="36"/>
      <c r="V81" s="36"/>
      <c r="W81" s="36"/>
      <c r="X81" s="36"/>
      <c r="Y81" s="36"/>
      <c r="Z81" s="36"/>
      <c r="AA81" s="36"/>
      <c r="AB81" s="36"/>
      <c r="AC81" s="36"/>
      <c r="AD81" s="36"/>
      <c r="AE81" s="36"/>
    </row>
    <row r="82" spans="1:63" s="2" customFormat="1" ht="16.5" customHeight="1">
      <c r="A82" s="36"/>
      <c r="B82" s="37"/>
      <c r="C82" s="38"/>
      <c r="D82" s="38"/>
      <c r="E82" s="419" t="str">
        <f>E7</f>
        <v>UPOL FTK-vstupní objekt</v>
      </c>
      <c r="F82" s="420"/>
      <c r="G82" s="420"/>
      <c r="H82" s="420"/>
      <c r="I82" s="119"/>
      <c r="J82" s="38"/>
      <c r="K82" s="38"/>
      <c r="L82" s="120"/>
      <c r="S82" s="36"/>
      <c r="T82" s="36"/>
      <c r="U82" s="36"/>
      <c r="V82" s="36"/>
      <c r="W82" s="36"/>
      <c r="X82" s="36"/>
      <c r="Y82" s="36"/>
      <c r="Z82" s="36"/>
      <c r="AA82" s="36"/>
      <c r="AB82" s="36"/>
      <c r="AC82" s="36"/>
      <c r="AD82" s="36"/>
      <c r="AE82" s="36"/>
    </row>
    <row r="83" spans="1:63" s="1" customFormat="1" ht="12" customHeight="1">
      <c r="B83" s="23"/>
      <c r="C83" s="31" t="s">
        <v>159</v>
      </c>
      <c r="D83" s="24"/>
      <c r="E83" s="24"/>
      <c r="F83" s="24"/>
      <c r="G83" s="24"/>
      <c r="H83" s="24"/>
      <c r="I83" s="110"/>
      <c r="J83" s="24"/>
      <c r="K83" s="24"/>
      <c r="L83" s="22"/>
    </row>
    <row r="84" spans="1:63" s="1" customFormat="1" ht="16.5" customHeight="1">
      <c r="B84" s="23"/>
      <c r="C84" s="24"/>
      <c r="D84" s="24"/>
      <c r="E84" s="419" t="s">
        <v>160</v>
      </c>
      <c r="F84" s="378"/>
      <c r="G84" s="378"/>
      <c r="H84" s="378"/>
      <c r="I84" s="110"/>
      <c r="J84" s="24"/>
      <c r="K84" s="24"/>
      <c r="L84" s="22"/>
    </row>
    <row r="85" spans="1:63" s="1" customFormat="1" ht="12" customHeight="1">
      <c r="B85" s="23"/>
      <c r="C85" s="31" t="s">
        <v>161</v>
      </c>
      <c r="D85" s="24"/>
      <c r="E85" s="24"/>
      <c r="F85" s="24"/>
      <c r="G85" s="24"/>
      <c r="H85" s="24"/>
      <c r="I85" s="110"/>
      <c r="J85" s="24"/>
      <c r="K85" s="24"/>
      <c r="L85" s="22"/>
    </row>
    <row r="86" spans="1:63" s="2" customFormat="1" ht="16.5" customHeight="1">
      <c r="A86" s="36"/>
      <c r="B86" s="37"/>
      <c r="C86" s="38"/>
      <c r="D86" s="38"/>
      <c r="E86" s="421" t="s">
        <v>3126</v>
      </c>
      <c r="F86" s="422"/>
      <c r="G86" s="422"/>
      <c r="H86" s="422"/>
      <c r="I86" s="119"/>
      <c r="J86" s="38"/>
      <c r="K86" s="38"/>
      <c r="L86" s="120"/>
      <c r="S86" s="36"/>
      <c r="T86" s="36"/>
      <c r="U86" s="36"/>
      <c r="V86" s="36"/>
      <c r="W86" s="36"/>
      <c r="X86" s="36"/>
      <c r="Y86" s="36"/>
      <c r="Z86" s="36"/>
      <c r="AA86" s="36"/>
      <c r="AB86" s="36"/>
      <c r="AC86" s="36"/>
      <c r="AD86" s="36"/>
      <c r="AE86" s="36"/>
    </row>
    <row r="87" spans="1:63" s="2" customFormat="1" ht="12" customHeight="1">
      <c r="A87" s="36"/>
      <c r="B87" s="37"/>
      <c r="C87" s="31" t="s">
        <v>2788</v>
      </c>
      <c r="D87" s="38"/>
      <c r="E87" s="38"/>
      <c r="F87" s="38"/>
      <c r="G87" s="38"/>
      <c r="H87" s="38"/>
      <c r="I87" s="119"/>
      <c r="J87" s="38"/>
      <c r="K87" s="38"/>
      <c r="L87" s="120"/>
      <c r="S87" s="36"/>
      <c r="T87" s="36"/>
      <c r="U87" s="36"/>
      <c r="V87" s="36"/>
      <c r="W87" s="36"/>
      <c r="X87" s="36"/>
      <c r="Y87" s="36"/>
      <c r="Z87" s="36"/>
      <c r="AA87" s="36"/>
      <c r="AB87" s="36"/>
      <c r="AC87" s="36"/>
      <c r="AD87" s="36"/>
      <c r="AE87" s="36"/>
    </row>
    <row r="88" spans="1:63" s="2" customFormat="1" ht="16.5" customHeight="1">
      <c r="A88" s="36"/>
      <c r="B88" s="37"/>
      <c r="C88" s="38"/>
      <c r="D88" s="38"/>
      <c r="E88" s="371" t="str">
        <f>E13</f>
        <v>2019/49-1-3-4 - D.3.4-Kanalizace dešťová</v>
      </c>
      <c r="F88" s="422"/>
      <c r="G88" s="422"/>
      <c r="H88" s="422"/>
      <c r="I88" s="119"/>
      <c r="J88" s="38"/>
      <c r="K88" s="38"/>
      <c r="L88" s="120"/>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119"/>
      <c r="J89" s="38"/>
      <c r="K89" s="38"/>
      <c r="L89" s="120"/>
      <c r="S89" s="36"/>
      <c r="T89" s="36"/>
      <c r="U89" s="36"/>
      <c r="V89" s="36"/>
      <c r="W89" s="36"/>
      <c r="X89" s="36"/>
      <c r="Y89" s="36"/>
      <c r="Z89" s="36"/>
      <c r="AA89" s="36"/>
      <c r="AB89" s="36"/>
      <c r="AC89" s="36"/>
      <c r="AD89" s="36"/>
      <c r="AE89" s="36"/>
    </row>
    <row r="90" spans="1:63" s="2" customFormat="1" ht="12" customHeight="1">
      <c r="A90" s="36"/>
      <c r="B90" s="37"/>
      <c r="C90" s="31" t="s">
        <v>22</v>
      </c>
      <c r="D90" s="38"/>
      <c r="E90" s="38"/>
      <c r="F90" s="29" t="str">
        <f>F16</f>
        <v xml:space="preserve"> </v>
      </c>
      <c r="G90" s="38"/>
      <c r="H90" s="38"/>
      <c r="I90" s="121" t="s">
        <v>24</v>
      </c>
      <c r="J90" s="61" t="str">
        <f>IF(J16="","",J16)</f>
        <v>13. 3. 2020</v>
      </c>
      <c r="K90" s="38"/>
      <c r="L90" s="120"/>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119"/>
      <c r="J91" s="38"/>
      <c r="K91" s="38"/>
      <c r="L91" s="120"/>
      <c r="S91" s="36"/>
      <c r="T91" s="36"/>
      <c r="U91" s="36"/>
      <c r="V91" s="36"/>
      <c r="W91" s="36"/>
      <c r="X91" s="36"/>
      <c r="Y91" s="36"/>
      <c r="Z91" s="36"/>
      <c r="AA91" s="36"/>
      <c r="AB91" s="36"/>
      <c r="AC91" s="36"/>
      <c r="AD91" s="36"/>
      <c r="AE91" s="36"/>
    </row>
    <row r="92" spans="1:63" s="2" customFormat="1" ht="40.15" customHeight="1">
      <c r="A92" s="36"/>
      <c r="B92" s="37"/>
      <c r="C92" s="31" t="s">
        <v>26</v>
      </c>
      <c r="D92" s="38"/>
      <c r="E92" s="38"/>
      <c r="F92" s="29" t="str">
        <f>E19</f>
        <v>UPOL</v>
      </c>
      <c r="G92" s="38"/>
      <c r="H92" s="38"/>
      <c r="I92" s="121" t="s">
        <v>32</v>
      </c>
      <c r="J92" s="34" t="str">
        <f>E25</f>
        <v>HEXAPLAN INTERNATIONAL spol. s r.o.</v>
      </c>
      <c r="K92" s="38"/>
      <c r="L92" s="120"/>
      <c r="S92" s="36"/>
      <c r="T92" s="36"/>
      <c r="U92" s="36"/>
      <c r="V92" s="36"/>
      <c r="W92" s="36"/>
      <c r="X92" s="36"/>
      <c r="Y92" s="36"/>
      <c r="Z92" s="36"/>
      <c r="AA92" s="36"/>
      <c r="AB92" s="36"/>
      <c r="AC92" s="36"/>
      <c r="AD92" s="36"/>
      <c r="AE92" s="36"/>
    </row>
    <row r="93" spans="1:63" s="2" customFormat="1" ht="15.2" customHeight="1">
      <c r="A93" s="36"/>
      <c r="B93" s="37"/>
      <c r="C93" s="31" t="s">
        <v>30</v>
      </c>
      <c r="D93" s="38"/>
      <c r="E93" s="38"/>
      <c r="F93" s="29" t="str">
        <f>IF(E22="","",E22)</f>
        <v>Vyplň údaj</v>
      </c>
      <c r="G93" s="38"/>
      <c r="H93" s="38"/>
      <c r="I93" s="121" t="s">
        <v>35</v>
      </c>
      <c r="J93" s="34" t="str">
        <f>E28</f>
        <v>L.Švarzberger</v>
      </c>
      <c r="K93" s="38"/>
      <c r="L93" s="120"/>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119"/>
      <c r="J94" s="38"/>
      <c r="K94" s="38"/>
      <c r="L94" s="120"/>
      <c r="S94" s="36"/>
      <c r="T94" s="36"/>
      <c r="U94" s="36"/>
      <c r="V94" s="36"/>
      <c r="W94" s="36"/>
      <c r="X94" s="36"/>
      <c r="Y94" s="36"/>
      <c r="Z94" s="36"/>
      <c r="AA94" s="36"/>
      <c r="AB94" s="36"/>
      <c r="AC94" s="36"/>
      <c r="AD94" s="36"/>
      <c r="AE94" s="36"/>
    </row>
    <row r="95" spans="1:63" s="11" customFormat="1" ht="29.25" customHeight="1">
      <c r="A95" s="167"/>
      <c r="B95" s="168"/>
      <c r="C95" s="169" t="s">
        <v>198</v>
      </c>
      <c r="D95" s="170" t="s">
        <v>58</v>
      </c>
      <c r="E95" s="170" t="s">
        <v>54</v>
      </c>
      <c r="F95" s="170" t="s">
        <v>55</v>
      </c>
      <c r="G95" s="170" t="s">
        <v>199</v>
      </c>
      <c r="H95" s="170" t="s">
        <v>200</v>
      </c>
      <c r="I95" s="171" t="s">
        <v>201</v>
      </c>
      <c r="J95" s="170" t="s">
        <v>168</v>
      </c>
      <c r="K95" s="172" t="s">
        <v>202</v>
      </c>
      <c r="L95" s="173"/>
      <c r="M95" s="70" t="s">
        <v>21</v>
      </c>
      <c r="N95" s="71" t="s">
        <v>43</v>
      </c>
      <c r="O95" s="71" t="s">
        <v>203</v>
      </c>
      <c r="P95" s="71" t="s">
        <v>204</v>
      </c>
      <c r="Q95" s="71" t="s">
        <v>205</v>
      </c>
      <c r="R95" s="71" t="s">
        <v>206</v>
      </c>
      <c r="S95" s="71" t="s">
        <v>207</v>
      </c>
      <c r="T95" s="72" t="s">
        <v>208</v>
      </c>
      <c r="U95" s="167"/>
      <c r="V95" s="167"/>
      <c r="W95" s="167"/>
      <c r="X95" s="167"/>
      <c r="Y95" s="167"/>
      <c r="Z95" s="167"/>
      <c r="AA95" s="167"/>
      <c r="AB95" s="167"/>
      <c r="AC95" s="167"/>
      <c r="AD95" s="167"/>
      <c r="AE95" s="167"/>
    </row>
    <row r="96" spans="1:63" s="2" customFormat="1" ht="22.9" customHeight="1">
      <c r="A96" s="36"/>
      <c r="B96" s="37"/>
      <c r="C96" s="77" t="s">
        <v>209</v>
      </c>
      <c r="D96" s="38"/>
      <c r="E96" s="38"/>
      <c r="F96" s="38"/>
      <c r="G96" s="38"/>
      <c r="H96" s="38"/>
      <c r="I96" s="119"/>
      <c r="J96" s="174">
        <f>BK96</f>
        <v>0</v>
      </c>
      <c r="K96" s="38"/>
      <c r="L96" s="41"/>
      <c r="M96" s="73"/>
      <c r="N96" s="175"/>
      <c r="O96" s="74"/>
      <c r="P96" s="176">
        <f>P97+P112+P117+P123+P130</f>
        <v>0</v>
      </c>
      <c r="Q96" s="74"/>
      <c r="R96" s="176">
        <f>R97+R112+R117+R123+R130</f>
        <v>0</v>
      </c>
      <c r="S96" s="74"/>
      <c r="T96" s="177">
        <f>T97+T112+T117+T123+T130</f>
        <v>0</v>
      </c>
      <c r="U96" s="36"/>
      <c r="V96" s="36"/>
      <c r="W96" s="36"/>
      <c r="X96" s="36"/>
      <c r="Y96" s="36"/>
      <c r="Z96" s="36"/>
      <c r="AA96" s="36"/>
      <c r="AB96" s="36"/>
      <c r="AC96" s="36"/>
      <c r="AD96" s="36"/>
      <c r="AE96" s="36"/>
      <c r="AT96" s="19" t="s">
        <v>72</v>
      </c>
      <c r="AU96" s="19" t="s">
        <v>169</v>
      </c>
      <c r="BK96" s="178">
        <f>BK97+BK112+BK117+BK123+BK130</f>
        <v>0</v>
      </c>
    </row>
    <row r="97" spans="1:65" s="12" customFormat="1" ht="25.9" customHeight="1">
      <c r="B97" s="179"/>
      <c r="C97" s="180"/>
      <c r="D97" s="181" t="s">
        <v>72</v>
      </c>
      <c r="E97" s="182" t="s">
        <v>79</v>
      </c>
      <c r="F97" s="182" t="s">
        <v>213</v>
      </c>
      <c r="G97" s="180"/>
      <c r="H97" s="180"/>
      <c r="I97" s="183"/>
      <c r="J97" s="184">
        <f>BK97</f>
        <v>0</v>
      </c>
      <c r="K97" s="180"/>
      <c r="L97" s="185"/>
      <c r="M97" s="186"/>
      <c r="N97" s="187"/>
      <c r="O97" s="187"/>
      <c r="P97" s="188">
        <f>SUM(P98:P111)</f>
        <v>0</v>
      </c>
      <c r="Q97" s="187"/>
      <c r="R97" s="188">
        <f>SUM(R98:R111)</f>
        <v>0</v>
      </c>
      <c r="S97" s="187"/>
      <c r="T97" s="189">
        <f>SUM(T98:T111)</f>
        <v>0</v>
      </c>
      <c r="AR97" s="190" t="s">
        <v>79</v>
      </c>
      <c r="AT97" s="191" t="s">
        <v>72</v>
      </c>
      <c r="AU97" s="191" t="s">
        <v>73</v>
      </c>
      <c r="AY97" s="190" t="s">
        <v>212</v>
      </c>
      <c r="BK97" s="192">
        <f>SUM(BK98:BK111)</f>
        <v>0</v>
      </c>
    </row>
    <row r="98" spans="1:65" s="2" customFormat="1" ht="16.5" customHeight="1">
      <c r="A98" s="36"/>
      <c r="B98" s="37"/>
      <c r="C98" s="195" t="s">
        <v>79</v>
      </c>
      <c r="D98" s="195" t="s">
        <v>214</v>
      </c>
      <c r="E98" s="196" t="s">
        <v>3179</v>
      </c>
      <c r="F98" s="197" t="s">
        <v>3254</v>
      </c>
      <c r="G98" s="198" t="s">
        <v>217</v>
      </c>
      <c r="H98" s="199">
        <v>97.5</v>
      </c>
      <c r="I98" s="200"/>
      <c r="J98" s="201">
        <f t="shared" ref="J98:J111" si="0">ROUND(I98*H98,2)</f>
        <v>0</v>
      </c>
      <c r="K98" s="197" t="s">
        <v>21</v>
      </c>
      <c r="L98" s="41"/>
      <c r="M98" s="202" t="s">
        <v>21</v>
      </c>
      <c r="N98" s="203" t="s">
        <v>44</v>
      </c>
      <c r="O98" s="66"/>
      <c r="P98" s="204">
        <f t="shared" ref="P98:P111" si="1">O98*H98</f>
        <v>0</v>
      </c>
      <c r="Q98" s="204">
        <v>0</v>
      </c>
      <c r="R98" s="204">
        <f t="shared" ref="R98:R111" si="2">Q98*H98</f>
        <v>0</v>
      </c>
      <c r="S98" s="204">
        <v>0</v>
      </c>
      <c r="T98" s="205">
        <f t="shared" ref="T98:T111" si="3">S98*H98</f>
        <v>0</v>
      </c>
      <c r="U98" s="36"/>
      <c r="V98" s="36"/>
      <c r="W98" s="36"/>
      <c r="X98" s="36"/>
      <c r="Y98" s="36"/>
      <c r="Z98" s="36"/>
      <c r="AA98" s="36"/>
      <c r="AB98" s="36"/>
      <c r="AC98" s="36"/>
      <c r="AD98" s="36"/>
      <c r="AE98" s="36"/>
      <c r="AR98" s="206" t="s">
        <v>93</v>
      </c>
      <c r="AT98" s="206" t="s">
        <v>214</v>
      </c>
      <c r="AU98" s="206" t="s">
        <v>79</v>
      </c>
      <c r="AY98" s="19" t="s">
        <v>212</v>
      </c>
      <c r="BE98" s="207">
        <f t="shared" ref="BE98:BE111" si="4">IF(N98="základní",J98,0)</f>
        <v>0</v>
      </c>
      <c r="BF98" s="207">
        <f t="shared" ref="BF98:BF111" si="5">IF(N98="snížená",J98,0)</f>
        <v>0</v>
      </c>
      <c r="BG98" s="207">
        <f t="shared" ref="BG98:BG111" si="6">IF(N98="zákl. přenesená",J98,0)</f>
        <v>0</v>
      </c>
      <c r="BH98" s="207">
        <f t="shared" ref="BH98:BH111" si="7">IF(N98="sníž. přenesená",J98,0)</f>
        <v>0</v>
      </c>
      <c r="BI98" s="207">
        <f t="shared" ref="BI98:BI111" si="8">IF(N98="nulová",J98,0)</f>
        <v>0</v>
      </c>
      <c r="BJ98" s="19" t="s">
        <v>79</v>
      </c>
      <c r="BK98" s="207">
        <f t="shared" ref="BK98:BK111" si="9">ROUND(I98*H98,2)</f>
        <v>0</v>
      </c>
      <c r="BL98" s="19" t="s">
        <v>93</v>
      </c>
      <c r="BM98" s="206" t="s">
        <v>81</v>
      </c>
    </row>
    <row r="99" spans="1:65" s="2" customFormat="1" ht="16.5" customHeight="1">
      <c r="A99" s="36"/>
      <c r="B99" s="37"/>
      <c r="C99" s="195" t="s">
        <v>81</v>
      </c>
      <c r="D99" s="195" t="s">
        <v>214</v>
      </c>
      <c r="E99" s="196" t="s">
        <v>3182</v>
      </c>
      <c r="F99" s="197" t="s">
        <v>3183</v>
      </c>
      <c r="G99" s="198" t="s">
        <v>217</v>
      </c>
      <c r="H99" s="199">
        <v>48.75</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93</v>
      </c>
      <c r="AT99" s="206" t="s">
        <v>214</v>
      </c>
      <c r="AU99" s="206" t="s">
        <v>79</v>
      </c>
      <c r="AY99" s="19" t="s">
        <v>212</v>
      </c>
      <c r="BE99" s="207">
        <f t="shared" si="4"/>
        <v>0</v>
      </c>
      <c r="BF99" s="207">
        <f t="shared" si="5"/>
        <v>0</v>
      </c>
      <c r="BG99" s="207">
        <f t="shared" si="6"/>
        <v>0</v>
      </c>
      <c r="BH99" s="207">
        <f t="shared" si="7"/>
        <v>0</v>
      </c>
      <c r="BI99" s="207">
        <f t="shared" si="8"/>
        <v>0</v>
      </c>
      <c r="BJ99" s="19" t="s">
        <v>79</v>
      </c>
      <c r="BK99" s="207">
        <f t="shared" si="9"/>
        <v>0</v>
      </c>
      <c r="BL99" s="19" t="s">
        <v>93</v>
      </c>
      <c r="BM99" s="206" t="s">
        <v>93</v>
      </c>
    </row>
    <row r="100" spans="1:65" s="2" customFormat="1" ht="16.5" customHeight="1">
      <c r="A100" s="36"/>
      <c r="B100" s="37"/>
      <c r="C100" s="195" t="s">
        <v>88</v>
      </c>
      <c r="D100" s="195" t="s">
        <v>214</v>
      </c>
      <c r="E100" s="196" t="s">
        <v>3255</v>
      </c>
      <c r="F100" s="197" t="s">
        <v>3256</v>
      </c>
      <c r="G100" s="198" t="s">
        <v>217</v>
      </c>
      <c r="H100" s="199">
        <v>11.6</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93</v>
      </c>
      <c r="AT100" s="206" t="s">
        <v>214</v>
      </c>
      <c r="AU100" s="206" t="s">
        <v>79</v>
      </c>
      <c r="AY100" s="19" t="s">
        <v>212</v>
      </c>
      <c r="BE100" s="207">
        <f t="shared" si="4"/>
        <v>0</v>
      </c>
      <c r="BF100" s="207">
        <f t="shared" si="5"/>
        <v>0</v>
      </c>
      <c r="BG100" s="207">
        <f t="shared" si="6"/>
        <v>0</v>
      </c>
      <c r="BH100" s="207">
        <f t="shared" si="7"/>
        <v>0</v>
      </c>
      <c r="BI100" s="207">
        <f t="shared" si="8"/>
        <v>0</v>
      </c>
      <c r="BJ100" s="19" t="s">
        <v>79</v>
      </c>
      <c r="BK100" s="207">
        <f t="shared" si="9"/>
        <v>0</v>
      </c>
      <c r="BL100" s="19" t="s">
        <v>93</v>
      </c>
      <c r="BM100" s="206" t="s">
        <v>256</v>
      </c>
    </row>
    <row r="101" spans="1:65" s="2" customFormat="1" ht="16.5" customHeight="1">
      <c r="A101" s="36"/>
      <c r="B101" s="37"/>
      <c r="C101" s="195" t="s">
        <v>93</v>
      </c>
      <c r="D101" s="195" t="s">
        <v>214</v>
      </c>
      <c r="E101" s="196" t="s">
        <v>3257</v>
      </c>
      <c r="F101" s="197" t="s">
        <v>3258</v>
      </c>
      <c r="G101" s="198" t="s">
        <v>217</v>
      </c>
      <c r="H101" s="199">
        <v>5.8</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93</v>
      </c>
      <c r="AT101" s="206" t="s">
        <v>214</v>
      </c>
      <c r="AU101" s="206" t="s">
        <v>79</v>
      </c>
      <c r="AY101" s="19" t="s">
        <v>212</v>
      </c>
      <c r="BE101" s="207">
        <f t="shared" si="4"/>
        <v>0</v>
      </c>
      <c r="BF101" s="207">
        <f t="shared" si="5"/>
        <v>0</v>
      </c>
      <c r="BG101" s="207">
        <f t="shared" si="6"/>
        <v>0</v>
      </c>
      <c r="BH101" s="207">
        <f t="shared" si="7"/>
        <v>0</v>
      </c>
      <c r="BI101" s="207">
        <f t="shared" si="8"/>
        <v>0</v>
      </c>
      <c r="BJ101" s="19" t="s">
        <v>79</v>
      </c>
      <c r="BK101" s="207">
        <f t="shared" si="9"/>
        <v>0</v>
      </c>
      <c r="BL101" s="19" t="s">
        <v>93</v>
      </c>
      <c r="BM101" s="206" t="s">
        <v>269</v>
      </c>
    </row>
    <row r="102" spans="1:65" s="2" customFormat="1" ht="16.5" customHeight="1">
      <c r="A102" s="36"/>
      <c r="B102" s="37"/>
      <c r="C102" s="195" t="s">
        <v>251</v>
      </c>
      <c r="D102" s="195" t="s">
        <v>214</v>
      </c>
      <c r="E102" s="196" t="s">
        <v>3184</v>
      </c>
      <c r="F102" s="197" t="s">
        <v>3185</v>
      </c>
      <c r="G102" s="198" t="s">
        <v>150</v>
      </c>
      <c r="H102" s="199">
        <v>179.6</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93</v>
      </c>
      <c r="AT102" s="206" t="s">
        <v>214</v>
      </c>
      <c r="AU102" s="206" t="s">
        <v>79</v>
      </c>
      <c r="AY102" s="19" t="s">
        <v>212</v>
      </c>
      <c r="BE102" s="207">
        <f t="shared" si="4"/>
        <v>0</v>
      </c>
      <c r="BF102" s="207">
        <f t="shared" si="5"/>
        <v>0</v>
      </c>
      <c r="BG102" s="207">
        <f t="shared" si="6"/>
        <v>0</v>
      </c>
      <c r="BH102" s="207">
        <f t="shared" si="7"/>
        <v>0</v>
      </c>
      <c r="BI102" s="207">
        <f t="shared" si="8"/>
        <v>0</v>
      </c>
      <c r="BJ102" s="19" t="s">
        <v>79</v>
      </c>
      <c r="BK102" s="207">
        <f t="shared" si="9"/>
        <v>0</v>
      </c>
      <c r="BL102" s="19" t="s">
        <v>93</v>
      </c>
      <c r="BM102" s="206" t="s">
        <v>238</v>
      </c>
    </row>
    <row r="103" spans="1:65" s="2" customFormat="1" ht="16.5" customHeight="1">
      <c r="A103" s="36"/>
      <c r="B103" s="37"/>
      <c r="C103" s="195" t="s">
        <v>256</v>
      </c>
      <c r="D103" s="195" t="s">
        <v>214</v>
      </c>
      <c r="E103" s="196" t="s">
        <v>3187</v>
      </c>
      <c r="F103" s="197" t="s">
        <v>3188</v>
      </c>
      <c r="G103" s="198" t="s">
        <v>150</v>
      </c>
      <c r="H103" s="199">
        <v>179.6</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93</v>
      </c>
      <c r="AT103" s="206" t="s">
        <v>214</v>
      </c>
      <c r="AU103" s="206" t="s">
        <v>79</v>
      </c>
      <c r="AY103" s="19" t="s">
        <v>212</v>
      </c>
      <c r="BE103" s="207">
        <f t="shared" si="4"/>
        <v>0</v>
      </c>
      <c r="BF103" s="207">
        <f t="shared" si="5"/>
        <v>0</v>
      </c>
      <c r="BG103" s="207">
        <f t="shared" si="6"/>
        <v>0</v>
      </c>
      <c r="BH103" s="207">
        <f t="shared" si="7"/>
        <v>0</v>
      </c>
      <c r="BI103" s="207">
        <f t="shared" si="8"/>
        <v>0</v>
      </c>
      <c r="BJ103" s="19" t="s">
        <v>79</v>
      </c>
      <c r="BK103" s="207">
        <f t="shared" si="9"/>
        <v>0</v>
      </c>
      <c r="BL103" s="19" t="s">
        <v>93</v>
      </c>
      <c r="BM103" s="206" t="s">
        <v>297</v>
      </c>
    </row>
    <row r="104" spans="1:65" s="2" customFormat="1" ht="16.5" customHeight="1">
      <c r="A104" s="36"/>
      <c r="B104" s="37"/>
      <c r="C104" s="195" t="s">
        <v>264</v>
      </c>
      <c r="D104" s="195" t="s">
        <v>214</v>
      </c>
      <c r="E104" s="196" t="s">
        <v>3189</v>
      </c>
      <c r="F104" s="197" t="s">
        <v>3190</v>
      </c>
      <c r="G104" s="198" t="s">
        <v>217</v>
      </c>
      <c r="H104" s="199">
        <v>109.1</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93</v>
      </c>
      <c r="AT104" s="206" t="s">
        <v>214</v>
      </c>
      <c r="AU104" s="206" t="s">
        <v>79</v>
      </c>
      <c r="AY104" s="19" t="s">
        <v>212</v>
      </c>
      <c r="BE104" s="207">
        <f t="shared" si="4"/>
        <v>0</v>
      </c>
      <c r="BF104" s="207">
        <f t="shared" si="5"/>
        <v>0</v>
      </c>
      <c r="BG104" s="207">
        <f t="shared" si="6"/>
        <v>0</v>
      </c>
      <c r="BH104" s="207">
        <f t="shared" si="7"/>
        <v>0</v>
      </c>
      <c r="BI104" s="207">
        <f t="shared" si="8"/>
        <v>0</v>
      </c>
      <c r="BJ104" s="19" t="s">
        <v>79</v>
      </c>
      <c r="BK104" s="207">
        <f t="shared" si="9"/>
        <v>0</v>
      </c>
      <c r="BL104" s="19" t="s">
        <v>93</v>
      </c>
      <c r="BM104" s="206" t="s">
        <v>310</v>
      </c>
    </row>
    <row r="105" spans="1:65" s="2" customFormat="1" ht="16.5" customHeight="1">
      <c r="A105" s="36"/>
      <c r="B105" s="37"/>
      <c r="C105" s="195" t="s">
        <v>269</v>
      </c>
      <c r="D105" s="195" t="s">
        <v>214</v>
      </c>
      <c r="E105" s="196" t="s">
        <v>3191</v>
      </c>
      <c r="F105" s="197" t="s">
        <v>3192</v>
      </c>
      <c r="G105" s="198" t="s">
        <v>217</v>
      </c>
      <c r="H105" s="199">
        <v>109.1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93</v>
      </c>
      <c r="AT105" s="206" t="s">
        <v>214</v>
      </c>
      <c r="AU105" s="206" t="s">
        <v>79</v>
      </c>
      <c r="AY105" s="19" t="s">
        <v>212</v>
      </c>
      <c r="BE105" s="207">
        <f t="shared" si="4"/>
        <v>0</v>
      </c>
      <c r="BF105" s="207">
        <f t="shared" si="5"/>
        <v>0</v>
      </c>
      <c r="BG105" s="207">
        <f t="shared" si="6"/>
        <v>0</v>
      </c>
      <c r="BH105" s="207">
        <f t="shared" si="7"/>
        <v>0</v>
      </c>
      <c r="BI105" s="207">
        <f t="shared" si="8"/>
        <v>0</v>
      </c>
      <c r="BJ105" s="19" t="s">
        <v>79</v>
      </c>
      <c r="BK105" s="207">
        <f t="shared" si="9"/>
        <v>0</v>
      </c>
      <c r="BL105" s="19" t="s">
        <v>93</v>
      </c>
      <c r="BM105" s="206" t="s">
        <v>327</v>
      </c>
    </row>
    <row r="106" spans="1:65" s="2" customFormat="1" ht="16.5" customHeight="1">
      <c r="A106" s="36"/>
      <c r="B106" s="37"/>
      <c r="C106" s="195" t="s">
        <v>275</v>
      </c>
      <c r="D106" s="195" t="s">
        <v>214</v>
      </c>
      <c r="E106" s="196" t="s">
        <v>3259</v>
      </c>
      <c r="F106" s="197" t="s">
        <v>3260</v>
      </c>
      <c r="G106" s="198" t="s">
        <v>217</v>
      </c>
      <c r="H106" s="199">
        <v>109.1</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93</v>
      </c>
      <c r="AT106" s="206" t="s">
        <v>214</v>
      </c>
      <c r="AU106" s="206" t="s">
        <v>79</v>
      </c>
      <c r="AY106" s="19" t="s">
        <v>212</v>
      </c>
      <c r="BE106" s="207">
        <f t="shared" si="4"/>
        <v>0</v>
      </c>
      <c r="BF106" s="207">
        <f t="shared" si="5"/>
        <v>0</v>
      </c>
      <c r="BG106" s="207">
        <f t="shared" si="6"/>
        <v>0</v>
      </c>
      <c r="BH106" s="207">
        <f t="shared" si="7"/>
        <v>0</v>
      </c>
      <c r="BI106" s="207">
        <f t="shared" si="8"/>
        <v>0</v>
      </c>
      <c r="BJ106" s="19" t="s">
        <v>79</v>
      </c>
      <c r="BK106" s="207">
        <f t="shared" si="9"/>
        <v>0</v>
      </c>
      <c r="BL106" s="19" t="s">
        <v>93</v>
      </c>
      <c r="BM106" s="206" t="s">
        <v>341</v>
      </c>
    </row>
    <row r="107" spans="1:65" s="2" customFormat="1" ht="16.5" customHeight="1">
      <c r="A107" s="36"/>
      <c r="B107" s="37"/>
      <c r="C107" s="195" t="s">
        <v>238</v>
      </c>
      <c r="D107" s="195" t="s">
        <v>214</v>
      </c>
      <c r="E107" s="196" t="s">
        <v>3195</v>
      </c>
      <c r="F107" s="197" t="s">
        <v>3196</v>
      </c>
      <c r="G107" s="198" t="s">
        <v>217</v>
      </c>
      <c r="H107" s="199">
        <v>109.1</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93</v>
      </c>
      <c r="AT107" s="206" t="s">
        <v>214</v>
      </c>
      <c r="AU107" s="206" t="s">
        <v>79</v>
      </c>
      <c r="AY107" s="19" t="s">
        <v>212</v>
      </c>
      <c r="BE107" s="207">
        <f t="shared" si="4"/>
        <v>0</v>
      </c>
      <c r="BF107" s="207">
        <f t="shared" si="5"/>
        <v>0</v>
      </c>
      <c r="BG107" s="207">
        <f t="shared" si="6"/>
        <v>0</v>
      </c>
      <c r="BH107" s="207">
        <f t="shared" si="7"/>
        <v>0</v>
      </c>
      <c r="BI107" s="207">
        <f t="shared" si="8"/>
        <v>0</v>
      </c>
      <c r="BJ107" s="19" t="s">
        <v>79</v>
      </c>
      <c r="BK107" s="207">
        <f t="shared" si="9"/>
        <v>0</v>
      </c>
      <c r="BL107" s="19" t="s">
        <v>93</v>
      </c>
      <c r="BM107" s="206" t="s">
        <v>353</v>
      </c>
    </row>
    <row r="108" spans="1:65" s="2" customFormat="1" ht="16.5" customHeight="1">
      <c r="A108" s="36"/>
      <c r="B108" s="37"/>
      <c r="C108" s="195" t="s">
        <v>288</v>
      </c>
      <c r="D108" s="195" t="s">
        <v>214</v>
      </c>
      <c r="E108" s="196" t="s">
        <v>3197</v>
      </c>
      <c r="F108" s="197" t="s">
        <v>3198</v>
      </c>
      <c r="G108" s="198" t="s">
        <v>217</v>
      </c>
      <c r="H108" s="199">
        <v>85.481999999999999</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93</v>
      </c>
      <c r="AT108" s="206" t="s">
        <v>214</v>
      </c>
      <c r="AU108" s="206" t="s">
        <v>79</v>
      </c>
      <c r="AY108" s="19" t="s">
        <v>212</v>
      </c>
      <c r="BE108" s="207">
        <f t="shared" si="4"/>
        <v>0</v>
      </c>
      <c r="BF108" s="207">
        <f t="shared" si="5"/>
        <v>0</v>
      </c>
      <c r="BG108" s="207">
        <f t="shared" si="6"/>
        <v>0</v>
      </c>
      <c r="BH108" s="207">
        <f t="shared" si="7"/>
        <v>0</v>
      </c>
      <c r="BI108" s="207">
        <f t="shared" si="8"/>
        <v>0</v>
      </c>
      <c r="BJ108" s="19" t="s">
        <v>79</v>
      </c>
      <c r="BK108" s="207">
        <f t="shared" si="9"/>
        <v>0</v>
      </c>
      <c r="BL108" s="19" t="s">
        <v>93</v>
      </c>
      <c r="BM108" s="206" t="s">
        <v>370</v>
      </c>
    </row>
    <row r="109" spans="1:65" s="2" customFormat="1" ht="16.5" customHeight="1">
      <c r="A109" s="36"/>
      <c r="B109" s="37"/>
      <c r="C109" s="195" t="s">
        <v>297</v>
      </c>
      <c r="D109" s="195" t="s">
        <v>214</v>
      </c>
      <c r="E109" s="196" t="s">
        <v>3199</v>
      </c>
      <c r="F109" s="197" t="s">
        <v>3200</v>
      </c>
      <c r="G109" s="198" t="s">
        <v>217</v>
      </c>
      <c r="H109" s="199">
        <v>13.8</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93</v>
      </c>
      <c r="AT109" s="206" t="s">
        <v>214</v>
      </c>
      <c r="AU109" s="206" t="s">
        <v>79</v>
      </c>
      <c r="AY109" s="19" t="s">
        <v>212</v>
      </c>
      <c r="BE109" s="207">
        <f t="shared" si="4"/>
        <v>0</v>
      </c>
      <c r="BF109" s="207">
        <f t="shared" si="5"/>
        <v>0</v>
      </c>
      <c r="BG109" s="207">
        <f t="shared" si="6"/>
        <v>0</v>
      </c>
      <c r="BH109" s="207">
        <f t="shared" si="7"/>
        <v>0</v>
      </c>
      <c r="BI109" s="207">
        <f t="shared" si="8"/>
        <v>0</v>
      </c>
      <c r="BJ109" s="19" t="s">
        <v>79</v>
      </c>
      <c r="BK109" s="207">
        <f t="shared" si="9"/>
        <v>0</v>
      </c>
      <c r="BL109" s="19" t="s">
        <v>93</v>
      </c>
      <c r="BM109" s="206" t="s">
        <v>389</v>
      </c>
    </row>
    <row r="110" spans="1:65" s="2" customFormat="1" ht="16.5" customHeight="1">
      <c r="A110" s="36"/>
      <c r="B110" s="37"/>
      <c r="C110" s="195" t="s">
        <v>303</v>
      </c>
      <c r="D110" s="195" t="s">
        <v>214</v>
      </c>
      <c r="E110" s="196" t="s">
        <v>3224</v>
      </c>
      <c r="F110" s="197" t="s">
        <v>3203</v>
      </c>
      <c r="G110" s="198" t="s">
        <v>217</v>
      </c>
      <c r="H110" s="199">
        <v>109.1</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93</v>
      </c>
      <c r="AT110" s="206" t="s">
        <v>214</v>
      </c>
      <c r="AU110" s="206" t="s">
        <v>79</v>
      </c>
      <c r="AY110" s="19" t="s">
        <v>212</v>
      </c>
      <c r="BE110" s="207">
        <f t="shared" si="4"/>
        <v>0</v>
      </c>
      <c r="BF110" s="207">
        <f t="shared" si="5"/>
        <v>0</v>
      </c>
      <c r="BG110" s="207">
        <f t="shared" si="6"/>
        <v>0</v>
      </c>
      <c r="BH110" s="207">
        <f t="shared" si="7"/>
        <v>0</v>
      </c>
      <c r="BI110" s="207">
        <f t="shared" si="8"/>
        <v>0</v>
      </c>
      <c r="BJ110" s="19" t="s">
        <v>79</v>
      </c>
      <c r="BK110" s="207">
        <f t="shared" si="9"/>
        <v>0</v>
      </c>
      <c r="BL110" s="19" t="s">
        <v>93</v>
      </c>
      <c r="BM110" s="206" t="s">
        <v>403</v>
      </c>
    </row>
    <row r="111" spans="1:65" s="2" customFormat="1" ht="16.5" customHeight="1">
      <c r="A111" s="36"/>
      <c r="B111" s="37"/>
      <c r="C111" s="255" t="s">
        <v>310</v>
      </c>
      <c r="D111" s="255" t="s">
        <v>328</v>
      </c>
      <c r="E111" s="256" t="s">
        <v>3204</v>
      </c>
      <c r="F111" s="257" t="s">
        <v>3205</v>
      </c>
      <c r="G111" s="258" t="s">
        <v>217</v>
      </c>
      <c r="H111" s="259">
        <v>99.281999999999996</v>
      </c>
      <c r="I111" s="260"/>
      <c r="J111" s="261">
        <f t="shared" si="0"/>
        <v>0</v>
      </c>
      <c r="K111" s="257" t="s">
        <v>21</v>
      </c>
      <c r="L111" s="262"/>
      <c r="M111" s="263" t="s">
        <v>21</v>
      </c>
      <c r="N111" s="264"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269</v>
      </c>
      <c r="AT111" s="206" t="s">
        <v>328</v>
      </c>
      <c r="AU111" s="206" t="s">
        <v>79</v>
      </c>
      <c r="AY111" s="19" t="s">
        <v>212</v>
      </c>
      <c r="BE111" s="207">
        <f t="shared" si="4"/>
        <v>0</v>
      </c>
      <c r="BF111" s="207">
        <f t="shared" si="5"/>
        <v>0</v>
      </c>
      <c r="BG111" s="207">
        <f t="shared" si="6"/>
        <v>0</v>
      </c>
      <c r="BH111" s="207">
        <f t="shared" si="7"/>
        <v>0</v>
      </c>
      <c r="BI111" s="207">
        <f t="shared" si="8"/>
        <v>0</v>
      </c>
      <c r="BJ111" s="19" t="s">
        <v>79</v>
      </c>
      <c r="BK111" s="207">
        <f t="shared" si="9"/>
        <v>0</v>
      </c>
      <c r="BL111" s="19" t="s">
        <v>93</v>
      </c>
      <c r="BM111" s="206" t="s">
        <v>416</v>
      </c>
    </row>
    <row r="112" spans="1:65" s="12" customFormat="1" ht="25.9" customHeight="1">
      <c r="B112" s="179"/>
      <c r="C112" s="180"/>
      <c r="D112" s="181" t="s">
        <v>72</v>
      </c>
      <c r="E112" s="182" t="s">
        <v>529</v>
      </c>
      <c r="F112" s="182" t="s">
        <v>3206</v>
      </c>
      <c r="G112" s="180"/>
      <c r="H112" s="180"/>
      <c r="I112" s="183"/>
      <c r="J112" s="184">
        <f>BK112</f>
        <v>0</v>
      </c>
      <c r="K112" s="180"/>
      <c r="L112" s="185"/>
      <c r="M112" s="186"/>
      <c r="N112" s="187"/>
      <c r="O112" s="187"/>
      <c r="P112" s="188">
        <f>SUM(P113:P116)</f>
        <v>0</v>
      </c>
      <c r="Q112" s="187"/>
      <c r="R112" s="188">
        <f>SUM(R113:R116)</f>
        <v>0</v>
      </c>
      <c r="S112" s="187"/>
      <c r="T112" s="189">
        <f>SUM(T113:T116)</f>
        <v>0</v>
      </c>
      <c r="AR112" s="190" t="s">
        <v>79</v>
      </c>
      <c r="AT112" s="191" t="s">
        <v>72</v>
      </c>
      <c r="AU112" s="191" t="s">
        <v>73</v>
      </c>
      <c r="AY112" s="190" t="s">
        <v>212</v>
      </c>
      <c r="BK112" s="192">
        <f>SUM(BK113:BK116)</f>
        <v>0</v>
      </c>
    </row>
    <row r="113" spans="1:65" s="2" customFormat="1" ht="16.5" customHeight="1">
      <c r="A113" s="36"/>
      <c r="B113" s="37"/>
      <c r="C113" s="195" t="s">
        <v>8</v>
      </c>
      <c r="D113" s="195" t="s">
        <v>214</v>
      </c>
      <c r="E113" s="196" t="s">
        <v>3261</v>
      </c>
      <c r="F113" s="197" t="s">
        <v>3262</v>
      </c>
      <c r="G113" s="198" t="s">
        <v>150</v>
      </c>
      <c r="H113" s="199">
        <v>4</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93</v>
      </c>
      <c r="AT113" s="206" t="s">
        <v>214</v>
      </c>
      <c r="AU113" s="206" t="s">
        <v>79</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93</v>
      </c>
      <c r="BM113" s="206" t="s">
        <v>427</v>
      </c>
    </row>
    <row r="114" spans="1:65" s="2" customFormat="1" ht="16.5" customHeight="1">
      <c r="A114" s="36"/>
      <c r="B114" s="37"/>
      <c r="C114" s="195" t="s">
        <v>327</v>
      </c>
      <c r="D114" s="195" t="s">
        <v>214</v>
      </c>
      <c r="E114" s="196" t="s">
        <v>3263</v>
      </c>
      <c r="F114" s="197" t="s">
        <v>3264</v>
      </c>
      <c r="G114" s="198" t="s">
        <v>150</v>
      </c>
      <c r="H114" s="199">
        <v>20</v>
      </c>
      <c r="I114" s="200"/>
      <c r="J114" s="201">
        <f>ROUND(I114*H114,2)</f>
        <v>0</v>
      </c>
      <c r="K114" s="197" t="s">
        <v>21</v>
      </c>
      <c r="L114" s="41"/>
      <c r="M114" s="202" t="s">
        <v>21</v>
      </c>
      <c r="N114" s="203" t="s">
        <v>44</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93</v>
      </c>
      <c r="AT114" s="206" t="s">
        <v>214</v>
      </c>
      <c r="AU114" s="206" t="s">
        <v>79</v>
      </c>
      <c r="AY114" s="19" t="s">
        <v>212</v>
      </c>
      <c r="BE114" s="207">
        <f>IF(N114="základní",J114,0)</f>
        <v>0</v>
      </c>
      <c r="BF114" s="207">
        <f>IF(N114="snížená",J114,0)</f>
        <v>0</v>
      </c>
      <c r="BG114" s="207">
        <f>IF(N114="zákl. přenesená",J114,0)</f>
        <v>0</v>
      </c>
      <c r="BH114" s="207">
        <f>IF(N114="sníž. přenesená",J114,0)</f>
        <v>0</v>
      </c>
      <c r="BI114" s="207">
        <f>IF(N114="nulová",J114,0)</f>
        <v>0</v>
      </c>
      <c r="BJ114" s="19" t="s">
        <v>79</v>
      </c>
      <c r="BK114" s="207">
        <f>ROUND(I114*H114,2)</f>
        <v>0</v>
      </c>
      <c r="BL114" s="19" t="s">
        <v>93</v>
      </c>
      <c r="BM114" s="206" t="s">
        <v>438</v>
      </c>
    </row>
    <row r="115" spans="1:65" s="2" customFormat="1" ht="16.5" customHeight="1">
      <c r="A115" s="36"/>
      <c r="B115" s="37"/>
      <c r="C115" s="195" t="s">
        <v>334</v>
      </c>
      <c r="D115" s="195" t="s">
        <v>214</v>
      </c>
      <c r="E115" s="196" t="s">
        <v>3207</v>
      </c>
      <c r="F115" s="197" t="s">
        <v>3208</v>
      </c>
      <c r="G115" s="198" t="s">
        <v>217</v>
      </c>
      <c r="H115" s="199">
        <v>4.5999999999999996</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93</v>
      </c>
      <c r="AT115" s="206" t="s">
        <v>214</v>
      </c>
      <c r="AU115" s="206" t="s">
        <v>79</v>
      </c>
      <c r="AY115" s="19" t="s">
        <v>212</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93</v>
      </c>
      <c r="BM115" s="206" t="s">
        <v>451</v>
      </c>
    </row>
    <row r="116" spans="1:65" s="2" customFormat="1" ht="16.5" customHeight="1">
      <c r="A116" s="36"/>
      <c r="B116" s="37"/>
      <c r="C116" s="195" t="s">
        <v>341</v>
      </c>
      <c r="D116" s="195" t="s">
        <v>214</v>
      </c>
      <c r="E116" s="196" t="s">
        <v>3265</v>
      </c>
      <c r="F116" s="197" t="s">
        <v>3266</v>
      </c>
      <c r="G116" s="198" t="s">
        <v>217</v>
      </c>
      <c r="H116" s="199">
        <v>0.6</v>
      </c>
      <c r="I116" s="200"/>
      <c r="J116" s="201">
        <f>ROUND(I116*H116,2)</f>
        <v>0</v>
      </c>
      <c r="K116" s="197" t="s">
        <v>21</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93</v>
      </c>
      <c r="AT116" s="206" t="s">
        <v>214</v>
      </c>
      <c r="AU116" s="206" t="s">
        <v>79</v>
      </c>
      <c r="AY116" s="19" t="s">
        <v>212</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93</v>
      </c>
      <c r="BM116" s="206" t="s">
        <v>462</v>
      </c>
    </row>
    <row r="117" spans="1:65" s="12" customFormat="1" ht="25.9" customHeight="1">
      <c r="B117" s="179"/>
      <c r="C117" s="180"/>
      <c r="D117" s="181" t="s">
        <v>72</v>
      </c>
      <c r="E117" s="182" t="s">
        <v>827</v>
      </c>
      <c r="F117" s="182" t="s">
        <v>3219</v>
      </c>
      <c r="G117" s="180"/>
      <c r="H117" s="180"/>
      <c r="I117" s="183"/>
      <c r="J117" s="184">
        <f>BK117</f>
        <v>0</v>
      </c>
      <c r="K117" s="180"/>
      <c r="L117" s="185"/>
      <c r="M117" s="186"/>
      <c r="N117" s="187"/>
      <c r="O117" s="187"/>
      <c r="P117" s="188">
        <f>SUM(P118:P122)</f>
        <v>0</v>
      </c>
      <c r="Q117" s="187"/>
      <c r="R117" s="188">
        <f>SUM(R118:R122)</f>
        <v>0</v>
      </c>
      <c r="S117" s="187"/>
      <c r="T117" s="189">
        <f>SUM(T118:T122)</f>
        <v>0</v>
      </c>
      <c r="AR117" s="190" t="s">
        <v>79</v>
      </c>
      <c r="AT117" s="191" t="s">
        <v>72</v>
      </c>
      <c r="AU117" s="191" t="s">
        <v>73</v>
      </c>
      <c r="AY117" s="190" t="s">
        <v>212</v>
      </c>
      <c r="BK117" s="192">
        <f>SUM(BK118:BK122)</f>
        <v>0</v>
      </c>
    </row>
    <row r="118" spans="1:65" s="2" customFormat="1" ht="16.5" customHeight="1">
      <c r="A118" s="36"/>
      <c r="B118" s="37"/>
      <c r="C118" s="195" t="s">
        <v>347</v>
      </c>
      <c r="D118" s="195" t="s">
        <v>214</v>
      </c>
      <c r="E118" s="196" t="s">
        <v>3267</v>
      </c>
      <c r="F118" s="197" t="s">
        <v>3268</v>
      </c>
      <c r="G118" s="198" t="s">
        <v>146</v>
      </c>
      <c r="H118" s="199">
        <v>18</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93</v>
      </c>
      <c r="AT118" s="206" t="s">
        <v>214</v>
      </c>
      <c r="AU118" s="206" t="s">
        <v>79</v>
      </c>
      <c r="AY118" s="19" t="s">
        <v>212</v>
      </c>
      <c r="BE118" s="207">
        <f>IF(N118="základní",J118,0)</f>
        <v>0</v>
      </c>
      <c r="BF118" s="207">
        <f>IF(N118="snížená",J118,0)</f>
        <v>0</v>
      </c>
      <c r="BG118" s="207">
        <f>IF(N118="zákl. přenesená",J118,0)</f>
        <v>0</v>
      </c>
      <c r="BH118" s="207">
        <f>IF(N118="sníž. přenesená",J118,0)</f>
        <v>0</v>
      </c>
      <c r="BI118" s="207">
        <f>IF(N118="nulová",J118,0)</f>
        <v>0</v>
      </c>
      <c r="BJ118" s="19" t="s">
        <v>79</v>
      </c>
      <c r="BK118" s="207">
        <f>ROUND(I118*H118,2)</f>
        <v>0</v>
      </c>
      <c r="BL118" s="19" t="s">
        <v>93</v>
      </c>
      <c r="BM118" s="206" t="s">
        <v>486</v>
      </c>
    </row>
    <row r="119" spans="1:65" s="2" customFormat="1" ht="16.5" customHeight="1">
      <c r="A119" s="36"/>
      <c r="B119" s="37"/>
      <c r="C119" s="195" t="s">
        <v>353</v>
      </c>
      <c r="D119" s="195" t="s">
        <v>214</v>
      </c>
      <c r="E119" s="196" t="s">
        <v>3269</v>
      </c>
      <c r="F119" s="197" t="s">
        <v>3270</v>
      </c>
      <c r="G119" s="198" t="s">
        <v>146</v>
      </c>
      <c r="H119" s="199">
        <v>28.6</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93</v>
      </c>
      <c r="AT119" s="206" t="s">
        <v>214</v>
      </c>
      <c r="AU119" s="206" t="s">
        <v>79</v>
      </c>
      <c r="AY119" s="19" t="s">
        <v>212</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93</v>
      </c>
      <c r="BM119" s="206" t="s">
        <v>500</v>
      </c>
    </row>
    <row r="120" spans="1:65" s="2" customFormat="1" ht="16.5" customHeight="1">
      <c r="A120" s="36"/>
      <c r="B120" s="37"/>
      <c r="C120" s="255" t="s">
        <v>7</v>
      </c>
      <c r="D120" s="255" t="s">
        <v>328</v>
      </c>
      <c r="E120" s="256" t="s">
        <v>3271</v>
      </c>
      <c r="F120" s="257" t="s">
        <v>3272</v>
      </c>
      <c r="G120" s="258" t="s">
        <v>146</v>
      </c>
      <c r="H120" s="259">
        <v>7</v>
      </c>
      <c r="I120" s="260"/>
      <c r="J120" s="261">
        <f>ROUND(I120*H120,2)</f>
        <v>0</v>
      </c>
      <c r="K120" s="257" t="s">
        <v>21</v>
      </c>
      <c r="L120" s="262"/>
      <c r="M120" s="263" t="s">
        <v>21</v>
      </c>
      <c r="N120" s="264" t="s">
        <v>44</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269</v>
      </c>
      <c r="AT120" s="206" t="s">
        <v>328</v>
      </c>
      <c r="AU120" s="206" t="s">
        <v>79</v>
      </c>
      <c r="AY120" s="19" t="s">
        <v>212</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93</v>
      </c>
      <c r="BM120" s="206" t="s">
        <v>513</v>
      </c>
    </row>
    <row r="121" spans="1:65" s="2" customFormat="1" ht="16.5" customHeight="1">
      <c r="A121" s="36"/>
      <c r="B121" s="37"/>
      <c r="C121" s="255" t="s">
        <v>370</v>
      </c>
      <c r="D121" s="255" t="s">
        <v>328</v>
      </c>
      <c r="E121" s="256" t="s">
        <v>3273</v>
      </c>
      <c r="F121" s="257" t="s">
        <v>3274</v>
      </c>
      <c r="G121" s="258" t="s">
        <v>146</v>
      </c>
      <c r="H121" s="259">
        <v>11.2</v>
      </c>
      <c r="I121" s="260"/>
      <c r="J121" s="261">
        <f>ROUND(I121*H121,2)</f>
        <v>0</v>
      </c>
      <c r="K121" s="257" t="s">
        <v>21</v>
      </c>
      <c r="L121" s="262"/>
      <c r="M121" s="263" t="s">
        <v>21</v>
      </c>
      <c r="N121" s="264"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269</v>
      </c>
      <c r="AT121" s="206" t="s">
        <v>328</v>
      </c>
      <c r="AU121" s="206" t="s">
        <v>79</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93</v>
      </c>
      <c r="BM121" s="206" t="s">
        <v>525</v>
      </c>
    </row>
    <row r="122" spans="1:65" s="2" customFormat="1" ht="16.5" customHeight="1">
      <c r="A122" s="36"/>
      <c r="B122" s="37"/>
      <c r="C122" s="255" t="s">
        <v>380</v>
      </c>
      <c r="D122" s="255" t="s">
        <v>328</v>
      </c>
      <c r="E122" s="256" t="s">
        <v>3275</v>
      </c>
      <c r="F122" s="257" t="s">
        <v>3276</v>
      </c>
      <c r="G122" s="258" t="s">
        <v>146</v>
      </c>
      <c r="H122" s="259">
        <v>28.6</v>
      </c>
      <c r="I122" s="260"/>
      <c r="J122" s="261">
        <f>ROUND(I122*H122,2)</f>
        <v>0</v>
      </c>
      <c r="K122" s="257" t="s">
        <v>21</v>
      </c>
      <c r="L122" s="262"/>
      <c r="M122" s="263" t="s">
        <v>21</v>
      </c>
      <c r="N122" s="264"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269</v>
      </c>
      <c r="AT122" s="206" t="s">
        <v>328</v>
      </c>
      <c r="AU122" s="206" t="s">
        <v>79</v>
      </c>
      <c r="AY122" s="19" t="s">
        <v>212</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93</v>
      </c>
      <c r="BM122" s="206" t="s">
        <v>536</v>
      </c>
    </row>
    <row r="123" spans="1:65" s="12" customFormat="1" ht="25.9" customHeight="1">
      <c r="B123" s="179"/>
      <c r="C123" s="180"/>
      <c r="D123" s="181" t="s">
        <v>72</v>
      </c>
      <c r="E123" s="182" t="s">
        <v>838</v>
      </c>
      <c r="F123" s="182" t="s">
        <v>3236</v>
      </c>
      <c r="G123" s="180"/>
      <c r="H123" s="180"/>
      <c r="I123" s="183"/>
      <c r="J123" s="184">
        <f>BK123</f>
        <v>0</v>
      </c>
      <c r="K123" s="180"/>
      <c r="L123" s="185"/>
      <c r="M123" s="186"/>
      <c r="N123" s="187"/>
      <c r="O123" s="187"/>
      <c r="P123" s="188">
        <f>SUM(P124:P129)</f>
        <v>0</v>
      </c>
      <c r="Q123" s="187"/>
      <c r="R123" s="188">
        <f>SUM(R124:R129)</f>
        <v>0</v>
      </c>
      <c r="S123" s="187"/>
      <c r="T123" s="189">
        <f>SUM(T124:T129)</f>
        <v>0</v>
      </c>
      <c r="AR123" s="190" t="s">
        <v>79</v>
      </c>
      <c r="AT123" s="191" t="s">
        <v>72</v>
      </c>
      <c r="AU123" s="191" t="s">
        <v>73</v>
      </c>
      <c r="AY123" s="190" t="s">
        <v>212</v>
      </c>
      <c r="BK123" s="192">
        <f>SUM(BK124:BK129)</f>
        <v>0</v>
      </c>
    </row>
    <row r="124" spans="1:65" s="2" customFormat="1" ht="16.5" customHeight="1">
      <c r="A124" s="36"/>
      <c r="B124" s="37"/>
      <c r="C124" s="195" t="s">
        <v>389</v>
      </c>
      <c r="D124" s="195" t="s">
        <v>214</v>
      </c>
      <c r="E124" s="196" t="s">
        <v>3277</v>
      </c>
      <c r="F124" s="197" t="s">
        <v>3278</v>
      </c>
      <c r="G124" s="198" t="s">
        <v>521</v>
      </c>
      <c r="H124" s="199">
        <v>1</v>
      </c>
      <c r="I124" s="200"/>
      <c r="J124" s="201">
        <f t="shared" ref="J124:J129" si="10">ROUND(I124*H124,2)</f>
        <v>0</v>
      </c>
      <c r="K124" s="197" t="s">
        <v>21</v>
      </c>
      <c r="L124" s="41"/>
      <c r="M124" s="202" t="s">
        <v>21</v>
      </c>
      <c r="N124" s="203" t="s">
        <v>44</v>
      </c>
      <c r="O124" s="66"/>
      <c r="P124" s="204">
        <f t="shared" ref="P124:P129" si="11">O124*H124</f>
        <v>0</v>
      </c>
      <c r="Q124" s="204">
        <v>0</v>
      </c>
      <c r="R124" s="204">
        <f t="shared" ref="R124:R129" si="12">Q124*H124</f>
        <v>0</v>
      </c>
      <c r="S124" s="204">
        <v>0</v>
      </c>
      <c r="T124" s="205">
        <f t="shared" ref="T124:T129" si="13">S124*H124</f>
        <v>0</v>
      </c>
      <c r="U124" s="36"/>
      <c r="V124" s="36"/>
      <c r="W124" s="36"/>
      <c r="X124" s="36"/>
      <c r="Y124" s="36"/>
      <c r="Z124" s="36"/>
      <c r="AA124" s="36"/>
      <c r="AB124" s="36"/>
      <c r="AC124" s="36"/>
      <c r="AD124" s="36"/>
      <c r="AE124" s="36"/>
      <c r="AR124" s="206" t="s">
        <v>93</v>
      </c>
      <c r="AT124" s="206" t="s">
        <v>214</v>
      </c>
      <c r="AU124" s="206" t="s">
        <v>79</v>
      </c>
      <c r="AY124" s="19" t="s">
        <v>212</v>
      </c>
      <c r="BE124" s="207">
        <f t="shared" ref="BE124:BE129" si="14">IF(N124="základní",J124,0)</f>
        <v>0</v>
      </c>
      <c r="BF124" s="207">
        <f t="shared" ref="BF124:BF129" si="15">IF(N124="snížená",J124,0)</f>
        <v>0</v>
      </c>
      <c r="BG124" s="207">
        <f t="shared" ref="BG124:BG129" si="16">IF(N124="zákl. přenesená",J124,0)</f>
        <v>0</v>
      </c>
      <c r="BH124" s="207">
        <f t="shared" ref="BH124:BH129" si="17">IF(N124="sníž. přenesená",J124,0)</f>
        <v>0</v>
      </c>
      <c r="BI124" s="207">
        <f t="shared" ref="BI124:BI129" si="18">IF(N124="nulová",J124,0)</f>
        <v>0</v>
      </c>
      <c r="BJ124" s="19" t="s">
        <v>79</v>
      </c>
      <c r="BK124" s="207">
        <f t="shared" ref="BK124:BK129" si="19">ROUND(I124*H124,2)</f>
        <v>0</v>
      </c>
      <c r="BL124" s="19" t="s">
        <v>93</v>
      </c>
      <c r="BM124" s="206" t="s">
        <v>548</v>
      </c>
    </row>
    <row r="125" spans="1:65" s="2" customFormat="1" ht="16.5" customHeight="1">
      <c r="A125" s="36"/>
      <c r="B125" s="37"/>
      <c r="C125" s="195" t="s">
        <v>394</v>
      </c>
      <c r="D125" s="195" t="s">
        <v>214</v>
      </c>
      <c r="E125" s="196" t="s">
        <v>3279</v>
      </c>
      <c r="F125" s="197" t="s">
        <v>3280</v>
      </c>
      <c r="G125" s="198" t="s">
        <v>521</v>
      </c>
      <c r="H125" s="199">
        <v>1</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93</v>
      </c>
      <c r="AT125" s="206" t="s">
        <v>214</v>
      </c>
      <c r="AU125" s="206" t="s">
        <v>79</v>
      </c>
      <c r="AY125" s="19" t="s">
        <v>212</v>
      </c>
      <c r="BE125" s="207">
        <f t="shared" si="14"/>
        <v>0</v>
      </c>
      <c r="BF125" s="207">
        <f t="shared" si="15"/>
        <v>0</v>
      </c>
      <c r="BG125" s="207">
        <f t="shared" si="16"/>
        <v>0</v>
      </c>
      <c r="BH125" s="207">
        <f t="shared" si="17"/>
        <v>0</v>
      </c>
      <c r="BI125" s="207">
        <f t="shared" si="18"/>
        <v>0</v>
      </c>
      <c r="BJ125" s="19" t="s">
        <v>79</v>
      </c>
      <c r="BK125" s="207">
        <f t="shared" si="19"/>
        <v>0</v>
      </c>
      <c r="BL125" s="19" t="s">
        <v>93</v>
      </c>
      <c r="BM125" s="206" t="s">
        <v>564</v>
      </c>
    </row>
    <row r="126" spans="1:65" s="2" customFormat="1" ht="16.5" customHeight="1">
      <c r="A126" s="36"/>
      <c r="B126" s="37"/>
      <c r="C126" s="195" t="s">
        <v>403</v>
      </c>
      <c r="D126" s="195" t="s">
        <v>214</v>
      </c>
      <c r="E126" s="196" t="s">
        <v>3281</v>
      </c>
      <c r="F126" s="197" t="s">
        <v>3282</v>
      </c>
      <c r="G126" s="198" t="s">
        <v>521</v>
      </c>
      <c r="H126" s="199">
        <v>2</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93</v>
      </c>
      <c r="AT126" s="206" t="s">
        <v>214</v>
      </c>
      <c r="AU126" s="206" t="s">
        <v>79</v>
      </c>
      <c r="AY126" s="19" t="s">
        <v>212</v>
      </c>
      <c r="BE126" s="207">
        <f t="shared" si="14"/>
        <v>0</v>
      </c>
      <c r="BF126" s="207">
        <f t="shared" si="15"/>
        <v>0</v>
      </c>
      <c r="BG126" s="207">
        <f t="shared" si="16"/>
        <v>0</v>
      </c>
      <c r="BH126" s="207">
        <f t="shared" si="17"/>
        <v>0</v>
      </c>
      <c r="BI126" s="207">
        <f t="shared" si="18"/>
        <v>0</v>
      </c>
      <c r="BJ126" s="19" t="s">
        <v>79</v>
      </c>
      <c r="BK126" s="207">
        <f t="shared" si="19"/>
        <v>0</v>
      </c>
      <c r="BL126" s="19" t="s">
        <v>93</v>
      </c>
      <c r="BM126" s="206" t="s">
        <v>585</v>
      </c>
    </row>
    <row r="127" spans="1:65" s="2" customFormat="1" ht="16.5" customHeight="1">
      <c r="A127" s="36"/>
      <c r="B127" s="37"/>
      <c r="C127" s="195" t="s">
        <v>411</v>
      </c>
      <c r="D127" s="195" t="s">
        <v>214</v>
      </c>
      <c r="E127" s="196" t="s">
        <v>3283</v>
      </c>
      <c r="F127" s="197" t="s">
        <v>3284</v>
      </c>
      <c r="G127" s="198" t="s">
        <v>146</v>
      </c>
      <c r="H127" s="199">
        <v>39.799999999999997</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93</v>
      </c>
      <c r="AT127" s="206" t="s">
        <v>214</v>
      </c>
      <c r="AU127" s="206" t="s">
        <v>79</v>
      </c>
      <c r="AY127" s="19" t="s">
        <v>212</v>
      </c>
      <c r="BE127" s="207">
        <f t="shared" si="14"/>
        <v>0</v>
      </c>
      <c r="BF127" s="207">
        <f t="shared" si="15"/>
        <v>0</v>
      </c>
      <c r="BG127" s="207">
        <f t="shared" si="16"/>
        <v>0</v>
      </c>
      <c r="BH127" s="207">
        <f t="shared" si="17"/>
        <v>0</v>
      </c>
      <c r="BI127" s="207">
        <f t="shared" si="18"/>
        <v>0</v>
      </c>
      <c r="BJ127" s="19" t="s">
        <v>79</v>
      </c>
      <c r="BK127" s="207">
        <f t="shared" si="19"/>
        <v>0</v>
      </c>
      <c r="BL127" s="19" t="s">
        <v>93</v>
      </c>
      <c r="BM127" s="206" t="s">
        <v>595</v>
      </c>
    </row>
    <row r="128" spans="1:65" s="2" customFormat="1" ht="16.5" customHeight="1">
      <c r="A128" s="36"/>
      <c r="B128" s="37"/>
      <c r="C128" s="195" t="s">
        <v>416</v>
      </c>
      <c r="D128" s="195" t="s">
        <v>214</v>
      </c>
      <c r="E128" s="196" t="s">
        <v>3226</v>
      </c>
      <c r="F128" s="197" t="s">
        <v>3285</v>
      </c>
      <c r="G128" s="198" t="s">
        <v>1148</v>
      </c>
      <c r="H128" s="199">
        <v>3</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93</v>
      </c>
      <c r="AT128" s="206" t="s">
        <v>214</v>
      </c>
      <c r="AU128" s="206" t="s">
        <v>79</v>
      </c>
      <c r="AY128" s="19" t="s">
        <v>212</v>
      </c>
      <c r="BE128" s="207">
        <f t="shared" si="14"/>
        <v>0</v>
      </c>
      <c r="BF128" s="207">
        <f t="shared" si="15"/>
        <v>0</v>
      </c>
      <c r="BG128" s="207">
        <f t="shared" si="16"/>
        <v>0</v>
      </c>
      <c r="BH128" s="207">
        <f t="shared" si="17"/>
        <v>0</v>
      </c>
      <c r="BI128" s="207">
        <f t="shared" si="18"/>
        <v>0</v>
      </c>
      <c r="BJ128" s="19" t="s">
        <v>79</v>
      </c>
      <c r="BK128" s="207">
        <f t="shared" si="19"/>
        <v>0</v>
      </c>
      <c r="BL128" s="19" t="s">
        <v>93</v>
      </c>
      <c r="BM128" s="206" t="s">
        <v>607</v>
      </c>
    </row>
    <row r="129" spans="1:65" s="2" customFormat="1" ht="16.5" customHeight="1">
      <c r="A129" s="36"/>
      <c r="B129" s="37"/>
      <c r="C129" s="195" t="s">
        <v>422</v>
      </c>
      <c r="D129" s="195" t="s">
        <v>214</v>
      </c>
      <c r="E129" s="196" t="s">
        <v>3230</v>
      </c>
      <c r="F129" s="197" t="s">
        <v>3286</v>
      </c>
      <c r="G129" s="198" t="s">
        <v>1141</v>
      </c>
      <c r="H129" s="199">
        <v>2</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93</v>
      </c>
      <c r="AT129" s="206" t="s">
        <v>214</v>
      </c>
      <c r="AU129" s="206" t="s">
        <v>79</v>
      </c>
      <c r="AY129" s="19" t="s">
        <v>212</v>
      </c>
      <c r="BE129" s="207">
        <f t="shared" si="14"/>
        <v>0</v>
      </c>
      <c r="BF129" s="207">
        <f t="shared" si="15"/>
        <v>0</v>
      </c>
      <c r="BG129" s="207">
        <f t="shared" si="16"/>
        <v>0</v>
      </c>
      <c r="BH129" s="207">
        <f t="shared" si="17"/>
        <v>0</v>
      </c>
      <c r="BI129" s="207">
        <f t="shared" si="18"/>
        <v>0</v>
      </c>
      <c r="BJ129" s="19" t="s">
        <v>79</v>
      </c>
      <c r="BK129" s="207">
        <f t="shared" si="19"/>
        <v>0</v>
      </c>
      <c r="BL129" s="19" t="s">
        <v>93</v>
      </c>
      <c r="BM129" s="206" t="s">
        <v>617</v>
      </c>
    </row>
    <row r="130" spans="1:65" s="12" customFormat="1" ht="25.9" customHeight="1">
      <c r="B130" s="179"/>
      <c r="C130" s="180"/>
      <c r="D130" s="181" t="s">
        <v>72</v>
      </c>
      <c r="E130" s="182" t="s">
        <v>900</v>
      </c>
      <c r="F130" s="182" t="s">
        <v>1268</v>
      </c>
      <c r="G130" s="180"/>
      <c r="H130" s="180"/>
      <c r="I130" s="183"/>
      <c r="J130" s="184">
        <f>BK130</f>
        <v>0</v>
      </c>
      <c r="K130" s="180"/>
      <c r="L130" s="185"/>
      <c r="M130" s="186"/>
      <c r="N130" s="187"/>
      <c r="O130" s="187"/>
      <c r="P130" s="188">
        <f>SUM(P131:P132)</f>
        <v>0</v>
      </c>
      <c r="Q130" s="187"/>
      <c r="R130" s="188">
        <f>SUM(R131:R132)</f>
        <v>0</v>
      </c>
      <c r="S130" s="187"/>
      <c r="T130" s="189">
        <f>SUM(T131:T132)</f>
        <v>0</v>
      </c>
      <c r="AR130" s="190" t="s">
        <v>79</v>
      </c>
      <c r="AT130" s="191" t="s">
        <v>72</v>
      </c>
      <c r="AU130" s="191" t="s">
        <v>73</v>
      </c>
      <c r="AY130" s="190" t="s">
        <v>212</v>
      </c>
      <c r="BK130" s="192">
        <f>SUM(BK131:BK132)</f>
        <v>0</v>
      </c>
    </row>
    <row r="131" spans="1:65" s="2" customFormat="1" ht="16.5" customHeight="1">
      <c r="A131" s="36"/>
      <c r="B131" s="37"/>
      <c r="C131" s="195" t="s">
        <v>427</v>
      </c>
      <c r="D131" s="195" t="s">
        <v>214</v>
      </c>
      <c r="E131" s="196" t="s">
        <v>3228</v>
      </c>
      <c r="F131" s="197" t="s">
        <v>3287</v>
      </c>
      <c r="G131" s="198" t="s">
        <v>1148</v>
      </c>
      <c r="H131" s="199">
        <v>1</v>
      </c>
      <c r="I131" s="200"/>
      <c r="J131" s="201">
        <f>ROUND(I131*H131,2)</f>
        <v>0</v>
      </c>
      <c r="K131" s="197" t="s">
        <v>21</v>
      </c>
      <c r="L131" s="41"/>
      <c r="M131" s="202" t="s">
        <v>21</v>
      </c>
      <c r="N131" s="203" t="s">
        <v>44</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93</v>
      </c>
      <c r="AT131" s="206" t="s">
        <v>214</v>
      </c>
      <c r="AU131" s="206" t="s">
        <v>79</v>
      </c>
      <c r="AY131" s="19" t="s">
        <v>212</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93</v>
      </c>
      <c r="BM131" s="206" t="s">
        <v>631</v>
      </c>
    </row>
    <row r="132" spans="1:65" s="2" customFormat="1" ht="16.5" customHeight="1">
      <c r="A132" s="36"/>
      <c r="B132" s="37"/>
      <c r="C132" s="195" t="s">
        <v>432</v>
      </c>
      <c r="D132" s="195" t="s">
        <v>214</v>
      </c>
      <c r="E132" s="196" t="s">
        <v>3250</v>
      </c>
      <c r="F132" s="197" t="s">
        <v>3251</v>
      </c>
      <c r="G132" s="198" t="s">
        <v>306</v>
      </c>
      <c r="H132" s="199">
        <v>177.33199999999999</v>
      </c>
      <c r="I132" s="200"/>
      <c r="J132" s="201">
        <f>ROUND(I132*H132,2)</f>
        <v>0</v>
      </c>
      <c r="K132" s="197" t="s">
        <v>21</v>
      </c>
      <c r="L132" s="41"/>
      <c r="M132" s="270" t="s">
        <v>21</v>
      </c>
      <c r="N132" s="271" t="s">
        <v>44</v>
      </c>
      <c r="O132" s="268"/>
      <c r="P132" s="272">
        <f>O132*H132</f>
        <v>0</v>
      </c>
      <c r="Q132" s="272">
        <v>0</v>
      </c>
      <c r="R132" s="272">
        <f>Q132*H132</f>
        <v>0</v>
      </c>
      <c r="S132" s="272">
        <v>0</v>
      </c>
      <c r="T132" s="273">
        <f>S132*H132</f>
        <v>0</v>
      </c>
      <c r="U132" s="36"/>
      <c r="V132" s="36"/>
      <c r="W132" s="36"/>
      <c r="X132" s="36"/>
      <c r="Y132" s="36"/>
      <c r="Z132" s="36"/>
      <c r="AA132" s="36"/>
      <c r="AB132" s="36"/>
      <c r="AC132" s="36"/>
      <c r="AD132" s="36"/>
      <c r="AE132" s="36"/>
      <c r="AR132" s="206" t="s">
        <v>93</v>
      </c>
      <c r="AT132" s="206" t="s">
        <v>214</v>
      </c>
      <c r="AU132" s="206" t="s">
        <v>79</v>
      </c>
      <c r="AY132" s="19" t="s">
        <v>212</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93</v>
      </c>
      <c r="BM132" s="206" t="s">
        <v>646</v>
      </c>
    </row>
    <row r="133" spans="1:65" s="2" customFormat="1" ht="6.95" customHeight="1">
      <c r="A133" s="36"/>
      <c r="B133" s="49"/>
      <c r="C133" s="50"/>
      <c r="D133" s="50"/>
      <c r="E133" s="50"/>
      <c r="F133" s="50"/>
      <c r="G133" s="50"/>
      <c r="H133" s="50"/>
      <c r="I133" s="145"/>
      <c r="J133" s="50"/>
      <c r="K133" s="50"/>
      <c r="L133" s="41"/>
      <c r="M133" s="36"/>
      <c r="O133" s="36"/>
      <c r="P133" s="36"/>
      <c r="Q133" s="36"/>
      <c r="R133" s="36"/>
      <c r="S133" s="36"/>
      <c r="T133" s="36"/>
      <c r="U133" s="36"/>
      <c r="V133" s="36"/>
      <c r="W133" s="36"/>
      <c r="X133" s="36"/>
      <c r="Y133" s="36"/>
      <c r="Z133" s="36"/>
      <c r="AA133" s="36"/>
      <c r="AB133" s="36"/>
      <c r="AC133" s="36"/>
      <c r="AD133" s="36"/>
      <c r="AE133" s="36"/>
    </row>
  </sheetData>
  <sheetProtection algorithmName="SHA-512" hashValue="b9jGHSDTH8K56EdJMJPcjxulSX9zoYT9EMPS0PJsNEL6oCtv3Lt2rQ8SOKd2kdhNQRhKTVSkMHtsRE10JMCwOQ==" saltValue="Y3WEZ3putlSzUfmx2maoe6UWoTj/7L4I/k0jPtYUKnXr18SxteXVvZ860jdy83ycswEY3LBEr2yXTCt6SkFojg==" spinCount="100000" sheet="1" objects="1" scenarios="1" formatColumns="0" formatRows="0" autoFilter="0"/>
  <autoFilter ref="C95:K132"/>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sheetPr>
    <pageSetUpPr fitToPage="1"/>
  </sheetPr>
  <dimension ref="A2:BM123"/>
  <sheetViews>
    <sheetView showGridLines="0" workbookViewId="0">
      <selection activeCell="F109" sqref="F109"/>
    </sheetView>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93"/>
      <c r="M2" s="393"/>
      <c r="N2" s="393"/>
      <c r="O2" s="393"/>
      <c r="P2" s="393"/>
      <c r="Q2" s="393"/>
      <c r="R2" s="393"/>
      <c r="S2" s="393"/>
      <c r="T2" s="393"/>
      <c r="U2" s="393"/>
      <c r="V2" s="393"/>
      <c r="AT2" s="19" t="s">
        <v>143</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152</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1" t="str">
        <f>'Rekapitulace stavby'!K6</f>
        <v>UPOL FTK-vstupní objekt</v>
      </c>
      <c r="F7" s="412"/>
      <c r="G7" s="412"/>
      <c r="H7" s="412"/>
      <c r="I7" s="110"/>
      <c r="L7" s="22"/>
    </row>
    <row r="8" spans="1:46" s="1" customFormat="1" ht="12" customHeight="1">
      <c r="B8" s="22"/>
      <c r="D8" s="117" t="s">
        <v>159</v>
      </c>
      <c r="I8" s="110"/>
      <c r="L8" s="22"/>
    </row>
    <row r="9" spans="1:46" s="2" customFormat="1" ht="16.5" customHeight="1">
      <c r="A9" s="36"/>
      <c r="B9" s="41"/>
      <c r="C9" s="36"/>
      <c r="D9" s="36"/>
      <c r="E9" s="411" t="s">
        <v>160</v>
      </c>
      <c r="F9" s="414"/>
      <c r="G9" s="414"/>
      <c r="H9" s="414"/>
      <c r="I9" s="119"/>
      <c r="J9" s="36"/>
      <c r="K9" s="36"/>
      <c r="L9" s="120"/>
      <c r="S9" s="36"/>
      <c r="T9" s="36"/>
      <c r="U9" s="36"/>
      <c r="V9" s="36"/>
      <c r="W9" s="36"/>
      <c r="X9" s="36"/>
      <c r="Y9" s="36"/>
      <c r="Z9" s="36"/>
      <c r="AA9" s="36"/>
      <c r="AB9" s="36"/>
      <c r="AC9" s="36"/>
      <c r="AD9" s="36"/>
      <c r="AE9" s="36"/>
    </row>
    <row r="10" spans="1:46" s="2" customFormat="1" ht="12" customHeight="1">
      <c r="A10" s="36"/>
      <c r="B10" s="41"/>
      <c r="C10" s="36"/>
      <c r="D10" s="117" t="s">
        <v>161</v>
      </c>
      <c r="E10" s="36"/>
      <c r="F10" s="36"/>
      <c r="G10" s="36"/>
      <c r="H10" s="36"/>
      <c r="I10" s="119"/>
      <c r="J10" s="36"/>
      <c r="K10" s="36"/>
      <c r="L10" s="120"/>
      <c r="S10" s="36"/>
      <c r="T10" s="36"/>
      <c r="U10" s="36"/>
      <c r="V10" s="36"/>
      <c r="W10" s="36"/>
      <c r="X10" s="36"/>
      <c r="Y10" s="36"/>
      <c r="Z10" s="36"/>
      <c r="AA10" s="36"/>
      <c r="AB10" s="36"/>
      <c r="AC10" s="36"/>
      <c r="AD10" s="36"/>
      <c r="AE10" s="36"/>
    </row>
    <row r="11" spans="1:46" s="2" customFormat="1" ht="16.5" customHeight="1">
      <c r="A11" s="36"/>
      <c r="B11" s="41"/>
      <c r="C11" s="36"/>
      <c r="D11" s="36"/>
      <c r="E11" s="415" t="s">
        <v>3288</v>
      </c>
      <c r="F11" s="414"/>
      <c r="G11" s="414"/>
      <c r="H11" s="414"/>
      <c r="I11" s="119"/>
      <c r="J11" s="36"/>
      <c r="K11" s="36"/>
      <c r="L11" s="120"/>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119"/>
      <c r="J12" s="36"/>
      <c r="K12" s="36"/>
      <c r="L12" s="120"/>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4" t="s">
        <v>19</v>
      </c>
      <c r="G13" s="36"/>
      <c r="H13" s="36"/>
      <c r="I13" s="121" t="s">
        <v>20</v>
      </c>
      <c r="J13" s="104" t="s">
        <v>21</v>
      </c>
      <c r="K13" s="36"/>
      <c r="L13" s="120"/>
      <c r="S13" s="36"/>
      <c r="T13" s="36"/>
      <c r="U13" s="36"/>
      <c r="V13" s="36"/>
      <c r="W13" s="36"/>
      <c r="X13" s="36"/>
      <c r="Y13" s="36"/>
      <c r="Z13" s="36"/>
      <c r="AA13" s="36"/>
      <c r="AB13" s="36"/>
      <c r="AC13" s="36"/>
      <c r="AD13" s="36"/>
      <c r="AE13" s="36"/>
    </row>
    <row r="14" spans="1:46" s="2" customFormat="1" ht="12" customHeight="1">
      <c r="A14" s="36"/>
      <c r="B14" s="41"/>
      <c r="C14" s="36"/>
      <c r="D14" s="117" t="s">
        <v>22</v>
      </c>
      <c r="E14" s="36"/>
      <c r="F14" s="104" t="s">
        <v>23</v>
      </c>
      <c r="G14" s="36"/>
      <c r="H14" s="36"/>
      <c r="I14" s="121" t="s">
        <v>24</v>
      </c>
      <c r="J14" s="122" t="str">
        <f>'Rekapitulace stavby'!AN8</f>
        <v>13. 3. 2020</v>
      </c>
      <c r="K14" s="36"/>
      <c r="L14" s="120"/>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9"/>
      <c r="J15" s="36"/>
      <c r="K15" s="36"/>
      <c r="L15" s="120"/>
      <c r="S15" s="36"/>
      <c r="T15" s="36"/>
      <c r="U15" s="36"/>
      <c r="V15" s="36"/>
      <c r="W15" s="36"/>
      <c r="X15" s="36"/>
      <c r="Y15" s="36"/>
      <c r="Z15" s="36"/>
      <c r="AA15" s="36"/>
      <c r="AB15" s="36"/>
      <c r="AC15" s="36"/>
      <c r="AD15" s="36"/>
      <c r="AE15" s="36"/>
    </row>
    <row r="16" spans="1:46" s="2" customFormat="1" ht="12" customHeight="1">
      <c r="A16" s="36"/>
      <c r="B16" s="41"/>
      <c r="C16" s="36"/>
      <c r="D16" s="117" t="s">
        <v>26</v>
      </c>
      <c r="E16" s="36"/>
      <c r="F16" s="36"/>
      <c r="G16" s="36"/>
      <c r="H16" s="36"/>
      <c r="I16" s="121" t="s">
        <v>27</v>
      </c>
      <c r="J16" s="104" t="s">
        <v>21</v>
      </c>
      <c r="K16" s="36"/>
      <c r="L16" s="120"/>
      <c r="S16" s="36"/>
      <c r="T16" s="36"/>
      <c r="U16" s="36"/>
      <c r="V16" s="36"/>
      <c r="W16" s="36"/>
      <c r="X16" s="36"/>
      <c r="Y16" s="36"/>
      <c r="Z16" s="36"/>
      <c r="AA16" s="36"/>
      <c r="AB16" s="36"/>
      <c r="AC16" s="36"/>
      <c r="AD16" s="36"/>
      <c r="AE16" s="36"/>
    </row>
    <row r="17" spans="1:31" s="2" customFormat="1" ht="18" customHeight="1">
      <c r="A17" s="36"/>
      <c r="B17" s="41"/>
      <c r="C17" s="36"/>
      <c r="D17" s="36"/>
      <c r="E17" s="104" t="s">
        <v>28</v>
      </c>
      <c r="F17" s="36"/>
      <c r="G17" s="36"/>
      <c r="H17" s="36"/>
      <c r="I17" s="121" t="s">
        <v>29</v>
      </c>
      <c r="J17" s="104" t="s">
        <v>21</v>
      </c>
      <c r="K17" s="36"/>
      <c r="L17" s="120"/>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9"/>
      <c r="J18" s="36"/>
      <c r="K18" s="36"/>
      <c r="L18" s="120"/>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1" t="s">
        <v>27</v>
      </c>
      <c r="J19" s="32" t="str">
        <f>'Rekapitulace stavby'!AN13</f>
        <v>Vyplň údaj</v>
      </c>
      <c r="K19" s="36"/>
      <c r="L19" s="120"/>
      <c r="S19" s="36"/>
      <c r="T19" s="36"/>
      <c r="U19" s="36"/>
      <c r="V19" s="36"/>
      <c r="W19" s="36"/>
      <c r="X19" s="36"/>
      <c r="Y19" s="36"/>
      <c r="Z19" s="36"/>
      <c r="AA19" s="36"/>
      <c r="AB19" s="36"/>
      <c r="AC19" s="36"/>
      <c r="AD19" s="36"/>
      <c r="AE19" s="36"/>
    </row>
    <row r="20" spans="1:31" s="2" customFormat="1" ht="18" customHeight="1">
      <c r="A20" s="36"/>
      <c r="B20" s="41"/>
      <c r="C20" s="36"/>
      <c r="D20" s="36"/>
      <c r="E20" s="416" t="str">
        <f>'Rekapitulace stavby'!E14</f>
        <v>Vyplň údaj</v>
      </c>
      <c r="F20" s="417"/>
      <c r="G20" s="417"/>
      <c r="H20" s="417"/>
      <c r="I20" s="121" t="s">
        <v>29</v>
      </c>
      <c r="J20" s="32" t="str">
        <f>'Rekapitulace stavby'!AN14</f>
        <v>Vyplň údaj</v>
      </c>
      <c r="K20" s="36"/>
      <c r="L20" s="120"/>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9"/>
      <c r="J21" s="36"/>
      <c r="K21" s="36"/>
      <c r="L21" s="120"/>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1" t="s">
        <v>27</v>
      </c>
      <c r="J22" s="104" t="s">
        <v>21</v>
      </c>
      <c r="K22" s="36"/>
      <c r="L22" s="120"/>
      <c r="S22" s="36"/>
      <c r="T22" s="36"/>
      <c r="U22" s="36"/>
      <c r="V22" s="36"/>
      <c r="W22" s="36"/>
      <c r="X22" s="36"/>
      <c r="Y22" s="36"/>
      <c r="Z22" s="36"/>
      <c r="AA22" s="36"/>
      <c r="AB22" s="36"/>
      <c r="AC22" s="36"/>
      <c r="AD22" s="36"/>
      <c r="AE22" s="36"/>
    </row>
    <row r="23" spans="1:31" s="2" customFormat="1" ht="18" customHeight="1">
      <c r="A23" s="36"/>
      <c r="B23" s="41"/>
      <c r="C23" s="36"/>
      <c r="D23" s="36"/>
      <c r="E23" s="104" t="s">
        <v>33</v>
      </c>
      <c r="F23" s="36"/>
      <c r="G23" s="36"/>
      <c r="H23" s="36"/>
      <c r="I23" s="121" t="s">
        <v>29</v>
      </c>
      <c r="J23" s="104" t="s">
        <v>21</v>
      </c>
      <c r="K23" s="36"/>
      <c r="L23" s="120"/>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9"/>
      <c r="J24" s="36"/>
      <c r="K24" s="36"/>
      <c r="L24" s="120"/>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1" t="s">
        <v>27</v>
      </c>
      <c r="J25" s="104" t="s">
        <v>21</v>
      </c>
      <c r="K25" s="36"/>
      <c r="L25" s="120"/>
      <c r="S25" s="36"/>
      <c r="T25" s="36"/>
      <c r="U25" s="36"/>
      <c r="V25" s="36"/>
      <c r="W25" s="36"/>
      <c r="X25" s="36"/>
      <c r="Y25" s="36"/>
      <c r="Z25" s="36"/>
      <c r="AA25" s="36"/>
      <c r="AB25" s="36"/>
      <c r="AC25" s="36"/>
      <c r="AD25" s="36"/>
      <c r="AE25" s="36"/>
    </row>
    <row r="26" spans="1:31" s="2" customFormat="1" ht="18" customHeight="1">
      <c r="A26" s="36"/>
      <c r="B26" s="41"/>
      <c r="C26" s="36"/>
      <c r="D26" s="36"/>
      <c r="E26" s="104" t="s">
        <v>36</v>
      </c>
      <c r="F26" s="36"/>
      <c r="G26" s="36"/>
      <c r="H26" s="36"/>
      <c r="I26" s="121" t="s">
        <v>29</v>
      </c>
      <c r="J26" s="104" t="s">
        <v>21</v>
      </c>
      <c r="K26" s="36"/>
      <c r="L26" s="120"/>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9"/>
      <c r="J27" s="36"/>
      <c r="K27" s="36"/>
      <c r="L27" s="120"/>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9"/>
      <c r="J28" s="36"/>
      <c r="K28" s="36"/>
      <c r="L28" s="120"/>
      <c r="S28" s="36"/>
      <c r="T28" s="36"/>
      <c r="U28" s="36"/>
      <c r="V28" s="36"/>
      <c r="W28" s="36"/>
      <c r="X28" s="36"/>
      <c r="Y28" s="36"/>
      <c r="Z28" s="36"/>
      <c r="AA28" s="36"/>
      <c r="AB28" s="36"/>
      <c r="AC28" s="36"/>
      <c r="AD28" s="36"/>
      <c r="AE28" s="36"/>
    </row>
    <row r="29" spans="1:31" s="8" customFormat="1" ht="191.25" customHeight="1">
      <c r="A29" s="123"/>
      <c r="B29" s="124"/>
      <c r="C29" s="123"/>
      <c r="D29" s="123"/>
      <c r="E29" s="418" t="s">
        <v>3289</v>
      </c>
      <c r="F29" s="418"/>
      <c r="G29" s="418"/>
      <c r="H29" s="418"/>
      <c r="I29" s="125"/>
      <c r="J29" s="123"/>
      <c r="K29" s="123"/>
      <c r="L29" s="126"/>
      <c r="S29" s="123"/>
      <c r="T29" s="123"/>
      <c r="U29" s="123"/>
      <c r="V29" s="123"/>
      <c r="W29" s="123"/>
      <c r="X29" s="123"/>
      <c r="Y29" s="123"/>
      <c r="Z29" s="123"/>
      <c r="AA29" s="123"/>
      <c r="AB29" s="123"/>
      <c r="AC29" s="123"/>
      <c r="AD29" s="123"/>
      <c r="AE29" s="123"/>
    </row>
    <row r="30" spans="1:31" s="2" customFormat="1" ht="6.95" customHeight="1">
      <c r="A30" s="36"/>
      <c r="B30" s="41"/>
      <c r="C30" s="36"/>
      <c r="D30" s="36"/>
      <c r="E30" s="36"/>
      <c r="F30" s="36"/>
      <c r="G30" s="36"/>
      <c r="H30" s="36"/>
      <c r="I30" s="119"/>
      <c r="J30" s="36"/>
      <c r="K30" s="36"/>
      <c r="L30" s="120"/>
      <c r="S30" s="36"/>
      <c r="T30" s="36"/>
      <c r="U30" s="36"/>
      <c r="V30" s="36"/>
      <c r="W30" s="36"/>
      <c r="X30" s="36"/>
      <c r="Y30" s="36"/>
      <c r="Z30" s="36"/>
      <c r="AA30" s="36"/>
      <c r="AB30" s="36"/>
      <c r="AC30" s="36"/>
      <c r="AD30" s="36"/>
      <c r="AE30" s="36"/>
    </row>
    <row r="31" spans="1:31" s="2" customFormat="1" ht="6.95" customHeight="1">
      <c r="A31" s="36"/>
      <c r="B31" s="41"/>
      <c r="C31" s="36"/>
      <c r="D31" s="127"/>
      <c r="E31" s="127"/>
      <c r="F31" s="127"/>
      <c r="G31" s="127"/>
      <c r="H31" s="127"/>
      <c r="I31" s="128"/>
      <c r="J31" s="127"/>
      <c r="K31" s="127"/>
      <c r="L31" s="120"/>
      <c r="S31" s="36"/>
      <c r="T31" s="36"/>
      <c r="U31" s="36"/>
      <c r="V31" s="36"/>
      <c r="W31" s="36"/>
      <c r="X31" s="36"/>
      <c r="Y31" s="36"/>
      <c r="Z31" s="36"/>
      <c r="AA31" s="36"/>
      <c r="AB31" s="36"/>
      <c r="AC31" s="36"/>
      <c r="AD31" s="36"/>
      <c r="AE31" s="36"/>
    </row>
    <row r="32" spans="1:31" s="2" customFormat="1" ht="25.35" customHeight="1">
      <c r="A32" s="36"/>
      <c r="B32" s="41"/>
      <c r="C32" s="36"/>
      <c r="D32" s="129" t="s">
        <v>39</v>
      </c>
      <c r="E32" s="36"/>
      <c r="F32" s="36"/>
      <c r="G32" s="36"/>
      <c r="H32" s="36"/>
      <c r="I32" s="119"/>
      <c r="J32" s="130">
        <f>ROUND(J92, 2)</f>
        <v>0</v>
      </c>
      <c r="K32" s="36"/>
      <c r="L32" s="120"/>
      <c r="S32" s="36"/>
      <c r="T32" s="36"/>
      <c r="U32" s="36"/>
      <c r="V32" s="36"/>
      <c r="W32" s="36"/>
      <c r="X32" s="36"/>
      <c r="Y32" s="36"/>
      <c r="Z32" s="36"/>
      <c r="AA32" s="36"/>
      <c r="AB32" s="36"/>
      <c r="AC32" s="36"/>
      <c r="AD32" s="36"/>
      <c r="AE32" s="36"/>
    </row>
    <row r="33" spans="1:31" s="2" customFormat="1" ht="6.95" customHeight="1">
      <c r="A33" s="36"/>
      <c r="B33" s="41"/>
      <c r="C33" s="36"/>
      <c r="D33" s="127"/>
      <c r="E33" s="127"/>
      <c r="F33" s="127"/>
      <c r="G33" s="127"/>
      <c r="H33" s="127"/>
      <c r="I33" s="128"/>
      <c r="J33" s="127"/>
      <c r="K33" s="127"/>
      <c r="L33" s="120"/>
      <c r="S33" s="36"/>
      <c r="T33" s="36"/>
      <c r="U33" s="36"/>
      <c r="V33" s="36"/>
      <c r="W33" s="36"/>
      <c r="X33" s="36"/>
      <c r="Y33" s="36"/>
      <c r="Z33" s="36"/>
      <c r="AA33" s="36"/>
      <c r="AB33" s="36"/>
      <c r="AC33" s="36"/>
      <c r="AD33" s="36"/>
      <c r="AE33" s="36"/>
    </row>
    <row r="34" spans="1:31" s="2" customFormat="1" ht="14.45" customHeight="1">
      <c r="A34" s="36"/>
      <c r="B34" s="41"/>
      <c r="C34" s="36"/>
      <c r="D34" s="36"/>
      <c r="E34" s="36"/>
      <c r="F34" s="131" t="s">
        <v>41</v>
      </c>
      <c r="G34" s="36"/>
      <c r="H34" s="36"/>
      <c r="I34" s="132" t="s">
        <v>40</v>
      </c>
      <c r="J34" s="131" t="s">
        <v>42</v>
      </c>
      <c r="K34" s="36"/>
      <c r="L34" s="120"/>
      <c r="S34" s="36"/>
      <c r="T34" s="36"/>
      <c r="U34" s="36"/>
      <c r="V34" s="36"/>
      <c r="W34" s="36"/>
      <c r="X34" s="36"/>
      <c r="Y34" s="36"/>
      <c r="Z34" s="36"/>
      <c r="AA34" s="36"/>
      <c r="AB34" s="36"/>
      <c r="AC34" s="36"/>
      <c r="AD34" s="36"/>
      <c r="AE34" s="36"/>
    </row>
    <row r="35" spans="1:31" s="2" customFormat="1" ht="14.45" customHeight="1">
      <c r="A35" s="36"/>
      <c r="B35" s="41"/>
      <c r="C35" s="36"/>
      <c r="D35" s="118" t="s">
        <v>43</v>
      </c>
      <c r="E35" s="117" t="s">
        <v>44</v>
      </c>
      <c r="F35" s="133">
        <f>ROUND((SUM(BE92:BE122)),  2)</f>
        <v>0</v>
      </c>
      <c r="G35" s="36"/>
      <c r="H35" s="36"/>
      <c r="I35" s="134">
        <v>0.21</v>
      </c>
      <c r="J35" s="133">
        <f>ROUND(((SUM(BE92:BE122))*I35),  2)</f>
        <v>0</v>
      </c>
      <c r="K35" s="36"/>
      <c r="L35" s="120"/>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ROUND((SUM(BF92:BF122)),  2)</f>
        <v>0</v>
      </c>
      <c r="G36" s="36"/>
      <c r="H36" s="36"/>
      <c r="I36" s="134">
        <v>0.15</v>
      </c>
      <c r="J36" s="133">
        <f>ROUND(((SUM(BF92:BF122))*I36),  2)</f>
        <v>0</v>
      </c>
      <c r="K36" s="36"/>
      <c r="L36" s="120"/>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ROUND((SUM(BG92:BG122)),  2)</f>
        <v>0</v>
      </c>
      <c r="G37" s="36"/>
      <c r="H37" s="36"/>
      <c r="I37" s="134">
        <v>0.21</v>
      </c>
      <c r="J37" s="133">
        <f>0</f>
        <v>0</v>
      </c>
      <c r="K37" s="36"/>
      <c r="L37" s="120"/>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ROUND((SUM(BH92:BH122)),  2)</f>
        <v>0</v>
      </c>
      <c r="G38" s="36"/>
      <c r="H38" s="36"/>
      <c r="I38" s="134">
        <v>0.15</v>
      </c>
      <c r="J38" s="133">
        <f>0</f>
        <v>0</v>
      </c>
      <c r="K38" s="36"/>
      <c r="L38" s="120"/>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ROUND((SUM(BI92:BI122)),  2)</f>
        <v>0</v>
      </c>
      <c r="G39" s="36"/>
      <c r="H39" s="36"/>
      <c r="I39" s="134">
        <v>0</v>
      </c>
      <c r="J39" s="133">
        <f>0</f>
        <v>0</v>
      </c>
      <c r="K39" s="36"/>
      <c r="L39" s="120"/>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9"/>
      <c r="J40" s="36"/>
      <c r="K40" s="36"/>
      <c r="L40" s="120"/>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20"/>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20"/>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20"/>
      <c r="S46" s="36"/>
      <c r="T46" s="36"/>
      <c r="U46" s="36"/>
      <c r="V46" s="36"/>
      <c r="W46" s="36"/>
      <c r="X46" s="36"/>
      <c r="Y46" s="36"/>
      <c r="Z46" s="36"/>
      <c r="AA46" s="36"/>
      <c r="AB46" s="36"/>
      <c r="AC46" s="36"/>
      <c r="AD46" s="36"/>
      <c r="AE46" s="36"/>
    </row>
    <row r="47" spans="1:31" s="2" customFormat="1" ht="24.95" customHeight="1">
      <c r="A47" s="36"/>
      <c r="B47" s="37"/>
      <c r="C47" s="25" t="s">
        <v>166</v>
      </c>
      <c r="D47" s="38"/>
      <c r="E47" s="38"/>
      <c r="F47" s="38"/>
      <c r="G47" s="38"/>
      <c r="H47" s="38"/>
      <c r="I47" s="119"/>
      <c r="J47" s="38"/>
      <c r="K47" s="38"/>
      <c r="L47" s="120"/>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9"/>
      <c r="J48" s="38"/>
      <c r="K48" s="38"/>
      <c r="L48" s="120"/>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9"/>
      <c r="J49" s="38"/>
      <c r="K49" s="38"/>
      <c r="L49" s="120"/>
      <c r="S49" s="36"/>
      <c r="T49" s="36"/>
      <c r="U49" s="36"/>
      <c r="V49" s="36"/>
      <c r="W49" s="36"/>
      <c r="X49" s="36"/>
      <c r="Y49" s="36"/>
      <c r="Z49" s="36"/>
      <c r="AA49" s="36"/>
      <c r="AB49" s="36"/>
      <c r="AC49" s="36"/>
      <c r="AD49" s="36"/>
      <c r="AE49" s="36"/>
    </row>
    <row r="50" spans="1:47" s="2" customFormat="1" ht="16.5" customHeight="1">
      <c r="A50" s="36"/>
      <c r="B50" s="37"/>
      <c r="C50" s="38"/>
      <c r="D50" s="38"/>
      <c r="E50" s="419" t="str">
        <f>E7</f>
        <v>UPOL FTK-vstupní objekt</v>
      </c>
      <c r="F50" s="420"/>
      <c r="G50" s="420"/>
      <c r="H50" s="420"/>
      <c r="I50" s="119"/>
      <c r="J50" s="38"/>
      <c r="K50" s="38"/>
      <c r="L50" s="120"/>
      <c r="S50" s="36"/>
      <c r="T50" s="36"/>
      <c r="U50" s="36"/>
      <c r="V50" s="36"/>
      <c r="W50" s="36"/>
      <c r="X50" s="36"/>
      <c r="Y50" s="36"/>
      <c r="Z50" s="36"/>
      <c r="AA50" s="36"/>
      <c r="AB50" s="36"/>
      <c r="AC50" s="36"/>
      <c r="AD50" s="36"/>
      <c r="AE50" s="36"/>
    </row>
    <row r="51" spans="1:47" s="1" customFormat="1" ht="12" customHeight="1">
      <c r="B51" s="23"/>
      <c r="C51" s="31" t="s">
        <v>159</v>
      </c>
      <c r="D51" s="24"/>
      <c r="E51" s="24"/>
      <c r="F51" s="24"/>
      <c r="G51" s="24"/>
      <c r="H51" s="24"/>
      <c r="I51" s="110"/>
      <c r="J51" s="24"/>
      <c r="K51" s="24"/>
      <c r="L51" s="22"/>
    </row>
    <row r="52" spans="1:47" s="2" customFormat="1" ht="16.5" customHeight="1">
      <c r="A52" s="36"/>
      <c r="B52" s="37"/>
      <c r="C52" s="38"/>
      <c r="D52" s="38"/>
      <c r="E52" s="419" t="s">
        <v>160</v>
      </c>
      <c r="F52" s="422"/>
      <c r="G52" s="422"/>
      <c r="H52" s="422"/>
      <c r="I52" s="119"/>
      <c r="J52" s="38"/>
      <c r="K52" s="38"/>
      <c r="L52" s="120"/>
      <c r="S52" s="36"/>
      <c r="T52" s="36"/>
      <c r="U52" s="36"/>
      <c r="V52" s="36"/>
      <c r="W52" s="36"/>
      <c r="X52" s="36"/>
      <c r="Y52" s="36"/>
      <c r="Z52" s="36"/>
      <c r="AA52" s="36"/>
      <c r="AB52" s="36"/>
      <c r="AC52" s="36"/>
      <c r="AD52" s="36"/>
      <c r="AE52" s="36"/>
    </row>
    <row r="53" spans="1:47" s="2" customFormat="1" ht="12" customHeight="1">
      <c r="A53" s="36"/>
      <c r="B53" s="37"/>
      <c r="C53" s="31" t="s">
        <v>161</v>
      </c>
      <c r="D53" s="38"/>
      <c r="E53" s="38"/>
      <c r="F53" s="38"/>
      <c r="G53" s="38"/>
      <c r="H53" s="38"/>
      <c r="I53" s="119"/>
      <c r="J53" s="38"/>
      <c r="K53" s="38"/>
      <c r="L53" s="120"/>
      <c r="S53" s="36"/>
      <c r="T53" s="36"/>
      <c r="U53" s="36"/>
      <c r="V53" s="36"/>
      <c r="W53" s="36"/>
      <c r="X53" s="36"/>
      <c r="Y53" s="36"/>
      <c r="Z53" s="36"/>
      <c r="AA53" s="36"/>
      <c r="AB53" s="36"/>
      <c r="AC53" s="36"/>
      <c r="AD53" s="36"/>
      <c r="AE53" s="36"/>
    </row>
    <row r="54" spans="1:47" s="2" customFormat="1" ht="16.5" customHeight="1">
      <c r="A54" s="36"/>
      <c r="B54" s="37"/>
      <c r="C54" s="38"/>
      <c r="D54" s="38"/>
      <c r="E54" s="371" t="str">
        <f>E11</f>
        <v>2019/49-1-VON - Vedlejší a ostatní náklady</v>
      </c>
      <c r="F54" s="422"/>
      <c r="G54" s="422"/>
      <c r="H54" s="422"/>
      <c r="I54" s="119"/>
      <c r="J54" s="38"/>
      <c r="K54" s="38"/>
      <c r="L54" s="120"/>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9"/>
      <c r="J55" s="38"/>
      <c r="K55" s="38"/>
      <c r="L55" s="120"/>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1" t="s">
        <v>24</v>
      </c>
      <c r="J56" s="61" t="str">
        <f>IF(J14="","",J14)</f>
        <v>13. 3. 2020</v>
      </c>
      <c r="K56" s="38"/>
      <c r="L56" s="120"/>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9"/>
      <c r="J57" s="38"/>
      <c r="K57" s="38"/>
      <c r="L57" s="120"/>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v>
      </c>
      <c r="G58" s="38"/>
      <c r="H58" s="38"/>
      <c r="I58" s="121" t="s">
        <v>32</v>
      </c>
      <c r="J58" s="34" t="str">
        <f>E23</f>
        <v>HEXAPLAN INTERNATIONAL spol. s r.o.</v>
      </c>
      <c r="K58" s="38"/>
      <c r="L58" s="120"/>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1" t="s">
        <v>35</v>
      </c>
      <c r="J59" s="34" t="str">
        <f>E26</f>
        <v>Ing.A.Hejmalová</v>
      </c>
      <c r="K59" s="38"/>
      <c r="L59" s="120"/>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9"/>
      <c r="J60" s="38"/>
      <c r="K60" s="38"/>
      <c r="L60" s="120"/>
      <c r="S60" s="36"/>
      <c r="T60" s="36"/>
      <c r="U60" s="36"/>
      <c r="V60" s="36"/>
      <c r="W60" s="36"/>
      <c r="X60" s="36"/>
      <c r="Y60" s="36"/>
      <c r="Z60" s="36"/>
      <c r="AA60" s="36"/>
      <c r="AB60" s="36"/>
      <c r="AC60" s="36"/>
      <c r="AD60" s="36"/>
      <c r="AE60" s="36"/>
    </row>
    <row r="61" spans="1:47" s="2" customFormat="1" ht="29.25" customHeight="1">
      <c r="A61" s="36"/>
      <c r="B61" s="37"/>
      <c r="C61" s="149" t="s">
        <v>167</v>
      </c>
      <c r="D61" s="150"/>
      <c r="E61" s="150"/>
      <c r="F61" s="150"/>
      <c r="G61" s="150"/>
      <c r="H61" s="150"/>
      <c r="I61" s="151"/>
      <c r="J61" s="152" t="s">
        <v>168</v>
      </c>
      <c r="K61" s="150"/>
      <c r="L61" s="120"/>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9"/>
      <c r="J62" s="38"/>
      <c r="K62" s="38"/>
      <c r="L62" s="120"/>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9"/>
      <c r="J63" s="79">
        <f>J92</f>
        <v>0</v>
      </c>
      <c r="K63" s="38"/>
      <c r="L63" s="120"/>
      <c r="S63" s="36"/>
      <c r="T63" s="36"/>
      <c r="U63" s="36"/>
      <c r="V63" s="36"/>
      <c r="W63" s="36"/>
      <c r="X63" s="36"/>
      <c r="Y63" s="36"/>
      <c r="Z63" s="36"/>
      <c r="AA63" s="36"/>
      <c r="AB63" s="36"/>
      <c r="AC63" s="36"/>
      <c r="AD63" s="36"/>
      <c r="AE63" s="36"/>
      <c r="AU63" s="19" t="s">
        <v>169</v>
      </c>
    </row>
    <row r="64" spans="1:47" s="9" customFormat="1" ht="24.95" customHeight="1">
      <c r="B64" s="154"/>
      <c r="C64" s="155"/>
      <c r="D64" s="156" t="s">
        <v>3290</v>
      </c>
      <c r="E64" s="157"/>
      <c r="F64" s="157"/>
      <c r="G64" s="157"/>
      <c r="H64" s="157"/>
      <c r="I64" s="158"/>
      <c r="J64" s="159">
        <f>J93</f>
        <v>0</v>
      </c>
      <c r="K64" s="155"/>
      <c r="L64" s="160"/>
    </row>
    <row r="65" spans="1:31" s="10" customFormat="1" ht="19.899999999999999" customHeight="1">
      <c r="B65" s="161"/>
      <c r="C65" s="98"/>
      <c r="D65" s="162" t="s">
        <v>3291</v>
      </c>
      <c r="E65" s="163"/>
      <c r="F65" s="163"/>
      <c r="G65" s="163"/>
      <c r="H65" s="163"/>
      <c r="I65" s="164"/>
      <c r="J65" s="165">
        <f>J94</f>
        <v>0</v>
      </c>
      <c r="K65" s="98"/>
      <c r="L65" s="166"/>
    </row>
    <row r="66" spans="1:31" s="10" customFormat="1" ht="19.899999999999999" customHeight="1">
      <c r="B66" s="161"/>
      <c r="C66" s="98"/>
      <c r="D66" s="162" t="s">
        <v>3292</v>
      </c>
      <c r="E66" s="163"/>
      <c r="F66" s="163"/>
      <c r="G66" s="163"/>
      <c r="H66" s="163"/>
      <c r="I66" s="164"/>
      <c r="J66" s="165">
        <f>J102</f>
        <v>0</v>
      </c>
      <c r="K66" s="98"/>
      <c r="L66" s="166"/>
    </row>
    <row r="67" spans="1:31" s="10" customFormat="1" ht="19.899999999999999" customHeight="1">
      <c r="B67" s="161"/>
      <c r="C67" s="98"/>
      <c r="D67" s="162" t="s">
        <v>3293</v>
      </c>
      <c r="E67" s="163"/>
      <c r="F67" s="163"/>
      <c r="G67" s="163"/>
      <c r="H67" s="163"/>
      <c r="I67" s="164"/>
      <c r="J67" s="165">
        <f>J105</f>
        <v>0</v>
      </c>
      <c r="K67" s="98"/>
      <c r="L67" s="166"/>
    </row>
    <row r="68" spans="1:31" s="10" customFormat="1" ht="19.899999999999999" customHeight="1">
      <c r="B68" s="161"/>
      <c r="C68" s="98"/>
      <c r="D68" s="162" t="s">
        <v>3294</v>
      </c>
      <c r="E68" s="163"/>
      <c r="F68" s="163"/>
      <c r="G68" s="163"/>
      <c r="H68" s="163"/>
      <c r="I68" s="164"/>
      <c r="J68" s="165">
        <f>J110</f>
        <v>0</v>
      </c>
      <c r="K68" s="98"/>
      <c r="L68" s="166"/>
    </row>
    <row r="69" spans="1:31" s="10" customFormat="1" ht="19.899999999999999" customHeight="1">
      <c r="B69" s="161"/>
      <c r="C69" s="98"/>
      <c r="D69" s="162" t="s">
        <v>3295</v>
      </c>
      <c r="E69" s="163"/>
      <c r="F69" s="163"/>
      <c r="G69" s="163"/>
      <c r="H69" s="163"/>
      <c r="I69" s="164"/>
      <c r="J69" s="165">
        <f>J115</f>
        <v>0</v>
      </c>
      <c r="K69" s="98"/>
      <c r="L69" s="166"/>
    </row>
    <row r="70" spans="1:31" s="10" customFormat="1" ht="19.899999999999999" customHeight="1">
      <c r="B70" s="161"/>
      <c r="C70" s="98"/>
      <c r="D70" s="162" t="s">
        <v>3296</v>
      </c>
      <c r="E70" s="163"/>
      <c r="F70" s="163"/>
      <c r="G70" s="163"/>
      <c r="H70" s="163"/>
      <c r="I70" s="164"/>
      <c r="J70" s="165">
        <f>J118</f>
        <v>0</v>
      </c>
      <c r="K70" s="98"/>
      <c r="L70" s="166"/>
    </row>
    <row r="71" spans="1:31" s="2" customFormat="1" ht="21.75" customHeight="1">
      <c r="A71" s="36"/>
      <c r="B71" s="37"/>
      <c r="C71" s="38"/>
      <c r="D71" s="38"/>
      <c r="E71" s="38"/>
      <c r="F71" s="38"/>
      <c r="G71" s="38"/>
      <c r="H71" s="38"/>
      <c r="I71" s="119"/>
      <c r="J71" s="38"/>
      <c r="K71" s="38"/>
      <c r="L71" s="120"/>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20"/>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20"/>
      <c r="S76" s="36"/>
      <c r="T76" s="36"/>
      <c r="U76" s="36"/>
      <c r="V76" s="36"/>
      <c r="W76" s="36"/>
      <c r="X76" s="36"/>
      <c r="Y76" s="36"/>
      <c r="Z76" s="36"/>
      <c r="AA76" s="36"/>
      <c r="AB76" s="36"/>
      <c r="AC76" s="36"/>
      <c r="AD76" s="36"/>
      <c r="AE76" s="36"/>
    </row>
    <row r="77" spans="1:31" s="2" customFormat="1" ht="24.95" customHeight="1">
      <c r="A77" s="36"/>
      <c r="B77" s="37"/>
      <c r="C77" s="25" t="s">
        <v>197</v>
      </c>
      <c r="D77" s="38"/>
      <c r="E77" s="38"/>
      <c r="F77" s="38"/>
      <c r="G77" s="38"/>
      <c r="H77" s="38"/>
      <c r="I77" s="119"/>
      <c r="J77" s="38"/>
      <c r="K77" s="38"/>
      <c r="L77" s="120"/>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9"/>
      <c r="J78" s="38"/>
      <c r="K78" s="38"/>
      <c r="L78" s="120"/>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9"/>
      <c r="J79" s="38"/>
      <c r="K79" s="38"/>
      <c r="L79" s="120"/>
      <c r="S79" s="36"/>
      <c r="T79" s="36"/>
      <c r="U79" s="36"/>
      <c r="V79" s="36"/>
      <c r="W79" s="36"/>
      <c r="X79" s="36"/>
      <c r="Y79" s="36"/>
      <c r="Z79" s="36"/>
      <c r="AA79" s="36"/>
      <c r="AB79" s="36"/>
      <c r="AC79" s="36"/>
      <c r="AD79" s="36"/>
      <c r="AE79" s="36"/>
    </row>
    <row r="80" spans="1:31" s="2" customFormat="1" ht="16.5" customHeight="1">
      <c r="A80" s="36"/>
      <c r="B80" s="37"/>
      <c r="C80" s="38"/>
      <c r="D80" s="38"/>
      <c r="E80" s="419" t="str">
        <f>E7</f>
        <v>UPOL FTK-vstupní objekt</v>
      </c>
      <c r="F80" s="420"/>
      <c r="G80" s="420"/>
      <c r="H80" s="420"/>
      <c r="I80" s="119"/>
      <c r="J80" s="38"/>
      <c r="K80" s="38"/>
      <c r="L80" s="120"/>
      <c r="S80" s="36"/>
      <c r="T80" s="36"/>
      <c r="U80" s="36"/>
      <c r="V80" s="36"/>
      <c r="W80" s="36"/>
      <c r="X80" s="36"/>
      <c r="Y80" s="36"/>
      <c r="Z80" s="36"/>
      <c r="AA80" s="36"/>
      <c r="AB80" s="36"/>
      <c r="AC80" s="36"/>
      <c r="AD80" s="36"/>
      <c r="AE80" s="36"/>
    </row>
    <row r="81" spans="1:65" s="1" customFormat="1" ht="12" customHeight="1">
      <c r="B81" s="23"/>
      <c r="C81" s="31" t="s">
        <v>159</v>
      </c>
      <c r="D81" s="24"/>
      <c r="E81" s="24"/>
      <c r="F81" s="24"/>
      <c r="G81" s="24"/>
      <c r="H81" s="24"/>
      <c r="I81" s="110"/>
      <c r="J81" s="24"/>
      <c r="K81" s="24"/>
      <c r="L81" s="22"/>
    </row>
    <row r="82" spans="1:65" s="2" customFormat="1" ht="16.5" customHeight="1">
      <c r="A82" s="36"/>
      <c r="B82" s="37"/>
      <c r="C82" s="38"/>
      <c r="D82" s="38"/>
      <c r="E82" s="419" t="s">
        <v>160</v>
      </c>
      <c r="F82" s="422"/>
      <c r="G82" s="422"/>
      <c r="H82" s="422"/>
      <c r="I82" s="119"/>
      <c r="J82" s="38"/>
      <c r="K82" s="38"/>
      <c r="L82" s="120"/>
      <c r="S82" s="36"/>
      <c r="T82" s="36"/>
      <c r="U82" s="36"/>
      <c r="V82" s="36"/>
      <c r="W82" s="36"/>
      <c r="X82" s="36"/>
      <c r="Y82" s="36"/>
      <c r="Z82" s="36"/>
      <c r="AA82" s="36"/>
      <c r="AB82" s="36"/>
      <c r="AC82" s="36"/>
      <c r="AD82" s="36"/>
      <c r="AE82" s="36"/>
    </row>
    <row r="83" spans="1:65" s="2" customFormat="1" ht="12" customHeight="1">
      <c r="A83" s="36"/>
      <c r="B83" s="37"/>
      <c r="C83" s="31" t="s">
        <v>161</v>
      </c>
      <c r="D83" s="38"/>
      <c r="E83" s="38"/>
      <c r="F83" s="38"/>
      <c r="G83" s="38"/>
      <c r="H83" s="38"/>
      <c r="I83" s="119"/>
      <c r="J83" s="38"/>
      <c r="K83" s="38"/>
      <c r="L83" s="120"/>
      <c r="S83" s="36"/>
      <c r="T83" s="36"/>
      <c r="U83" s="36"/>
      <c r="V83" s="36"/>
      <c r="W83" s="36"/>
      <c r="X83" s="36"/>
      <c r="Y83" s="36"/>
      <c r="Z83" s="36"/>
      <c r="AA83" s="36"/>
      <c r="AB83" s="36"/>
      <c r="AC83" s="36"/>
      <c r="AD83" s="36"/>
      <c r="AE83" s="36"/>
    </row>
    <row r="84" spans="1:65" s="2" customFormat="1" ht="16.5" customHeight="1">
      <c r="A84" s="36"/>
      <c r="B84" s="37"/>
      <c r="C84" s="38"/>
      <c r="D84" s="38"/>
      <c r="E84" s="371" t="str">
        <f>E11</f>
        <v>2019/49-1-VON - Vedlejší a ostatní náklady</v>
      </c>
      <c r="F84" s="422"/>
      <c r="G84" s="422"/>
      <c r="H84" s="422"/>
      <c r="I84" s="119"/>
      <c r="J84" s="38"/>
      <c r="K84" s="38"/>
      <c r="L84" s="120"/>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9"/>
      <c r="J85" s="38"/>
      <c r="K85" s="38"/>
      <c r="L85" s="120"/>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F14</f>
        <v xml:space="preserve"> </v>
      </c>
      <c r="G86" s="38"/>
      <c r="H86" s="38"/>
      <c r="I86" s="121" t="s">
        <v>24</v>
      </c>
      <c r="J86" s="61" t="str">
        <f>IF(J14="","",J14)</f>
        <v>13. 3. 2020</v>
      </c>
      <c r="K86" s="38"/>
      <c r="L86" s="120"/>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9"/>
      <c r="J87" s="38"/>
      <c r="K87" s="38"/>
      <c r="L87" s="120"/>
      <c r="S87" s="36"/>
      <c r="T87" s="36"/>
      <c r="U87" s="36"/>
      <c r="V87" s="36"/>
      <c r="W87" s="36"/>
      <c r="X87" s="36"/>
      <c r="Y87" s="36"/>
      <c r="Z87" s="36"/>
      <c r="AA87" s="36"/>
      <c r="AB87" s="36"/>
      <c r="AC87" s="36"/>
      <c r="AD87" s="36"/>
      <c r="AE87" s="36"/>
    </row>
    <row r="88" spans="1:65" s="2" customFormat="1" ht="40.15" customHeight="1">
      <c r="A88" s="36"/>
      <c r="B88" s="37"/>
      <c r="C88" s="31" t="s">
        <v>26</v>
      </c>
      <c r="D88" s="38"/>
      <c r="E88" s="38"/>
      <c r="F88" s="29" t="str">
        <f>E17</f>
        <v>UPOL</v>
      </c>
      <c r="G88" s="38"/>
      <c r="H88" s="38"/>
      <c r="I88" s="121" t="s">
        <v>32</v>
      </c>
      <c r="J88" s="34" t="str">
        <f>E23</f>
        <v>HEXAPLAN INTERNATIONAL spol. s r.o.</v>
      </c>
      <c r="K88" s="38"/>
      <c r="L88" s="120"/>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IF(E20="","",E20)</f>
        <v>Vyplň údaj</v>
      </c>
      <c r="G89" s="38"/>
      <c r="H89" s="38"/>
      <c r="I89" s="121" t="s">
        <v>35</v>
      </c>
      <c r="J89" s="34" t="str">
        <f>E26</f>
        <v>Ing.A.Hejmalová</v>
      </c>
      <c r="K89" s="38"/>
      <c r="L89" s="120"/>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9"/>
      <c r="J90" s="38"/>
      <c r="K90" s="38"/>
      <c r="L90" s="120"/>
      <c r="S90" s="36"/>
      <c r="T90" s="36"/>
      <c r="U90" s="36"/>
      <c r="V90" s="36"/>
      <c r="W90" s="36"/>
      <c r="X90" s="36"/>
      <c r="Y90" s="36"/>
      <c r="Z90" s="36"/>
      <c r="AA90" s="36"/>
      <c r="AB90" s="36"/>
      <c r="AC90" s="36"/>
      <c r="AD90" s="36"/>
      <c r="AE90" s="36"/>
    </row>
    <row r="91" spans="1:65" s="11" customFormat="1" ht="29.25" customHeight="1">
      <c r="A91" s="167"/>
      <c r="B91" s="168"/>
      <c r="C91" s="169" t="s">
        <v>198</v>
      </c>
      <c r="D91" s="170" t="s">
        <v>58</v>
      </c>
      <c r="E91" s="170" t="s">
        <v>54</v>
      </c>
      <c r="F91" s="170" t="s">
        <v>55</v>
      </c>
      <c r="G91" s="170" t="s">
        <v>199</v>
      </c>
      <c r="H91" s="170" t="s">
        <v>200</v>
      </c>
      <c r="I91" s="171" t="s">
        <v>201</v>
      </c>
      <c r="J91" s="170" t="s">
        <v>168</v>
      </c>
      <c r="K91" s="172" t="s">
        <v>202</v>
      </c>
      <c r="L91" s="173"/>
      <c r="M91" s="70" t="s">
        <v>21</v>
      </c>
      <c r="N91" s="71" t="s">
        <v>43</v>
      </c>
      <c r="O91" s="71" t="s">
        <v>203</v>
      </c>
      <c r="P91" s="71" t="s">
        <v>204</v>
      </c>
      <c r="Q91" s="71" t="s">
        <v>205</v>
      </c>
      <c r="R91" s="71" t="s">
        <v>206</v>
      </c>
      <c r="S91" s="71" t="s">
        <v>207</v>
      </c>
      <c r="T91" s="72" t="s">
        <v>208</v>
      </c>
      <c r="U91" s="167"/>
      <c r="V91" s="167"/>
      <c r="W91" s="167"/>
      <c r="X91" s="167"/>
      <c r="Y91" s="167"/>
      <c r="Z91" s="167"/>
      <c r="AA91" s="167"/>
      <c r="AB91" s="167"/>
      <c r="AC91" s="167"/>
      <c r="AD91" s="167"/>
      <c r="AE91" s="167"/>
    </row>
    <row r="92" spans="1:65" s="2" customFormat="1" ht="22.9" customHeight="1">
      <c r="A92" s="36"/>
      <c r="B92" s="37"/>
      <c r="C92" s="77" t="s">
        <v>209</v>
      </c>
      <c r="D92" s="38"/>
      <c r="E92" s="38"/>
      <c r="F92" s="38"/>
      <c r="G92" s="38"/>
      <c r="H92" s="38"/>
      <c r="I92" s="119"/>
      <c r="J92" s="174">
        <f>BK92</f>
        <v>0</v>
      </c>
      <c r="K92" s="38"/>
      <c r="L92" s="41"/>
      <c r="M92" s="73"/>
      <c r="N92" s="175"/>
      <c r="O92" s="74"/>
      <c r="P92" s="176">
        <f>P93</f>
        <v>0</v>
      </c>
      <c r="Q92" s="74"/>
      <c r="R92" s="176">
        <f>R93</f>
        <v>0</v>
      </c>
      <c r="S92" s="74"/>
      <c r="T92" s="177">
        <f>T93</f>
        <v>0</v>
      </c>
      <c r="U92" s="36"/>
      <c r="V92" s="36"/>
      <c r="W92" s="36"/>
      <c r="X92" s="36"/>
      <c r="Y92" s="36"/>
      <c r="Z92" s="36"/>
      <c r="AA92" s="36"/>
      <c r="AB92" s="36"/>
      <c r="AC92" s="36"/>
      <c r="AD92" s="36"/>
      <c r="AE92" s="36"/>
      <c r="AT92" s="19" t="s">
        <v>72</v>
      </c>
      <c r="AU92" s="19" t="s">
        <v>169</v>
      </c>
      <c r="BK92" s="178">
        <f>BK93</f>
        <v>0</v>
      </c>
    </row>
    <row r="93" spans="1:65" s="12" customFormat="1" ht="25.9" customHeight="1">
      <c r="B93" s="179"/>
      <c r="C93" s="180"/>
      <c r="D93" s="181" t="s">
        <v>72</v>
      </c>
      <c r="E93" s="182" t="s">
        <v>3297</v>
      </c>
      <c r="F93" s="182" t="s">
        <v>3298</v>
      </c>
      <c r="G93" s="180"/>
      <c r="H93" s="180"/>
      <c r="I93" s="183"/>
      <c r="J93" s="184">
        <f>BK93</f>
        <v>0</v>
      </c>
      <c r="K93" s="180"/>
      <c r="L93" s="185"/>
      <c r="M93" s="186"/>
      <c r="N93" s="187"/>
      <c r="O93" s="187"/>
      <c r="P93" s="188">
        <f>P94+P102+P105+P110+P115+P118</f>
        <v>0</v>
      </c>
      <c r="Q93" s="187"/>
      <c r="R93" s="188">
        <f>R94+R102+R105+R110+R115+R118</f>
        <v>0</v>
      </c>
      <c r="S93" s="187"/>
      <c r="T93" s="189">
        <f>T94+T102+T105+T110+T115+T118</f>
        <v>0</v>
      </c>
      <c r="AR93" s="190" t="s">
        <v>251</v>
      </c>
      <c r="AT93" s="191" t="s">
        <v>72</v>
      </c>
      <c r="AU93" s="191" t="s">
        <v>73</v>
      </c>
      <c r="AY93" s="190" t="s">
        <v>212</v>
      </c>
      <c r="BK93" s="192">
        <f>BK94+BK102+BK105+BK110+BK115+BK118</f>
        <v>0</v>
      </c>
    </row>
    <row r="94" spans="1:65" s="12" customFormat="1" ht="22.9" customHeight="1">
      <c r="B94" s="179"/>
      <c r="C94" s="180"/>
      <c r="D94" s="181" t="s">
        <v>72</v>
      </c>
      <c r="E94" s="193" t="s">
        <v>3299</v>
      </c>
      <c r="F94" s="193" t="s">
        <v>3300</v>
      </c>
      <c r="G94" s="180"/>
      <c r="H94" s="180"/>
      <c r="I94" s="183"/>
      <c r="J94" s="194">
        <f>BK94</f>
        <v>0</v>
      </c>
      <c r="K94" s="180"/>
      <c r="L94" s="185"/>
      <c r="M94" s="186"/>
      <c r="N94" s="187"/>
      <c r="O94" s="187"/>
      <c r="P94" s="188">
        <f>SUM(P95:P101)</f>
        <v>0</v>
      </c>
      <c r="Q94" s="187"/>
      <c r="R94" s="188">
        <f>SUM(R95:R101)</f>
        <v>0</v>
      </c>
      <c r="S94" s="187"/>
      <c r="T94" s="189">
        <f>SUM(T95:T101)</f>
        <v>0</v>
      </c>
      <c r="AR94" s="190" t="s">
        <v>251</v>
      </c>
      <c r="AT94" s="191" t="s">
        <v>72</v>
      </c>
      <c r="AU94" s="191" t="s">
        <v>79</v>
      </c>
      <c r="AY94" s="190" t="s">
        <v>212</v>
      </c>
      <c r="BK94" s="192">
        <f>SUM(BK95:BK101)</f>
        <v>0</v>
      </c>
    </row>
    <row r="95" spans="1:65" s="2" customFormat="1" ht="16.5" customHeight="1">
      <c r="A95" s="36"/>
      <c r="B95" s="37"/>
      <c r="C95" s="195" t="s">
        <v>79</v>
      </c>
      <c r="D95" s="195" t="s">
        <v>214</v>
      </c>
      <c r="E95" s="196" t="s">
        <v>3301</v>
      </c>
      <c r="F95" s="197" t="s">
        <v>3302</v>
      </c>
      <c r="G95" s="198" t="s">
        <v>1148</v>
      </c>
      <c r="H95" s="199">
        <v>1</v>
      </c>
      <c r="I95" s="200"/>
      <c r="J95" s="201">
        <f>ROUND(I95*H95,2)</f>
        <v>0</v>
      </c>
      <c r="K95" s="197" t="s">
        <v>218</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3303</v>
      </c>
      <c r="AT95" s="206" t="s">
        <v>214</v>
      </c>
      <c r="AU95" s="206" t="s">
        <v>81</v>
      </c>
      <c r="AY95" s="19" t="s">
        <v>212</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3303</v>
      </c>
      <c r="BM95" s="206" t="s">
        <v>3304</v>
      </c>
    </row>
    <row r="96" spans="1:65" s="2" customFormat="1" ht="16.5" customHeight="1">
      <c r="A96" s="36"/>
      <c r="B96" s="37"/>
      <c r="C96" s="195" t="s">
        <v>81</v>
      </c>
      <c r="D96" s="195" t="s">
        <v>214</v>
      </c>
      <c r="E96" s="196" t="s">
        <v>3305</v>
      </c>
      <c r="F96" s="197" t="s">
        <v>3306</v>
      </c>
      <c r="G96" s="198" t="s">
        <v>1148</v>
      </c>
      <c r="H96" s="199">
        <v>1</v>
      </c>
      <c r="I96" s="200"/>
      <c r="J96" s="201">
        <f>ROUND(I96*H96,2)</f>
        <v>0</v>
      </c>
      <c r="K96" s="197" t="s">
        <v>218</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3303</v>
      </c>
      <c r="AT96" s="206" t="s">
        <v>214</v>
      </c>
      <c r="AU96" s="206" t="s">
        <v>81</v>
      </c>
      <c r="AY96" s="19" t="s">
        <v>212</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3303</v>
      </c>
      <c r="BM96" s="206" t="s">
        <v>3307</v>
      </c>
    </row>
    <row r="97" spans="1:65" s="2" customFormat="1" ht="29.25">
      <c r="A97" s="36"/>
      <c r="B97" s="37"/>
      <c r="C97" s="38"/>
      <c r="D97" s="208" t="s">
        <v>292</v>
      </c>
      <c r="E97" s="38"/>
      <c r="F97" s="209" t="s">
        <v>3308</v>
      </c>
      <c r="G97" s="38"/>
      <c r="H97" s="38"/>
      <c r="I97" s="119"/>
      <c r="J97" s="38"/>
      <c r="K97" s="38"/>
      <c r="L97" s="41"/>
      <c r="M97" s="210"/>
      <c r="N97" s="211"/>
      <c r="O97" s="66"/>
      <c r="P97" s="66"/>
      <c r="Q97" s="66"/>
      <c r="R97" s="66"/>
      <c r="S97" s="66"/>
      <c r="T97" s="67"/>
      <c r="U97" s="36"/>
      <c r="V97" s="36"/>
      <c r="W97" s="36"/>
      <c r="X97" s="36"/>
      <c r="Y97" s="36"/>
      <c r="Z97" s="36"/>
      <c r="AA97" s="36"/>
      <c r="AB97" s="36"/>
      <c r="AC97" s="36"/>
      <c r="AD97" s="36"/>
      <c r="AE97" s="36"/>
      <c r="AT97" s="19" t="s">
        <v>292</v>
      </c>
      <c r="AU97" s="19" t="s">
        <v>81</v>
      </c>
    </row>
    <row r="98" spans="1:65" s="2" customFormat="1" ht="16.5" customHeight="1">
      <c r="A98" s="36"/>
      <c r="B98" s="37"/>
      <c r="C98" s="195" t="s">
        <v>88</v>
      </c>
      <c r="D98" s="195" t="s">
        <v>214</v>
      </c>
      <c r="E98" s="196" t="s">
        <v>3309</v>
      </c>
      <c r="F98" s="197" t="s">
        <v>3310</v>
      </c>
      <c r="G98" s="198" t="s">
        <v>1148</v>
      </c>
      <c r="H98" s="199">
        <v>1</v>
      </c>
      <c r="I98" s="200"/>
      <c r="J98" s="201">
        <f>ROUND(I98*H98,2)</f>
        <v>0</v>
      </c>
      <c r="K98" s="197" t="s">
        <v>218</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3303</v>
      </c>
      <c r="AT98" s="206" t="s">
        <v>214</v>
      </c>
      <c r="AU98" s="206" t="s">
        <v>81</v>
      </c>
      <c r="AY98" s="19" t="s">
        <v>212</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3303</v>
      </c>
      <c r="BM98" s="206" t="s">
        <v>3311</v>
      </c>
    </row>
    <row r="99" spans="1:65" s="2" customFormat="1" ht="29.25">
      <c r="A99" s="36"/>
      <c r="B99" s="37"/>
      <c r="C99" s="38"/>
      <c r="D99" s="208" t="s">
        <v>292</v>
      </c>
      <c r="E99" s="38"/>
      <c r="F99" s="209" t="s">
        <v>3312</v>
      </c>
      <c r="G99" s="38"/>
      <c r="H99" s="38"/>
      <c r="I99" s="119"/>
      <c r="J99" s="38"/>
      <c r="K99" s="38"/>
      <c r="L99" s="41"/>
      <c r="M99" s="210"/>
      <c r="N99" s="211"/>
      <c r="O99" s="66"/>
      <c r="P99" s="66"/>
      <c r="Q99" s="66"/>
      <c r="R99" s="66"/>
      <c r="S99" s="66"/>
      <c r="T99" s="67"/>
      <c r="U99" s="36"/>
      <c r="V99" s="36"/>
      <c r="W99" s="36"/>
      <c r="X99" s="36"/>
      <c r="Y99" s="36"/>
      <c r="Z99" s="36"/>
      <c r="AA99" s="36"/>
      <c r="AB99" s="36"/>
      <c r="AC99" s="36"/>
      <c r="AD99" s="36"/>
      <c r="AE99" s="36"/>
      <c r="AT99" s="19" t="s">
        <v>292</v>
      </c>
      <c r="AU99" s="19" t="s">
        <v>81</v>
      </c>
    </row>
    <row r="100" spans="1:65" s="2" customFormat="1" ht="16.5" customHeight="1">
      <c r="A100" s="36"/>
      <c r="B100" s="37"/>
      <c r="C100" s="195" t="s">
        <v>93</v>
      </c>
      <c r="D100" s="195" t="s">
        <v>214</v>
      </c>
      <c r="E100" s="196" t="s">
        <v>3313</v>
      </c>
      <c r="F100" s="197" t="s">
        <v>3314</v>
      </c>
      <c r="G100" s="198" t="s">
        <v>1148</v>
      </c>
      <c r="H100" s="199">
        <v>1</v>
      </c>
      <c r="I100" s="200"/>
      <c r="J100" s="201">
        <f>ROUND(I100*H100,2)</f>
        <v>0</v>
      </c>
      <c r="K100" s="197" t="s">
        <v>218</v>
      </c>
      <c r="L100" s="41"/>
      <c r="M100" s="202" t="s">
        <v>21</v>
      </c>
      <c r="N100" s="203" t="s">
        <v>44</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3303</v>
      </c>
      <c r="AT100" s="206" t="s">
        <v>214</v>
      </c>
      <c r="AU100" s="206" t="s">
        <v>81</v>
      </c>
      <c r="AY100" s="19" t="s">
        <v>212</v>
      </c>
      <c r="BE100" s="207">
        <f>IF(N100="základní",J100,0)</f>
        <v>0</v>
      </c>
      <c r="BF100" s="207">
        <f>IF(N100="snížená",J100,0)</f>
        <v>0</v>
      </c>
      <c r="BG100" s="207">
        <f>IF(N100="zákl. přenesená",J100,0)</f>
        <v>0</v>
      </c>
      <c r="BH100" s="207">
        <f>IF(N100="sníž. přenesená",J100,0)</f>
        <v>0</v>
      </c>
      <c r="BI100" s="207">
        <f>IF(N100="nulová",J100,0)</f>
        <v>0</v>
      </c>
      <c r="BJ100" s="19" t="s">
        <v>79</v>
      </c>
      <c r="BK100" s="207">
        <f>ROUND(I100*H100,2)</f>
        <v>0</v>
      </c>
      <c r="BL100" s="19" t="s">
        <v>3303</v>
      </c>
      <c r="BM100" s="206" t="s">
        <v>3315</v>
      </c>
    </row>
    <row r="101" spans="1:65" s="2" customFormat="1" ht="151.5" customHeight="1">
      <c r="A101" s="36"/>
      <c r="B101" s="37"/>
      <c r="C101" s="38"/>
      <c r="D101" s="208" t="s">
        <v>292</v>
      </c>
      <c r="E101" s="38"/>
      <c r="F101" s="209" t="s">
        <v>3316</v>
      </c>
      <c r="G101" s="38"/>
      <c r="H101" s="38"/>
      <c r="I101" s="119"/>
      <c r="J101" s="38"/>
      <c r="K101" s="38"/>
      <c r="L101" s="41"/>
      <c r="M101" s="210"/>
      <c r="N101" s="211"/>
      <c r="O101" s="66"/>
      <c r="P101" s="66"/>
      <c r="Q101" s="66"/>
      <c r="R101" s="66"/>
      <c r="S101" s="66"/>
      <c r="T101" s="67"/>
      <c r="U101" s="36"/>
      <c r="V101" s="36"/>
      <c r="W101" s="36"/>
      <c r="X101" s="36"/>
      <c r="Y101" s="36"/>
      <c r="Z101" s="36"/>
      <c r="AA101" s="36"/>
      <c r="AB101" s="36"/>
      <c r="AC101" s="36"/>
      <c r="AD101" s="36"/>
      <c r="AE101" s="36"/>
      <c r="AT101" s="19" t="s">
        <v>292</v>
      </c>
      <c r="AU101" s="19" t="s">
        <v>81</v>
      </c>
    </row>
    <row r="102" spans="1:65" s="12" customFormat="1" ht="22.9" customHeight="1">
      <c r="B102" s="179"/>
      <c r="C102" s="180"/>
      <c r="D102" s="181" t="s">
        <v>72</v>
      </c>
      <c r="E102" s="193" t="s">
        <v>3317</v>
      </c>
      <c r="F102" s="193" t="s">
        <v>3318</v>
      </c>
      <c r="G102" s="180"/>
      <c r="H102" s="180"/>
      <c r="I102" s="183"/>
      <c r="J102" s="194">
        <f>BK102</f>
        <v>0</v>
      </c>
      <c r="K102" s="180"/>
      <c r="L102" s="185"/>
      <c r="M102" s="186"/>
      <c r="N102" s="187"/>
      <c r="O102" s="187"/>
      <c r="P102" s="188">
        <f>SUM(P103:P104)</f>
        <v>0</v>
      </c>
      <c r="Q102" s="187"/>
      <c r="R102" s="188">
        <f>SUM(R103:R104)</f>
        <v>0</v>
      </c>
      <c r="S102" s="187"/>
      <c r="T102" s="189">
        <f>SUM(T103:T104)</f>
        <v>0</v>
      </c>
      <c r="AR102" s="190" t="s">
        <v>251</v>
      </c>
      <c r="AT102" s="191" t="s">
        <v>72</v>
      </c>
      <c r="AU102" s="191" t="s">
        <v>79</v>
      </c>
      <c r="AY102" s="190" t="s">
        <v>212</v>
      </c>
      <c r="BK102" s="192">
        <f>SUM(BK103:BK104)</f>
        <v>0</v>
      </c>
    </row>
    <row r="103" spans="1:65" s="2" customFormat="1" ht="16.5" customHeight="1">
      <c r="A103" s="36"/>
      <c r="B103" s="37"/>
      <c r="C103" s="195" t="s">
        <v>251</v>
      </c>
      <c r="D103" s="195" t="s">
        <v>214</v>
      </c>
      <c r="E103" s="196" t="s">
        <v>3319</v>
      </c>
      <c r="F103" s="197" t="s">
        <v>3318</v>
      </c>
      <c r="G103" s="198" t="s">
        <v>1148</v>
      </c>
      <c r="H103" s="199">
        <v>1</v>
      </c>
      <c r="I103" s="200"/>
      <c r="J103" s="201">
        <f>ROUND(I103*H103,2)</f>
        <v>0</v>
      </c>
      <c r="K103" s="197" t="s">
        <v>218</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3303</v>
      </c>
      <c r="AT103" s="206" t="s">
        <v>214</v>
      </c>
      <c r="AU103" s="206" t="s">
        <v>81</v>
      </c>
      <c r="AY103" s="19" t="s">
        <v>212</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3303</v>
      </c>
      <c r="BM103" s="206" t="s">
        <v>3320</v>
      </c>
    </row>
    <row r="104" spans="1:65" s="2" customFormat="1" ht="309" customHeight="1">
      <c r="A104" s="36"/>
      <c r="B104" s="37"/>
      <c r="C104" s="38"/>
      <c r="D104" s="208" t="s">
        <v>292</v>
      </c>
      <c r="E104" s="38"/>
      <c r="F104" s="209" t="s">
        <v>3321</v>
      </c>
      <c r="G104" s="38"/>
      <c r="H104" s="38"/>
      <c r="I104" s="119"/>
      <c r="J104" s="38"/>
      <c r="K104" s="38"/>
      <c r="L104" s="41"/>
      <c r="M104" s="210"/>
      <c r="N104" s="211"/>
      <c r="O104" s="66"/>
      <c r="P104" s="66"/>
      <c r="Q104" s="66"/>
      <c r="R104" s="66"/>
      <c r="S104" s="66"/>
      <c r="T104" s="67"/>
      <c r="U104" s="36"/>
      <c r="V104" s="36"/>
      <c r="W104" s="36"/>
      <c r="X104" s="36"/>
      <c r="Y104" s="36"/>
      <c r="Z104" s="36"/>
      <c r="AA104" s="36"/>
      <c r="AB104" s="36"/>
      <c r="AC104" s="36"/>
      <c r="AD104" s="36"/>
      <c r="AE104" s="36"/>
      <c r="AT104" s="19" t="s">
        <v>292</v>
      </c>
      <c r="AU104" s="19" t="s">
        <v>81</v>
      </c>
    </row>
    <row r="105" spans="1:65" s="12" customFormat="1" ht="22.9" customHeight="1">
      <c r="B105" s="179"/>
      <c r="C105" s="180"/>
      <c r="D105" s="181" t="s">
        <v>72</v>
      </c>
      <c r="E105" s="193" t="s">
        <v>3322</v>
      </c>
      <c r="F105" s="193" t="s">
        <v>3323</v>
      </c>
      <c r="G105" s="180"/>
      <c r="H105" s="180"/>
      <c r="I105" s="183"/>
      <c r="J105" s="194">
        <f>BK105</f>
        <v>0</v>
      </c>
      <c r="K105" s="180"/>
      <c r="L105" s="185"/>
      <c r="M105" s="186"/>
      <c r="N105" s="187"/>
      <c r="O105" s="187"/>
      <c r="P105" s="188">
        <f>SUM(P106:P109)</f>
        <v>0</v>
      </c>
      <c r="Q105" s="187"/>
      <c r="R105" s="188">
        <f>SUM(R106:R109)</f>
        <v>0</v>
      </c>
      <c r="S105" s="187"/>
      <c r="T105" s="189">
        <f>SUM(T106:T109)</f>
        <v>0</v>
      </c>
      <c r="AR105" s="190" t="s">
        <v>251</v>
      </c>
      <c r="AT105" s="191" t="s">
        <v>72</v>
      </c>
      <c r="AU105" s="191" t="s">
        <v>79</v>
      </c>
      <c r="AY105" s="190" t="s">
        <v>212</v>
      </c>
      <c r="BK105" s="192">
        <f>SUM(BK106:BK109)</f>
        <v>0</v>
      </c>
    </row>
    <row r="106" spans="1:65" s="2" customFormat="1" ht="16.5" customHeight="1">
      <c r="A106" s="36"/>
      <c r="B106" s="37"/>
      <c r="C106" s="195" t="s">
        <v>256</v>
      </c>
      <c r="D106" s="195" t="s">
        <v>214</v>
      </c>
      <c r="E106" s="196" t="s">
        <v>3324</v>
      </c>
      <c r="F106" s="197" t="s">
        <v>3325</v>
      </c>
      <c r="G106" s="198" t="s">
        <v>1148</v>
      </c>
      <c r="H106" s="199">
        <v>1</v>
      </c>
      <c r="I106" s="200"/>
      <c r="J106" s="201">
        <f>ROUND(I106*H106,2)</f>
        <v>0</v>
      </c>
      <c r="K106" s="197" t="s">
        <v>218</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3303</v>
      </c>
      <c r="AT106" s="206" t="s">
        <v>214</v>
      </c>
      <c r="AU106" s="206" t="s">
        <v>81</v>
      </c>
      <c r="AY106" s="19" t="s">
        <v>212</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3303</v>
      </c>
      <c r="BM106" s="206" t="s">
        <v>3326</v>
      </c>
    </row>
    <row r="107" spans="1:65" s="2" customFormat="1" ht="107.25">
      <c r="A107" s="36"/>
      <c r="B107" s="37"/>
      <c r="C107" s="38"/>
      <c r="D107" s="208" t="s">
        <v>292</v>
      </c>
      <c r="E107" s="38"/>
      <c r="F107" s="209" t="s">
        <v>3327</v>
      </c>
      <c r="G107" s="38"/>
      <c r="H107" s="38"/>
      <c r="I107" s="119"/>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292</v>
      </c>
      <c r="AU107" s="19" t="s">
        <v>81</v>
      </c>
    </row>
    <row r="108" spans="1:65" s="2" customFormat="1" ht="16.5" customHeight="1">
      <c r="A108" s="36"/>
      <c r="B108" s="37"/>
      <c r="C108" s="195" t="s">
        <v>264</v>
      </c>
      <c r="D108" s="195" t="s">
        <v>214</v>
      </c>
      <c r="E108" s="196" t="s">
        <v>3328</v>
      </c>
      <c r="F108" s="197" t="s">
        <v>3329</v>
      </c>
      <c r="G108" s="198" t="s">
        <v>1148</v>
      </c>
      <c r="H108" s="199">
        <v>1</v>
      </c>
      <c r="I108" s="200"/>
      <c r="J108" s="201">
        <f>ROUND(I108*H108,2)</f>
        <v>0</v>
      </c>
      <c r="K108" s="197" t="s">
        <v>218</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3303</v>
      </c>
      <c r="AT108" s="206" t="s">
        <v>214</v>
      </c>
      <c r="AU108" s="206" t="s">
        <v>81</v>
      </c>
      <c r="AY108" s="19" t="s">
        <v>212</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3303</v>
      </c>
      <c r="BM108" s="206" t="s">
        <v>3330</v>
      </c>
    </row>
    <row r="109" spans="1:65" s="2" customFormat="1" ht="201.75" customHeight="1">
      <c r="A109" s="36"/>
      <c r="B109" s="37"/>
      <c r="C109" s="38"/>
      <c r="D109" s="208" t="s">
        <v>292</v>
      </c>
      <c r="E109" s="38"/>
      <c r="F109" s="209" t="s">
        <v>3331</v>
      </c>
      <c r="G109" s="38"/>
      <c r="H109" s="38"/>
      <c r="I109" s="119"/>
      <c r="J109" s="38"/>
      <c r="K109" s="38"/>
      <c r="L109" s="41"/>
      <c r="M109" s="210"/>
      <c r="N109" s="211"/>
      <c r="O109" s="66"/>
      <c r="P109" s="66"/>
      <c r="Q109" s="66"/>
      <c r="R109" s="66"/>
      <c r="S109" s="66"/>
      <c r="T109" s="67"/>
      <c r="U109" s="36"/>
      <c r="V109" s="36"/>
      <c r="W109" s="36"/>
      <c r="X109" s="36"/>
      <c r="Y109" s="36"/>
      <c r="Z109" s="36"/>
      <c r="AA109" s="36"/>
      <c r="AB109" s="36"/>
      <c r="AC109" s="36"/>
      <c r="AD109" s="36"/>
      <c r="AE109" s="36"/>
      <c r="AT109" s="19" t="s">
        <v>292</v>
      </c>
      <c r="AU109" s="19" t="s">
        <v>81</v>
      </c>
    </row>
    <row r="110" spans="1:65" s="12" customFormat="1" ht="22.9" customHeight="1">
      <c r="B110" s="179"/>
      <c r="C110" s="180"/>
      <c r="D110" s="181" t="s">
        <v>72</v>
      </c>
      <c r="E110" s="193" t="s">
        <v>3332</v>
      </c>
      <c r="F110" s="193" t="s">
        <v>3333</v>
      </c>
      <c r="G110" s="180"/>
      <c r="H110" s="180"/>
      <c r="I110" s="183"/>
      <c r="J110" s="194">
        <f>BK110</f>
        <v>0</v>
      </c>
      <c r="K110" s="180"/>
      <c r="L110" s="185"/>
      <c r="M110" s="186"/>
      <c r="N110" s="187"/>
      <c r="O110" s="187"/>
      <c r="P110" s="188">
        <f>SUM(P111:P114)</f>
        <v>0</v>
      </c>
      <c r="Q110" s="187"/>
      <c r="R110" s="188">
        <f>SUM(R111:R114)</f>
        <v>0</v>
      </c>
      <c r="S110" s="187"/>
      <c r="T110" s="189">
        <f>SUM(T111:T114)</f>
        <v>0</v>
      </c>
      <c r="AR110" s="190" t="s">
        <v>251</v>
      </c>
      <c r="AT110" s="191" t="s">
        <v>72</v>
      </c>
      <c r="AU110" s="191" t="s">
        <v>79</v>
      </c>
      <c r="AY110" s="190" t="s">
        <v>212</v>
      </c>
      <c r="BK110" s="192">
        <f>SUM(BK111:BK114)</f>
        <v>0</v>
      </c>
    </row>
    <row r="111" spans="1:65" s="2" customFormat="1" ht="16.5" customHeight="1">
      <c r="A111" s="36"/>
      <c r="B111" s="37"/>
      <c r="C111" s="195" t="s">
        <v>269</v>
      </c>
      <c r="D111" s="195" t="s">
        <v>214</v>
      </c>
      <c r="E111" s="196" t="s">
        <v>3334</v>
      </c>
      <c r="F111" s="197" t="s">
        <v>3335</v>
      </c>
      <c r="G111" s="198" t="s">
        <v>1148</v>
      </c>
      <c r="H111" s="199">
        <v>1</v>
      </c>
      <c r="I111" s="200"/>
      <c r="J111" s="201">
        <f>ROUND(I111*H111,2)</f>
        <v>0</v>
      </c>
      <c r="K111" s="197" t="s">
        <v>218</v>
      </c>
      <c r="L111" s="41"/>
      <c r="M111" s="202" t="s">
        <v>21</v>
      </c>
      <c r="N111" s="203" t="s">
        <v>44</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3303</v>
      </c>
      <c r="AT111" s="206" t="s">
        <v>214</v>
      </c>
      <c r="AU111" s="206" t="s">
        <v>81</v>
      </c>
      <c r="AY111" s="19" t="s">
        <v>212</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3303</v>
      </c>
      <c r="BM111" s="206" t="s">
        <v>3336</v>
      </c>
    </row>
    <row r="112" spans="1:65" s="2" customFormat="1" ht="19.5">
      <c r="A112" s="36"/>
      <c r="B112" s="37"/>
      <c r="C112" s="38"/>
      <c r="D112" s="208" t="s">
        <v>292</v>
      </c>
      <c r="E112" s="38"/>
      <c r="F112" s="209" t="s">
        <v>3337</v>
      </c>
      <c r="G112" s="38"/>
      <c r="H112" s="38"/>
      <c r="I112" s="119"/>
      <c r="J112" s="38"/>
      <c r="K112" s="38"/>
      <c r="L112" s="41"/>
      <c r="M112" s="210"/>
      <c r="N112" s="211"/>
      <c r="O112" s="66"/>
      <c r="P112" s="66"/>
      <c r="Q112" s="66"/>
      <c r="R112" s="66"/>
      <c r="S112" s="66"/>
      <c r="T112" s="67"/>
      <c r="U112" s="36"/>
      <c r="V112" s="36"/>
      <c r="W112" s="36"/>
      <c r="X112" s="36"/>
      <c r="Y112" s="36"/>
      <c r="Z112" s="36"/>
      <c r="AA112" s="36"/>
      <c r="AB112" s="36"/>
      <c r="AC112" s="36"/>
      <c r="AD112" s="36"/>
      <c r="AE112" s="36"/>
      <c r="AT112" s="19" t="s">
        <v>292</v>
      </c>
      <c r="AU112" s="19" t="s">
        <v>81</v>
      </c>
    </row>
    <row r="113" spans="1:65" s="2" customFormat="1" ht="16.5" customHeight="1">
      <c r="A113" s="36"/>
      <c r="B113" s="37"/>
      <c r="C113" s="195" t="s">
        <v>275</v>
      </c>
      <c r="D113" s="195" t="s">
        <v>214</v>
      </c>
      <c r="E113" s="196" t="s">
        <v>3338</v>
      </c>
      <c r="F113" s="197" t="s">
        <v>3339</v>
      </c>
      <c r="G113" s="198" t="s">
        <v>1148</v>
      </c>
      <c r="H113" s="199">
        <v>1</v>
      </c>
      <c r="I113" s="200"/>
      <c r="J113" s="201">
        <f>ROUND(I113*H113,2)</f>
        <v>0</v>
      </c>
      <c r="K113" s="197" t="s">
        <v>218</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3303</v>
      </c>
      <c r="AT113" s="206" t="s">
        <v>214</v>
      </c>
      <c r="AU113" s="206" t="s">
        <v>81</v>
      </c>
      <c r="AY113" s="19" t="s">
        <v>212</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3303</v>
      </c>
      <c r="BM113" s="206" t="s">
        <v>3340</v>
      </c>
    </row>
    <row r="114" spans="1:65" s="2" customFormat="1" ht="68.25">
      <c r="A114" s="36"/>
      <c r="B114" s="37"/>
      <c r="C114" s="38"/>
      <c r="D114" s="208" t="s">
        <v>292</v>
      </c>
      <c r="E114" s="38"/>
      <c r="F114" s="209" t="s">
        <v>3341</v>
      </c>
      <c r="G114" s="38"/>
      <c r="H114" s="38"/>
      <c r="I114" s="119"/>
      <c r="J114" s="38"/>
      <c r="K114" s="38"/>
      <c r="L114" s="41"/>
      <c r="M114" s="210"/>
      <c r="N114" s="211"/>
      <c r="O114" s="66"/>
      <c r="P114" s="66"/>
      <c r="Q114" s="66"/>
      <c r="R114" s="66"/>
      <c r="S114" s="66"/>
      <c r="T114" s="67"/>
      <c r="U114" s="36"/>
      <c r="V114" s="36"/>
      <c r="W114" s="36"/>
      <c r="X114" s="36"/>
      <c r="Y114" s="36"/>
      <c r="Z114" s="36"/>
      <c r="AA114" s="36"/>
      <c r="AB114" s="36"/>
      <c r="AC114" s="36"/>
      <c r="AD114" s="36"/>
      <c r="AE114" s="36"/>
      <c r="AT114" s="19" t="s">
        <v>292</v>
      </c>
      <c r="AU114" s="19" t="s">
        <v>81</v>
      </c>
    </row>
    <row r="115" spans="1:65" s="12" customFormat="1" ht="22.9" customHeight="1">
      <c r="B115" s="179"/>
      <c r="C115" s="180"/>
      <c r="D115" s="181" t="s">
        <v>72</v>
      </c>
      <c r="E115" s="193" t="s">
        <v>3342</v>
      </c>
      <c r="F115" s="193" t="s">
        <v>3343</v>
      </c>
      <c r="G115" s="180"/>
      <c r="H115" s="180"/>
      <c r="I115" s="183"/>
      <c r="J115" s="194">
        <f>BK115</f>
        <v>0</v>
      </c>
      <c r="K115" s="180"/>
      <c r="L115" s="185"/>
      <c r="M115" s="186"/>
      <c r="N115" s="187"/>
      <c r="O115" s="187"/>
      <c r="P115" s="188">
        <f>SUM(P116:P117)</f>
        <v>0</v>
      </c>
      <c r="Q115" s="187"/>
      <c r="R115" s="188">
        <f>SUM(R116:R117)</f>
        <v>0</v>
      </c>
      <c r="S115" s="187"/>
      <c r="T115" s="189">
        <f>SUM(T116:T117)</f>
        <v>0</v>
      </c>
      <c r="AR115" s="190" t="s">
        <v>251</v>
      </c>
      <c r="AT115" s="191" t="s">
        <v>72</v>
      </c>
      <c r="AU115" s="191" t="s">
        <v>79</v>
      </c>
      <c r="AY115" s="190" t="s">
        <v>212</v>
      </c>
      <c r="BK115" s="192">
        <f>SUM(BK116:BK117)</f>
        <v>0</v>
      </c>
    </row>
    <row r="116" spans="1:65" s="2" customFormat="1" ht="16.5" customHeight="1">
      <c r="A116" s="36"/>
      <c r="B116" s="37"/>
      <c r="C116" s="195" t="s">
        <v>238</v>
      </c>
      <c r="D116" s="195" t="s">
        <v>214</v>
      </c>
      <c r="E116" s="196" t="s">
        <v>3344</v>
      </c>
      <c r="F116" s="197" t="s">
        <v>3345</v>
      </c>
      <c r="G116" s="198" t="s">
        <v>1148</v>
      </c>
      <c r="H116" s="199">
        <v>1</v>
      </c>
      <c r="I116" s="200"/>
      <c r="J116" s="201">
        <f>ROUND(I116*H116,2)</f>
        <v>0</v>
      </c>
      <c r="K116" s="197" t="s">
        <v>218</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3303</v>
      </c>
      <c r="AT116" s="206" t="s">
        <v>214</v>
      </c>
      <c r="AU116" s="206" t="s">
        <v>81</v>
      </c>
      <c r="AY116" s="19" t="s">
        <v>212</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3303</v>
      </c>
      <c r="BM116" s="206" t="s">
        <v>3346</v>
      </c>
    </row>
    <row r="117" spans="1:65" s="2" customFormat="1" ht="29.25">
      <c r="A117" s="36"/>
      <c r="B117" s="37"/>
      <c r="C117" s="38"/>
      <c r="D117" s="208" t="s">
        <v>292</v>
      </c>
      <c r="E117" s="38"/>
      <c r="F117" s="209" t="s">
        <v>3347</v>
      </c>
      <c r="G117" s="38"/>
      <c r="H117" s="38"/>
      <c r="I117" s="119"/>
      <c r="J117" s="38"/>
      <c r="K117" s="38"/>
      <c r="L117" s="41"/>
      <c r="M117" s="210"/>
      <c r="N117" s="211"/>
      <c r="O117" s="66"/>
      <c r="P117" s="66"/>
      <c r="Q117" s="66"/>
      <c r="R117" s="66"/>
      <c r="S117" s="66"/>
      <c r="T117" s="67"/>
      <c r="U117" s="36"/>
      <c r="V117" s="36"/>
      <c r="W117" s="36"/>
      <c r="X117" s="36"/>
      <c r="Y117" s="36"/>
      <c r="Z117" s="36"/>
      <c r="AA117" s="36"/>
      <c r="AB117" s="36"/>
      <c r="AC117" s="36"/>
      <c r="AD117" s="36"/>
      <c r="AE117" s="36"/>
      <c r="AT117" s="19" t="s">
        <v>292</v>
      </c>
      <c r="AU117" s="19" t="s">
        <v>81</v>
      </c>
    </row>
    <row r="118" spans="1:65" s="12" customFormat="1" ht="22.9" customHeight="1">
      <c r="B118" s="179"/>
      <c r="C118" s="180"/>
      <c r="D118" s="181" t="s">
        <v>72</v>
      </c>
      <c r="E118" s="193" t="s">
        <v>3348</v>
      </c>
      <c r="F118" s="193" t="s">
        <v>3349</v>
      </c>
      <c r="G118" s="180"/>
      <c r="H118" s="180"/>
      <c r="I118" s="183"/>
      <c r="J118" s="194">
        <f>BK118</f>
        <v>0</v>
      </c>
      <c r="K118" s="180"/>
      <c r="L118" s="185"/>
      <c r="M118" s="186"/>
      <c r="N118" s="187"/>
      <c r="O118" s="187"/>
      <c r="P118" s="188">
        <f>SUM(P119:P122)</f>
        <v>0</v>
      </c>
      <c r="Q118" s="187"/>
      <c r="R118" s="188">
        <f>SUM(R119:R122)</f>
        <v>0</v>
      </c>
      <c r="S118" s="187"/>
      <c r="T118" s="189">
        <f>SUM(T119:T122)</f>
        <v>0</v>
      </c>
      <c r="AR118" s="190" t="s">
        <v>251</v>
      </c>
      <c r="AT118" s="191" t="s">
        <v>72</v>
      </c>
      <c r="AU118" s="191" t="s">
        <v>79</v>
      </c>
      <c r="AY118" s="190" t="s">
        <v>212</v>
      </c>
      <c r="BK118" s="192">
        <f>SUM(BK119:BK122)</f>
        <v>0</v>
      </c>
    </row>
    <row r="119" spans="1:65" s="2" customFormat="1" ht="16.5" customHeight="1">
      <c r="A119" s="36"/>
      <c r="B119" s="37"/>
      <c r="C119" s="195" t="s">
        <v>288</v>
      </c>
      <c r="D119" s="195" t="s">
        <v>214</v>
      </c>
      <c r="E119" s="196" t="s">
        <v>3350</v>
      </c>
      <c r="F119" s="197" t="s">
        <v>3351</v>
      </c>
      <c r="G119" s="198" t="s">
        <v>1148</v>
      </c>
      <c r="H119" s="199">
        <v>1</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3303</v>
      </c>
      <c r="AT119" s="206" t="s">
        <v>214</v>
      </c>
      <c r="AU119" s="206" t="s">
        <v>81</v>
      </c>
      <c r="AY119" s="19" t="s">
        <v>212</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3303</v>
      </c>
      <c r="BM119" s="206" t="s">
        <v>3352</v>
      </c>
    </row>
    <row r="120" spans="1:65" s="2" customFormat="1" ht="29.25">
      <c r="A120" s="36"/>
      <c r="B120" s="37"/>
      <c r="C120" s="38"/>
      <c r="D120" s="208" t="s">
        <v>292</v>
      </c>
      <c r="E120" s="38"/>
      <c r="F120" s="209" t="s">
        <v>3353</v>
      </c>
      <c r="G120" s="38"/>
      <c r="H120" s="38"/>
      <c r="I120" s="119"/>
      <c r="J120" s="38"/>
      <c r="K120" s="38"/>
      <c r="L120" s="41"/>
      <c r="M120" s="210"/>
      <c r="N120" s="211"/>
      <c r="O120" s="66"/>
      <c r="P120" s="66"/>
      <c r="Q120" s="66"/>
      <c r="R120" s="66"/>
      <c r="S120" s="66"/>
      <c r="T120" s="67"/>
      <c r="U120" s="36"/>
      <c r="V120" s="36"/>
      <c r="W120" s="36"/>
      <c r="X120" s="36"/>
      <c r="Y120" s="36"/>
      <c r="Z120" s="36"/>
      <c r="AA120" s="36"/>
      <c r="AB120" s="36"/>
      <c r="AC120" s="36"/>
      <c r="AD120" s="36"/>
      <c r="AE120" s="36"/>
      <c r="AT120" s="19" t="s">
        <v>292</v>
      </c>
      <c r="AU120" s="19" t="s">
        <v>81</v>
      </c>
    </row>
    <row r="121" spans="1:65" s="2" customFormat="1" ht="16.5" customHeight="1">
      <c r="A121" s="36"/>
      <c r="B121" s="37"/>
      <c r="C121" s="195" t="s">
        <v>297</v>
      </c>
      <c r="D121" s="195" t="s">
        <v>214</v>
      </c>
      <c r="E121" s="196" t="s">
        <v>3354</v>
      </c>
      <c r="F121" s="197" t="s">
        <v>3355</v>
      </c>
      <c r="G121" s="198" t="s">
        <v>1148</v>
      </c>
      <c r="H121" s="199">
        <v>1</v>
      </c>
      <c r="I121" s="200"/>
      <c r="J121" s="201">
        <f>ROUND(I121*H121,2)</f>
        <v>0</v>
      </c>
      <c r="K121" s="197" t="s">
        <v>218</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3303</v>
      </c>
      <c r="AT121" s="206" t="s">
        <v>214</v>
      </c>
      <c r="AU121" s="206" t="s">
        <v>81</v>
      </c>
      <c r="AY121" s="19" t="s">
        <v>212</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3303</v>
      </c>
      <c r="BM121" s="206" t="s">
        <v>3356</v>
      </c>
    </row>
    <row r="122" spans="1:65" s="2" customFormat="1" ht="39">
      <c r="A122" s="36"/>
      <c r="B122" s="37"/>
      <c r="C122" s="38"/>
      <c r="D122" s="208" t="s">
        <v>292</v>
      </c>
      <c r="E122" s="38"/>
      <c r="F122" s="209" t="s">
        <v>3357</v>
      </c>
      <c r="G122" s="38"/>
      <c r="H122" s="38"/>
      <c r="I122" s="119"/>
      <c r="J122" s="38"/>
      <c r="K122" s="38"/>
      <c r="L122" s="41"/>
      <c r="M122" s="266"/>
      <c r="N122" s="267"/>
      <c r="O122" s="268"/>
      <c r="P122" s="268"/>
      <c r="Q122" s="268"/>
      <c r="R122" s="268"/>
      <c r="S122" s="268"/>
      <c r="T122" s="269"/>
      <c r="U122" s="36"/>
      <c r="V122" s="36"/>
      <c r="W122" s="36"/>
      <c r="X122" s="36"/>
      <c r="Y122" s="36"/>
      <c r="Z122" s="36"/>
      <c r="AA122" s="36"/>
      <c r="AB122" s="36"/>
      <c r="AC122" s="36"/>
      <c r="AD122" s="36"/>
      <c r="AE122" s="36"/>
      <c r="AT122" s="19" t="s">
        <v>292</v>
      </c>
      <c r="AU122" s="19" t="s">
        <v>81</v>
      </c>
    </row>
    <row r="123" spans="1:65" s="2" customFormat="1" ht="6.95" customHeight="1">
      <c r="A123" s="36"/>
      <c r="B123" s="49"/>
      <c r="C123" s="50"/>
      <c r="D123" s="50"/>
      <c r="E123" s="50"/>
      <c r="F123" s="50"/>
      <c r="G123" s="50"/>
      <c r="H123" s="50"/>
      <c r="I123" s="145"/>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lI7llZjEOvAOi1nODWYaXK9UHZ48WWzPNdW1dqeRfl1ihgObiBwVXCH3vcP4unoXIXCKQrsg0iND4MS/Jiks2Q==" saltValue="++TCp2bg4rZm01dMw50pdBHLelR+X7k5q08Y6MG/3Z2suQNKzpbTVVYvyOcNRyzSgelzZ1bFV/m8FojvIF28Pg==" spinCount="100000" sheet="1" objects="1" scenarios="1" formatColumns="0" formatRows="0" autoFilter="0"/>
  <autoFilter ref="C91:K122"/>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1:H96"/>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3358</v>
      </c>
      <c r="H4" s="22"/>
    </row>
    <row r="5" spans="1:8" s="1" customFormat="1" ht="12" customHeight="1">
      <c r="B5" s="22"/>
      <c r="C5" s="274" t="s">
        <v>13</v>
      </c>
      <c r="D5" s="418" t="s">
        <v>14</v>
      </c>
      <c r="E5" s="393"/>
      <c r="F5" s="393"/>
      <c r="H5" s="22"/>
    </row>
    <row r="6" spans="1:8" s="1" customFormat="1" ht="36.950000000000003" customHeight="1">
      <c r="B6" s="22"/>
      <c r="C6" s="275" t="s">
        <v>16</v>
      </c>
      <c r="D6" s="423" t="s">
        <v>17</v>
      </c>
      <c r="E6" s="393"/>
      <c r="F6" s="393"/>
      <c r="H6" s="22"/>
    </row>
    <row r="7" spans="1:8" s="1" customFormat="1" ht="16.5" customHeight="1">
      <c r="B7" s="22"/>
      <c r="C7" s="117" t="s">
        <v>24</v>
      </c>
      <c r="D7" s="122" t="str">
        <f>'Rekapitulace stavby'!AN8</f>
        <v>13. 3. 2020</v>
      </c>
      <c r="H7" s="22"/>
    </row>
    <row r="8" spans="1:8" s="2" customFormat="1" ht="10.9" customHeight="1">
      <c r="A8" s="36"/>
      <c r="B8" s="41"/>
      <c r="C8" s="36"/>
      <c r="D8" s="36"/>
      <c r="E8" s="36"/>
      <c r="F8" s="36"/>
      <c r="G8" s="36"/>
      <c r="H8" s="41"/>
    </row>
    <row r="9" spans="1:8" s="11" customFormat="1" ht="29.25" customHeight="1">
      <c r="A9" s="167"/>
      <c r="B9" s="276"/>
      <c r="C9" s="277" t="s">
        <v>54</v>
      </c>
      <c r="D9" s="278" t="s">
        <v>55</v>
      </c>
      <c r="E9" s="278" t="s">
        <v>199</v>
      </c>
      <c r="F9" s="279" t="s">
        <v>3359</v>
      </c>
      <c r="G9" s="167"/>
      <c r="H9" s="276"/>
    </row>
    <row r="10" spans="1:8" s="2" customFormat="1" ht="63">
      <c r="A10" s="36"/>
      <c r="B10" s="41"/>
      <c r="C10" s="280" t="s">
        <v>3360</v>
      </c>
      <c r="D10" s="280" t="s">
        <v>92</v>
      </c>
      <c r="E10" s="36"/>
      <c r="F10" s="36"/>
      <c r="G10" s="36"/>
      <c r="H10" s="41"/>
    </row>
    <row r="11" spans="1:8" s="2" customFormat="1" ht="16.899999999999999" customHeight="1">
      <c r="A11" s="36"/>
      <c r="B11" s="41"/>
      <c r="C11" s="281" t="s">
        <v>2070</v>
      </c>
      <c r="D11" s="282" t="s">
        <v>3361</v>
      </c>
      <c r="E11" s="283" t="s">
        <v>146</v>
      </c>
      <c r="F11" s="284">
        <v>66.06</v>
      </c>
      <c r="G11" s="36"/>
      <c r="H11" s="41"/>
    </row>
    <row r="12" spans="1:8" s="2" customFormat="1" ht="16.899999999999999" customHeight="1">
      <c r="A12" s="36"/>
      <c r="B12" s="41"/>
      <c r="C12" s="285" t="s">
        <v>21</v>
      </c>
      <c r="D12" s="285" t="s">
        <v>2065</v>
      </c>
      <c r="E12" s="19" t="s">
        <v>21</v>
      </c>
      <c r="F12" s="286">
        <v>0</v>
      </c>
      <c r="G12" s="36"/>
      <c r="H12" s="41"/>
    </row>
    <row r="13" spans="1:8" s="2" customFormat="1" ht="16.899999999999999" customHeight="1">
      <c r="A13" s="36"/>
      <c r="B13" s="41"/>
      <c r="C13" s="285" t="s">
        <v>21</v>
      </c>
      <c r="D13" s="285" t="s">
        <v>688</v>
      </c>
      <c r="E13" s="19" t="s">
        <v>21</v>
      </c>
      <c r="F13" s="286">
        <v>0</v>
      </c>
      <c r="G13" s="36"/>
      <c r="H13" s="41"/>
    </row>
    <row r="14" spans="1:8" s="2" customFormat="1" ht="16.899999999999999" customHeight="1">
      <c r="A14" s="36"/>
      <c r="B14" s="41"/>
      <c r="C14" s="285" t="s">
        <v>21</v>
      </c>
      <c r="D14" s="285" t="s">
        <v>2066</v>
      </c>
      <c r="E14" s="19" t="s">
        <v>21</v>
      </c>
      <c r="F14" s="286">
        <v>29.62</v>
      </c>
      <c r="G14" s="36"/>
      <c r="H14" s="41"/>
    </row>
    <row r="15" spans="1:8" s="2" customFormat="1" ht="16.899999999999999" customHeight="1">
      <c r="A15" s="36"/>
      <c r="B15" s="41"/>
      <c r="C15" s="285" t="s">
        <v>21</v>
      </c>
      <c r="D15" s="285" t="s">
        <v>2067</v>
      </c>
      <c r="E15" s="19" t="s">
        <v>21</v>
      </c>
      <c r="F15" s="286">
        <v>11.29</v>
      </c>
      <c r="G15" s="36"/>
      <c r="H15" s="41"/>
    </row>
    <row r="16" spans="1:8" s="2" customFormat="1" ht="16.899999999999999" customHeight="1">
      <c r="A16" s="36"/>
      <c r="B16" s="41"/>
      <c r="C16" s="285" t="s">
        <v>21</v>
      </c>
      <c r="D16" s="285" t="s">
        <v>2068</v>
      </c>
      <c r="E16" s="19" t="s">
        <v>21</v>
      </c>
      <c r="F16" s="286">
        <v>11.99</v>
      </c>
      <c r="G16" s="36"/>
      <c r="H16" s="41"/>
    </row>
    <row r="17" spans="1:8" s="2" customFormat="1" ht="16.899999999999999" customHeight="1">
      <c r="A17" s="36"/>
      <c r="B17" s="41"/>
      <c r="C17" s="285" t="s">
        <v>21</v>
      </c>
      <c r="D17" s="285" t="s">
        <v>2069</v>
      </c>
      <c r="E17" s="19" t="s">
        <v>21</v>
      </c>
      <c r="F17" s="286">
        <v>13.16</v>
      </c>
      <c r="G17" s="36"/>
      <c r="H17" s="41"/>
    </row>
    <row r="18" spans="1:8" s="2" customFormat="1" ht="16.899999999999999" customHeight="1">
      <c r="A18" s="36"/>
      <c r="B18" s="41"/>
      <c r="C18" s="285" t="s">
        <v>2070</v>
      </c>
      <c r="D18" s="285" t="s">
        <v>226</v>
      </c>
      <c r="E18" s="19" t="s">
        <v>21</v>
      </c>
      <c r="F18" s="286">
        <v>66.06</v>
      </c>
      <c r="G18" s="36"/>
      <c r="H18" s="41"/>
    </row>
    <row r="19" spans="1:8" s="2" customFormat="1" ht="16.899999999999999" customHeight="1">
      <c r="A19" s="36"/>
      <c r="B19" s="41"/>
      <c r="C19" s="287" t="s">
        <v>3362</v>
      </c>
      <c r="D19" s="36"/>
      <c r="E19" s="36"/>
      <c r="F19" s="36"/>
      <c r="G19" s="36"/>
      <c r="H19" s="41"/>
    </row>
    <row r="20" spans="1:8" s="2" customFormat="1" ht="16.899999999999999" customHeight="1">
      <c r="A20" s="36"/>
      <c r="B20" s="41"/>
      <c r="C20" s="285" t="s">
        <v>2062</v>
      </c>
      <c r="D20" s="285" t="s">
        <v>3363</v>
      </c>
      <c r="E20" s="19" t="s">
        <v>146</v>
      </c>
      <c r="F20" s="286">
        <v>66.06</v>
      </c>
      <c r="G20" s="36"/>
      <c r="H20" s="41"/>
    </row>
    <row r="21" spans="1:8" s="2" customFormat="1" ht="16.899999999999999" customHeight="1">
      <c r="A21" s="36"/>
      <c r="B21" s="41"/>
      <c r="C21" s="285" t="s">
        <v>730</v>
      </c>
      <c r="D21" s="285" t="s">
        <v>3364</v>
      </c>
      <c r="E21" s="19" t="s">
        <v>146</v>
      </c>
      <c r="F21" s="286">
        <v>136.19</v>
      </c>
      <c r="G21" s="36"/>
      <c r="H21" s="41"/>
    </row>
    <row r="22" spans="1:8" s="2" customFormat="1" ht="16.899999999999999" customHeight="1">
      <c r="A22" s="36"/>
      <c r="B22" s="41"/>
      <c r="C22" s="285" t="s">
        <v>2022</v>
      </c>
      <c r="D22" s="285" t="s">
        <v>2023</v>
      </c>
      <c r="E22" s="19" t="s">
        <v>146</v>
      </c>
      <c r="F22" s="286">
        <v>66.06</v>
      </c>
      <c r="G22" s="36"/>
      <c r="H22" s="41"/>
    </row>
    <row r="23" spans="1:8" s="2" customFormat="1" ht="16.899999999999999" customHeight="1">
      <c r="A23" s="36"/>
      <c r="B23" s="41"/>
      <c r="C23" s="285" t="s">
        <v>2092</v>
      </c>
      <c r="D23" s="285" t="s">
        <v>3365</v>
      </c>
      <c r="E23" s="19" t="s">
        <v>150</v>
      </c>
      <c r="F23" s="286">
        <v>95.256</v>
      </c>
      <c r="G23" s="36"/>
      <c r="H23" s="41"/>
    </row>
    <row r="24" spans="1:8" s="2" customFormat="1" ht="16.899999999999999" customHeight="1">
      <c r="A24" s="36"/>
      <c r="B24" s="41"/>
      <c r="C24" s="285" t="s">
        <v>2097</v>
      </c>
      <c r="D24" s="285" t="s">
        <v>3366</v>
      </c>
      <c r="E24" s="19" t="s">
        <v>146</v>
      </c>
      <c r="F24" s="286">
        <v>66.06</v>
      </c>
      <c r="G24" s="36"/>
      <c r="H24" s="41"/>
    </row>
    <row r="25" spans="1:8" s="2" customFormat="1" ht="16.899999999999999" customHeight="1">
      <c r="A25" s="36"/>
      <c r="B25" s="41"/>
      <c r="C25" s="285" t="s">
        <v>2101</v>
      </c>
      <c r="D25" s="285" t="s">
        <v>3367</v>
      </c>
      <c r="E25" s="19" t="s">
        <v>150</v>
      </c>
      <c r="F25" s="286">
        <v>95.256</v>
      </c>
      <c r="G25" s="36"/>
      <c r="H25" s="41"/>
    </row>
    <row r="26" spans="1:8" s="2" customFormat="1" ht="16.899999999999999" customHeight="1">
      <c r="A26" s="36"/>
      <c r="B26" s="41"/>
      <c r="C26" s="285" t="s">
        <v>2105</v>
      </c>
      <c r="D26" s="285" t="s">
        <v>3368</v>
      </c>
      <c r="E26" s="19" t="s">
        <v>146</v>
      </c>
      <c r="F26" s="286">
        <v>66.06</v>
      </c>
      <c r="G26" s="36"/>
      <c r="H26" s="41"/>
    </row>
    <row r="27" spans="1:8" s="2" customFormat="1" ht="16.899999999999999" customHeight="1">
      <c r="A27" s="36"/>
      <c r="B27" s="41"/>
      <c r="C27" s="285" t="s">
        <v>2072</v>
      </c>
      <c r="D27" s="285" t="s">
        <v>3369</v>
      </c>
      <c r="E27" s="19" t="s">
        <v>150</v>
      </c>
      <c r="F27" s="286">
        <v>7.5970000000000004</v>
      </c>
      <c r="G27" s="36"/>
      <c r="H27" s="41"/>
    </row>
    <row r="28" spans="1:8" s="2" customFormat="1" ht="16.899999999999999" customHeight="1">
      <c r="A28" s="36"/>
      <c r="B28" s="41"/>
      <c r="C28" s="281" t="s">
        <v>144</v>
      </c>
      <c r="D28" s="282" t="s">
        <v>145</v>
      </c>
      <c r="E28" s="283" t="s">
        <v>146</v>
      </c>
      <c r="F28" s="284">
        <v>15.52</v>
      </c>
      <c r="G28" s="36"/>
      <c r="H28" s="41"/>
    </row>
    <row r="29" spans="1:8" s="2" customFormat="1" ht="16.899999999999999" customHeight="1">
      <c r="A29" s="36"/>
      <c r="B29" s="41"/>
      <c r="C29" s="285" t="s">
        <v>21</v>
      </c>
      <c r="D29" s="285" t="s">
        <v>2159</v>
      </c>
      <c r="E29" s="19" t="s">
        <v>21</v>
      </c>
      <c r="F29" s="286">
        <v>0</v>
      </c>
      <c r="G29" s="36"/>
      <c r="H29" s="41"/>
    </row>
    <row r="30" spans="1:8" s="2" customFormat="1" ht="16.899999999999999" customHeight="1">
      <c r="A30" s="36"/>
      <c r="B30" s="41"/>
      <c r="C30" s="285" t="s">
        <v>21</v>
      </c>
      <c r="D30" s="285" t="s">
        <v>2160</v>
      </c>
      <c r="E30" s="19" t="s">
        <v>21</v>
      </c>
      <c r="F30" s="286">
        <v>15.52</v>
      </c>
      <c r="G30" s="36"/>
      <c r="H30" s="41"/>
    </row>
    <row r="31" spans="1:8" s="2" customFormat="1" ht="16.899999999999999" customHeight="1">
      <c r="A31" s="36"/>
      <c r="B31" s="41"/>
      <c r="C31" s="285" t="s">
        <v>144</v>
      </c>
      <c r="D31" s="285" t="s">
        <v>226</v>
      </c>
      <c r="E31" s="19" t="s">
        <v>21</v>
      </c>
      <c r="F31" s="286">
        <v>15.52</v>
      </c>
      <c r="G31" s="36"/>
      <c r="H31" s="41"/>
    </row>
    <row r="32" spans="1:8" s="2" customFormat="1" ht="16.899999999999999" customHeight="1">
      <c r="A32" s="36"/>
      <c r="B32" s="41"/>
      <c r="C32" s="287" t="s">
        <v>3362</v>
      </c>
      <c r="D32" s="36"/>
      <c r="E32" s="36"/>
      <c r="F32" s="36"/>
      <c r="G32" s="36"/>
      <c r="H32" s="41"/>
    </row>
    <row r="33" spans="1:8" s="2" customFormat="1" ht="16.899999999999999" customHeight="1">
      <c r="A33" s="36"/>
      <c r="B33" s="41"/>
      <c r="C33" s="285" t="s">
        <v>2156</v>
      </c>
      <c r="D33" s="285" t="s">
        <v>3370</v>
      </c>
      <c r="E33" s="19" t="s">
        <v>146</v>
      </c>
      <c r="F33" s="286">
        <v>15.52</v>
      </c>
      <c r="G33" s="36"/>
      <c r="H33" s="41"/>
    </row>
    <row r="34" spans="1:8" s="2" customFormat="1" ht="16.899999999999999" customHeight="1">
      <c r="A34" s="36"/>
      <c r="B34" s="41"/>
      <c r="C34" s="285" t="s">
        <v>2167</v>
      </c>
      <c r="D34" s="285" t="s">
        <v>3371</v>
      </c>
      <c r="E34" s="19" t="s">
        <v>146</v>
      </c>
      <c r="F34" s="286">
        <v>15.52</v>
      </c>
      <c r="G34" s="36"/>
      <c r="H34" s="41"/>
    </row>
    <row r="35" spans="1:8" s="2" customFormat="1" ht="16.899999999999999" customHeight="1">
      <c r="A35" s="36"/>
      <c r="B35" s="41"/>
      <c r="C35" s="285" t="s">
        <v>2176</v>
      </c>
      <c r="D35" s="285" t="s">
        <v>3372</v>
      </c>
      <c r="E35" s="19" t="s">
        <v>146</v>
      </c>
      <c r="F35" s="286">
        <v>15.52</v>
      </c>
      <c r="G35" s="36"/>
      <c r="H35" s="41"/>
    </row>
    <row r="36" spans="1:8" s="2" customFormat="1" ht="16.899999999999999" customHeight="1">
      <c r="A36" s="36"/>
      <c r="B36" s="41"/>
      <c r="C36" s="285" t="s">
        <v>2145</v>
      </c>
      <c r="D36" s="285" t="s">
        <v>2146</v>
      </c>
      <c r="E36" s="19" t="s">
        <v>150</v>
      </c>
      <c r="F36" s="286">
        <v>1.7070000000000001</v>
      </c>
      <c r="G36" s="36"/>
      <c r="H36" s="41"/>
    </row>
    <row r="37" spans="1:8" s="2" customFormat="1" ht="16.899999999999999" customHeight="1">
      <c r="A37" s="36"/>
      <c r="B37" s="41"/>
      <c r="C37" s="281" t="s">
        <v>148</v>
      </c>
      <c r="D37" s="282" t="s">
        <v>149</v>
      </c>
      <c r="E37" s="283" t="s">
        <v>150</v>
      </c>
      <c r="F37" s="284">
        <v>47.96</v>
      </c>
      <c r="G37" s="36"/>
      <c r="H37" s="41"/>
    </row>
    <row r="38" spans="1:8" s="2" customFormat="1" ht="16.899999999999999" customHeight="1">
      <c r="A38" s="36"/>
      <c r="B38" s="41"/>
      <c r="C38" s="285" t="s">
        <v>21</v>
      </c>
      <c r="D38" s="285" t="s">
        <v>2083</v>
      </c>
      <c r="E38" s="19" t="s">
        <v>21</v>
      </c>
      <c r="F38" s="286">
        <v>0</v>
      </c>
      <c r="G38" s="36"/>
      <c r="H38" s="41"/>
    </row>
    <row r="39" spans="1:8" s="2" customFormat="1" ht="16.899999999999999" customHeight="1">
      <c r="A39" s="36"/>
      <c r="B39" s="41"/>
      <c r="C39" s="285" t="s">
        <v>21</v>
      </c>
      <c r="D39" s="285" t="s">
        <v>2084</v>
      </c>
      <c r="E39" s="19" t="s">
        <v>21</v>
      </c>
      <c r="F39" s="286">
        <v>0</v>
      </c>
      <c r="G39" s="36"/>
      <c r="H39" s="41"/>
    </row>
    <row r="40" spans="1:8" s="2" customFormat="1" ht="16.899999999999999" customHeight="1">
      <c r="A40" s="36"/>
      <c r="B40" s="41"/>
      <c r="C40" s="285" t="s">
        <v>21</v>
      </c>
      <c r="D40" s="285" t="s">
        <v>2085</v>
      </c>
      <c r="E40" s="19" t="s">
        <v>21</v>
      </c>
      <c r="F40" s="286">
        <v>47.96</v>
      </c>
      <c r="G40" s="36"/>
      <c r="H40" s="41"/>
    </row>
    <row r="41" spans="1:8" s="2" customFormat="1" ht="16.899999999999999" customHeight="1">
      <c r="A41" s="36"/>
      <c r="B41" s="41"/>
      <c r="C41" s="285" t="s">
        <v>148</v>
      </c>
      <c r="D41" s="285" t="s">
        <v>226</v>
      </c>
      <c r="E41" s="19" t="s">
        <v>21</v>
      </c>
      <c r="F41" s="286">
        <v>47.96</v>
      </c>
      <c r="G41" s="36"/>
      <c r="H41" s="41"/>
    </row>
    <row r="42" spans="1:8" s="2" customFormat="1" ht="16.899999999999999" customHeight="1">
      <c r="A42" s="36"/>
      <c r="B42" s="41"/>
      <c r="C42" s="287" t="s">
        <v>3362</v>
      </c>
      <c r="D42" s="36"/>
      <c r="E42" s="36"/>
      <c r="F42" s="36"/>
      <c r="G42" s="36"/>
      <c r="H42" s="41"/>
    </row>
    <row r="43" spans="1:8" s="2" customFormat="1" ht="16.899999999999999" customHeight="1">
      <c r="A43" s="36"/>
      <c r="B43" s="41"/>
      <c r="C43" s="285" t="s">
        <v>2079</v>
      </c>
      <c r="D43" s="285" t="s">
        <v>3373</v>
      </c>
      <c r="E43" s="19" t="s">
        <v>150</v>
      </c>
      <c r="F43" s="286">
        <v>88.65</v>
      </c>
      <c r="G43" s="36"/>
      <c r="H43" s="41"/>
    </row>
    <row r="44" spans="1:8" s="2" customFormat="1" ht="16.899999999999999" customHeight="1">
      <c r="A44" s="36"/>
      <c r="B44" s="41"/>
      <c r="C44" s="285" t="s">
        <v>957</v>
      </c>
      <c r="D44" s="285" t="s">
        <v>3374</v>
      </c>
      <c r="E44" s="19" t="s">
        <v>306</v>
      </c>
      <c r="F44" s="286">
        <v>0.17799999999999999</v>
      </c>
      <c r="G44" s="36"/>
      <c r="H44" s="41"/>
    </row>
    <row r="45" spans="1:8" s="2" customFormat="1" ht="16.899999999999999" customHeight="1">
      <c r="A45" s="36"/>
      <c r="B45" s="41"/>
      <c r="C45" s="285" t="s">
        <v>964</v>
      </c>
      <c r="D45" s="285" t="s">
        <v>3375</v>
      </c>
      <c r="E45" s="19" t="s">
        <v>150</v>
      </c>
      <c r="F45" s="286">
        <v>108.34</v>
      </c>
      <c r="G45" s="36"/>
      <c r="H45" s="41"/>
    </row>
    <row r="46" spans="1:8" s="2" customFormat="1" ht="16.899999999999999" customHeight="1">
      <c r="A46" s="36"/>
      <c r="B46" s="41"/>
      <c r="C46" s="285" t="s">
        <v>980</v>
      </c>
      <c r="D46" s="285" t="s">
        <v>3376</v>
      </c>
      <c r="E46" s="19" t="s">
        <v>150</v>
      </c>
      <c r="F46" s="286">
        <v>103.39</v>
      </c>
      <c r="G46" s="36"/>
      <c r="H46" s="41"/>
    </row>
    <row r="47" spans="1:8" s="2" customFormat="1" ht="16.899999999999999" customHeight="1">
      <c r="A47" s="36"/>
      <c r="B47" s="41"/>
      <c r="C47" s="285" t="s">
        <v>984</v>
      </c>
      <c r="D47" s="285" t="s">
        <v>3377</v>
      </c>
      <c r="E47" s="19" t="s">
        <v>150</v>
      </c>
      <c r="F47" s="286">
        <v>304.89</v>
      </c>
      <c r="G47" s="36"/>
      <c r="H47" s="41"/>
    </row>
    <row r="48" spans="1:8" s="2" customFormat="1" ht="16.899999999999999" customHeight="1">
      <c r="A48" s="36"/>
      <c r="B48" s="41"/>
      <c r="C48" s="285" t="s">
        <v>1587</v>
      </c>
      <c r="D48" s="285" t="s">
        <v>3378</v>
      </c>
      <c r="E48" s="19" t="s">
        <v>150</v>
      </c>
      <c r="F48" s="286">
        <v>176.99</v>
      </c>
      <c r="G48" s="36"/>
      <c r="H48" s="41"/>
    </row>
    <row r="49" spans="1:8" s="2" customFormat="1" ht="16.899999999999999" customHeight="1">
      <c r="A49" s="36"/>
      <c r="B49" s="41"/>
      <c r="C49" s="285" t="s">
        <v>2032</v>
      </c>
      <c r="D49" s="285" t="s">
        <v>3379</v>
      </c>
      <c r="E49" s="19" t="s">
        <v>150</v>
      </c>
      <c r="F49" s="286">
        <v>265.95</v>
      </c>
      <c r="G49" s="36"/>
      <c r="H49" s="41"/>
    </row>
    <row r="50" spans="1:8" s="2" customFormat="1" ht="16.899999999999999" customHeight="1">
      <c r="A50" s="36"/>
      <c r="B50" s="41"/>
      <c r="C50" s="285" t="s">
        <v>2092</v>
      </c>
      <c r="D50" s="285" t="s">
        <v>3365</v>
      </c>
      <c r="E50" s="19" t="s">
        <v>150</v>
      </c>
      <c r="F50" s="286">
        <v>95.256</v>
      </c>
      <c r="G50" s="36"/>
      <c r="H50" s="41"/>
    </row>
    <row r="51" spans="1:8" s="2" customFormat="1" ht="16.899999999999999" customHeight="1">
      <c r="A51" s="36"/>
      <c r="B51" s="41"/>
      <c r="C51" s="285" t="s">
        <v>2101</v>
      </c>
      <c r="D51" s="285" t="s">
        <v>3367</v>
      </c>
      <c r="E51" s="19" t="s">
        <v>150</v>
      </c>
      <c r="F51" s="286">
        <v>95.256</v>
      </c>
      <c r="G51" s="36"/>
      <c r="H51" s="41"/>
    </row>
    <row r="52" spans="1:8" s="2" customFormat="1" ht="16.899999999999999" customHeight="1">
      <c r="A52" s="36"/>
      <c r="B52" s="41"/>
      <c r="C52" s="285" t="s">
        <v>1596</v>
      </c>
      <c r="D52" s="285" t="s">
        <v>1597</v>
      </c>
      <c r="E52" s="19" t="s">
        <v>150</v>
      </c>
      <c r="F52" s="286">
        <v>75.515000000000001</v>
      </c>
      <c r="G52" s="36"/>
      <c r="H52" s="41"/>
    </row>
    <row r="53" spans="1:8" s="2" customFormat="1" ht="16.899999999999999" customHeight="1">
      <c r="A53" s="36"/>
      <c r="B53" s="41"/>
      <c r="C53" s="285" t="s">
        <v>1601</v>
      </c>
      <c r="D53" s="285" t="s">
        <v>1602</v>
      </c>
      <c r="E53" s="19" t="s">
        <v>150</v>
      </c>
      <c r="F53" s="286">
        <v>74.415000000000006</v>
      </c>
      <c r="G53" s="36"/>
      <c r="H53" s="41"/>
    </row>
    <row r="54" spans="1:8" s="2" customFormat="1" ht="16.899999999999999" customHeight="1">
      <c r="A54" s="36"/>
      <c r="B54" s="41"/>
      <c r="C54" s="281" t="s">
        <v>153</v>
      </c>
      <c r="D54" s="282" t="s">
        <v>154</v>
      </c>
      <c r="E54" s="283" t="s">
        <v>150</v>
      </c>
      <c r="F54" s="284">
        <v>14.74</v>
      </c>
      <c r="G54" s="36"/>
      <c r="H54" s="41"/>
    </row>
    <row r="55" spans="1:8" s="2" customFormat="1" ht="16.899999999999999" customHeight="1">
      <c r="A55" s="36"/>
      <c r="B55" s="41"/>
      <c r="C55" s="285" t="s">
        <v>21</v>
      </c>
      <c r="D55" s="285" t="s">
        <v>2083</v>
      </c>
      <c r="E55" s="19" t="s">
        <v>21</v>
      </c>
      <c r="F55" s="286">
        <v>0</v>
      </c>
      <c r="G55" s="36"/>
      <c r="H55" s="41"/>
    </row>
    <row r="56" spans="1:8" s="2" customFormat="1" ht="16.899999999999999" customHeight="1">
      <c r="A56" s="36"/>
      <c r="B56" s="41"/>
      <c r="C56" s="285" t="s">
        <v>21</v>
      </c>
      <c r="D56" s="285" t="s">
        <v>2142</v>
      </c>
      <c r="E56" s="19" t="s">
        <v>21</v>
      </c>
      <c r="F56" s="286">
        <v>0</v>
      </c>
      <c r="G56" s="36"/>
      <c r="H56" s="41"/>
    </row>
    <row r="57" spans="1:8" s="2" customFormat="1" ht="16.899999999999999" customHeight="1">
      <c r="A57" s="36"/>
      <c r="B57" s="41"/>
      <c r="C57" s="285" t="s">
        <v>21</v>
      </c>
      <c r="D57" s="285" t="s">
        <v>2143</v>
      </c>
      <c r="E57" s="19" t="s">
        <v>21</v>
      </c>
      <c r="F57" s="286">
        <v>14.74</v>
      </c>
      <c r="G57" s="36"/>
      <c r="H57" s="41"/>
    </row>
    <row r="58" spans="1:8" s="2" customFormat="1" ht="16.899999999999999" customHeight="1">
      <c r="A58" s="36"/>
      <c r="B58" s="41"/>
      <c r="C58" s="285" t="s">
        <v>153</v>
      </c>
      <c r="D58" s="285" t="s">
        <v>226</v>
      </c>
      <c r="E58" s="19" t="s">
        <v>21</v>
      </c>
      <c r="F58" s="286">
        <v>14.74</v>
      </c>
      <c r="G58" s="36"/>
      <c r="H58" s="41"/>
    </row>
    <row r="59" spans="1:8" s="2" customFormat="1" ht="16.899999999999999" customHeight="1">
      <c r="A59" s="36"/>
      <c r="B59" s="41"/>
      <c r="C59" s="287" t="s">
        <v>3362</v>
      </c>
      <c r="D59" s="36"/>
      <c r="E59" s="36"/>
      <c r="F59" s="36"/>
      <c r="G59" s="36"/>
      <c r="H59" s="41"/>
    </row>
    <row r="60" spans="1:8" s="2" customFormat="1" ht="16.899999999999999" customHeight="1">
      <c r="A60" s="36"/>
      <c r="B60" s="41"/>
      <c r="C60" s="285" t="s">
        <v>2139</v>
      </c>
      <c r="D60" s="285" t="s">
        <v>3380</v>
      </c>
      <c r="E60" s="19" t="s">
        <v>150</v>
      </c>
      <c r="F60" s="286">
        <v>14.74</v>
      </c>
      <c r="G60" s="36"/>
      <c r="H60" s="41"/>
    </row>
    <row r="61" spans="1:8" s="2" customFormat="1" ht="16.899999999999999" customHeight="1">
      <c r="A61" s="36"/>
      <c r="B61" s="41"/>
      <c r="C61" s="285" t="s">
        <v>957</v>
      </c>
      <c r="D61" s="285" t="s">
        <v>3374</v>
      </c>
      <c r="E61" s="19" t="s">
        <v>306</v>
      </c>
      <c r="F61" s="286">
        <v>0.17799999999999999</v>
      </c>
      <c r="G61" s="36"/>
      <c r="H61" s="41"/>
    </row>
    <row r="62" spans="1:8" s="2" customFormat="1" ht="16.899999999999999" customHeight="1">
      <c r="A62" s="36"/>
      <c r="B62" s="41"/>
      <c r="C62" s="285" t="s">
        <v>964</v>
      </c>
      <c r="D62" s="285" t="s">
        <v>3375</v>
      </c>
      <c r="E62" s="19" t="s">
        <v>150</v>
      </c>
      <c r="F62" s="286">
        <v>108.34</v>
      </c>
      <c r="G62" s="36"/>
      <c r="H62" s="41"/>
    </row>
    <row r="63" spans="1:8" s="2" customFormat="1" ht="16.899999999999999" customHeight="1">
      <c r="A63" s="36"/>
      <c r="B63" s="41"/>
      <c r="C63" s="285" t="s">
        <v>980</v>
      </c>
      <c r="D63" s="285" t="s">
        <v>3376</v>
      </c>
      <c r="E63" s="19" t="s">
        <v>150</v>
      </c>
      <c r="F63" s="286">
        <v>103.39</v>
      </c>
      <c r="G63" s="36"/>
      <c r="H63" s="41"/>
    </row>
    <row r="64" spans="1:8" s="2" customFormat="1" ht="16.899999999999999" customHeight="1">
      <c r="A64" s="36"/>
      <c r="B64" s="41"/>
      <c r="C64" s="285" t="s">
        <v>984</v>
      </c>
      <c r="D64" s="285" t="s">
        <v>3377</v>
      </c>
      <c r="E64" s="19" t="s">
        <v>150</v>
      </c>
      <c r="F64" s="286">
        <v>304.89</v>
      </c>
      <c r="G64" s="36"/>
      <c r="H64" s="41"/>
    </row>
    <row r="65" spans="1:8" s="2" customFormat="1" ht="16.899999999999999" customHeight="1">
      <c r="A65" s="36"/>
      <c r="B65" s="41"/>
      <c r="C65" s="285" t="s">
        <v>1587</v>
      </c>
      <c r="D65" s="285" t="s">
        <v>3378</v>
      </c>
      <c r="E65" s="19" t="s">
        <v>150</v>
      </c>
      <c r="F65" s="286">
        <v>176.99</v>
      </c>
      <c r="G65" s="36"/>
      <c r="H65" s="41"/>
    </row>
    <row r="66" spans="1:8" s="2" customFormat="1" ht="16.899999999999999" customHeight="1">
      <c r="A66" s="36"/>
      <c r="B66" s="41"/>
      <c r="C66" s="285" t="s">
        <v>2121</v>
      </c>
      <c r="D66" s="285" t="s">
        <v>3381</v>
      </c>
      <c r="E66" s="19" t="s">
        <v>150</v>
      </c>
      <c r="F66" s="286">
        <v>14.74</v>
      </c>
      <c r="G66" s="36"/>
      <c r="H66" s="41"/>
    </row>
    <row r="67" spans="1:8" s="2" customFormat="1" ht="16.899999999999999" customHeight="1">
      <c r="A67" s="36"/>
      <c r="B67" s="41"/>
      <c r="C67" s="285" t="s">
        <v>2126</v>
      </c>
      <c r="D67" s="285" t="s">
        <v>3382</v>
      </c>
      <c r="E67" s="19" t="s">
        <v>150</v>
      </c>
      <c r="F67" s="286">
        <v>44.22</v>
      </c>
      <c r="G67" s="36"/>
      <c r="H67" s="41"/>
    </row>
    <row r="68" spans="1:8" s="2" customFormat="1" ht="16.899999999999999" customHeight="1">
      <c r="A68" s="36"/>
      <c r="B68" s="41"/>
      <c r="C68" s="285" t="s">
        <v>2131</v>
      </c>
      <c r="D68" s="285" t="s">
        <v>3383</v>
      </c>
      <c r="E68" s="19" t="s">
        <v>150</v>
      </c>
      <c r="F68" s="286">
        <v>14.74</v>
      </c>
      <c r="G68" s="36"/>
      <c r="H68" s="41"/>
    </row>
    <row r="69" spans="1:8" s="2" customFormat="1" ht="16.899999999999999" customHeight="1">
      <c r="A69" s="36"/>
      <c r="B69" s="41"/>
      <c r="C69" s="285" t="s">
        <v>2135</v>
      </c>
      <c r="D69" s="285" t="s">
        <v>3384</v>
      </c>
      <c r="E69" s="19" t="s">
        <v>150</v>
      </c>
      <c r="F69" s="286">
        <v>14.74</v>
      </c>
      <c r="G69" s="36"/>
      <c r="H69" s="41"/>
    </row>
    <row r="70" spans="1:8" s="2" customFormat="1" ht="16.899999999999999" customHeight="1">
      <c r="A70" s="36"/>
      <c r="B70" s="41"/>
      <c r="C70" s="285" t="s">
        <v>2151</v>
      </c>
      <c r="D70" s="285" t="s">
        <v>3385</v>
      </c>
      <c r="E70" s="19" t="s">
        <v>146</v>
      </c>
      <c r="F70" s="286">
        <v>11.055</v>
      </c>
      <c r="G70" s="36"/>
      <c r="H70" s="41"/>
    </row>
    <row r="71" spans="1:8" s="2" customFormat="1" ht="16.899999999999999" customHeight="1">
      <c r="A71" s="36"/>
      <c r="B71" s="41"/>
      <c r="C71" s="285" t="s">
        <v>2181</v>
      </c>
      <c r="D71" s="285" t="s">
        <v>3386</v>
      </c>
      <c r="E71" s="19" t="s">
        <v>150</v>
      </c>
      <c r="F71" s="286">
        <v>14.74</v>
      </c>
      <c r="G71" s="36"/>
      <c r="H71" s="41"/>
    </row>
    <row r="72" spans="1:8" s="2" customFormat="1" ht="16.899999999999999" customHeight="1">
      <c r="A72" s="36"/>
      <c r="B72" s="41"/>
      <c r="C72" s="285" t="s">
        <v>2196</v>
      </c>
      <c r="D72" s="285" t="s">
        <v>3387</v>
      </c>
      <c r="E72" s="19" t="s">
        <v>150</v>
      </c>
      <c r="F72" s="286">
        <v>55.43</v>
      </c>
      <c r="G72" s="36"/>
      <c r="H72" s="41"/>
    </row>
    <row r="73" spans="1:8" s="2" customFormat="1" ht="16.899999999999999" customHeight="1">
      <c r="A73" s="36"/>
      <c r="B73" s="41"/>
      <c r="C73" s="285" t="s">
        <v>1596</v>
      </c>
      <c r="D73" s="285" t="s">
        <v>1597</v>
      </c>
      <c r="E73" s="19" t="s">
        <v>150</v>
      </c>
      <c r="F73" s="286">
        <v>75.515000000000001</v>
      </c>
      <c r="G73" s="36"/>
      <c r="H73" s="41"/>
    </row>
    <row r="74" spans="1:8" s="2" customFormat="1" ht="16.899999999999999" customHeight="1">
      <c r="A74" s="36"/>
      <c r="B74" s="41"/>
      <c r="C74" s="285" t="s">
        <v>1601</v>
      </c>
      <c r="D74" s="285" t="s">
        <v>1602</v>
      </c>
      <c r="E74" s="19" t="s">
        <v>150</v>
      </c>
      <c r="F74" s="286">
        <v>74.415000000000006</v>
      </c>
      <c r="G74" s="36"/>
      <c r="H74" s="41"/>
    </row>
    <row r="75" spans="1:8" s="2" customFormat="1" ht="16.899999999999999" customHeight="1">
      <c r="A75" s="36"/>
      <c r="B75" s="41"/>
      <c r="C75" s="281" t="s">
        <v>156</v>
      </c>
      <c r="D75" s="282" t="s">
        <v>157</v>
      </c>
      <c r="E75" s="283" t="s">
        <v>150</v>
      </c>
      <c r="F75" s="284">
        <v>40.69</v>
      </c>
      <c r="G75" s="36"/>
      <c r="H75" s="41"/>
    </row>
    <row r="76" spans="1:8" s="2" customFormat="1" ht="16.899999999999999" customHeight="1">
      <c r="A76" s="36"/>
      <c r="B76" s="41"/>
      <c r="C76" s="285" t="s">
        <v>21</v>
      </c>
      <c r="D76" s="285" t="s">
        <v>2086</v>
      </c>
      <c r="E76" s="19" t="s">
        <v>21</v>
      </c>
      <c r="F76" s="286">
        <v>0</v>
      </c>
      <c r="G76" s="36"/>
      <c r="H76" s="41"/>
    </row>
    <row r="77" spans="1:8" s="2" customFormat="1" ht="16.899999999999999" customHeight="1">
      <c r="A77" s="36"/>
      <c r="B77" s="41"/>
      <c r="C77" s="285" t="s">
        <v>21</v>
      </c>
      <c r="D77" s="285" t="s">
        <v>1789</v>
      </c>
      <c r="E77" s="19" t="s">
        <v>21</v>
      </c>
      <c r="F77" s="286">
        <v>13.25</v>
      </c>
      <c r="G77" s="36"/>
      <c r="H77" s="41"/>
    </row>
    <row r="78" spans="1:8" s="2" customFormat="1" ht="16.899999999999999" customHeight="1">
      <c r="A78" s="36"/>
      <c r="B78" s="41"/>
      <c r="C78" s="285" t="s">
        <v>21</v>
      </c>
      <c r="D78" s="285" t="s">
        <v>2087</v>
      </c>
      <c r="E78" s="19" t="s">
        <v>21</v>
      </c>
      <c r="F78" s="286">
        <v>13.25</v>
      </c>
      <c r="G78" s="36"/>
      <c r="H78" s="41"/>
    </row>
    <row r="79" spans="1:8" s="2" customFormat="1" ht="16.899999999999999" customHeight="1">
      <c r="A79" s="36"/>
      <c r="B79" s="41"/>
      <c r="C79" s="285" t="s">
        <v>21</v>
      </c>
      <c r="D79" s="285" t="s">
        <v>1791</v>
      </c>
      <c r="E79" s="19" t="s">
        <v>21</v>
      </c>
      <c r="F79" s="286">
        <v>14.19</v>
      </c>
      <c r="G79" s="36"/>
      <c r="H79" s="41"/>
    </row>
    <row r="80" spans="1:8" s="2" customFormat="1" ht="16.899999999999999" customHeight="1">
      <c r="A80" s="36"/>
      <c r="B80" s="41"/>
      <c r="C80" s="285" t="s">
        <v>156</v>
      </c>
      <c r="D80" s="285" t="s">
        <v>226</v>
      </c>
      <c r="E80" s="19" t="s">
        <v>21</v>
      </c>
      <c r="F80" s="286">
        <v>40.69</v>
      </c>
      <c r="G80" s="36"/>
      <c r="H80" s="41"/>
    </row>
    <row r="81" spans="1:8" s="2" customFormat="1" ht="16.899999999999999" customHeight="1">
      <c r="A81" s="36"/>
      <c r="B81" s="41"/>
      <c r="C81" s="287" t="s">
        <v>3362</v>
      </c>
      <c r="D81" s="36"/>
      <c r="E81" s="36"/>
      <c r="F81" s="36"/>
      <c r="G81" s="36"/>
      <c r="H81" s="41"/>
    </row>
    <row r="82" spans="1:8" s="2" customFormat="1" ht="16.899999999999999" customHeight="1">
      <c r="A82" s="36"/>
      <c r="B82" s="41"/>
      <c r="C82" s="285" t="s">
        <v>2079</v>
      </c>
      <c r="D82" s="285" t="s">
        <v>3373</v>
      </c>
      <c r="E82" s="19" t="s">
        <v>150</v>
      </c>
      <c r="F82" s="286">
        <v>88.65</v>
      </c>
      <c r="G82" s="36"/>
      <c r="H82" s="41"/>
    </row>
    <row r="83" spans="1:8" s="2" customFormat="1" ht="16.899999999999999" customHeight="1">
      <c r="A83" s="36"/>
      <c r="B83" s="41"/>
      <c r="C83" s="285" t="s">
        <v>957</v>
      </c>
      <c r="D83" s="285" t="s">
        <v>3374</v>
      </c>
      <c r="E83" s="19" t="s">
        <v>306</v>
      </c>
      <c r="F83" s="286">
        <v>0.17799999999999999</v>
      </c>
      <c r="G83" s="36"/>
      <c r="H83" s="41"/>
    </row>
    <row r="84" spans="1:8" s="2" customFormat="1" ht="16.899999999999999" customHeight="1">
      <c r="A84" s="36"/>
      <c r="B84" s="41"/>
      <c r="C84" s="285" t="s">
        <v>964</v>
      </c>
      <c r="D84" s="285" t="s">
        <v>3375</v>
      </c>
      <c r="E84" s="19" t="s">
        <v>150</v>
      </c>
      <c r="F84" s="286">
        <v>108.34</v>
      </c>
      <c r="G84" s="36"/>
      <c r="H84" s="41"/>
    </row>
    <row r="85" spans="1:8" s="2" customFormat="1" ht="16.899999999999999" customHeight="1">
      <c r="A85" s="36"/>
      <c r="B85" s="41"/>
      <c r="C85" s="285" t="s">
        <v>970</v>
      </c>
      <c r="D85" s="285" t="s">
        <v>3388</v>
      </c>
      <c r="E85" s="19" t="s">
        <v>150</v>
      </c>
      <c r="F85" s="286">
        <v>40.69</v>
      </c>
      <c r="G85" s="36"/>
      <c r="H85" s="41"/>
    </row>
    <row r="86" spans="1:8" s="2" customFormat="1" ht="16.899999999999999" customHeight="1">
      <c r="A86" s="36"/>
      <c r="B86" s="41"/>
      <c r="C86" s="285" t="s">
        <v>980</v>
      </c>
      <c r="D86" s="285" t="s">
        <v>3376</v>
      </c>
      <c r="E86" s="19" t="s">
        <v>150</v>
      </c>
      <c r="F86" s="286">
        <v>103.39</v>
      </c>
      <c r="G86" s="36"/>
      <c r="H86" s="41"/>
    </row>
    <row r="87" spans="1:8" s="2" customFormat="1" ht="16.899999999999999" customHeight="1">
      <c r="A87" s="36"/>
      <c r="B87" s="41"/>
      <c r="C87" s="285" t="s">
        <v>984</v>
      </c>
      <c r="D87" s="285" t="s">
        <v>3377</v>
      </c>
      <c r="E87" s="19" t="s">
        <v>150</v>
      </c>
      <c r="F87" s="286">
        <v>304.89</v>
      </c>
      <c r="G87" s="36"/>
      <c r="H87" s="41"/>
    </row>
    <row r="88" spans="1:8" s="2" customFormat="1" ht="16.899999999999999" customHeight="1">
      <c r="A88" s="36"/>
      <c r="B88" s="41"/>
      <c r="C88" s="285" t="s">
        <v>1587</v>
      </c>
      <c r="D88" s="285" t="s">
        <v>3378</v>
      </c>
      <c r="E88" s="19" t="s">
        <v>150</v>
      </c>
      <c r="F88" s="286">
        <v>176.99</v>
      </c>
      <c r="G88" s="36"/>
      <c r="H88" s="41"/>
    </row>
    <row r="89" spans="1:8" s="2" customFormat="1" ht="16.899999999999999" customHeight="1">
      <c r="A89" s="36"/>
      <c r="B89" s="41"/>
      <c r="C89" s="285" t="s">
        <v>2032</v>
      </c>
      <c r="D89" s="285" t="s">
        <v>3379</v>
      </c>
      <c r="E89" s="19" t="s">
        <v>150</v>
      </c>
      <c r="F89" s="286">
        <v>265.95</v>
      </c>
      <c r="G89" s="36"/>
      <c r="H89" s="41"/>
    </row>
    <row r="90" spans="1:8" s="2" customFormat="1" ht="16.899999999999999" customHeight="1">
      <c r="A90" s="36"/>
      <c r="B90" s="41"/>
      <c r="C90" s="285" t="s">
        <v>2038</v>
      </c>
      <c r="D90" s="285" t="s">
        <v>3389</v>
      </c>
      <c r="E90" s="19" t="s">
        <v>150</v>
      </c>
      <c r="F90" s="286">
        <v>40.69</v>
      </c>
      <c r="G90" s="36"/>
      <c r="H90" s="41"/>
    </row>
    <row r="91" spans="1:8" s="2" customFormat="1" ht="16.899999999999999" customHeight="1">
      <c r="A91" s="36"/>
      <c r="B91" s="41"/>
      <c r="C91" s="285" t="s">
        <v>2092</v>
      </c>
      <c r="D91" s="285" t="s">
        <v>3365</v>
      </c>
      <c r="E91" s="19" t="s">
        <v>150</v>
      </c>
      <c r="F91" s="286">
        <v>95.256</v>
      </c>
      <c r="G91" s="36"/>
      <c r="H91" s="41"/>
    </row>
    <row r="92" spans="1:8" s="2" customFormat="1" ht="16.899999999999999" customHeight="1">
      <c r="A92" s="36"/>
      <c r="B92" s="41"/>
      <c r="C92" s="285" t="s">
        <v>2101</v>
      </c>
      <c r="D92" s="285" t="s">
        <v>3367</v>
      </c>
      <c r="E92" s="19" t="s">
        <v>150</v>
      </c>
      <c r="F92" s="286">
        <v>95.256</v>
      </c>
      <c r="G92" s="36"/>
      <c r="H92" s="41"/>
    </row>
    <row r="93" spans="1:8" s="2" customFormat="1" ht="16.899999999999999" customHeight="1">
      <c r="A93" s="36"/>
      <c r="B93" s="41"/>
      <c r="C93" s="285" t="s">
        <v>2196</v>
      </c>
      <c r="D93" s="285" t="s">
        <v>3387</v>
      </c>
      <c r="E93" s="19" t="s">
        <v>150</v>
      </c>
      <c r="F93" s="286">
        <v>55.43</v>
      </c>
      <c r="G93" s="36"/>
      <c r="H93" s="41"/>
    </row>
    <row r="94" spans="1:8" s="2" customFormat="1" ht="16.899999999999999" customHeight="1">
      <c r="A94" s="36"/>
      <c r="B94" s="41"/>
      <c r="C94" s="285" t="s">
        <v>1606</v>
      </c>
      <c r="D94" s="285" t="s">
        <v>1607</v>
      </c>
      <c r="E94" s="19" t="s">
        <v>217</v>
      </c>
      <c r="F94" s="286">
        <v>2.137</v>
      </c>
      <c r="G94" s="36"/>
      <c r="H94" s="41"/>
    </row>
    <row r="95" spans="1:8" s="2" customFormat="1" ht="7.35" customHeight="1">
      <c r="A95" s="36"/>
      <c r="B95" s="143"/>
      <c r="C95" s="144"/>
      <c r="D95" s="144"/>
      <c r="E95" s="144"/>
      <c r="F95" s="144"/>
      <c r="G95" s="144"/>
      <c r="H95" s="41"/>
    </row>
    <row r="96" spans="1:8" s="2" customFormat="1" ht="11.25">
      <c r="A96" s="36"/>
      <c r="B96" s="36"/>
      <c r="C96" s="36"/>
      <c r="D96" s="36"/>
      <c r="E96" s="36"/>
      <c r="F96" s="36"/>
      <c r="G96" s="36"/>
      <c r="H96" s="36"/>
    </row>
  </sheetData>
  <sheetProtection algorithmName="SHA-512" hashValue="mgSV5gSAFTYhZ2AFkkWWqTJK/fRxTWNd+apEVM+VDZcJcjXngwXyaJWzxbkSvq6c9gaB38lZJ3LsInQ/H/qfZA==" saltValue="meNq/PnANf6pIxIZrGUeH9pORH2mbJYhi+78an1Y4c2qBhvwwxrh1MqBIxIXuFU4oj0WQ065NbP5PaPD2KfjJ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1:K218"/>
  <sheetViews>
    <sheetView showGridLines="0" zoomScale="110" zoomScaleNormal="110" workbookViewId="0"/>
  </sheetViews>
  <sheetFormatPr defaultRowHeight="1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5" t="s">
        <v>3390</v>
      </c>
      <c r="D3" s="425"/>
      <c r="E3" s="425"/>
      <c r="F3" s="425"/>
      <c r="G3" s="425"/>
      <c r="H3" s="425"/>
      <c r="I3" s="425"/>
      <c r="J3" s="425"/>
      <c r="K3" s="293"/>
    </row>
    <row r="4" spans="2:11" s="1" customFormat="1" ht="25.5" customHeight="1">
      <c r="B4" s="294"/>
      <c r="C4" s="430" t="s">
        <v>3391</v>
      </c>
      <c r="D4" s="430"/>
      <c r="E4" s="430"/>
      <c r="F4" s="430"/>
      <c r="G4" s="430"/>
      <c r="H4" s="430"/>
      <c r="I4" s="430"/>
      <c r="J4" s="430"/>
      <c r="K4" s="295"/>
    </row>
    <row r="5" spans="2:11" s="1" customFormat="1" ht="5.25" customHeight="1">
      <c r="B5" s="294"/>
      <c r="C5" s="296"/>
      <c r="D5" s="296"/>
      <c r="E5" s="296"/>
      <c r="F5" s="296"/>
      <c r="G5" s="296"/>
      <c r="H5" s="296"/>
      <c r="I5" s="296"/>
      <c r="J5" s="296"/>
      <c r="K5" s="295"/>
    </row>
    <row r="6" spans="2:11" s="1" customFormat="1" ht="15" customHeight="1">
      <c r="B6" s="294"/>
      <c r="C6" s="429" t="s">
        <v>3392</v>
      </c>
      <c r="D6" s="429"/>
      <c r="E6" s="429"/>
      <c r="F6" s="429"/>
      <c r="G6" s="429"/>
      <c r="H6" s="429"/>
      <c r="I6" s="429"/>
      <c r="J6" s="429"/>
      <c r="K6" s="295"/>
    </row>
    <row r="7" spans="2:11" s="1" customFormat="1" ht="15" customHeight="1">
      <c r="B7" s="298"/>
      <c r="C7" s="429" t="s">
        <v>3393</v>
      </c>
      <c r="D7" s="429"/>
      <c r="E7" s="429"/>
      <c r="F7" s="429"/>
      <c r="G7" s="429"/>
      <c r="H7" s="429"/>
      <c r="I7" s="429"/>
      <c r="J7" s="429"/>
      <c r="K7" s="295"/>
    </row>
    <row r="8" spans="2:11" s="1" customFormat="1" ht="12.75" customHeight="1">
      <c r="B8" s="298"/>
      <c r="C8" s="297"/>
      <c r="D8" s="297"/>
      <c r="E8" s="297"/>
      <c r="F8" s="297"/>
      <c r="G8" s="297"/>
      <c r="H8" s="297"/>
      <c r="I8" s="297"/>
      <c r="J8" s="297"/>
      <c r="K8" s="295"/>
    </row>
    <row r="9" spans="2:11" s="1" customFormat="1" ht="15" customHeight="1">
      <c r="B9" s="298"/>
      <c r="C9" s="429" t="s">
        <v>3394</v>
      </c>
      <c r="D9" s="429"/>
      <c r="E9" s="429"/>
      <c r="F9" s="429"/>
      <c r="G9" s="429"/>
      <c r="H9" s="429"/>
      <c r="I9" s="429"/>
      <c r="J9" s="429"/>
      <c r="K9" s="295"/>
    </row>
    <row r="10" spans="2:11" s="1" customFormat="1" ht="15" customHeight="1">
      <c r="B10" s="298"/>
      <c r="C10" s="297"/>
      <c r="D10" s="429" t="s">
        <v>3395</v>
      </c>
      <c r="E10" s="429"/>
      <c r="F10" s="429"/>
      <c r="G10" s="429"/>
      <c r="H10" s="429"/>
      <c r="I10" s="429"/>
      <c r="J10" s="429"/>
      <c r="K10" s="295"/>
    </row>
    <row r="11" spans="2:11" s="1" customFormat="1" ht="15" customHeight="1">
      <c r="B11" s="298"/>
      <c r="C11" s="299"/>
      <c r="D11" s="429" t="s">
        <v>3396</v>
      </c>
      <c r="E11" s="429"/>
      <c r="F11" s="429"/>
      <c r="G11" s="429"/>
      <c r="H11" s="429"/>
      <c r="I11" s="429"/>
      <c r="J11" s="429"/>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3397</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9" t="s">
        <v>3398</v>
      </c>
      <c r="E15" s="429"/>
      <c r="F15" s="429"/>
      <c r="G15" s="429"/>
      <c r="H15" s="429"/>
      <c r="I15" s="429"/>
      <c r="J15" s="429"/>
      <c r="K15" s="295"/>
    </row>
    <row r="16" spans="2:11" s="1" customFormat="1" ht="15" customHeight="1">
      <c r="B16" s="298"/>
      <c r="C16" s="299"/>
      <c r="D16" s="429" t="s">
        <v>3399</v>
      </c>
      <c r="E16" s="429"/>
      <c r="F16" s="429"/>
      <c r="G16" s="429"/>
      <c r="H16" s="429"/>
      <c r="I16" s="429"/>
      <c r="J16" s="429"/>
      <c r="K16" s="295"/>
    </row>
    <row r="17" spans="2:11" s="1" customFormat="1" ht="15" customHeight="1">
      <c r="B17" s="298"/>
      <c r="C17" s="299"/>
      <c r="D17" s="429" t="s">
        <v>3400</v>
      </c>
      <c r="E17" s="429"/>
      <c r="F17" s="429"/>
      <c r="G17" s="429"/>
      <c r="H17" s="429"/>
      <c r="I17" s="429"/>
      <c r="J17" s="429"/>
      <c r="K17" s="295"/>
    </row>
    <row r="18" spans="2:11" s="1" customFormat="1" ht="15" customHeight="1">
      <c r="B18" s="298"/>
      <c r="C18" s="299"/>
      <c r="D18" s="299"/>
      <c r="E18" s="301" t="s">
        <v>78</v>
      </c>
      <c r="F18" s="429" t="s">
        <v>3401</v>
      </c>
      <c r="G18" s="429"/>
      <c r="H18" s="429"/>
      <c r="I18" s="429"/>
      <c r="J18" s="429"/>
      <c r="K18" s="295"/>
    </row>
    <row r="19" spans="2:11" s="1" customFormat="1" ht="15" customHeight="1">
      <c r="B19" s="298"/>
      <c r="C19" s="299"/>
      <c r="D19" s="299"/>
      <c r="E19" s="301" t="s">
        <v>3402</v>
      </c>
      <c r="F19" s="429" t="s">
        <v>3403</v>
      </c>
      <c r="G19" s="429"/>
      <c r="H19" s="429"/>
      <c r="I19" s="429"/>
      <c r="J19" s="429"/>
      <c r="K19" s="295"/>
    </row>
    <row r="20" spans="2:11" s="1" customFormat="1" ht="15" customHeight="1">
      <c r="B20" s="298"/>
      <c r="C20" s="299"/>
      <c r="D20" s="299"/>
      <c r="E20" s="301" t="s">
        <v>3404</v>
      </c>
      <c r="F20" s="429" t="s">
        <v>3405</v>
      </c>
      <c r="G20" s="429"/>
      <c r="H20" s="429"/>
      <c r="I20" s="429"/>
      <c r="J20" s="429"/>
      <c r="K20" s="295"/>
    </row>
    <row r="21" spans="2:11" s="1" customFormat="1" ht="15" customHeight="1">
      <c r="B21" s="298"/>
      <c r="C21" s="299"/>
      <c r="D21" s="299"/>
      <c r="E21" s="301" t="s">
        <v>3406</v>
      </c>
      <c r="F21" s="429" t="s">
        <v>142</v>
      </c>
      <c r="G21" s="429"/>
      <c r="H21" s="429"/>
      <c r="I21" s="429"/>
      <c r="J21" s="429"/>
      <c r="K21" s="295"/>
    </row>
    <row r="22" spans="2:11" s="1" customFormat="1" ht="15" customHeight="1">
      <c r="B22" s="298"/>
      <c r="C22" s="299"/>
      <c r="D22" s="299"/>
      <c r="E22" s="301" t="s">
        <v>3407</v>
      </c>
      <c r="F22" s="429" t="s">
        <v>2611</v>
      </c>
      <c r="G22" s="429"/>
      <c r="H22" s="429"/>
      <c r="I22" s="429"/>
      <c r="J22" s="429"/>
      <c r="K22" s="295"/>
    </row>
    <row r="23" spans="2:11" s="1" customFormat="1" ht="15" customHeight="1">
      <c r="B23" s="298"/>
      <c r="C23" s="299"/>
      <c r="D23" s="299"/>
      <c r="E23" s="301" t="s">
        <v>84</v>
      </c>
      <c r="F23" s="429" t="s">
        <v>3408</v>
      </c>
      <c r="G23" s="429"/>
      <c r="H23" s="429"/>
      <c r="I23" s="429"/>
      <c r="J23" s="429"/>
      <c r="K23" s="295"/>
    </row>
    <row r="24" spans="2:11" s="1" customFormat="1" ht="12.75" customHeight="1">
      <c r="B24" s="298"/>
      <c r="C24" s="299"/>
      <c r="D24" s="299"/>
      <c r="E24" s="299"/>
      <c r="F24" s="299"/>
      <c r="G24" s="299"/>
      <c r="H24" s="299"/>
      <c r="I24" s="299"/>
      <c r="J24" s="299"/>
      <c r="K24" s="295"/>
    </row>
    <row r="25" spans="2:11" s="1" customFormat="1" ht="15" customHeight="1">
      <c r="B25" s="298"/>
      <c r="C25" s="429" t="s">
        <v>3409</v>
      </c>
      <c r="D25" s="429"/>
      <c r="E25" s="429"/>
      <c r="F25" s="429"/>
      <c r="G25" s="429"/>
      <c r="H25" s="429"/>
      <c r="I25" s="429"/>
      <c r="J25" s="429"/>
      <c r="K25" s="295"/>
    </row>
    <row r="26" spans="2:11" s="1" customFormat="1" ht="15" customHeight="1">
      <c r="B26" s="298"/>
      <c r="C26" s="429" t="s">
        <v>3410</v>
      </c>
      <c r="D26" s="429"/>
      <c r="E26" s="429"/>
      <c r="F26" s="429"/>
      <c r="G26" s="429"/>
      <c r="H26" s="429"/>
      <c r="I26" s="429"/>
      <c r="J26" s="429"/>
      <c r="K26" s="295"/>
    </row>
    <row r="27" spans="2:11" s="1" customFormat="1" ht="15" customHeight="1">
      <c r="B27" s="298"/>
      <c r="C27" s="297"/>
      <c r="D27" s="429" t="s">
        <v>3411</v>
      </c>
      <c r="E27" s="429"/>
      <c r="F27" s="429"/>
      <c r="G27" s="429"/>
      <c r="H27" s="429"/>
      <c r="I27" s="429"/>
      <c r="J27" s="429"/>
      <c r="K27" s="295"/>
    </row>
    <row r="28" spans="2:11" s="1" customFormat="1" ht="15" customHeight="1">
      <c r="B28" s="298"/>
      <c r="C28" s="299"/>
      <c r="D28" s="429" t="s">
        <v>3412</v>
      </c>
      <c r="E28" s="429"/>
      <c r="F28" s="429"/>
      <c r="G28" s="429"/>
      <c r="H28" s="429"/>
      <c r="I28" s="429"/>
      <c r="J28" s="429"/>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9" t="s">
        <v>3413</v>
      </c>
      <c r="E30" s="429"/>
      <c r="F30" s="429"/>
      <c r="G30" s="429"/>
      <c r="H30" s="429"/>
      <c r="I30" s="429"/>
      <c r="J30" s="429"/>
      <c r="K30" s="295"/>
    </row>
    <row r="31" spans="2:11" s="1" customFormat="1" ht="15" customHeight="1">
      <c r="B31" s="298"/>
      <c r="C31" s="299"/>
      <c r="D31" s="429" t="s">
        <v>3414</v>
      </c>
      <c r="E31" s="429"/>
      <c r="F31" s="429"/>
      <c r="G31" s="429"/>
      <c r="H31" s="429"/>
      <c r="I31" s="429"/>
      <c r="J31" s="429"/>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9" t="s">
        <v>3415</v>
      </c>
      <c r="E33" s="429"/>
      <c r="F33" s="429"/>
      <c r="G33" s="429"/>
      <c r="H33" s="429"/>
      <c r="I33" s="429"/>
      <c r="J33" s="429"/>
      <c r="K33" s="295"/>
    </row>
    <row r="34" spans="2:11" s="1" customFormat="1" ht="15" customHeight="1">
      <c r="B34" s="298"/>
      <c r="C34" s="299"/>
      <c r="D34" s="429" t="s">
        <v>3416</v>
      </c>
      <c r="E34" s="429"/>
      <c r="F34" s="429"/>
      <c r="G34" s="429"/>
      <c r="H34" s="429"/>
      <c r="I34" s="429"/>
      <c r="J34" s="429"/>
      <c r="K34" s="295"/>
    </row>
    <row r="35" spans="2:11" s="1" customFormat="1" ht="15" customHeight="1">
      <c r="B35" s="298"/>
      <c r="C35" s="299"/>
      <c r="D35" s="429" t="s">
        <v>3417</v>
      </c>
      <c r="E35" s="429"/>
      <c r="F35" s="429"/>
      <c r="G35" s="429"/>
      <c r="H35" s="429"/>
      <c r="I35" s="429"/>
      <c r="J35" s="429"/>
      <c r="K35" s="295"/>
    </row>
    <row r="36" spans="2:11" s="1" customFormat="1" ht="15" customHeight="1">
      <c r="B36" s="298"/>
      <c r="C36" s="299"/>
      <c r="D36" s="297"/>
      <c r="E36" s="300" t="s">
        <v>198</v>
      </c>
      <c r="F36" s="297"/>
      <c r="G36" s="429" t="s">
        <v>3418</v>
      </c>
      <c r="H36" s="429"/>
      <c r="I36" s="429"/>
      <c r="J36" s="429"/>
      <c r="K36" s="295"/>
    </row>
    <row r="37" spans="2:11" s="1" customFormat="1" ht="30.75" customHeight="1">
      <c r="B37" s="298"/>
      <c r="C37" s="299"/>
      <c r="D37" s="297"/>
      <c r="E37" s="300" t="s">
        <v>3419</v>
      </c>
      <c r="F37" s="297"/>
      <c r="G37" s="429" t="s">
        <v>3420</v>
      </c>
      <c r="H37" s="429"/>
      <c r="I37" s="429"/>
      <c r="J37" s="429"/>
      <c r="K37" s="295"/>
    </row>
    <row r="38" spans="2:11" s="1" customFormat="1" ht="15" customHeight="1">
      <c r="B38" s="298"/>
      <c r="C38" s="299"/>
      <c r="D38" s="297"/>
      <c r="E38" s="300" t="s">
        <v>54</v>
      </c>
      <c r="F38" s="297"/>
      <c r="G38" s="429" t="s">
        <v>3421</v>
      </c>
      <c r="H38" s="429"/>
      <c r="I38" s="429"/>
      <c r="J38" s="429"/>
      <c r="K38" s="295"/>
    </row>
    <row r="39" spans="2:11" s="1" customFormat="1" ht="15" customHeight="1">
      <c r="B39" s="298"/>
      <c r="C39" s="299"/>
      <c r="D39" s="297"/>
      <c r="E39" s="300" t="s">
        <v>55</v>
      </c>
      <c r="F39" s="297"/>
      <c r="G39" s="429" t="s">
        <v>3422</v>
      </c>
      <c r="H39" s="429"/>
      <c r="I39" s="429"/>
      <c r="J39" s="429"/>
      <c r="K39" s="295"/>
    </row>
    <row r="40" spans="2:11" s="1" customFormat="1" ht="15" customHeight="1">
      <c r="B40" s="298"/>
      <c r="C40" s="299"/>
      <c r="D40" s="297"/>
      <c r="E40" s="300" t="s">
        <v>199</v>
      </c>
      <c r="F40" s="297"/>
      <c r="G40" s="429" t="s">
        <v>3423</v>
      </c>
      <c r="H40" s="429"/>
      <c r="I40" s="429"/>
      <c r="J40" s="429"/>
      <c r="K40" s="295"/>
    </row>
    <row r="41" spans="2:11" s="1" customFormat="1" ht="15" customHeight="1">
      <c r="B41" s="298"/>
      <c r="C41" s="299"/>
      <c r="D41" s="297"/>
      <c r="E41" s="300" t="s">
        <v>200</v>
      </c>
      <c r="F41" s="297"/>
      <c r="G41" s="429" t="s">
        <v>3424</v>
      </c>
      <c r="H41" s="429"/>
      <c r="I41" s="429"/>
      <c r="J41" s="429"/>
      <c r="K41" s="295"/>
    </row>
    <row r="42" spans="2:11" s="1" customFormat="1" ht="15" customHeight="1">
      <c r="B42" s="298"/>
      <c r="C42" s="299"/>
      <c r="D42" s="297"/>
      <c r="E42" s="300" t="s">
        <v>3425</v>
      </c>
      <c r="F42" s="297"/>
      <c r="G42" s="429" t="s">
        <v>3426</v>
      </c>
      <c r="H42" s="429"/>
      <c r="I42" s="429"/>
      <c r="J42" s="429"/>
      <c r="K42" s="295"/>
    </row>
    <row r="43" spans="2:11" s="1" customFormat="1" ht="15" customHeight="1">
      <c r="B43" s="298"/>
      <c r="C43" s="299"/>
      <c r="D43" s="297"/>
      <c r="E43" s="300"/>
      <c r="F43" s="297"/>
      <c r="G43" s="429" t="s">
        <v>3427</v>
      </c>
      <c r="H43" s="429"/>
      <c r="I43" s="429"/>
      <c r="J43" s="429"/>
      <c r="K43" s="295"/>
    </row>
    <row r="44" spans="2:11" s="1" customFormat="1" ht="15" customHeight="1">
      <c r="B44" s="298"/>
      <c r="C44" s="299"/>
      <c r="D44" s="297"/>
      <c r="E44" s="300" t="s">
        <v>3428</v>
      </c>
      <c r="F44" s="297"/>
      <c r="G44" s="429" t="s">
        <v>3429</v>
      </c>
      <c r="H44" s="429"/>
      <c r="I44" s="429"/>
      <c r="J44" s="429"/>
      <c r="K44" s="295"/>
    </row>
    <row r="45" spans="2:11" s="1" customFormat="1" ht="15" customHeight="1">
      <c r="B45" s="298"/>
      <c r="C45" s="299"/>
      <c r="D45" s="297"/>
      <c r="E45" s="300" t="s">
        <v>202</v>
      </c>
      <c r="F45" s="297"/>
      <c r="G45" s="429" t="s">
        <v>3430</v>
      </c>
      <c r="H45" s="429"/>
      <c r="I45" s="429"/>
      <c r="J45" s="429"/>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9" t="s">
        <v>3431</v>
      </c>
      <c r="E47" s="429"/>
      <c r="F47" s="429"/>
      <c r="G47" s="429"/>
      <c r="H47" s="429"/>
      <c r="I47" s="429"/>
      <c r="J47" s="429"/>
      <c r="K47" s="295"/>
    </row>
    <row r="48" spans="2:11" s="1" customFormat="1" ht="15" customHeight="1">
      <c r="B48" s="298"/>
      <c r="C48" s="299"/>
      <c r="D48" s="299"/>
      <c r="E48" s="429" t="s">
        <v>3432</v>
      </c>
      <c r="F48" s="429"/>
      <c r="G48" s="429"/>
      <c r="H48" s="429"/>
      <c r="I48" s="429"/>
      <c r="J48" s="429"/>
      <c r="K48" s="295"/>
    </row>
    <row r="49" spans="2:11" s="1" customFormat="1" ht="15" customHeight="1">
      <c r="B49" s="298"/>
      <c r="C49" s="299"/>
      <c r="D49" s="299"/>
      <c r="E49" s="429" t="s">
        <v>3433</v>
      </c>
      <c r="F49" s="429"/>
      <c r="G49" s="429"/>
      <c r="H49" s="429"/>
      <c r="I49" s="429"/>
      <c r="J49" s="429"/>
      <c r="K49" s="295"/>
    </row>
    <row r="50" spans="2:11" s="1" customFormat="1" ht="15" customHeight="1">
      <c r="B50" s="298"/>
      <c r="C50" s="299"/>
      <c r="D50" s="299"/>
      <c r="E50" s="429" t="s">
        <v>3434</v>
      </c>
      <c r="F50" s="429"/>
      <c r="G50" s="429"/>
      <c r="H50" s="429"/>
      <c r="I50" s="429"/>
      <c r="J50" s="429"/>
      <c r="K50" s="295"/>
    </row>
    <row r="51" spans="2:11" s="1" customFormat="1" ht="15" customHeight="1">
      <c r="B51" s="298"/>
      <c r="C51" s="299"/>
      <c r="D51" s="429" t="s">
        <v>3435</v>
      </c>
      <c r="E51" s="429"/>
      <c r="F51" s="429"/>
      <c r="G51" s="429"/>
      <c r="H51" s="429"/>
      <c r="I51" s="429"/>
      <c r="J51" s="429"/>
      <c r="K51" s="295"/>
    </row>
    <row r="52" spans="2:11" s="1" customFormat="1" ht="25.5" customHeight="1">
      <c r="B52" s="294"/>
      <c r="C52" s="430" t="s">
        <v>3436</v>
      </c>
      <c r="D52" s="430"/>
      <c r="E52" s="430"/>
      <c r="F52" s="430"/>
      <c r="G52" s="430"/>
      <c r="H52" s="430"/>
      <c r="I52" s="430"/>
      <c r="J52" s="430"/>
      <c r="K52" s="295"/>
    </row>
    <row r="53" spans="2:11" s="1" customFormat="1" ht="5.25" customHeight="1">
      <c r="B53" s="294"/>
      <c r="C53" s="296"/>
      <c r="D53" s="296"/>
      <c r="E53" s="296"/>
      <c r="F53" s="296"/>
      <c r="G53" s="296"/>
      <c r="H53" s="296"/>
      <c r="I53" s="296"/>
      <c r="J53" s="296"/>
      <c r="K53" s="295"/>
    </row>
    <row r="54" spans="2:11" s="1" customFormat="1" ht="15" customHeight="1">
      <c r="B54" s="294"/>
      <c r="C54" s="429" t="s">
        <v>3437</v>
      </c>
      <c r="D54" s="429"/>
      <c r="E54" s="429"/>
      <c r="F54" s="429"/>
      <c r="G54" s="429"/>
      <c r="H54" s="429"/>
      <c r="I54" s="429"/>
      <c r="J54" s="429"/>
      <c r="K54" s="295"/>
    </row>
    <row r="55" spans="2:11" s="1" customFormat="1" ht="15" customHeight="1">
      <c r="B55" s="294"/>
      <c r="C55" s="429" t="s">
        <v>3438</v>
      </c>
      <c r="D55" s="429"/>
      <c r="E55" s="429"/>
      <c r="F55" s="429"/>
      <c r="G55" s="429"/>
      <c r="H55" s="429"/>
      <c r="I55" s="429"/>
      <c r="J55" s="429"/>
      <c r="K55" s="295"/>
    </row>
    <row r="56" spans="2:11" s="1" customFormat="1" ht="12.75" customHeight="1">
      <c r="B56" s="294"/>
      <c r="C56" s="297"/>
      <c r="D56" s="297"/>
      <c r="E56" s="297"/>
      <c r="F56" s="297"/>
      <c r="G56" s="297"/>
      <c r="H56" s="297"/>
      <c r="I56" s="297"/>
      <c r="J56" s="297"/>
      <c r="K56" s="295"/>
    </row>
    <row r="57" spans="2:11" s="1" customFormat="1" ht="15" customHeight="1">
      <c r="B57" s="294"/>
      <c r="C57" s="429" t="s">
        <v>3439</v>
      </c>
      <c r="D57" s="429"/>
      <c r="E57" s="429"/>
      <c r="F57" s="429"/>
      <c r="G57" s="429"/>
      <c r="H57" s="429"/>
      <c r="I57" s="429"/>
      <c r="J57" s="429"/>
      <c r="K57" s="295"/>
    </row>
    <row r="58" spans="2:11" s="1" customFormat="1" ht="15" customHeight="1">
      <c r="B58" s="294"/>
      <c r="C58" s="299"/>
      <c r="D58" s="429" t="s">
        <v>3440</v>
      </c>
      <c r="E58" s="429"/>
      <c r="F58" s="429"/>
      <c r="G58" s="429"/>
      <c r="H58" s="429"/>
      <c r="I58" s="429"/>
      <c r="J58" s="429"/>
      <c r="K58" s="295"/>
    </row>
    <row r="59" spans="2:11" s="1" customFormat="1" ht="15" customHeight="1">
      <c r="B59" s="294"/>
      <c r="C59" s="299"/>
      <c r="D59" s="429" t="s">
        <v>3441</v>
      </c>
      <c r="E59" s="429"/>
      <c r="F59" s="429"/>
      <c r="G59" s="429"/>
      <c r="H59" s="429"/>
      <c r="I59" s="429"/>
      <c r="J59" s="429"/>
      <c r="K59" s="295"/>
    </row>
    <row r="60" spans="2:11" s="1" customFormat="1" ht="15" customHeight="1">
      <c r="B60" s="294"/>
      <c r="C60" s="299"/>
      <c r="D60" s="429" t="s">
        <v>3442</v>
      </c>
      <c r="E60" s="429"/>
      <c r="F60" s="429"/>
      <c r="G60" s="429"/>
      <c r="H60" s="429"/>
      <c r="I60" s="429"/>
      <c r="J60" s="429"/>
      <c r="K60" s="295"/>
    </row>
    <row r="61" spans="2:11" s="1" customFormat="1" ht="15" customHeight="1">
      <c r="B61" s="294"/>
      <c r="C61" s="299"/>
      <c r="D61" s="429" t="s">
        <v>3443</v>
      </c>
      <c r="E61" s="429"/>
      <c r="F61" s="429"/>
      <c r="G61" s="429"/>
      <c r="H61" s="429"/>
      <c r="I61" s="429"/>
      <c r="J61" s="429"/>
      <c r="K61" s="295"/>
    </row>
    <row r="62" spans="2:11" s="1" customFormat="1" ht="15" customHeight="1">
      <c r="B62" s="294"/>
      <c r="C62" s="299"/>
      <c r="D62" s="431" t="s">
        <v>3444</v>
      </c>
      <c r="E62" s="431"/>
      <c r="F62" s="431"/>
      <c r="G62" s="431"/>
      <c r="H62" s="431"/>
      <c r="I62" s="431"/>
      <c r="J62" s="431"/>
      <c r="K62" s="295"/>
    </row>
    <row r="63" spans="2:11" s="1" customFormat="1" ht="15" customHeight="1">
      <c r="B63" s="294"/>
      <c r="C63" s="299"/>
      <c r="D63" s="429" t="s">
        <v>3445</v>
      </c>
      <c r="E63" s="429"/>
      <c r="F63" s="429"/>
      <c r="G63" s="429"/>
      <c r="H63" s="429"/>
      <c r="I63" s="429"/>
      <c r="J63" s="429"/>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9" t="s">
        <v>3446</v>
      </c>
      <c r="E65" s="429"/>
      <c r="F65" s="429"/>
      <c r="G65" s="429"/>
      <c r="H65" s="429"/>
      <c r="I65" s="429"/>
      <c r="J65" s="429"/>
      <c r="K65" s="295"/>
    </row>
    <row r="66" spans="2:11" s="1" customFormat="1" ht="15" customHeight="1">
      <c r="B66" s="294"/>
      <c r="C66" s="299"/>
      <c r="D66" s="431" t="s">
        <v>3447</v>
      </c>
      <c r="E66" s="431"/>
      <c r="F66" s="431"/>
      <c r="G66" s="431"/>
      <c r="H66" s="431"/>
      <c r="I66" s="431"/>
      <c r="J66" s="431"/>
      <c r="K66" s="295"/>
    </row>
    <row r="67" spans="2:11" s="1" customFormat="1" ht="15" customHeight="1">
      <c r="B67" s="294"/>
      <c r="C67" s="299"/>
      <c r="D67" s="429" t="s">
        <v>3448</v>
      </c>
      <c r="E67" s="429"/>
      <c r="F67" s="429"/>
      <c r="G67" s="429"/>
      <c r="H67" s="429"/>
      <c r="I67" s="429"/>
      <c r="J67" s="429"/>
      <c r="K67" s="295"/>
    </row>
    <row r="68" spans="2:11" s="1" customFormat="1" ht="15" customHeight="1">
      <c r="B68" s="294"/>
      <c r="C68" s="299"/>
      <c r="D68" s="429" t="s">
        <v>3449</v>
      </c>
      <c r="E68" s="429"/>
      <c r="F68" s="429"/>
      <c r="G68" s="429"/>
      <c r="H68" s="429"/>
      <c r="I68" s="429"/>
      <c r="J68" s="429"/>
      <c r="K68" s="295"/>
    </row>
    <row r="69" spans="2:11" s="1" customFormat="1" ht="15" customHeight="1">
      <c r="B69" s="294"/>
      <c r="C69" s="299"/>
      <c r="D69" s="429" t="s">
        <v>3450</v>
      </c>
      <c r="E69" s="429"/>
      <c r="F69" s="429"/>
      <c r="G69" s="429"/>
      <c r="H69" s="429"/>
      <c r="I69" s="429"/>
      <c r="J69" s="429"/>
      <c r="K69" s="295"/>
    </row>
    <row r="70" spans="2:11" s="1" customFormat="1" ht="15" customHeight="1">
      <c r="B70" s="294"/>
      <c r="C70" s="299"/>
      <c r="D70" s="429" t="s">
        <v>3451</v>
      </c>
      <c r="E70" s="429"/>
      <c r="F70" s="429"/>
      <c r="G70" s="429"/>
      <c r="H70" s="429"/>
      <c r="I70" s="429"/>
      <c r="J70" s="429"/>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4" t="s">
        <v>3452</v>
      </c>
      <c r="D75" s="424"/>
      <c r="E75" s="424"/>
      <c r="F75" s="424"/>
      <c r="G75" s="424"/>
      <c r="H75" s="424"/>
      <c r="I75" s="424"/>
      <c r="J75" s="424"/>
      <c r="K75" s="312"/>
    </row>
    <row r="76" spans="2:11" s="1" customFormat="1" ht="17.25" customHeight="1">
      <c r="B76" s="311"/>
      <c r="C76" s="313" t="s">
        <v>3453</v>
      </c>
      <c r="D76" s="313"/>
      <c r="E76" s="313"/>
      <c r="F76" s="313" t="s">
        <v>3454</v>
      </c>
      <c r="G76" s="314"/>
      <c r="H76" s="313" t="s">
        <v>55</v>
      </c>
      <c r="I76" s="313" t="s">
        <v>58</v>
      </c>
      <c r="J76" s="313" t="s">
        <v>3455</v>
      </c>
      <c r="K76" s="312"/>
    </row>
    <row r="77" spans="2:11" s="1" customFormat="1" ht="17.25" customHeight="1">
      <c r="B77" s="311"/>
      <c r="C77" s="315" t="s">
        <v>3456</v>
      </c>
      <c r="D77" s="315"/>
      <c r="E77" s="315"/>
      <c r="F77" s="316" t="s">
        <v>3457</v>
      </c>
      <c r="G77" s="317"/>
      <c r="H77" s="315"/>
      <c r="I77" s="315"/>
      <c r="J77" s="315" t="s">
        <v>3458</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54</v>
      </c>
      <c r="D79" s="318"/>
      <c r="E79" s="318"/>
      <c r="F79" s="320" t="s">
        <v>3459</v>
      </c>
      <c r="G79" s="319"/>
      <c r="H79" s="300" t="s">
        <v>3460</v>
      </c>
      <c r="I79" s="300" t="s">
        <v>3461</v>
      </c>
      <c r="J79" s="300">
        <v>20</v>
      </c>
      <c r="K79" s="312"/>
    </row>
    <row r="80" spans="2:11" s="1" customFormat="1" ht="15" customHeight="1">
      <c r="B80" s="311"/>
      <c r="C80" s="300" t="s">
        <v>3462</v>
      </c>
      <c r="D80" s="300"/>
      <c r="E80" s="300"/>
      <c r="F80" s="320" t="s">
        <v>3459</v>
      </c>
      <c r="G80" s="319"/>
      <c r="H80" s="300" t="s">
        <v>3463</v>
      </c>
      <c r="I80" s="300" t="s">
        <v>3461</v>
      </c>
      <c r="J80" s="300">
        <v>120</v>
      </c>
      <c r="K80" s="312"/>
    </row>
    <row r="81" spans="2:11" s="1" customFormat="1" ht="15" customHeight="1">
      <c r="B81" s="321"/>
      <c r="C81" s="300" t="s">
        <v>3464</v>
      </c>
      <c r="D81" s="300"/>
      <c r="E81" s="300"/>
      <c r="F81" s="320" t="s">
        <v>3465</v>
      </c>
      <c r="G81" s="319"/>
      <c r="H81" s="300" t="s">
        <v>3466</v>
      </c>
      <c r="I81" s="300" t="s">
        <v>3461</v>
      </c>
      <c r="J81" s="300">
        <v>50</v>
      </c>
      <c r="K81" s="312"/>
    </row>
    <row r="82" spans="2:11" s="1" customFormat="1" ht="15" customHeight="1">
      <c r="B82" s="321"/>
      <c r="C82" s="300" t="s">
        <v>3467</v>
      </c>
      <c r="D82" s="300"/>
      <c r="E82" s="300"/>
      <c r="F82" s="320" t="s">
        <v>3459</v>
      </c>
      <c r="G82" s="319"/>
      <c r="H82" s="300" t="s">
        <v>3468</v>
      </c>
      <c r="I82" s="300" t="s">
        <v>3469</v>
      </c>
      <c r="J82" s="300"/>
      <c r="K82" s="312"/>
    </row>
    <row r="83" spans="2:11" s="1" customFormat="1" ht="15" customHeight="1">
      <c r="B83" s="321"/>
      <c r="C83" s="322" t="s">
        <v>3470</v>
      </c>
      <c r="D83" s="322"/>
      <c r="E83" s="322"/>
      <c r="F83" s="323" t="s">
        <v>3465</v>
      </c>
      <c r="G83" s="322"/>
      <c r="H83" s="322" t="s">
        <v>3471</v>
      </c>
      <c r="I83" s="322" t="s">
        <v>3461</v>
      </c>
      <c r="J83" s="322">
        <v>15</v>
      </c>
      <c r="K83" s="312"/>
    </row>
    <row r="84" spans="2:11" s="1" customFormat="1" ht="15" customHeight="1">
      <c r="B84" s="321"/>
      <c r="C84" s="322" t="s">
        <v>3472</v>
      </c>
      <c r="D84" s="322"/>
      <c r="E84" s="322"/>
      <c r="F84" s="323" t="s">
        <v>3465</v>
      </c>
      <c r="G84" s="322"/>
      <c r="H84" s="322" t="s">
        <v>3473</v>
      </c>
      <c r="I84" s="322" t="s">
        <v>3461</v>
      </c>
      <c r="J84" s="322">
        <v>15</v>
      </c>
      <c r="K84" s="312"/>
    </row>
    <row r="85" spans="2:11" s="1" customFormat="1" ht="15" customHeight="1">
      <c r="B85" s="321"/>
      <c r="C85" s="322" t="s">
        <v>3474</v>
      </c>
      <c r="D85" s="322"/>
      <c r="E85" s="322"/>
      <c r="F85" s="323" t="s">
        <v>3465</v>
      </c>
      <c r="G85" s="322"/>
      <c r="H85" s="322" t="s">
        <v>3475</v>
      </c>
      <c r="I85" s="322" t="s">
        <v>3461</v>
      </c>
      <c r="J85" s="322">
        <v>20</v>
      </c>
      <c r="K85" s="312"/>
    </row>
    <row r="86" spans="2:11" s="1" customFormat="1" ht="15" customHeight="1">
      <c r="B86" s="321"/>
      <c r="C86" s="322" t="s">
        <v>3476</v>
      </c>
      <c r="D86" s="322"/>
      <c r="E86" s="322"/>
      <c r="F86" s="323" t="s">
        <v>3465</v>
      </c>
      <c r="G86" s="322"/>
      <c r="H86" s="322" t="s">
        <v>3477</v>
      </c>
      <c r="I86" s="322" t="s">
        <v>3461</v>
      </c>
      <c r="J86" s="322">
        <v>20</v>
      </c>
      <c r="K86" s="312"/>
    </row>
    <row r="87" spans="2:11" s="1" customFormat="1" ht="15" customHeight="1">
      <c r="B87" s="321"/>
      <c r="C87" s="300" t="s">
        <v>3478</v>
      </c>
      <c r="D87" s="300"/>
      <c r="E87" s="300"/>
      <c r="F87" s="320" t="s">
        <v>3465</v>
      </c>
      <c r="G87" s="319"/>
      <c r="H87" s="300" t="s">
        <v>3479</v>
      </c>
      <c r="I87" s="300" t="s">
        <v>3461</v>
      </c>
      <c r="J87" s="300">
        <v>50</v>
      </c>
      <c r="K87" s="312"/>
    </row>
    <row r="88" spans="2:11" s="1" customFormat="1" ht="15" customHeight="1">
      <c r="B88" s="321"/>
      <c r="C88" s="300" t="s">
        <v>3480</v>
      </c>
      <c r="D88" s="300"/>
      <c r="E88" s="300"/>
      <c r="F88" s="320" t="s">
        <v>3465</v>
      </c>
      <c r="G88" s="319"/>
      <c r="H88" s="300" t="s">
        <v>3481</v>
      </c>
      <c r="I88" s="300" t="s">
        <v>3461</v>
      </c>
      <c r="J88" s="300">
        <v>20</v>
      </c>
      <c r="K88" s="312"/>
    </row>
    <row r="89" spans="2:11" s="1" customFormat="1" ht="15" customHeight="1">
      <c r="B89" s="321"/>
      <c r="C89" s="300" t="s">
        <v>3482</v>
      </c>
      <c r="D89" s="300"/>
      <c r="E89" s="300"/>
      <c r="F89" s="320" t="s">
        <v>3465</v>
      </c>
      <c r="G89" s="319"/>
      <c r="H89" s="300" t="s">
        <v>3483</v>
      </c>
      <c r="I89" s="300" t="s">
        <v>3461</v>
      </c>
      <c r="J89" s="300">
        <v>20</v>
      </c>
      <c r="K89" s="312"/>
    </row>
    <row r="90" spans="2:11" s="1" customFormat="1" ht="15" customHeight="1">
      <c r="B90" s="321"/>
      <c r="C90" s="300" t="s">
        <v>3484</v>
      </c>
      <c r="D90" s="300"/>
      <c r="E90" s="300"/>
      <c r="F90" s="320" t="s">
        <v>3465</v>
      </c>
      <c r="G90" s="319"/>
      <c r="H90" s="300" t="s">
        <v>3485</v>
      </c>
      <c r="I90" s="300" t="s">
        <v>3461</v>
      </c>
      <c r="J90" s="300">
        <v>50</v>
      </c>
      <c r="K90" s="312"/>
    </row>
    <row r="91" spans="2:11" s="1" customFormat="1" ht="15" customHeight="1">
      <c r="B91" s="321"/>
      <c r="C91" s="300" t="s">
        <v>3486</v>
      </c>
      <c r="D91" s="300"/>
      <c r="E91" s="300"/>
      <c r="F91" s="320" t="s">
        <v>3465</v>
      </c>
      <c r="G91" s="319"/>
      <c r="H91" s="300" t="s">
        <v>3486</v>
      </c>
      <c r="I91" s="300" t="s">
        <v>3461</v>
      </c>
      <c r="J91" s="300">
        <v>50</v>
      </c>
      <c r="K91" s="312"/>
    </row>
    <row r="92" spans="2:11" s="1" customFormat="1" ht="15" customHeight="1">
      <c r="B92" s="321"/>
      <c r="C92" s="300" t="s">
        <v>3487</v>
      </c>
      <c r="D92" s="300"/>
      <c r="E92" s="300"/>
      <c r="F92" s="320" t="s">
        <v>3465</v>
      </c>
      <c r="G92" s="319"/>
      <c r="H92" s="300" t="s">
        <v>3488</v>
      </c>
      <c r="I92" s="300" t="s">
        <v>3461</v>
      </c>
      <c r="J92" s="300">
        <v>255</v>
      </c>
      <c r="K92" s="312"/>
    </row>
    <row r="93" spans="2:11" s="1" customFormat="1" ht="15" customHeight="1">
      <c r="B93" s="321"/>
      <c r="C93" s="300" t="s">
        <v>3489</v>
      </c>
      <c r="D93" s="300"/>
      <c r="E93" s="300"/>
      <c r="F93" s="320" t="s">
        <v>3459</v>
      </c>
      <c r="G93" s="319"/>
      <c r="H93" s="300" t="s">
        <v>3490</v>
      </c>
      <c r="I93" s="300" t="s">
        <v>3491</v>
      </c>
      <c r="J93" s="300"/>
      <c r="K93" s="312"/>
    </row>
    <row r="94" spans="2:11" s="1" customFormat="1" ht="15" customHeight="1">
      <c r="B94" s="321"/>
      <c r="C94" s="300" t="s">
        <v>3492</v>
      </c>
      <c r="D94" s="300"/>
      <c r="E94" s="300"/>
      <c r="F94" s="320" t="s">
        <v>3459</v>
      </c>
      <c r="G94" s="319"/>
      <c r="H94" s="300" t="s">
        <v>3493</v>
      </c>
      <c r="I94" s="300" t="s">
        <v>3494</v>
      </c>
      <c r="J94" s="300"/>
      <c r="K94" s="312"/>
    </row>
    <row r="95" spans="2:11" s="1" customFormat="1" ht="15" customHeight="1">
      <c r="B95" s="321"/>
      <c r="C95" s="300" t="s">
        <v>3495</v>
      </c>
      <c r="D95" s="300"/>
      <c r="E95" s="300"/>
      <c r="F95" s="320" t="s">
        <v>3459</v>
      </c>
      <c r="G95" s="319"/>
      <c r="H95" s="300" t="s">
        <v>3495</v>
      </c>
      <c r="I95" s="300" t="s">
        <v>3494</v>
      </c>
      <c r="J95" s="300"/>
      <c r="K95" s="312"/>
    </row>
    <row r="96" spans="2:11" s="1" customFormat="1" ht="15" customHeight="1">
      <c r="B96" s="321"/>
      <c r="C96" s="300" t="s">
        <v>39</v>
      </c>
      <c r="D96" s="300"/>
      <c r="E96" s="300"/>
      <c r="F96" s="320" t="s">
        <v>3459</v>
      </c>
      <c r="G96" s="319"/>
      <c r="H96" s="300" t="s">
        <v>3496</v>
      </c>
      <c r="I96" s="300" t="s">
        <v>3494</v>
      </c>
      <c r="J96" s="300"/>
      <c r="K96" s="312"/>
    </row>
    <row r="97" spans="2:11" s="1" customFormat="1" ht="15" customHeight="1">
      <c r="B97" s="321"/>
      <c r="C97" s="300" t="s">
        <v>49</v>
      </c>
      <c r="D97" s="300"/>
      <c r="E97" s="300"/>
      <c r="F97" s="320" t="s">
        <v>3459</v>
      </c>
      <c r="G97" s="319"/>
      <c r="H97" s="300" t="s">
        <v>3497</v>
      </c>
      <c r="I97" s="300" t="s">
        <v>3494</v>
      </c>
      <c r="J97" s="300"/>
      <c r="K97" s="312"/>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4" t="s">
        <v>3498</v>
      </c>
      <c r="D102" s="424"/>
      <c r="E102" s="424"/>
      <c r="F102" s="424"/>
      <c r="G102" s="424"/>
      <c r="H102" s="424"/>
      <c r="I102" s="424"/>
      <c r="J102" s="424"/>
      <c r="K102" s="312"/>
    </row>
    <row r="103" spans="2:11" s="1" customFormat="1" ht="17.25" customHeight="1">
      <c r="B103" s="311"/>
      <c r="C103" s="313" t="s">
        <v>3453</v>
      </c>
      <c r="D103" s="313"/>
      <c r="E103" s="313"/>
      <c r="F103" s="313" t="s">
        <v>3454</v>
      </c>
      <c r="G103" s="314"/>
      <c r="H103" s="313" t="s">
        <v>55</v>
      </c>
      <c r="I103" s="313" t="s">
        <v>58</v>
      </c>
      <c r="J103" s="313" t="s">
        <v>3455</v>
      </c>
      <c r="K103" s="312"/>
    </row>
    <row r="104" spans="2:11" s="1" customFormat="1" ht="17.25" customHeight="1">
      <c r="B104" s="311"/>
      <c r="C104" s="315" t="s">
        <v>3456</v>
      </c>
      <c r="D104" s="315"/>
      <c r="E104" s="315"/>
      <c r="F104" s="316" t="s">
        <v>3457</v>
      </c>
      <c r="G104" s="317"/>
      <c r="H104" s="315"/>
      <c r="I104" s="315"/>
      <c r="J104" s="315" t="s">
        <v>3458</v>
      </c>
      <c r="K104" s="312"/>
    </row>
    <row r="105" spans="2:11" s="1" customFormat="1" ht="5.25" customHeight="1">
      <c r="B105" s="311"/>
      <c r="C105" s="313"/>
      <c r="D105" s="313"/>
      <c r="E105" s="313"/>
      <c r="F105" s="313"/>
      <c r="G105" s="329"/>
      <c r="H105" s="313"/>
      <c r="I105" s="313"/>
      <c r="J105" s="313"/>
      <c r="K105" s="312"/>
    </row>
    <row r="106" spans="2:11" s="1" customFormat="1" ht="15" customHeight="1">
      <c r="B106" s="311"/>
      <c r="C106" s="300" t="s">
        <v>54</v>
      </c>
      <c r="D106" s="318"/>
      <c r="E106" s="318"/>
      <c r="F106" s="320" t="s">
        <v>3459</v>
      </c>
      <c r="G106" s="329"/>
      <c r="H106" s="300" t="s">
        <v>3499</v>
      </c>
      <c r="I106" s="300" t="s">
        <v>3461</v>
      </c>
      <c r="J106" s="300">
        <v>20</v>
      </c>
      <c r="K106" s="312"/>
    </row>
    <row r="107" spans="2:11" s="1" customFormat="1" ht="15" customHeight="1">
      <c r="B107" s="311"/>
      <c r="C107" s="300" t="s">
        <v>3462</v>
      </c>
      <c r="D107" s="300"/>
      <c r="E107" s="300"/>
      <c r="F107" s="320" t="s">
        <v>3459</v>
      </c>
      <c r="G107" s="300"/>
      <c r="H107" s="300" t="s">
        <v>3499</v>
      </c>
      <c r="I107" s="300" t="s">
        <v>3461</v>
      </c>
      <c r="J107" s="300">
        <v>120</v>
      </c>
      <c r="K107" s="312"/>
    </row>
    <row r="108" spans="2:11" s="1" customFormat="1" ht="15" customHeight="1">
      <c r="B108" s="321"/>
      <c r="C108" s="300" t="s">
        <v>3464</v>
      </c>
      <c r="D108" s="300"/>
      <c r="E108" s="300"/>
      <c r="F108" s="320" t="s">
        <v>3465</v>
      </c>
      <c r="G108" s="300"/>
      <c r="H108" s="300" t="s">
        <v>3499</v>
      </c>
      <c r="I108" s="300" t="s">
        <v>3461</v>
      </c>
      <c r="J108" s="300">
        <v>50</v>
      </c>
      <c r="K108" s="312"/>
    </row>
    <row r="109" spans="2:11" s="1" customFormat="1" ht="15" customHeight="1">
      <c r="B109" s="321"/>
      <c r="C109" s="300" t="s">
        <v>3467</v>
      </c>
      <c r="D109" s="300"/>
      <c r="E109" s="300"/>
      <c r="F109" s="320" t="s">
        <v>3459</v>
      </c>
      <c r="G109" s="300"/>
      <c r="H109" s="300" t="s">
        <v>3499</v>
      </c>
      <c r="I109" s="300" t="s">
        <v>3469</v>
      </c>
      <c r="J109" s="300"/>
      <c r="K109" s="312"/>
    </row>
    <row r="110" spans="2:11" s="1" customFormat="1" ht="15" customHeight="1">
      <c r="B110" s="321"/>
      <c r="C110" s="300" t="s">
        <v>3478</v>
      </c>
      <c r="D110" s="300"/>
      <c r="E110" s="300"/>
      <c r="F110" s="320" t="s">
        <v>3465</v>
      </c>
      <c r="G110" s="300"/>
      <c r="H110" s="300" t="s">
        <v>3499</v>
      </c>
      <c r="I110" s="300" t="s">
        <v>3461</v>
      </c>
      <c r="J110" s="300">
        <v>50</v>
      </c>
      <c r="K110" s="312"/>
    </row>
    <row r="111" spans="2:11" s="1" customFormat="1" ht="15" customHeight="1">
      <c r="B111" s="321"/>
      <c r="C111" s="300" t="s">
        <v>3486</v>
      </c>
      <c r="D111" s="300"/>
      <c r="E111" s="300"/>
      <c r="F111" s="320" t="s">
        <v>3465</v>
      </c>
      <c r="G111" s="300"/>
      <c r="H111" s="300" t="s">
        <v>3499</v>
      </c>
      <c r="I111" s="300" t="s">
        <v>3461</v>
      </c>
      <c r="J111" s="300">
        <v>50</v>
      </c>
      <c r="K111" s="312"/>
    </row>
    <row r="112" spans="2:11" s="1" customFormat="1" ht="15" customHeight="1">
      <c r="B112" s="321"/>
      <c r="C112" s="300" t="s">
        <v>3484</v>
      </c>
      <c r="D112" s="300"/>
      <c r="E112" s="300"/>
      <c r="F112" s="320" t="s">
        <v>3465</v>
      </c>
      <c r="G112" s="300"/>
      <c r="H112" s="300" t="s">
        <v>3499</v>
      </c>
      <c r="I112" s="300" t="s">
        <v>3461</v>
      </c>
      <c r="J112" s="300">
        <v>50</v>
      </c>
      <c r="K112" s="312"/>
    </row>
    <row r="113" spans="2:11" s="1" customFormat="1" ht="15" customHeight="1">
      <c r="B113" s="321"/>
      <c r="C113" s="300" t="s">
        <v>54</v>
      </c>
      <c r="D113" s="300"/>
      <c r="E113" s="300"/>
      <c r="F113" s="320" t="s">
        <v>3459</v>
      </c>
      <c r="G113" s="300"/>
      <c r="H113" s="300" t="s">
        <v>3500</v>
      </c>
      <c r="I113" s="300" t="s">
        <v>3461</v>
      </c>
      <c r="J113" s="300">
        <v>20</v>
      </c>
      <c r="K113" s="312"/>
    </row>
    <row r="114" spans="2:11" s="1" customFormat="1" ht="15" customHeight="1">
      <c r="B114" s="321"/>
      <c r="C114" s="300" t="s">
        <v>3501</v>
      </c>
      <c r="D114" s="300"/>
      <c r="E114" s="300"/>
      <c r="F114" s="320" t="s">
        <v>3459</v>
      </c>
      <c r="G114" s="300"/>
      <c r="H114" s="300" t="s">
        <v>3502</v>
      </c>
      <c r="I114" s="300" t="s">
        <v>3461</v>
      </c>
      <c r="J114" s="300">
        <v>120</v>
      </c>
      <c r="K114" s="312"/>
    </row>
    <row r="115" spans="2:11" s="1" customFormat="1" ht="15" customHeight="1">
      <c r="B115" s="321"/>
      <c r="C115" s="300" t="s">
        <v>39</v>
      </c>
      <c r="D115" s="300"/>
      <c r="E115" s="300"/>
      <c r="F115" s="320" t="s">
        <v>3459</v>
      </c>
      <c r="G115" s="300"/>
      <c r="H115" s="300" t="s">
        <v>3503</v>
      </c>
      <c r="I115" s="300" t="s">
        <v>3494</v>
      </c>
      <c r="J115" s="300"/>
      <c r="K115" s="312"/>
    </row>
    <row r="116" spans="2:11" s="1" customFormat="1" ht="15" customHeight="1">
      <c r="B116" s="321"/>
      <c r="C116" s="300" t="s">
        <v>49</v>
      </c>
      <c r="D116" s="300"/>
      <c r="E116" s="300"/>
      <c r="F116" s="320" t="s">
        <v>3459</v>
      </c>
      <c r="G116" s="300"/>
      <c r="H116" s="300" t="s">
        <v>3504</v>
      </c>
      <c r="I116" s="300" t="s">
        <v>3494</v>
      </c>
      <c r="J116" s="300"/>
      <c r="K116" s="312"/>
    </row>
    <row r="117" spans="2:11" s="1" customFormat="1" ht="15" customHeight="1">
      <c r="B117" s="321"/>
      <c r="C117" s="300" t="s">
        <v>58</v>
      </c>
      <c r="D117" s="300"/>
      <c r="E117" s="300"/>
      <c r="F117" s="320" t="s">
        <v>3459</v>
      </c>
      <c r="G117" s="300"/>
      <c r="H117" s="300" t="s">
        <v>3505</v>
      </c>
      <c r="I117" s="300" t="s">
        <v>3506</v>
      </c>
      <c r="J117" s="300"/>
      <c r="K117" s="312"/>
    </row>
    <row r="118" spans="2:11" s="1" customFormat="1" ht="15" customHeight="1">
      <c r="B118" s="324"/>
      <c r="C118" s="330"/>
      <c r="D118" s="330"/>
      <c r="E118" s="330"/>
      <c r="F118" s="330"/>
      <c r="G118" s="330"/>
      <c r="H118" s="330"/>
      <c r="I118" s="330"/>
      <c r="J118" s="330"/>
      <c r="K118" s="326"/>
    </row>
    <row r="119" spans="2:11" s="1" customFormat="1" ht="18.75" customHeight="1">
      <c r="B119" s="331"/>
      <c r="C119" s="297"/>
      <c r="D119" s="297"/>
      <c r="E119" s="297"/>
      <c r="F119" s="332"/>
      <c r="G119" s="297"/>
      <c r="H119" s="297"/>
      <c r="I119" s="297"/>
      <c r="J119" s="297"/>
      <c r="K119" s="331"/>
    </row>
    <row r="120" spans="2:11" s="1" customFormat="1" ht="18.75" customHeight="1">
      <c r="B120" s="307"/>
      <c r="C120" s="307"/>
      <c r="D120" s="307"/>
      <c r="E120" s="307"/>
      <c r="F120" s="307"/>
      <c r="G120" s="307"/>
      <c r="H120" s="307"/>
      <c r="I120" s="307"/>
      <c r="J120" s="307"/>
      <c r="K120" s="307"/>
    </row>
    <row r="121" spans="2:11" s="1" customFormat="1" ht="7.5" customHeight="1">
      <c r="B121" s="333"/>
      <c r="C121" s="334"/>
      <c r="D121" s="334"/>
      <c r="E121" s="334"/>
      <c r="F121" s="334"/>
      <c r="G121" s="334"/>
      <c r="H121" s="334"/>
      <c r="I121" s="334"/>
      <c r="J121" s="334"/>
      <c r="K121" s="335"/>
    </row>
    <row r="122" spans="2:11" s="1" customFormat="1" ht="45" customHeight="1">
      <c r="B122" s="336"/>
      <c r="C122" s="425" t="s">
        <v>3507</v>
      </c>
      <c r="D122" s="425"/>
      <c r="E122" s="425"/>
      <c r="F122" s="425"/>
      <c r="G122" s="425"/>
      <c r="H122" s="425"/>
      <c r="I122" s="425"/>
      <c r="J122" s="425"/>
      <c r="K122" s="337"/>
    </row>
    <row r="123" spans="2:11" s="1" customFormat="1" ht="17.25" customHeight="1">
      <c r="B123" s="338"/>
      <c r="C123" s="313" t="s">
        <v>3453</v>
      </c>
      <c r="D123" s="313"/>
      <c r="E123" s="313"/>
      <c r="F123" s="313" t="s">
        <v>3454</v>
      </c>
      <c r="G123" s="314"/>
      <c r="H123" s="313" t="s">
        <v>55</v>
      </c>
      <c r="I123" s="313" t="s">
        <v>58</v>
      </c>
      <c r="J123" s="313" t="s">
        <v>3455</v>
      </c>
      <c r="K123" s="339"/>
    </row>
    <row r="124" spans="2:11" s="1" customFormat="1" ht="17.25" customHeight="1">
      <c r="B124" s="338"/>
      <c r="C124" s="315" t="s">
        <v>3456</v>
      </c>
      <c r="D124" s="315"/>
      <c r="E124" s="315"/>
      <c r="F124" s="316" t="s">
        <v>3457</v>
      </c>
      <c r="G124" s="317"/>
      <c r="H124" s="315"/>
      <c r="I124" s="315"/>
      <c r="J124" s="315" t="s">
        <v>3458</v>
      </c>
      <c r="K124" s="339"/>
    </row>
    <row r="125" spans="2:11" s="1" customFormat="1" ht="5.25" customHeight="1">
      <c r="B125" s="340"/>
      <c r="C125" s="318"/>
      <c r="D125" s="318"/>
      <c r="E125" s="318"/>
      <c r="F125" s="318"/>
      <c r="G125" s="300"/>
      <c r="H125" s="318"/>
      <c r="I125" s="318"/>
      <c r="J125" s="318"/>
      <c r="K125" s="341"/>
    </row>
    <row r="126" spans="2:11" s="1" customFormat="1" ht="15" customHeight="1">
      <c r="B126" s="340"/>
      <c r="C126" s="300" t="s">
        <v>3462</v>
      </c>
      <c r="D126" s="318"/>
      <c r="E126" s="318"/>
      <c r="F126" s="320" t="s">
        <v>3459</v>
      </c>
      <c r="G126" s="300"/>
      <c r="H126" s="300" t="s">
        <v>3499</v>
      </c>
      <c r="I126" s="300" t="s">
        <v>3461</v>
      </c>
      <c r="J126" s="300">
        <v>120</v>
      </c>
      <c r="K126" s="342"/>
    </row>
    <row r="127" spans="2:11" s="1" customFormat="1" ht="15" customHeight="1">
      <c r="B127" s="340"/>
      <c r="C127" s="300" t="s">
        <v>3508</v>
      </c>
      <c r="D127" s="300"/>
      <c r="E127" s="300"/>
      <c r="F127" s="320" t="s">
        <v>3459</v>
      </c>
      <c r="G127" s="300"/>
      <c r="H127" s="300" t="s">
        <v>3509</v>
      </c>
      <c r="I127" s="300" t="s">
        <v>3461</v>
      </c>
      <c r="J127" s="300" t="s">
        <v>3510</v>
      </c>
      <c r="K127" s="342"/>
    </row>
    <row r="128" spans="2:11" s="1" customFormat="1" ht="15" customHeight="1">
      <c r="B128" s="340"/>
      <c r="C128" s="300" t="s">
        <v>84</v>
      </c>
      <c r="D128" s="300"/>
      <c r="E128" s="300"/>
      <c r="F128" s="320" t="s">
        <v>3459</v>
      </c>
      <c r="G128" s="300"/>
      <c r="H128" s="300" t="s">
        <v>3511</v>
      </c>
      <c r="I128" s="300" t="s">
        <v>3461</v>
      </c>
      <c r="J128" s="300" t="s">
        <v>3510</v>
      </c>
      <c r="K128" s="342"/>
    </row>
    <row r="129" spans="2:11" s="1" customFormat="1" ht="15" customHeight="1">
      <c r="B129" s="340"/>
      <c r="C129" s="300" t="s">
        <v>3470</v>
      </c>
      <c r="D129" s="300"/>
      <c r="E129" s="300"/>
      <c r="F129" s="320" t="s">
        <v>3465</v>
      </c>
      <c r="G129" s="300"/>
      <c r="H129" s="300" t="s">
        <v>3471</v>
      </c>
      <c r="I129" s="300" t="s">
        <v>3461</v>
      </c>
      <c r="J129" s="300">
        <v>15</v>
      </c>
      <c r="K129" s="342"/>
    </row>
    <row r="130" spans="2:11" s="1" customFormat="1" ht="15" customHeight="1">
      <c r="B130" s="340"/>
      <c r="C130" s="322" t="s">
        <v>3472</v>
      </c>
      <c r="D130" s="322"/>
      <c r="E130" s="322"/>
      <c r="F130" s="323" t="s">
        <v>3465</v>
      </c>
      <c r="G130" s="322"/>
      <c r="H130" s="322" t="s">
        <v>3473</v>
      </c>
      <c r="I130" s="322" t="s">
        <v>3461</v>
      </c>
      <c r="J130" s="322">
        <v>15</v>
      </c>
      <c r="K130" s="342"/>
    </row>
    <row r="131" spans="2:11" s="1" customFormat="1" ht="15" customHeight="1">
      <c r="B131" s="340"/>
      <c r="C131" s="322" t="s">
        <v>3474</v>
      </c>
      <c r="D131" s="322"/>
      <c r="E131" s="322"/>
      <c r="F131" s="323" t="s">
        <v>3465</v>
      </c>
      <c r="G131" s="322"/>
      <c r="H131" s="322" t="s">
        <v>3475</v>
      </c>
      <c r="I131" s="322" t="s">
        <v>3461</v>
      </c>
      <c r="J131" s="322">
        <v>20</v>
      </c>
      <c r="K131" s="342"/>
    </row>
    <row r="132" spans="2:11" s="1" customFormat="1" ht="15" customHeight="1">
      <c r="B132" s="340"/>
      <c r="C132" s="322" t="s">
        <v>3476</v>
      </c>
      <c r="D132" s="322"/>
      <c r="E132" s="322"/>
      <c r="F132" s="323" t="s">
        <v>3465</v>
      </c>
      <c r="G132" s="322"/>
      <c r="H132" s="322" t="s">
        <v>3477</v>
      </c>
      <c r="I132" s="322" t="s">
        <v>3461</v>
      </c>
      <c r="J132" s="322">
        <v>20</v>
      </c>
      <c r="K132" s="342"/>
    </row>
    <row r="133" spans="2:11" s="1" customFormat="1" ht="15" customHeight="1">
      <c r="B133" s="340"/>
      <c r="C133" s="300" t="s">
        <v>3464</v>
      </c>
      <c r="D133" s="300"/>
      <c r="E133" s="300"/>
      <c r="F133" s="320" t="s">
        <v>3465</v>
      </c>
      <c r="G133" s="300"/>
      <c r="H133" s="300" t="s">
        <v>3499</v>
      </c>
      <c r="I133" s="300" t="s">
        <v>3461</v>
      </c>
      <c r="J133" s="300">
        <v>50</v>
      </c>
      <c r="K133" s="342"/>
    </row>
    <row r="134" spans="2:11" s="1" customFormat="1" ht="15" customHeight="1">
      <c r="B134" s="340"/>
      <c r="C134" s="300" t="s">
        <v>3478</v>
      </c>
      <c r="D134" s="300"/>
      <c r="E134" s="300"/>
      <c r="F134" s="320" t="s">
        <v>3465</v>
      </c>
      <c r="G134" s="300"/>
      <c r="H134" s="300" t="s">
        <v>3499</v>
      </c>
      <c r="I134" s="300" t="s">
        <v>3461</v>
      </c>
      <c r="J134" s="300">
        <v>50</v>
      </c>
      <c r="K134" s="342"/>
    </row>
    <row r="135" spans="2:11" s="1" customFormat="1" ht="15" customHeight="1">
      <c r="B135" s="340"/>
      <c r="C135" s="300" t="s">
        <v>3484</v>
      </c>
      <c r="D135" s="300"/>
      <c r="E135" s="300"/>
      <c r="F135" s="320" t="s">
        <v>3465</v>
      </c>
      <c r="G135" s="300"/>
      <c r="H135" s="300" t="s">
        <v>3499</v>
      </c>
      <c r="I135" s="300" t="s">
        <v>3461</v>
      </c>
      <c r="J135" s="300">
        <v>50</v>
      </c>
      <c r="K135" s="342"/>
    </row>
    <row r="136" spans="2:11" s="1" customFormat="1" ht="15" customHeight="1">
      <c r="B136" s="340"/>
      <c r="C136" s="300" t="s">
        <v>3486</v>
      </c>
      <c r="D136" s="300"/>
      <c r="E136" s="300"/>
      <c r="F136" s="320" t="s">
        <v>3465</v>
      </c>
      <c r="G136" s="300"/>
      <c r="H136" s="300" t="s">
        <v>3499</v>
      </c>
      <c r="I136" s="300" t="s">
        <v>3461</v>
      </c>
      <c r="J136" s="300">
        <v>50</v>
      </c>
      <c r="K136" s="342"/>
    </row>
    <row r="137" spans="2:11" s="1" customFormat="1" ht="15" customHeight="1">
      <c r="B137" s="340"/>
      <c r="C137" s="300" t="s">
        <v>3487</v>
      </c>
      <c r="D137" s="300"/>
      <c r="E137" s="300"/>
      <c r="F137" s="320" t="s">
        <v>3465</v>
      </c>
      <c r="G137" s="300"/>
      <c r="H137" s="300" t="s">
        <v>3512</v>
      </c>
      <c r="I137" s="300" t="s">
        <v>3461</v>
      </c>
      <c r="J137" s="300">
        <v>255</v>
      </c>
      <c r="K137" s="342"/>
    </row>
    <row r="138" spans="2:11" s="1" customFormat="1" ht="15" customHeight="1">
      <c r="B138" s="340"/>
      <c r="C138" s="300" t="s">
        <v>3489</v>
      </c>
      <c r="D138" s="300"/>
      <c r="E138" s="300"/>
      <c r="F138" s="320" t="s">
        <v>3459</v>
      </c>
      <c r="G138" s="300"/>
      <c r="H138" s="300" t="s">
        <v>3513</v>
      </c>
      <c r="I138" s="300" t="s">
        <v>3491</v>
      </c>
      <c r="J138" s="300"/>
      <c r="K138" s="342"/>
    </row>
    <row r="139" spans="2:11" s="1" customFormat="1" ht="15" customHeight="1">
      <c r="B139" s="340"/>
      <c r="C139" s="300" t="s">
        <v>3492</v>
      </c>
      <c r="D139" s="300"/>
      <c r="E139" s="300"/>
      <c r="F139" s="320" t="s">
        <v>3459</v>
      </c>
      <c r="G139" s="300"/>
      <c r="H139" s="300" t="s">
        <v>3514</v>
      </c>
      <c r="I139" s="300" t="s">
        <v>3494</v>
      </c>
      <c r="J139" s="300"/>
      <c r="K139" s="342"/>
    </row>
    <row r="140" spans="2:11" s="1" customFormat="1" ht="15" customHeight="1">
      <c r="B140" s="340"/>
      <c r="C140" s="300" t="s">
        <v>3495</v>
      </c>
      <c r="D140" s="300"/>
      <c r="E140" s="300"/>
      <c r="F140" s="320" t="s">
        <v>3459</v>
      </c>
      <c r="G140" s="300"/>
      <c r="H140" s="300" t="s">
        <v>3495</v>
      </c>
      <c r="I140" s="300" t="s">
        <v>3494</v>
      </c>
      <c r="J140" s="300"/>
      <c r="K140" s="342"/>
    </row>
    <row r="141" spans="2:11" s="1" customFormat="1" ht="15" customHeight="1">
      <c r="B141" s="340"/>
      <c r="C141" s="300" t="s">
        <v>39</v>
      </c>
      <c r="D141" s="300"/>
      <c r="E141" s="300"/>
      <c r="F141" s="320" t="s">
        <v>3459</v>
      </c>
      <c r="G141" s="300"/>
      <c r="H141" s="300" t="s">
        <v>3515</v>
      </c>
      <c r="I141" s="300" t="s">
        <v>3494</v>
      </c>
      <c r="J141" s="300"/>
      <c r="K141" s="342"/>
    </row>
    <row r="142" spans="2:11" s="1" customFormat="1" ht="15" customHeight="1">
      <c r="B142" s="340"/>
      <c r="C142" s="300" t="s">
        <v>3516</v>
      </c>
      <c r="D142" s="300"/>
      <c r="E142" s="300"/>
      <c r="F142" s="320" t="s">
        <v>3459</v>
      </c>
      <c r="G142" s="300"/>
      <c r="H142" s="300" t="s">
        <v>3517</v>
      </c>
      <c r="I142" s="300" t="s">
        <v>3494</v>
      </c>
      <c r="J142" s="300"/>
      <c r="K142" s="342"/>
    </row>
    <row r="143" spans="2:11" s="1" customFormat="1" ht="15" customHeight="1">
      <c r="B143" s="343"/>
      <c r="C143" s="344"/>
      <c r="D143" s="344"/>
      <c r="E143" s="344"/>
      <c r="F143" s="344"/>
      <c r="G143" s="344"/>
      <c r="H143" s="344"/>
      <c r="I143" s="344"/>
      <c r="J143" s="344"/>
      <c r="K143" s="345"/>
    </row>
    <row r="144" spans="2:11" s="1" customFormat="1" ht="18.75" customHeight="1">
      <c r="B144" s="297"/>
      <c r="C144" s="297"/>
      <c r="D144" s="297"/>
      <c r="E144" s="297"/>
      <c r="F144" s="332"/>
      <c r="G144" s="297"/>
      <c r="H144" s="297"/>
      <c r="I144" s="297"/>
      <c r="J144" s="297"/>
      <c r="K144" s="297"/>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4" t="s">
        <v>3518</v>
      </c>
      <c r="D147" s="424"/>
      <c r="E147" s="424"/>
      <c r="F147" s="424"/>
      <c r="G147" s="424"/>
      <c r="H147" s="424"/>
      <c r="I147" s="424"/>
      <c r="J147" s="424"/>
      <c r="K147" s="312"/>
    </row>
    <row r="148" spans="2:11" s="1" customFormat="1" ht="17.25" customHeight="1">
      <c r="B148" s="311"/>
      <c r="C148" s="313" t="s">
        <v>3453</v>
      </c>
      <c r="D148" s="313"/>
      <c r="E148" s="313"/>
      <c r="F148" s="313" t="s">
        <v>3454</v>
      </c>
      <c r="G148" s="314"/>
      <c r="H148" s="313" t="s">
        <v>55</v>
      </c>
      <c r="I148" s="313" t="s">
        <v>58</v>
      </c>
      <c r="J148" s="313" t="s">
        <v>3455</v>
      </c>
      <c r="K148" s="312"/>
    </row>
    <row r="149" spans="2:11" s="1" customFormat="1" ht="17.25" customHeight="1">
      <c r="B149" s="311"/>
      <c r="C149" s="315" t="s">
        <v>3456</v>
      </c>
      <c r="D149" s="315"/>
      <c r="E149" s="315"/>
      <c r="F149" s="316" t="s">
        <v>3457</v>
      </c>
      <c r="G149" s="317"/>
      <c r="H149" s="315"/>
      <c r="I149" s="315"/>
      <c r="J149" s="315" t="s">
        <v>3458</v>
      </c>
      <c r="K149" s="312"/>
    </row>
    <row r="150" spans="2:11" s="1" customFormat="1" ht="5.25" customHeight="1">
      <c r="B150" s="321"/>
      <c r="C150" s="318"/>
      <c r="D150" s="318"/>
      <c r="E150" s="318"/>
      <c r="F150" s="318"/>
      <c r="G150" s="319"/>
      <c r="H150" s="318"/>
      <c r="I150" s="318"/>
      <c r="J150" s="318"/>
      <c r="K150" s="342"/>
    </row>
    <row r="151" spans="2:11" s="1" customFormat="1" ht="15" customHeight="1">
      <c r="B151" s="321"/>
      <c r="C151" s="346" t="s">
        <v>3462</v>
      </c>
      <c r="D151" s="300"/>
      <c r="E151" s="300"/>
      <c r="F151" s="347" t="s">
        <v>3459</v>
      </c>
      <c r="G151" s="300"/>
      <c r="H151" s="346" t="s">
        <v>3499</v>
      </c>
      <c r="I151" s="346" t="s">
        <v>3461</v>
      </c>
      <c r="J151" s="346">
        <v>120</v>
      </c>
      <c r="K151" s="342"/>
    </row>
    <row r="152" spans="2:11" s="1" customFormat="1" ht="15" customHeight="1">
      <c r="B152" s="321"/>
      <c r="C152" s="346" t="s">
        <v>3508</v>
      </c>
      <c r="D152" s="300"/>
      <c r="E152" s="300"/>
      <c r="F152" s="347" t="s">
        <v>3459</v>
      </c>
      <c r="G152" s="300"/>
      <c r="H152" s="346" t="s">
        <v>3519</v>
      </c>
      <c r="I152" s="346" t="s">
        <v>3461</v>
      </c>
      <c r="J152" s="346" t="s">
        <v>3510</v>
      </c>
      <c r="K152" s="342"/>
    </row>
    <row r="153" spans="2:11" s="1" customFormat="1" ht="15" customHeight="1">
      <c r="B153" s="321"/>
      <c r="C153" s="346" t="s">
        <v>84</v>
      </c>
      <c r="D153" s="300"/>
      <c r="E153" s="300"/>
      <c r="F153" s="347" t="s">
        <v>3459</v>
      </c>
      <c r="G153" s="300"/>
      <c r="H153" s="346" t="s">
        <v>3520</v>
      </c>
      <c r="I153" s="346" t="s">
        <v>3461</v>
      </c>
      <c r="J153" s="346" t="s">
        <v>3510</v>
      </c>
      <c r="K153" s="342"/>
    </row>
    <row r="154" spans="2:11" s="1" customFormat="1" ht="15" customHeight="1">
      <c r="B154" s="321"/>
      <c r="C154" s="346" t="s">
        <v>3464</v>
      </c>
      <c r="D154" s="300"/>
      <c r="E154" s="300"/>
      <c r="F154" s="347" t="s">
        <v>3465</v>
      </c>
      <c r="G154" s="300"/>
      <c r="H154" s="346" t="s">
        <v>3499</v>
      </c>
      <c r="I154" s="346" t="s">
        <v>3461</v>
      </c>
      <c r="J154" s="346">
        <v>50</v>
      </c>
      <c r="K154" s="342"/>
    </row>
    <row r="155" spans="2:11" s="1" customFormat="1" ht="15" customHeight="1">
      <c r="B155" s="321"/>
      <c r="C155" s="346" t="s">
        <v>3467</v>
      </c>
      <c r="D155" s="300"/>
      <c r="E155" s="300"/>
      <c r="F155" s="347" t="s">
        <v>3459</v>
      </c>
      <c r="G155" s="300"/>
      <c r="H155" s="346" t="s">
        <v>3499</v>
      </c>
      <c r="I155" s="346" t="s">
        <v>3469</v>
      </c>
      <c r="J155" s="346"/>
      <c r="K155" s="342"/>
    </row>
    <row r="156" spans="2:11" s="1" customFormat="1" ht="15" customHeight="1">
      <c r="B156" s="321"/>
      <c r="C156" s="346" t="s">
        <v>3478</v>
      </c>
      <c r="D156" s="300"/>
      <c r="E156" s="300"/>
      <c r="F156" s="347" t="s">
        <v>3465</v>
      </c>
      <c r="G156" s="300"/>
      <c r="H156" s="346" t="s">
        <v>3499</v>
      </c>
      <c r="I156" s="346" t="s">
        <v>3461</v>
      </c>
      <c r="J156" s="346">
        <v>50</v>
      </c>
      <c r="K156" s="342"/>
    </row>
    <row r="157" spans="2:11" s="1" customFormat="1" ht="15" customHeight="1">
      <c r="B157" s="321"/>
      <c r="C157" s="346" t="s">
        <v>3486</v>
      </c>
      <c r="D157" s="300"/>
      <c r="E157" s="300"/>
      <c r="F157" s="347" t="s">
        <v>3465</v>
      </c>
      <c r="G157" s="300"/>
      <c r="H157" s="346" t="s">
        <v>3499</v>
      </c>
      <c r="I157" s="346" t="s">
        <v>3461</v>
      </c>
      <c r="J157" s="346">
        <v>50</v>
      </c>
      <c r="K157" s="342"/>
    </row>
    <row r="158" spans="2:11" s="1" customFormat="1" ht="15" customHeight="1">
      <c r="B158" s="321"/>
      <c r="C158" s="346" t="s">
        <v>3484</v>
      </c>
      <c r="D158" s="300"/>
      <c r="E158" s="300"/>
      <c r="F158" s="347" t="s">
        <v>3465</v>
      </c>
      <c r="G158" s="300"/>
      <c r="H158" s="346" t="s">
        <v>3499</v>
      </c>
      <c r="I158" s="346" t="s">
        <v>3461</v>
      </c>
      <c r="J158" s="346">
        <v>50</v>
      </c>
      <c r="K158" s="342"/>
    </row>
    <row r="159" spans="2:11" s="1" customFormat="1" ht="15" customHeight="1">
      <c r="B159" s="321"/>
      <c r="C159" s="346" t="s">
        <v>167</v>
      </c>
      <c r="D159" s="300"/>
      <c r="E159" s="300"/>
      <c r="F159" s="347" t="s">
        <v>3459</v>
      </c>
      <c r="G159" s="300"/>
      <c r="H159" s="346" t="s">
        <v>3521</v>
      </c>
      <c r="I159" s="346" t="s">
        <v>3461</v>
      </c>
      <c r="J159" s="346" t="s">
        <v>3522</v>
      </c>
      <c r="K159" s="342"/>
    </row>
    <row r="160" spans="2:11" s="1" customFormat="1" ht="15" customHeight="1">
      <c r="B160" s="321"/>
      <c r="C160" s="346" t="s">
        <v>3523</v>
      </c>
      <c r="D160" s="300"/>
      <c r="E160" s="300"/>
      <c r="F160" s="347" t="s">
        <v>3459</v>
      </c>
      <c r="G160" s="300"/>
      <c r="H160" s="346" t="s">
        <v>3524</v>
      </c>
      <c r="I160" s="346" t="s">
        <v>3494</v>
      </c>
      <c r="J160" s="346"/>
      <c r="K160" s="342"/>
    </row>
    <row r="161" spans="2:11" s="1" customFormat="1" ht="15" customHeight="1">
      <c r="B161" s="348"/>
      <c r="C161" s="330"/>
      <c r="D161" s="330"/>
      <c r="E161" s="330"/>
      <c r="F161" s="330"/>
      <c r="G161" s="330"/>
      <c r="H161" s="330"/>
      <c r="I161" s="330"/>
      <c r="J161" s="330"/>
      <c r="K161" s="349"/>
    </row>
    <row r="162" spans="2:11" s="1" customFormat="1" ht="18.75" customHeight="1">
      <c r="B162" s="297"/>
      <c r="C162" s="300"/>
      <c r="D162" s="300"/>
      <c r="E162" s="300"/>
      <c r="F162" s="320"/>
      <c r="G162" s="300"/>
      <c r="H162" s="300"/>
      <c r="I162" s="300"/>
      <c r="J162" s="300"/>
      <c r="K162" s="297"/>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5" t="s">
        <v>3525</v>
      </c>
      <c r="D165" s="425"/>
      <c r="E165" s="425"/>
      <c r="F165" s="425"/>
      <c r="G165" s="425"/>
      <c r="H165" s="425"/>
      <c r="I165" s="425"/>
      <c r="J165" s="425"/>
      <c r="K165" s="293"/>
    </row>
    <row r="166" spans="2:11" s="1" customFormat="1" ht="17.25" customHeight="1">
      <c r="B166" s="292"/>
      <c r="C166" s="313" t="s">
        <v>3453</v>
      </c>
      <c r="D166" s="313"/>
      <c r="E166" s="313"/>
      <c r="F166" s="313" t="s">
        <v>3454</v>
      </c>
      <c r="G166" s="350"/>
      <c r="H166" s="351" t="s">
        <v>55</v>
      </c>
      <c r="I166" s="351" t="s">
        <v>58</v>
      </c>
      <c r="J166" s="313" t="s">
        <v>3455</v>
      </c>
      <c r="K166" s="293"/>
    </row>
    <row r="167" spans="2:11" s="1" customFormat="1" ht="17.25" customHeight="1">
      <c r="B167" s="294"/>
      <c r="C167" s="315" t="s">
        <v>3456</v>
      </c>
      <c r="D167" s="315"/>
      <c r="E167" s="315"/>
      <c r="F167" s="316" t="s">
        <v>3457</v>
      </c>
      <c r="G167" s="352"/>
      <c r="H167" s="353"/>
      <c r="I167" s="353"/>
      <c r="J167" s="315" t="s">
        <v>3458</v>
      </c>
      <c r="K167" s="295"/>
    </row>
    <row r="168" spans="2:11" s="1" customFormat="1" ht="5.25" customHeight="1">
      <c r="B168" s="321"/>
      <c r="C168" s="318"/>
      <c r="D168" s="318"/>
      <c r="E168" s="318"/>
      <c r="F168" s="318"/>
      <c r="G168" s="319"/>
      <c r="H168" s="318"/>
      <c r="I168" s="318"/>
      <c r="J168" s="318"/>
      <c r="K168" s="342"/>
    </row>
    <row r="169" spans="2:11" s="1" customFormat="1" ht="15" customHeight="1">
      <c r="B169" s="321"/>
      <c r="C169" s="300" t="s">
        <v>3462</v>
      </c>
      <c r="D169" s="300"/>
      <c r="E169" s="300"/>
      <c r="F169" s="320" t="s">
        <v>3459</v>
      </c>
      <c r="G169" s="300"/>
      <c r="H169" s="300" t="s">
        <v>3499</v>
      </c>
      <c r="I169" s="300" t="s">
        <v>3461</v>
      </c>
      <c r="J169" s="300">
        <v>120</v>
      </c>
      <c r="K169" s="342"/>
    </row>
    <row r="170" spans="2:11" s="1" customFormat="1" ht="15" customHeight="1">
      <c r="B170" s="321"/>
      <c r="C170" s="300" t="s">
        <v>3508</v>
      </c>
      <c r="D170" s="300"/>
      <c r="E170" s="300"/>
      <c r="F170" s="320" t="s">
        <v>3459</v>
      </c>
      <c r="G170" s="300"/>
      <c r="H170" s="300" t="s">
        <v>3509</v>
      </c>
      <c r="I170" s="300" t="s">
        <v>3461</v>
      </c>
      <c r="J170" s="300" t="s">
        <v>3510</v>
      </c>
      <c r="K170" s="342"/>
    </row>
    <row r="171" spans="2:11" s="1" customFormat="1" ht="15" customHeight="1">
      <c r="B171" s="321"/>
      <c r="C171" s="300" t="s">
        <v>84</v>
      </c>
      <c r="D171" s="300"/>
      <c r="E171" s="300"/>
      <c r="F171" s="320" t="s">
        <v>3459</v>
      </c>
      <c r="G171" s="300"/>
      <c r="H171" s="300" t="s">
        <v>3526</v>
      </c>
      <c r="I171" s="300" t="s">
        <v>3461</v>
      </c>
      <c r="J171" s="300" t="s">
        <v>3510</v>
      </c>
      <c r="K171" s="342"/>
    </row>
    <row r="172" spans="2:11" s="1" customFormat="1" ht="15" customHeight="1">
      <c r="B172" s="321"/>
      <c r="C172" s="300" t="s">
        <v>3464</v>
      </c>
      <c r="D172" s="300"/>
      <c r="E172" s="300"/>
      <c r="F172" s="320" t="s">
        <v>3465</v>
      </c>
      <c r="G172" s="300"/>
      <c r="H172" s="300" t="s">
        <v>3526</v>
      </c>
      <c r="I172" s="300" t="s">
        <v>3461</v>
      </c>
      <c r="J172" s="300">
        <v>50</v>
      </c>
      <c r="K172" s="342"/>
    </row>
    <row r="173" spans="2:11" s="1" customFormat="1" ht="15" customHeight="1">
      <c r="B173" s="321"/>
      <c r="C173" s="300" t="s">
        <v>3467</v>
      </c>
      <c r="D173" s="300"/>
      <c r="E173" s="300"/>
      <c r="F173" s="320" t="s">
        <v>3459</v>
      </c>
      <c r="G173" s="300"/>
      <c r="H173" s="300" t="s">
        <v>3526</v>
      </c>
      <c r="I173" s="300" t="s">
        <v>3469</v>
      </c>
      <c r="J173" s="300"/>
      <c r="K173" s="342"/>
    </row>
    <row r="174" spans="2:11" s="1" customFormat="1" ht="15" customHeight="1">
      <c r="B174" s="321"/>
      <c r="C174" s="300" t="s">
        <v>3478</v>
      </c>
      <c r="D174" s="300"/>
      <c r="E174" s="300"/>
      <c r="F174" s="320" t="s">
        <v>3465</v>
      </c>
      <c r="G174" s="300"/>
      <c r="H174" s="300" t="s">
        <v>3526</v>
      </c>
      <c r="I174" s="300" t="s">
        <v>3461</v>
      </c>
      <c r="J174" s="300">
        <v>50</v>
      </c>
      <c r="K174" s="342"/>
    </row>
    <row r="175" spans="2:11" s="1" customFormat="1" ht="15" customHeight="1">
      <c r="B175" s="321"/>
      <c r="C175" s="300" t="s">
        <v>3486</v>
      </c>
      <c r="D175" s="300"/>
      <c r="E175" s="300"/>
      <c r="F175" s="320" t="s">
        <v>3465</v>
      </c>
      <c r="G175" s="300"/>
      <c r="H175" s="300" t="s">
        <v>3526</v>
      </c>
      <c r="I175" s="300" t="s">
        <v>3461</v>
      </c>
      <c r="J175" s="300">
        <v>50</v>
      </c>
      <c r="K175" s="342"/>
    </row>
    <row r="176" spans="2:11" s="1" customFormat="1" ht="15" customHeight="1">
      <c r="B176" s="321"/>
      <c r="C176" s="300" t="s">
        <v>3484</v>
      </c>
      <c r="D176" s="300"/>
      <c r="E176" s="300"/>
      <c r="F176" s="320" t="s">
        <v>3465</v>
      </c>
      <c r="G176" s="300"/>
      <c r="H176" s="300" t="s">
        <v>3526</v>
      </c>
      <c r="I176" s="300" t="s">
        <v>3461</v>
      </c>
      <c r="J176" s="300">
        <v>50</v>
      </c>
      <c r="K176" s="342"/>
    </row>
    <row r="177" spans="2:11" s="1" customFormat="1" ht="15" customHeight="1">
      <c r="B177" s="321"/>
      <c r="C177" s="300" t="s">
        <v>198</v>
      </c>
      <c r="D177" s="300"/>
      <c r="E177" s="300"/>
      <c r="F177" s="320" t="s">
        <v>3459</v>
      </c>
      <c r="G177" s="300"/>
      <c r="H177" s="300" t="s">
        <v>3527</v>
      </c>
      <c r="I177" s="300" t="s">
        <v>3528</v>
      </c>
      <c r="J177" s="300"/>
      <c r="K177" s="342"/>
    </row>
    <row r="178" spans="2:11" s="1" customFormat="1" ht="15" customHeight="1">
      <c r="B178" s="321"/>
      <c r="C178" s="300" t="s">
        <v>58</v>
      </c>
      <c r="D178" s="300"/>
      <c r="E178" s="300"/>
      <c r="F178" s="320" t="s">
        <v>3459</v>
      </c>
      <c r="G178" s="300"/>
      <c r="H178" s="300" t="s">
        <v>3529</v>
      </c>
      <c r="I178" s="300" t="s">
        <v>3530</v>
      </c>
      <c r="J178" s="300">
        <v>1</v>
      </c>
      <c r="K178" s="342"/>
    </row>
    <row r="179" spans="2:11" s="1" customFormat="1" ht="15" customHeight="1">
      <c r="B179" s="321"/>
      <c r="C179" s="300" t="s">
        <v>54</v>
      </c>
      <c r="D179" s="300"/>
      <c r="E179" s="300"/>
      <c r="F179" s="320" t="s">
        <v>3459</v>
      </c>
      <c r="G179" s="300"/>
      <c r="H179" s="300" t="s">
        <v>3531</v>
      </c>
      <c r="I179" s="300" t="s">
        <v>3461</v>
      </c>
      <c r="J179" s="300">
        <v>20</v>
      </c>
      <c r="K179" s="342"/>
    </row>
    <row r="180" spans="2:11" s="1" customFormat="1" ht="15" customHeight="1">
      <c r="B180" s="321"/>
      <c r="C180" s="300" t="s">
        <v>55</v>
      </c>
      <c r="D180" s="300"/>
      <c r="E180" s="300"/>
      <c r="F180" s="320" t="s">
        <v>3459</v>
      </c>
      <c r="G180" s="300"/>
      <c r="H180" s="300" t="s">
        <v>3532</v>
      </c>
      <c r="I180" s="300" t="s">
        <v>3461</v>
      </c>
      <c r="J180" s="300">
        <v>255</v>
      </c>
      <c r="K180" s="342"/>
    </row>
    <row r="181" spans="2:11" s="1" customFormat="1" ht="15" customHeight="1">
      <c r="B181" s="321"/>
      <c r="C181" s="300" t="s">
        <v>199</v>
      </c>
      <c r="D181" s="300"/>
      <c r="E181" s="300"/>
      <c r="F181" s="320" t="s">
        <v>3459</v>
      </c>
      <c r="G181" s="300"/>
      <c r="H181" s="300" t="s">
        <v>3423</v>
      </c>
      <c r="I181" s="300" t="s">
        <v>3461</v>
      </c>
      <c r="J181" s="300">
        <v>10</v>
      </c>
      <c r="K181" s="342"/>
    </row>
    <row r="182" spans="2:11" s="1" customFormat="1" ht="15" customHeight="1">
      <c r="B182" s="321"/>
      <c r="C182" s="300" t="s">
        <v>200</v>
      </c>
      <c r="D182" s="300"/>
      <c r="E182" s="300"/>
      <c r="F182" s="320" t="s">
        <v>3459</v>
      </c>
      <c r="G182" s="300"/>
      <c r="H182" s="300" t="s">
        <v>3533</v>
      </c>
      <c r="I182" s="300" t="s">
        <v>3494</v>
      </c>
      <c r="J182" s="300"/>
      <c r="K182" s="342"/>
    </row>
    <row r="183" spans="2:11" s="1" customFormat="1" ht="15" customHeight="1">
      <c r="B183" s="321"/>
      <c r="C183" s="300" t="s">
        <v>3534</v>
      </c>
      <c r="D183" s="300"/>
      <c r="E183" s="300"/>
      <c r="F183" s="320" t="s">
        <v>3459</v>
      </c>
      <c r="G183" s="300"/>
      <c r="H183" s="300" t="s">
        <v>3535</v>
      </c>
      <c r="I183" s="300" t="s">
        <v>3494</v>
      </c>
      <c r="J183" s="300"/>
      <c r="K183" s="342"/>
    </row>
    <row r="184" spans="2:11" s="1" customFormat="1" ht="15" customHeight="1">
      <c r="B184" s="321"/>
      <c r="C184" s="300" t="s">
        <v>3523</v>
      </c>
      <c r="D184" s="300"/>
      <c r="E184" s="300"/>
      <c r="F184" s="320" t="s">
        <v>3459</v>
      </c>
      <c r="G184" s="300"/>
      <c r="H184" s="300" t="s">
        <v>3536</v>
      </c>
      <c r="I184" s="300" t="s">
        <v>3494</v>
      </c>
      <c r="J184" s="300"/>
      <c r="K184" s="342"/>
    </row>
    <row r="185" spans="2:11" s="1" customFormat="1" ht="15" customHeight="1">
      <c r="B185" s="321"/>
      <c r="C185" s="300" t="s">
        <v>202</v>
      </c>
      <c r="D185" s="300"/>
      <c r="E185" s="300"/>
      <c r="F185" s="320" t="s">
        <v>3465</v>
      </c>
      <c r="G185" s="300"/>
      <c r="H185" s="300" t="s">
        <v>3537</v>
      </c>
      <c r="I185" s="300" t="s">
        <v>3461</v>
      </c>
      <c r="J185" s="300">
        <v>50</v>
      </c>
      <c r="K185" s="342"/>
    </row>
    <row r="186" spans="2:11" s="1" customFormat="1" ht="15" customHeight="1">
      <c r="B186" s="321"/>
      <c r="C186" s="300" t="s">
        <v>3538</v>
      </c>
      <c r="D186" s="300"/>
      <c r="E186" s="300"/>
      <c r="F186" s="320" t="s">
        <v>3465</v>
      </c>
      <c r="G186" s="300"/>
      <c r="H186" s="300" t="s">
        <v>3539</v>
      </c>
      <c r="I186" s="300" t="s">
        <v>3540</v>
      </c>
      <c r="J186" s="300"/>
      <c r="K186" s="342"/>
    </row>
    <row r="187" spans="2:11" s="1" customFormat="1" ht="15" customHeight="1">
      <c r="B187" s="321"/>
      <c r="C187" s="300" t="s">
        <v>3541</v>
      </c>
      <c r="D187" s="300"/>
      <c r="E187" s="300"/>
      <c r="F187" s="320" t="s">
        <v>3465</v>
      </c>
      <c r="G187" s="300"/>
      <c r="H187" s="300" t="s">
        <v>3542</v>
      </c>
      <c r="I187" s="300" t="s">
        <v>3540</v>
      </c>
      <c r="J187" s="300"/>
      <c r="K187" s="342"/>
    </row>
    <row r="188" spans="2:11" s="1" customFormat="1" ht="15" customHeight="1">
      <c r="B188" s="321"/>
      <c r="C188" s="300" t="s">
        <v>3543</v>
      </c>
      <c r="D188" s="300"/>
      <c r="E188" s="300"/>
      <c r="F188" s="320" t="s">
        <v>3465</v>
      </c>
      <c r="G188" s="300"/>
      <c r="H188" s="300" t="s">
        <v>3544</v>
      </c>
      <c r="I188" s="300" t="s">
        <v>3540</v>
      </c>
      <c r="J188" s="300"/>
      <c r="K188" s="342"/>
    </row>
    <row r="189" spans="2:11" s="1" customFormat="1" ht="15" customHeight="1">
      <c r="B189" s="321"/>
      <c r="C189" s="354" t="s">
        <v>3545</v>
      </c>
      <c r="D189" s="300"/>
      <c r="E189" s="300"/>
      <c r="F189" s="320" t="s">
        <v>3465</v>
      </c>
      <c r="G189" s="300"/>
      <c r="H189" s="300" t="s">
        <v>3546</v>
      </c>
      <c r="I189" s="300" t="s">
        <v>3547</v>
      </c>
      <c r="J189" s="355" t="s">
        <v>3548</v>
      </c>
      <c r="K189" s="342"/>
    </row>
    <row r="190" spans="2:11" s="1" customFormat="1" ht="15" customHeight="1">
      <c r="B190" s="321"/>
      <c r="C190" s="306" t="s">
        <v>43</v>
      </c>
      <c r="D190" s="300"/>
      <c r="E190" s="300"/>
      <c r="F190" s="320" t="s">
        <v>3459</v>
      </c>
      <c r="G190" s="300"/>
      <c r="H190" s="297" t="s">
        <v>3549</v>
      </c>
      <c r="I190" s="300" t="s">
        <v>3550</v>
      </c>
      <c r="J190" s="300"/>
      <c r="K190" s="342"/>
    </row>
    <row r="191" spans="2:11" s="1" customFormat="1" ht="15" customHeight="1">
      <c r="B191" s="321"/>
      <c r="C191" s="306" t="s">
        <v>3551</v>
      </c>
      <c r="D191" s="300"/>
      <c r="E191" s="300"/>
      <c r="F191" s="320" t="s">
        <v>3459</v>
      </c>
      <c r="G191" s="300"/>
      <c r="H191" s="300" t="s">
        <v>3552</v>
      </c>
      <c r="I191" s="300" t="s">
        <v>3494</v>
      </c>
      <c r="J191" s="300"/>
      <c r="K191" s="342"/>
    </row>
    <row r="192" spans="2:11" s="1" customFormat="1" ht="15" customHeight="1">
      <c r="B192" s="321"/>
      <c r="C192" s="306" t="s">
        <v>3553</v>
      </c>
      <c r="D192" s="300"/>
      <c r="E192" s="300"/>
      <c r="F192" s="320" t="s">
        <v>3459</v>
      </c>
      <c r="G192" s="300"/>
      <c r="H192" s="300" t="s">
        <v>3554</v>
      </c>
      <c r="I192" s="300" t="s">
        <v>3494</v>
      </c>
      <c r="J192" s="300"/>
      <c r="K192" s="342"/>
    </row>
    <row r="193" spans="2:11" s="1" customFormat="1" ht="15" customHeight="1">
      <c r="B193" s="321"/>
      <c r="C193" s="306" t="s">
        <v>3555</v>
      </c>
      <c r="D193" s="300"/>
      <c r="E193" s="300"/>
      <c r="F193" s="320" t="s">
        <v>3465</v>
      </c>
      <c r="G193" s="300"/>
      <c r="H193" s="300" t="s">
        <v>3556</v>
      </c>
      <c r="I193" s="300" t="s">
        <v>3494</v>
      </c>
      <c r="J193" s="300"/>
      <c r="K193" s="342"/>
    </row>
    <row r="194" spans="2:11" s="1" customFormat="1" ht="15" customHeight="1">
      <c r="B194" s="348"/>
      <c r="C194" s="356"/>
      <c r="D194" s="330"/>
      <c r="E194" s="330"/>
      <c r="F194" s="330"/>
      <c r="G194" s="330"/>
      <c r="H194" s="330"/>
      <c r="I194" s="330"/>
      <c r="J194" s="330"/>
      <c r="K194" s="349"/>
    </row>
    <row r="195" spans="2:11" s="1" customFormat="1" ht="18.75" customHeight="1">
      <c r="B195" s="297"/>
      <c r="C195" s="300"/>
      <c r="D195" s="300"/>
      <c r="E195" s="300"/>
      <c r="F195" s="320"/>
      <c r="G195" s="300"/>
      <c r="H195" s="300"/>
      <c r="I195" s="300"/>
      <c r="J195" s="300"/>
      <c r="K195" s="297"/>
    </row>
    <row r="196" spans="2:11" s="1" customFormat="1" ht="18.75" customHeight="1">
      <c r="B196" s="297"/>
      <c r="C196" s="300"/>
      <c r="D196" s="300"/>
      <c r="E196" s="300"/>
      <c r="F196" s="320"/>
      <c r="G196" s="300"/>
      <c r="H196" s="300"/>
      <c r="I196" s="300"/>
      <c r="J196" s="300"/>
      <c r="K196" s="297"/>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5" t="s">
        <v>3557</v>
      </c>
      <c r="D199" s="425"/>
      <c r="E199" s="425"/>
      <c r="F199" s="425"/>
      <c r="G199" s="425"/>
      <c r="H199" s="425"/>
      <c r="I199" s="425"/>
      <c r="J199" s="425"/>
      <c r="K199" s="293"/>
    </row>
    <row r="200" spans="2:11" s="1" customFormat="1" ht="25.5" customHeight="1">
      <c r="B200" s="292"/>
      <c r="C200" s="357" t="s">
        <v>3558</v>
      </c>
      <c r="D200" s="357"/>
      <c r="E200" s="357"/>
      <c r="F200" s="357" t="s">
        <v>3559</v>
      </c>
      <c r="G200" s="358"/>
      <c r="H200" s="426" t="s">
        <v>3560</v>
      </c>
      <c r="I200" s="426"/>
      <c r="J200" s="426"/>
      <c r="K200" s="293"/>
    </row>
    <row r="201" spans="2:11" s="1" customFormat="1" ht="5.25" customHeight="1">
      <c r="B201" s="321"/>
      <c r="C201" s="318"/>
      <c r="D201" s="318"/>
      <c r="E201" s="318"/>
      <c r="F201" s="318"/>
      <c r="G201" s="300"/>
      <c r="H201" s="318"/>
      <c r="I201" s="318"/>
      <c r="J201" s="318"/>
      <c r="K201" s="342"/>
    </row>
    <row r="202" spans="2:11" s="1" customFormat="1" ht="15" customHeight="1">
      <c r="B202" s="321"/>
      <c r="C202" s="300" t="s">
        <v>3550</v>
      </c>
      <c r="D202" s="300"/>
      <c r="E202" s="300"/>
      <c r="F202" s="320" t="s">
        <v>44</v>
      </c>
      <c r="G202" s="300"/>
      <c r="H202" s="427" t="s">
        <v>3561</v>
      </c>
      <c r="I202" s="427"/>
      <c r="J202" s="427"/>
      <c r="K202" s="342"/>
    </row>
    <row r="203" spans="2:11" s="1" customFormat="1" ht="15" customHeight="1">
      <c r="B203" s="321"/>
      <c r="C203" s="327"/>
      <c r="D203" s="300"/>
      <c r="E203" s="300"/>
      <c r="F203" s="320" t="s">
        <v>45</v>
      </c>
      <c r="G203" s="300"/>
      <c r="H203" s="427" t="s">
        <v>3562</v>
      </c>
      <c r="I203" s="427"/>
      <c r="J203" s="427"/>
      <c r="K203" s="342"/>
    </row>
    <row r="204" spans="2:11" s="1" customFormat="1" ht="15" customHeight="1">
      <c r="B204" s="321"/>
      <c r="C204" s="327"/>
      <c r="D204" s="300"/>
      <c r="E204" s="300"/>
      <c r="F204" s="320" t="s">
        <v>48</v>
      </c>
      <c r="G204" s="300"/>
      <c r="H204" s="427" t="s">
        <v>3563</v>
      </c>
      <c r="I204" s="427"/>
      <c r="J204" s="427"/>
      <c r="K204" s="342"/>
    </row>
    <row r="205" spans="2:11" s="1" customFormat="1" ht="15" customHeight="1">
      <c r="B205" s="321"/>
      <c r="C205" s="300"/>
      <c r="D205" s="300"/>
      <c r="E205" s="300"/>
      <c r="F205" s="320" t="s">
        <v>46</v>
      </c>
      <c r="G205" s="300"/>
      <c r="H205" s="427" t="s">
        <v>3564</v>
      </c>
      <c r="I205" s="427"/>
      <c r="J205" s="427"/>
      <c r="K205" s="342"/>
    </row>
    <row r="206" spans="2:11" s="1" customFormat="1" ht="15" customHeight="1">
      <c r="B206" s="321"/>
      <c r="C206" s="300"/>
      <c r="D206" s="300"/>
      <c r="E206" s="300"/>
      <c r="F206" s="320" t="s">
        <v>47</v>
      </c>
      <c r="G206" s="300"/>
      <c r="H206" s="427" t="s">
        <v>3565</v>
      </c>
      <c r="I206" s="427"/>
      <c r="J206" s="427"/>
      <c r="K206" s="342"/>
    </row>
    <row r="207" spans="2:11" s="1" customFormat="1" ht="15" customHeight="1">
      <c r="B207" s="321"/>
      <c r="C207" s="300"/>
      <c r="D207" s="300"/>
      <c r="E207" s="300"/>
      <c r="F207" s="320"/>
      <c r="G207" s="300"/>
      <c r="H207" s="300"/>
      <c r="I207" s="300"/>
      <c r="J207" s="300"/>
      <c r="K207" s="342"/>
    </row>
    <row r="208" spans="2:11" s="1" customFormat="1" ht="15" customHeight="1">
      <c r="B208" s="321"/>
      <c r="C208" s="300" t="s">
        <v>3506</v>
      </c>
      <c r="D208" s="300"/>
      <c r="E208" s="300"/>
      <c r="F208" s="320" t="s">
        <v>78</v>
      </c>
      <c r="G208" s="300"/>
      <c r="H208" s="427" t="s">
        <v>3566</v>
      </c>
      <c r="I208" s="427"/>
      <c r="J208" s="427"/>
      <c r="K208" s="342"/>
    </row>
    <row r="209" spans="2:11" s="1" customFormat="1" ht="15" customHeight="1">
      <c r="B209" s="321"/>
      <c r="C209" s="327"/>
      <c r="D209" s="300"/>
      <c r="E209" s="300"/>
      <c r="F209" s="320" t="s">
        <v>3404</v>
      </c>
      <c r="G209" s="300"/>
      <c r="H209" s="427" t="s">
        <v>3405</v>
      </c>
      <c r="I209" s="427"/>
      <c r="J209" s="427"/>
      <c r="K209" s="342"/>
    </row>
    <row r="210" spans="2:11" s="1" customFormat="1" ht="15" customHeight="1">
      <c r="B210" s="321"/>
      <c r="C210" s="300"/>
      <c r="D210" s="300"/>
      <c r="E210" s="300"/>
      <c r="F210" s="320" t="s">
        <v>3402</v>
      </c>
      <c r="G210" s="300"/>
      <c r="H210" s="427" t="s">
        <v>3567</v>
      </c>
      <c r="I210" s="427"/>
      <c r="J210" s="427"/>
      <c r="K210" s="342"/>
    </row>
    <row r="211" spans="2:11" s="1" customFormat="1" ht="15" customHeight="1">
      <c r="B211" s="359"/>
      <c r="C211" s="327"/>
      <c r="D211" s="327"/>
      <c r="E211" s="327"/>
      <c r="F211" s="320" t="s">
        <v>3406</v>
      </c>
      <c r="G211" s="306"/>
      <c r="H211" s="428" t="s">
        <v>142</v>
      </c>
      <c r="I211" s="428"/>
      <c r="J211" s="428"/>
      <c r="K211" s="360"/>
    </row>
    <row r="212" spans="2:11" s="1" customFormat="1" ht="15" customHeight="1">
      <c r="B212" s="359"/>
      <c r="C212" s="327"/>
      <c r="D212" s="327"/>
      <c r="E212" s="327"/>
      <c r="F212" s="320" t="s">
        <v>3407</v>
      </c>
      <c r="G212" s="306"/>
      <c r="H212" s="428" t="s">
        <v>3349</v>
      </c>
      <c r="I212" s="428"/>
      <c r="J212" s="428"/>
      <c r="K212" s="360"/>
    </row>
    <row r="213" spans="2:11" s="1" customFormat="1" ht="15" customHeight="1">
      <c r="B213" s="359"/>
      <c r="C213" s="327"/>
      <c r="D213" s="327"/>
      <c r="E213" s="327"/>
      <c r="F213" s="361"/>
      <c r="G213" s="306"/>
      <c r="H213" s="362"/>
      <c r="I213" s="362"/>
      <c r="J213" s="362"/>
      <c r="K213" s="360"/>
    </row>
    <row r="214" spans="2:11" s="1" customFormat="1" ht="15" customHeight="1">
      <c r="B214" s="359"/>
      <c r="C214" s="300" t="s">
        <v>3530</v>
      </c>
      <c r="D214" s="327"/>
      <c r="E214" s="327"/>
      <c r="F214" s="320">
        <v>1</v>
      </c>
      <c r="G214" s="306"/>
      <c r="H214" s="428" t="s">
        <v>3568</v>
      </c>
      <c r="I214" s="428"/>
      <c r="J214" s="428"/>
      <c r="K214" s="360"/>
    </row>
    <row r="215" spans="2:11" s="1" customFormat="1" ht="15" customHeight="1">
      <c r="B215" s="359"/>
      <c r="C215" s="327"/>
      <c r="D215" s="327"/>
      <c r="E215" s="327"/>
      <c r="F215" s="320">
        <v>2</v>
      </c>
      <c r="G215" s="306"/>
      <c r="H215" s="428" t="s">
        <v>3569</v>
      </c>
      <c r="I215" s="428"/>
      <c r="J215" s="428"/>
      <c r="K215" s="360"/>
    </row>
    <row r="216" spans="2:11" s="1" customFormat="1" ht="15" customHeight="1">
      <c r="B216" s="359"/>
      <c r="C216" s="327"/>
      <c r="D216" s="327"/>
      <c r="E216" s="327"/>
      <c r="F216" s="320">
        <v>3</v>
      </c>
      <c r="G216" s="306"/>
      <c r="H216" s="428" t="s">
        <v>3570</v>
      </c>
      <c r="I216" s="428"/>
      <c r="J216" s="428"/>
      <c r="K216" s="360"/>
    </row>
    <row r="217" spans="2:11" s="1" customFormat="1" ht="15" customHeight="1">
      <c r="B217" s="359"/>
      <c r="C217" s="327"/>
      <c r="D217" s="327"/>
      <c r="E217" s="327"/>
      <c r="F217" s="320">
        <v>4</v>
      </c>
      <c r="G217" s="306"/>
      <c r="H217" s="428" t="s">
        <v>3571</v>
      </c>
      <c r="I217" s="428"/>
      <c r="J217" s="428"/>
      <c r="K217" s="360"/>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2019-49-1-1-1a - D1.1a-Vs...</vt:lpstr>
      <vt:lpstr>2019-49-1-1-1b - D.1.1b-D...</vt:lpstr>
      <vt:lpstr>2019-46-1-1-4-1 - D.1.4.1...</vt:lpstr>
      <vt:lpstr>2019-49-1-1-4-2 - D.1.4.2...</vt:lpstr>
      <vt:lpstr>2019-49-1-1-4-3 - D.1.4.3...</vt:lpstr>
      <vt:lpstr>2019-49-1-1-4-4 - D.1.4.4...</vt:lpstr>
      <vt:lpstr>2019-46-1-1-4-5 - D.1.4.5...</vt:lpstr>
      <vt:lpstr>2019-49-1-1-5 - D.1.5-Výtah</vt:lpstr>
      <vt:lpstr>2019-49-1-2 - D.2-Terénní...</vt:lpstr>
      <vt:lpstr>2019-49-1-3-1 - D.3.1-Sdě...</vt:lpstr>
      <vt:lpstr>2019-49-1-3-2 - D.3.2-Pří...</vt:lpstr>
      <vt:lpstr>2019-49-1-3-3 - D.3.3-Vod...</vt:lpstr>
      <vt:lpstr>2019-49-1-3-4 - D.3.4-Kan...</vt:lpstr>
      <vt:lpstr>2019-49-1-VON - Vedlejší ...</vt:lpstr>
      <vt:lpstr>Seznam figur</vt:lpstr>
      <vt:lpstr>Pokyny pro vyplnění</vt:lpstr>
      <vt:lpstr>'2019-46-1-1-4-1 - D.1.4.1...'!Názvy_tisku</vt:lpstr>
      <vt:lpstr>'2019-46-1-1-4-5 - D.1.4.5...'!Názvy_tisku</vt:lpstr>
      <vt:lpstr>'2019-49-1-1-1a - D1.1a-Vs...'!Názvy_tisku</vt:lpstr>
      <vt:lpstr>'2019-49-1-1-1b - D.1.1b-D...'!Názvy_tisku</vt:lpstr>
      <vt:lpstr>'2019-49-1-1-4-2 - D.1.4.2...'!Názvy_tisku</vt:lpstr>
      <vt:lpstr>'2019-49-1-1-4-3 - D.1.4.3...'!Názvy_tisku</vt:lpstr>
      <vt:lpstr>'2019-49-1-1-4-4 - D.1.4.4...'!Názvy_tisku</vt:lpstr>
      <vt:lpstr>'2019-49-1-1-5 - D.1.5-Výtah'!Názvy_tisku</vt:lpstr>
      <vt:lpstr>'2019-49-1-2 - D.2-Terénní...'!Názvy_tisku</vt:lpstr>
      <vt:lpstr>'2019-49-1-3-1 - D.3.1-Sdě...'!Názvy_tisku</vt:lpstr>
      <vt:lpstr>'2019-49-1-3-2 - D.3.2-Pří...'!Názvy_tisku</vt:lpstr>
      <vt:lpstr>'2019-49-1-3-3 - D.3.3-Vod...'!Názvy_tisku</vt:lpstr>
      <vt:lpstr>'2019-49-1-3-4 - D.3.4-Kan...'!Názvy_tisku</vt:lpstr>
      <vt:lpstr>'2019-49-1-VON - Vedlejší ...'!Názvy_tisku</vt:lpstr>
      <vt:lpstr>'Rekapitulace stavby'!Názvy_tisku</vt:lpstr>
      <vt:lpstr>'Seznam figur'!Názvy_tisku</vt:lpstr>
      <vt:lpstr>'2019-46-1-1-4-1 - D.1.4.1...'!Oblast_tisku</vt:lpstr>
      <vt:lpstr>'2019-46-1-1-4-5 - D.1.4.5...'!Oblast_tisku</vt:lpstr>
      <vt:lpstr>'2019-49-1-1-1a - D1.1a-Vs...'!Oblast_tisku</vt:lpstr>
      <vt:lpstr>'2019-49-1-1-1b - D.1.1b-D...'!Oblast_tisku</vt:lpstr>
      <vt:lpstr>'2019-49-1-1-4-2 - D.1.4.2...'!Oblast_tisku</vt:lpstr>
      <vt:lpstr>'2019-49-1-1-4-3 - D.1.4.3...'!Oblast_tisku</vt:lpstr>
      <vt:lpstr>'2019-49-1-1-4-4 - D.1.4.4...'!Oblast_tisku</vt:lpstr>
      <vt:lpstr>'2019-49-1-1-5 - D.1.5-Výtah'!Oblast_tisku</vt:lpstr>
      <vt:lpstr>'2019-49-1-2 - D.2-Terénní...'!Oblast_tisku</vt:lpstr>
      <vt:lpstr>'2019-49-1-3-1 - D.3.1-Sdě...'!Oblast_tisku</vt:lpstr>
      <vt:lpstr>'2019-49-1-3-2 - D.3.2-Pří...'!Oblast_tisku</vt:lpstr>
      <vt:lpstr>'2019-49-1-3-3 - D.3.3-Vod...'!Oblast_tisku</vt:lpstr>
      <vt:lpstr>'2019-49-1-3-4 - D.3.4-Kan...'!Oblast_tisku</vt:lpstr>
      <vt:lpstr>'2019-49-1-VON - Vedlejší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2020-03-13T15:00:40Z</dcterms:created>
  <dcterms:modified xsi:type="dcterms:W3CDTF">2020-03-13T15:02:07Z</dcterms:modified>
</cp:coreProperties>
</file>