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228" activeTab="3"/>
  </bookViews>
  <sheets>
    <sheet name="Krycí list" sheetId="1" r:id="rId1"/>
    <sheet name="Rekapitulace" sheetId="2" r:id="rId2"/>
    <sheet name="Položky" sheetId="3" r:id="rId3"/>
    <sheet name="Kontroly,rev.ser." sheetId="4" r:id="rId4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list'!$F$4</definedName>
    <definedName name="MJ">'Krycí list'!$G$4</definedName>
    <definedName name="Mont">'Rekapitulace'!$H$22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list'!$A$1:$G$35</definedName>
    <definedName name="_xlnm.Print_Area" localSheetId="2">'Položky'!$A$1:$G$75</definedName>
    <definedName name="_xlnm.Print_Area" localSheetId="1">'Rekapitulace'!$A$1:$I$28</definedName>
    <definedName name="PocetMJ">'Krycí list'!$G$7</definedName>
    <definedName name="Poznamka">'Krycí list'!#REF!</definedName>
    <definedName name="Projektant">'Krycí list'!$C$7</definedName>
    <definedName name="PSV">'Rekapitulace'!$F$22</definedName>
    <definedName name="PSV0">'Položky'!#REF!</definedName>
    <definedName name="SloupecCC">'Položky'!#REF!</definedName>
    <definedName name="SloupecCisloPol">'Položky'!$B$6</definedName>
    <definedName name="SloupecJC">'Položky'!#REF!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'Rekapitulace'!$E$27</definedName>
    <definedName name="VRNnazev">'Rekapitulace'!$A$27</definedName>
    <definedName name="VRNproc">'Rekapitulace'!$F$27</definedName>
    <definedName name="VRNzakl">'Rekapitulace'!$G$27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<sst xmlns="http://schemas.openxmlformats.org/spreadsheetml/2006/main" count="299" uniqueCount="161">
  <si>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</si>
  <si>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</si>
  <si>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</si>
  <si>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</si>
  <si>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</si>
  <si>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</si>
  <si>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</si>
  <si>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</si>
  <si>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</si>
  <si>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</si>
  <si>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</si>
  <si>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</si>
  <si>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</si>
  <si>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</si>
  <si>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</si>
  <si>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</si>
  <si>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</si>
  <si>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</si>
  <si>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</si>
  <si>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Montáž celkem</t>
  </si>
  <si>
    <t>HSV celkem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</si>
  <si>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</si>
  <si>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</si>
  <si>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</si>
  <si>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</si>
  <si>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</si>
  <si>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</si>
  <si>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</si>
  <si>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</si>
  <si>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</si>
  <si>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</si>
  <si>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</si>
  <si>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</si>
  <si>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</si>
  <si>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</si>
  <si>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</si>
  <si>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</si>
  <si>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</si>
  <si>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</si>
  <si>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</si>
  <si>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</si>
  <si>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</si>
  <si>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</si>
  <si>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</si>
  <si>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</si>
  <si>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</si>
  <si>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</si>
  <si>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Kč</t>
  </si>
  <si>
    <t>%</t>
  </si>
  <si>
    <t>Základna</t>
  </si>
  <si>
    <t>CELKEM VRN</t>
  </si>
  <si>
    <t>P.č.</t>
  </si>
  <si>
    <t>MJ</t>
  </si>
  <si>
    <t>Celkem za</t>
  </si>
  <si>
    <t>Subtech s.r.o.</t>
  </si>
  <si>
    <t>ks</t>
  </si>
  <si>
    <t>bm</t>
  </si>
  <si>
    <t>vlastní</t>
  </si>
  <si>
    <t>Název VRN</t>
  </si>
  <si>
    <t>Z</t>
  </si>
  <si>
    <t>R</t>
  </si>
  <si>
    <t>N</t>
  </si>
  <si>
    <t>Kód</t>
  </si>
  <si>
    <t>Popis</t>
  </si>
  <si>
    <t>Množství</t>
  </si>
  <si>
    <t>Cena celkem (Kč)</t>
  </si>
  <si>
    <t>Cena / MJ (Kč)</t>
  </si>
  <si>
    <t>2.01</t>
  </si>
  <si>
    <t>kp</t>
  </si>
  <si>
    <t>2.03</t>
  </si>
  <si>
    <t>závit. tyče, vruty, těsnění ….</t>
  </si>
  <si>
    <t>Těsnící a spojovací materiál</t>
  </si>
  <si>
    <t>1.01</t>
  </si>
  <si>
    <t>1.02</t>
  </si>
  <si>
    <t>1.03</t>
  </si>
  <si>
    <t>1.04</t>
  </si>
  <si>
    <t>2.02</t>
  </si>
  <si>
    <t>2.04</t>
  </si>
  <si>
    <t>Montážní materiál</t>
  </si>
  <si>
    <t>kpl</t>
  </si>
  <si>
    <t>Ostatní</t>
  </si>
  <si>
    <t>Odvod kondenzátu</t>
  </si>
  <si>
    <t>Rozpočet</t>
  </si>
  <si>
    <t>Univerzita Palackého v Olomouci</t>
  </si>
  <si>
    <t>Doplnění chlazení m.č. 6.032</t>
  </si>
  <si>
    <t>Potrubí z trubek PE svařované odpadní zavešené, DN 40/3, vč. montáže</t>
  </si>
  <si>
    <t>Vodní zápachová uzávěrka DN 40 pro odvod kondenzátu, vč. montáže</t>
  </si>
  <si>
    <t>Zařízení č.1 - Chlazení serveru</t>
  </si>
  <si>
    <t xml:space="preserve">Klimatizační jednotka s EC ventilátory vzduchem chlazená, vhodná pro napojení na venkovní kondenzační jednotku, chladící výkon 9,6 kW, šířka 300mm, hloubka 1070mm, výška 1991mm, dotykový displej, silné čerpadlo kondenzátu instalované v klimatizační jednotce.  </t>
  </si>
  <si>
    <t xml:space="preserve">Kondenzační jednotka vhodná do venkovního prostředí, 1 větrák, jednookruhová, celoroční provoz, autonomní regulace, komunikace s MaR </t>
  </si>
  <si>
    <t>Zaplavený sběrač chladiva 17lb, R410A průměr 6", délka 18".</t>
  </si>
  <si>
    <t>Doprava a stěhování, kompletní instalace vč. tlakové zkoušky a náplně chladiva, pomocný materiál, zprovoznění, zaškolení</t>
  </si>
  <si>
    <t>Zařízení č.2 - Chlazení serveru</t>
  </si>
  <si>
    <t>Dotěsnění prostupu do obvodu 650 mm atestovanou protipožární obložkou a tmelem vč. štítku 
Výchozí revize vč. vystavení evidenčního štítku založení knihy požárních elementů</t>
  </si>
  <si>
    <t>Bourací a zapravovací práce</t>
  </si>
  <si>
    <t>Revizní zpráva požárních ucpávek vč. výkresové dokumentace</t>
  </si>
  <si>
    <t>Dokumentace skutečného provedení, průvodní dokumentace</t>
  </si>
  <si>
    <t>Komplexní vyzkoušení - 72hod, vč. simulací jednotlivých stavů</t>
  </si>
  <si>
    <t>Napojení na centrální řídící systém v objektu (pulzní elektroměr)</t>
  </si>
  <si>
    <t>SILNOPROUDÁ ELEKTROTECHNIKA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</si>
  <si>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</si>
  <si>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</si>
  <si>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</si>
  <si>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</si>
  <si>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</si>
  <si>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</si>
  <si>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</si>
  <si>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</si>
  <si>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</si>
  <si>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</si>
  <si>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</si>
  <si>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</si>
  <si>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</si>
  <si>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</si>
  <si>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</si>
  <si>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</si>
  <si>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Elektroměr modulový 1f 40A, B23 111-100, Modbus, imp.</t>
  </si>
  <si>
    <t>Vývodka</t>
  </si>
  <si>
    <t>Svorka řadová 4</t>
  </si>
  <si>
    <t>Zemnicí svorka</t>
  </si>
  <si>
    <t>Přepětí</t>
  </si>
  <si>
    <t>Montáž, kompletace, doplňkový materiál</t>
  </si>
  <si>
    <t>Jistič instalační 1pol 10A/C</t>
  </si>
  <si>
    <t>Jistič instalační 1pol 16A/C</t>
  </si>
  <si>
    <t>Jistič instalační 1pol 40A/B</t>
  </si>
  <si>
    <t>Kabel CYKY 3x1,5</t>
  </si>
  <si>
    <t>Kabel CYKY 3x2,5</t>
  </si>
  <si>
    <t>CY 6</t>
  </si>
  <si>
    <t>Skříň  600/600/250 POVRCHOVÁ</t>
  </si>
  <si>
    <t>Svodič přepětí SVBC T1+T2</t>
  </si>
  <si>
    <t>Pojistkový odpínač FH1/1</t>
  </si>
  <si>
    <t>Pojistková vložka PN1 160A/gG</t>
  </si>
  <si>
    <t>m</t>
  </si>
  <si>
    <t>sa</t>
  </si>
  <si>
    <t>Dodávky</t>
  </si>
  <si>
    <t>CHLAZENÍ</t>
  </si>
  <si>
    <t>Montážní práce</t>
  </si>
  <si>
    <t>Ukončení na svorkovnici ventilátoru</t>
  </si>
  <si>
    <t>otevření a uzavření víka kabelového žlabu</t>
  </si>
  <si>
    <t>Montáž přístroje na DIN lištu - jistič</t>
  </si>
  <si>
    <t>Práce účtované hodinovou sazbou</t>
  </si>
  <si>
    <t>h</t>
  </si>
  <si>
    <t>předběžná obhlídka</t>
  </si>
  <si>
    <t>nezměřitelné montážní práce</t>
  </si>
  <si>
    <t>dozor</t>
  </si>
  <si>
    <t>koordinace s ostatními profesemi</t>
  </si>
  <si>
    <t>ověření obvodu po dokončení instalace</t>
  </si>
  <si>
    <t>Revize (chlazení,elektroinstalace, požárních ucpávek aj.)</t>
  </si>
  <si>
    <t>Dokumentace skutečného provedení a průvodní dokument.</t>
  </si>
  <si>
    <t>kontrola funkčnosti jednotky, údržba jednotky, kontrola stavu chladiva v chladicím okruhu, případné doplnění potřebného množství kontrola chodu funkčnosti chladicícího systému, kontrola poškození kondenzátoru, kontrola a údržba kondenzátoru - čištění, očištění koroze, kontrola poškození kontrola celkového technického stavu, nátěrů, izolací….kontrola a údržba tepelných izolací, kontrola uchycení el. vodičů a jejich izolace</t>
  </si>
  <si>
    <t>Délka trvání plnění</t>
  </si>
  <si>
    <t>rok</t>
  </si>
  <si>
    <t>Rozpočet - kontroly, revize, servis</t>
  </si>
  <si>
    <t>PROVÁDĚNÍ KONTROL, REVIZÍ, SERVISŮ</t>
  </si>
  <si>
    <t>počet</t>
  </si>
  <si>
    <t>Celkové náklady na rok</t>
  </si>
  <si>
    <t>pol. 1</t>
  </si>
  <si>
    <t>pol. 2</t>
  </si>
  <si>
    <t>pol. 3</t>
  </si>
  <si>
    <t>provedení zákonné revize a kontrolu těsnosti v závislosti na množství a typu chladiva dle platné legislativy, zapsání revize do provozního deníku jednotky a vystavení protokolu o provedení revize, kontroly těsnosti a servisního protokolu</t>
  </si>
  <si>
    <t>vyčištění filtrů, vyčištění odtokového potrubí, kontrola funkce ovládání, kontrola funkce ventilátoru, kontrola úniku chladiva kontrola teploty výstupního vzduchu, vizuální kontrola přívodních kabelů a celé jednotky, hlučnost jednotky, pravidelná dezinfekce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</si>
</sst>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#,##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mmm/yyyy"/>
    <numFmt numFmtId="174" formatCode="d/mm"/>
    <numFmt numFmtId="175" formatCode="#,##0\ "/>
    <numFmt numFmtId="176" formatCode="#,##0.0"/>
    <numFmt numFmtId="177" formatCode="#,##0.00\ "/>
    <numFmt numFmtId="178" formatCode="#,##0.000\ "/>
    <numFmt numFmtId="179" formatCode="General_)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sz val="12"/>
      <name val="Times New Roman CE"/>
      <family val="1"/>
    </font>
    <font>
      <sz val="14"/>
      <name val="Arial CE"/>
      <family val="0"/>
    </font>
    <font>
      <b/>
      <i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Alignment="0"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4" fontId="5" fillId="0" borderId="0" applyBorder="0" applyAlignment="0">
      <protection/>
    </xf>
    <xf numFmtId="0" fontId="5" fillId="0" borderId="0">
      <alignment horizontal="right" wrapText="1"/>
      <protection/>
    </xf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5" fontId="5" fillId="0" borderId="0" applyFont="0" applyBorder="0">
      <alignment horizontal="right" vertical="center"/>
      <protection/>
    </xf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horizontal="center" vertical="center" wrapText="1"/>
      <protection/>
    </xf>
    <xf numFmtId="0" fontId="1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75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6">
      <alignment horizontal="center" vertical="center" wrapText="1"/>
      <protection/>
    </xf>
    <xf numFmtId="0" fontId="6" fillId="0" borderId="6">
      <alignment horizontal="center" vertical="center" wrapText="1"/>
      <protection/>
    </xf>
    <xf numFmtId="174" fontId="9" fillId="0" borderId="0">
      <alignment horizontal="center" vertical="center"/>
      <protection/>
    </xf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17" fillId="0" borderId="0">
      <alignment/>
      <protection/>
    </xf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6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1" xfId="0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18" xfId="0" applyNumberFormat="1" applyBorder="1" applyAlignment="1">
      <alignment horizontal="right"/>
    </xf>
    <xf numFmtId="167" fontId="0" fillId="0" borderId="22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167" fontId="7" fillId="0" borderId="42" xfId="0" applyNumberFormat="1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47" xfId="56" applyBorder="1">
      <alignment/>
      <protection/>
    </xf>
    <xf numFmtId="0" fontId="0" fillId="0" borderId="47" xfId="56" applyBorder="1" applyAlignment="1">
      <alignment horizontal="right"/>
      <protection/>
    </xf>
    <xf numFmtId="0" fontId="0" fillId="0" borderId="47" xfId="56" applyFont="1" applyBorder="1">
      <alignment/>
      <protection/>
    </xf>
    <xf numFmtId="0" fontId="0" fillId="0" borderId="47" xfId="0" applyNumberFormat="1" applyBorder="1" applyAlignment="1">
      <alignment horizontal="left"/>
    </xf>
    <xf numFmtId="0" fontId="0" fillId="0" borderId="48" xfId="0" applyNumberFormat="1" applyBorder="1" applyAlignment="1">
      <alignment/>
    </xf>
    <xf numFmtId="0" fontId="0" fillId="0" borderId="49" xfId="56" applyBorder="1">
      <alignment/>
      <protection/>
    </xf>
    <xf numFmtId="0" fontId="0" fillId="0" borderId="49" xfId="5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0" fillId="0" borderId="53" xfId="0" applyFill="1" applyBorder="1" applyAlignment="1">
      <alignment/>
    </xf>
    <xf numFmtId="0" fontId="6" fillId="0" borderId="54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 horizontal="right"/>
    </xf>
    <xf numFmtId="168" fontId="0" fillId="0" borderId="5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12" fillId="0" borderId="0" xfId="56" applyFont="1" applyFill="1" applyAlignment="1">
      <alignment horizontal="centerContinuous"/>
      <protection/>
    </xf>
    <xf numFmtId="3" fontId="0" fillId="0" borderId="0" xfId="56" applyNumberFormat="1">
      <alignment/>
      <protection/>
    </xf>
    <xf numFmtId="0" fontId="0" fillId="0" borderId="0" xfId="56" applyBorder="1">
      <alignment/>
      <protection/>
    </xf>
    <xf numFmtId="0" fontId="15" fillId="0" borderId="0" xfId="56" applyFont="1" applyBorder="1">
      <alignment/>
      <protection/>
    </xf>
    <xf numFmtId="49" fontId="9" fillId="0" borderId="25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0" fontId="4" fillId="0" borderId="47" xfId="56" applyFont="1" applyBorder="1">
      <alignment/>
      <protection/>
    </xf>
    <xf numFmtId="0" fontId="4" fillId="0" borderId="49" xfId="56" applyFont="1" applyBorder="1">
      <alignment/>
      <protection/>
    </xf>
    <xf numFmtId="49" fontId="3" fillId="33" borderId="25" xfId="0" applyNumberFormat="1" applyFont="1" applyFill="1" applyBorder="1" applyAlignment="1">
      <alignment/>
    </xf>
    <xf numFmtId="49" fontId="0" fillId="33" borderId="60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17" xfId="0" applyFill="1" applyBorder="1" applyAlignment="1">
      <alignment/>
    </xf>
    <xf numFmtId="16" fontId="0" fillId="0" borderId="32" xfId="0" applyNumberFormat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1" xfId="0" applyFill="1" applyBorder="1" applyAlignment="1">
      <alignment/>
    </xf>
    <xf numFmtId="0" fontId="4" fillId="0" borderId="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center" shrinkToFit="1"/>
      <protection/>
    </xf>
    <xf numFmtId="0" fontId="5" fillId="0" borderId="0" xfId="56" applyFont="1" applyFill="1" applyBorder="1" applyAlignment="1">
      <alignment horizontal="center" wrapText="1"/>
      <protection/>
    </xf>
    <xf numFmtId="4" fontId="4" fillId="0" borderId="0" xfId="56" applyNumberFormat="1" applyFont="1" applyFill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13" fillId="0" borderId="0" xfId="56" applyFont="1" applyBorder="1">
      <alignment/>
      <protection/>
    </xf>
    <xf numFmtId="0" fontId="10" fillId="0" borderId="0" xfId="56" applyFont="1" applyFill="1" applyAlignment="1">
      <alignment horizontal="center"/>
      <protection/>
    </xf>
    <xf numFmtId="0" fontId="0" fillId="0" borderId="0" xfId="56" applyFill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4" fontId="8" fillId="0" borderId="0" xfId="56" applyNumberFormat="1" applyFont="1" applyFill="1" applyBorder="1" applyAlignment="1">
      <alignment horizontal="right"/>
      <protection/>
    </xf>
    <xf numFmtId="0" fontId="13" fillId="0" borderId="0" xfId="56" applyFont="1" applyFill="1" applyBorder="1">
      <alignment/>
      <protection/>
    </xf>
    <xf numFmtId="3" fontId="0" fillId="0" borderId="0" xfId="56" applyNumberFormat="1" applyFill="1">
      <alignment/>
      <protection/>
    </xf>
    <xf numFmtId="4" fontId="8" fillId="0" borderId="0" xfId="56" applyNumberFormat="1" applyFont="1" applyFill="1" applyBorder="1" applyAlignment="1">
      <alignment/>
      <protection/>
    </xf>
    <xf numFmtId="4" fontId="0" fillId="0" borderId="0" xfId="56" applyNumberFormat="1" applyFont="1" applyFill="1" applyBorder="1">
      <alignment/>
      <protection/>
    </xf>
    <xf numFmtId="49" fontId="8" fillId="0" borderId="61" xfId="56" applyNumberFormat="1" applyFont="1" applyBorder="1" applyAlignment="1">
      <alignment horizontal="center" vertical="center"/>
      <protection/>
    </xf>
    <xf numFmtId="0" fontId="8" fillId="0" borderId="61" xfId="56" applyFont="1" applyBorder="1" applyAlignment="1">
      <alignment horizontal="left" vertical="center" wrapText="1"/>
      <protection/>
    </xf>
    <xf numFmtId="49" fontId="8" fillId="0" borderId="61" xfId="56" applyNumberFormat="1" applyFont="1" applyBorder="1" applyAlignment="1">
      <alignment horizontal="center" vertical="center" shrinkToFit="1"/>
      <protection/>
    </xf>
    <xf numFmtId="4" fontId="8" fillId="0" borderId="61" xfId="56" applyNumberFormat="1" applyFont="1" applyBorder="1" applyAlignment="1">
      <alignment horizontal="right" vertical="center"/>
      <protection/>
    </xf>
    <xf numFmtId="49" fontId="6" fillId="0" borderId="2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56" applyFill="1" applyAlignment="1">
      <alignment vertical="center"/>
      <protection/>
    </xf>
    <xf numFmtId="0" fontId="11" fillId="0" borderId="0" xfId="56" applyFont="1" applyFill="1" applyAlignment="1">
      <alignment horizontal="centerContinuous" vertical="center"/>
      <protection/>
    </xf>
    <xf numFmtId="0" fontId="12" fillId="0" borderId="0" xfId="56" applyFont="1" applyFill="1" applyAlignment="1">
      <alignment horizontal="centerContinuous" vertical="center"/>
      <protection/>
    </xf>
    <xf numFmtId="0" fontId="12" fillId="0" borderId="0" xfId="56" applyFont="1" applyFill="1" applyAlignment="1">
      <alignment horizontal="right" vertical="center"/>
      <protection/>
    </xf>
    <xf numFmtId="0" fontId="4" fillId="0" borderId="64" xfId="56" applyFont="1" applyFill="1" applyBorder="1" applyAlignment="1">
      <alignment vertical="center"/>
      <protection/>
    </xf>
    <xf numFmtId="0" fontId="0" fillId="0" borderId="49" xfId="56" applyFont="1" applyFill="1" applyBorder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0" fontId="0" fillId="0" borderId="0" xfId="56" applyFont="1" applyFill="1" applyAlignment="1">
      <alignment vertical="center"/>
      <protection/>
    </xf>
    <xf numFmtId="0" fontId="0" fillId="0" borderId="0" xfId="56" applyFill="1" applyAlignment="1">
      <alignment horizontal="right" vertical="center"/>
      <protection/>
    </xf>
    <xf numFmtId="49" fontId="5" fillId="0" borderId="57" xfId="56" applyNumberFormat="1" applyFont="1" applyFill="1" applyBorder="1" applyAlignment="1">
      <alignment vertical="center"/>
      <protection/>
    </xf>
    <xf numFmtId="0" fontId="5" fillId="0" borderId="38" xfId="56" applyFont="1" applyFill="1" applyBorder="1" applyAlignment="1">
      <alignment horizontal="center" vertical="center"/>
      <protection/>
    </xf>
    <xf numFmtId="0" fontId="5" fillId="0" borderId="38" xfId="56" applyNumberFormat="1" applyFont="1" applyFill="1" applyBorder="1" applyAlignment="1">
      <alignment horizontal="center" vertical="center"/>
      <protection/>
    </xf>
    <xf numFmtId="0" fontId="5" fillId="0" borderId="38" xfId="56" applyFont="1" applyFill="1" applyBorder="1" applyAlignment="1">
      <alignment horizontal="center" vertical="center" wrapText="1"/>
      <protection/>
    </xf>
    <xf numFmtId="0" fontId="5" fillId="0" borderId="57" xfId="56" applyFont="1" applyFill="1" applyBorder="1" applyAlignment="1">
      <alignment horizontal="center" vertical="center" wrapText="1"/>
      <protection/>
    </xf>
    <xf numFmtId="49" fontId="5" fillId="34" borderId="57" xfId="56" applyNumberFormat="1" applyFont="1" applyFill="1" applyBorder="1" applyAlignment="1">
      <alignment vertical="center"/>
      <protection/>
    </xf>
    <xf numFmtId="0" fontId="5" fillId="34" borderId="38" xfId="56" applyFont="1" applyFill="1" applyBorder="1" applyAlignment="1">
      <alignment horizontal="center" vertical="center"/>
      <protection/>
    </xf>
    <xf numFmtId="0" fontId="6" fillId="34" borderId="57" xfId="56" applyFont="1" applyFill="1" applyBorder="1" applyAlignment="1">
      <alignment vertical="center"/>
      <protection/>
    </xf>
    <xf numFmtId="0" fontId="5" fillId="34" borderId="38" xfId="56" applyNumberFormat="1" applyFont="1" applyFill="1" applyBorder="1" applyAlignment="1">
      <alignment horizontal="center" vertical="center"/>
      <protection/>
    </xf>
    <xf numFmtId="0" fontId="5" fillId="34" borderId="38" xfId="56" applyFont="1" applyFill="1" applyBorder="1" applyAlignment="1">
      <alignment horizontal="center" vertical="center" wrapText="1"/>
      <protection/>
    </xf>
    <xf numFmtId="0" fontId="5" fillId="34" borderId="57" xfId="56" applyFont="1" applyFill="1" applyBorder="1" applyAlignment="1">
      <alignment horizontal="center" vertical="center" wrapText="1"/>
      <protection/>
    </xf>
    <xf numFmtId="0" fontId="6" fillId="0" borderId="61" xfId="56" applyFont="1" applyFill="1" applyBorder="1" applyAlignment="1">
      <alignment horizontal="center" vertical="center"/>
      <protection/>
    </xf>
    <xf numFmtId="49" fontId="6" fillId="0" borderId="61" xfId="56" applyNumberFormat="1" applyFont="1" applyFill="1" applyBorder="1" applyAlignment="1">
      <alignment horizontal="left" vertical="center"/>
      <protection/>
    </xf>
    <xf numFmtId="0" fontId="6" fillId="0" borderId="61" xfId="56" applyFont="1" applyFill="1" applyBorder="1" applyAlignment="1">
      <alignment vertical="center"/>
      <protection/>
    </xf>
    <xf numFmtId="0" fontId="0" fillId="0" borderId="61" xfId="56" applyFill="1" applyBorder="1" applyAlignment="1">
      <alignment horizontal="center" vertical="center"/>
      <protection/>
    </xf>
    <xf numFmtId="0" fontId="0" fillId="0" borderId="61" xfId="56" applyNumberFormat="1" applyFill="1" applyBorder="1" applyAlignment="1">
      <alignment horizontal="right" vertical="center"/>
      <protection/>
    </xf>
    <xf numFmtId="4" fontId="8" fillId="0" borderId="61" xfId="56" applyNumberFormat="1" applyFont="1" applyFill="1" applyBorder="1" applyAlignment="1">
      <alignment horizontal="right" vertical="center"/>
      <protection/>
    </xf>
    <xf numFmtId="49" fontId="8" fillId="0" borderId="61" xfId="56" applyNumberFormat="1" applyFont="1" applyFill="1" applyBorder="1" applyAlignment="1">
      <alignment horizontal="center" vertical="center"/>
      <protection/>
    </xf>
    <xf numFmtId="0" fontId="8" fillId="0" borderId="61" xfId="56" applyFont="1" applyFill="1" applyBorder="1" applyAlignment="1">
      <alignment horizontal="left" vertical="center" wrapText="1"/>
      <protection/>
    </xf>
    <xf numFmtId="49" fontId="8" fillId="0" borderId="61" xfId="56" applyNumberFormat="1" applyFont="1" applyFill="1" applyBorder="1" applyAlignment="1">
      <alignment horizontal="center" vertical="center" shrinkToFit="1"/>
      <protection/>
    </xf>
    <xf numFmtId="4" fontId="8" fillId="23" borderId="61" xfId="56" applyNumberFormat="1" applyFont="1" applyFill="1" applyBorder="1" applyAlignment="1">
      <alignment horizontal="right" vertical="center"/>
      <protection/>
    </xf>
    <xf numFmtId="0" fontId="0" fillId="0" borderId="65" xfId="56" applyFill="1" applyBorder="1" applyAlignment="1">
      <alignment horizontal="center" vertical="center"/>
      <protection/>
    </xf>
    <xf numFmtId="49" fontId="4" fillId="0" borderId="65" xfId="56" applyNumberFormat="1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>
      <alignment vertical="center"/>
      <protection/>
    </xf>
    <xf numFmtId="4" fontId="0" fillId="0" borderId="65" xfId="56" applyNumberFormat="1" applyFill="1" applyBorder="1" applyAlignment="1">
      <alignment horizontal="right" vertical="center"/>
      <protection/>
    </xf>
    <xf numFmtId="4" fontId="4" fillId="0" borderId="65" xfId="56" applyNumberFormat="1" applyFont="1" applyFill="1" applyBorder="1" applyAlignment="1">
      <alignment vertical="center"/>
      <protection/>
    </xf>
    <xf numFmtId="49" fontId="8" fillId="0" borderId="65" xfId="56" applyNumberFormat="1" applyFont="1" applyFill="1" applyBorder="1" applyAlignment="1">
      <alignment horizontal="center" vertical="center"/>
      <protection/>
    </xf>
    <xf numFmtId="4" fontId="8" fillId="0" borderId="65" xfId="56" applyNumberFormat="1" applyFont="1" applyFill="1" applyBorder="1" applyAlignment="1">
      <alignment horizontal="right" vertical="center"/>
      <protection/>
    </xf>
    <xf numFmtId="49" fontId="4" fillId="0" borderId="61" xfId="56" applyNumberFormat="1" applyFont="1" applyFill="1" applyBorder="1" applyAlignment="1">
      <alignment horizontal="left" vertical="center"/>
      <protection/>
    </xf>
    <xf numFmtId="4" fontId="0" fillId="0" borderId="61" xfId="56" applyNumberFormat="1" applyFill="1" applyBorder="1" applyAlignment="1">
      <alignment horizontal="right" vertical="center"/>
      <protection/>
    </xf>
    <xf numFmtId="4" fontId="4" fillId="0" borderId="61" xfId="56" applyNumberFormat="1" applyFont="1" applyFill="1" applyBorder="1" applyAlignment="1">
      <alignment vertical="center"/>
      <protection/>
    </xf>
    <xf numFmtId="0" fontId="4" fillId="0" borderId="61" xfId="56" applyFont="1" applyFill="1" applyBorder="1" applyAlignment="1">
      <alignment vertical="center"/>
      <protection/>
    </xf>
    <xf numFmtId="0" fontId="6" fillId="0" borderId="66" xfId="56" applyFont="1" applyFill="1" applyBorder="1" applyAlignment="1">
      <alignment horizontal="center" vertical="center"/>
      <protection/>
    </xf>
    <xf numFmtId="49" fontId="6" fillId="0" borderId="66" xfId="56" applyNumberFormat="1" applyFont="1" applyFill="1" applyBorder="1" applyAlignment="1">
      <alignment horizontal="left" vertical="center"/>
      <protection/>
    </xf>
    <xf numFmtId="0" fontId="6" fillId="0" borderId="66" xfId="56" applyFont="1" applyFill="1" applyBorder="1" applyAlignment="1">
      <alignment vertical="center"/>
      <protection/>
    </xf>
    <xf numFmtId="0" fontId="0" fillId="0" borderId="66" xfId="56" applyFill="1" applyBorder="1" applyAlignment="1">
      <alignment horizontal="center" vertical="center"/>
      <protection/>
    </xf>
    <xf numFmtId="0" fontId="0" fillId="0" borderId="66" xfId="56" applyNumberFormat="1" applyFill="1" applyBorder="1" applyAlignment="1">
      <alignment horizontal="right" vertical="center"/>
      <protection/>
    </xf>
    <xf numFmtId="4" fontId="8" fillId="0" borderId="66" xfId="56" applyNumberFormat="1" applyFont="1" applyFill="1" applyBorder="1" applyAlignment="1">
      <alignment horizontal="right" vertical="center"/>
      <protection/>
    </xf>
    <xf numFmtId="4" fontId="4" fillId="0" borderId="65" xfId="56" applyNumberFormat="1" applyFont="1" applyFill="1" applyBorder="1" applyAlignment="1">
      <alignment horizontal="right" vertical="center"/>
      <protection/>
    </xf>
    <xf numFmtId="0" fontId="6" fillId="34" borderId="57" xfId="56" applyFont="1" applyFill="1" applyBorder="1" applyAlignment="1">
      <alignment horizontal="center" vertical="center"/>
      <protection/>
    </xf>
    <xf numFmtId="49" fontId="6" fillId="34" borderId="57" xfId="56" applyNumberFormat="1" applyFont="1" applyFill="1" applyBorder="1" applyAlignment="1">
      <alignment horizontal="left" vertical="center"/>
      <protection/>
    </xf>
    <xf numFmtId="0" fontId="0" fillId="34" borderId="57" xfId="56" applyFill="1" applyBorder="1" applyAlignment="1">
      <alignment horizontal="center" vertical="center"/>
      <protection/>
    </xf>
    <xf numFmtId="0" fontId="0" fillId="34" borderId="57" xfId="56" applyNumberFormat="1" applyFill="1" applyBorder="1" applyAlignment="1">
      <alignment horizontal="right" vertical="center"/>
      <protection/>
    </xf>
    <xf numFmtId="4" fontId="8" fillId="34" borderId="57" xfId="56" applyNumberFormat="1" applyFont="1" applyFill="1" applyBorder="1" applyAlignment="1">
      <alignment horizontal="right" vertical="center"/>
      <protection/>
    </xf>
    <xf numFmtId="0" fontId="0" fillId="0" borderId="0" xfId="56" applyFill="1" applyBorder="1" applyAlignment="1">
      <alignment vertical="center"/>
      <protection/>
    </xf>
    <xf numFmtId="4" fontId="0" fillId="0" borderId="0" xfId="56" applyNumberFormat="1" applyFill="1" applyBorder="1" applyAlignment="1">
      <alignment vertical="center"/>
      <protection/>
    </xf>
    <xf numFmtId="0" fontId="0" fillId="0" borderId="0" xfId="56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14" fillId="0" borderId="0" xfId="56" applyFont="1" applyAlignment="1">
      <alignment vertical="center"/>
      <protection/>
    </xf>
    <xf numFmtId="0" fontId="0" fillId="0" borderId="0" xfId="56" applyAlignment="1">
      <alignment horizontal="right" vertical="center"/>
      <protection/>
    </xf>
    <xf numFmtId="0" fontId="15" fillId="0" borderId="0" xfId="56" applyFont="1" applyBorder="1" applyAlignment="1">
      <alignment vertical="center"/>
      <protection/>
    </xf>
    <xf numFmtId="3" fontId="15" fillId="0" borderId="0" xfId="56" applyNumberFormat="1" applyFont="1" applyBorder="1" applyAlignment="1">
      <alignment horizontal="right" vertical="center"/>
      <protection/>
    </xf>
    <xf numFmtId="0" fontId="14" fillId="0" borderId="0" xfId="56" applyFont="1" applyBorder="1" applyAlignment="1">
      <alignment vertical="center"/>
      <protection/>
    </xf>
    <xf numFmtId="0" fontId="0" fillId="0" borderId="0" xfId="56" applyBorder="1" applyAlignment="1">
      <alignment horizontal="right" vertical="center"/>
      <protection/>
    </xf>
    <xf numFmtId="0" fontId="11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4" fontId="0" fillId="23" borderId="61" xfId="56" applyNumberFormat="1" applyFont="1" applyFill="1" applyBorder="1" applyAlignment="1">
      <alignment horizontal="right" vertical="center"/>
      <protection/>
    </xf>
    <xf numFmtId="4" fontId="0" fillId="23" borderId="66" xfId="56" applyNumberFormat="1" applyFont="1" applyFill="1" applyBorder="1" applyAlignment="1">
      <alignment horizontal="right" vertical="center"/>
      <protection/>
    </xf>
    <xf numFmtId="4" fontId="0" fillId="23" borderId="65" xfId="56" applyNumberFormat="1" applyFont="1" applyFill="1" applyBorder="1" applyAlignment="1">
      <alignment horizontal="right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66" xfId="56" applyFont="1" applyFill="1" applyBorder="1" applyAlignment="1">
      <alignment vertical="center" wrapText="1"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67" xfId="56" applyFont="1" applyFill="1" applyBorder="1" applyAlignment="1">
      <alignment horizontal="center" vertical="center"/>
      <protection/>
    </xf>
    <xf numFmtId="0" fontId="0" fillId="0" borderId="66" xfId="56" applyFont="1" applyFill="1" applyBorder="1" applyAlignment="1">
      <alignment horizontal="center" vertical="center"/>
      <protection/>
    </xf>
    <xf numFmtId="0" fontId="0" fillId="0" borderId="61" xfId="56" applyFont="1" applyFill="1" applyBorder="1" applyAlignment="1">
      <alignment horizontal="center" vertical="center"/>
      <protection/>
    </xf>
    <xf numFmtId="0" fontId="0" fillId="0" borderId="65" xfId="56" applyFont="1" applyFill="1" applyBorder="1" applyAlignment="1">
      <alignment horizontal="center" vertical="center"/>
      <protection/>
    </xf>
    <xf numFmtId="0" fontId="0" fillId="0" borderId="33" xfId="56" applyBorder="1" applyAlignment="1">
      <alignment vertical="center"/>
      <protection/>
    </xf>
    <xf numFmtId="0" fontId="18" fillId="0" borderId="0" xfId="56" applyFont="1" applyAlignment="1">
      <alignment vertical="center"/>
      <protection/>
    </xf>
    <xf numFmtId="49" fontId="19" fillId="0" borderId="0" xfId="56" applyNumberFormat="1" applyFont="1" applyFill="1" applyBorder="1" applyAlignment="1">
      <alignment vertical="center"/>
      <protection/>
    </xf>
    <xf numFmtId="4" fontId="0" fillId="0" borderId="66" xfId="0" applyNumberFormat="1" applyBorder="1" applyAlignment="1">
      <alignment horizontal="right" vertical="center"/>
    </xf>
    <xf numFmtId="4" fontId="0" fillId="0" borderId="61" xfId="0" applyNumberFormat="1" applyBorder="1" applyAlignment="1">
      <alignment horizontal="right" vertical="center"/>
    </xf>
    <xf numFmtId="4" fontId="0" fillId="0" borderId="65" xfId="0" applyNumberFormat="1" applyBorder="1" applyAlignment="1">
      <alignment horizontal="right" vertical="center"/>
    </xf>
    <xf numFmtId="4" fontId="0" fillId="0" borderId="33" xfId="0" applyNumberFormat="1" applyBorder="1" applyAlignment="1">
      <alignment/>
    </xf>
    <xf numFmtId="4" fontId="19" fillId="0" borderId="0" xfId="56" applyNumberFormat="1" applyFont="1" applyFill="1" applyBorder="1" applyAlignment="1">
      <alignment horizontal="right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33" xfId="56" applyFont="1" applyFill="1" applyBorder="1" applyAlignment="1">
      <alignment horizontal="center" vertical="center"/>
      <protection/>
    </xf>
    <xf numFmtId="0" fontId="0" fillId="0" borderId="61" xfId="56" applyFont="1" applyFill="1" applyBorder="1" applyAlignment="1">
      <alignment horizontal="left" vertical="center" wrapText="1"/>
      <protection/>
    </xf>
    <xf numFmtId="0" fontId="5" fillId="0" borderId="2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4" fillId="33" borderId="67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68" xfId="56" applyFont="1" applyBorder="1" applyAlignment="1">
      <alignment horizontal="center"/>
      <protection/>
    </xf>
    <xf numFmtId="0" fontId="0" fillId="0" borderId="69" xfId="56" applyFont="1" applyBorder="1" applyAlignment="1">
      <alignment horizontal="center"/>
      <protection/>
    </xf>
    <xf numFmtId="0" fontId="0" fillId="0" borderId="70" xfId="56" applyFont="1" applyBorder="1" applyAlignment="1">
      <alignment horizontal="center"/>
      <protection/>
    </xf>
    <xf numFmtId="0" fontId="0" fillId="0" borderId="71" xfId="56" applyFont="1" applyBorder="1" applyAlignment="1">
      <alignment horizontal="center"/>
      <protection/>
    </xf>
    <xf numFmtId="0" fontId="0" fillId="0" borderId="49" xfId="56" applyFont="1" applyBorder="1" applyAlignment="1">
      <alignment horizontal="left"/>
      <protection/>
    </xf>
    <xf numFmtId="0" fontId="0" fillId="0" borderId="72" xfId="56" applyFont="1" applyBorder="1" applyAlignment="1">
      <alignment horizontal="left"/>
      <protection/>
    </xf>
    <xf numFmtId="3" fontId="6" fillId="0" borderId="42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0" fontId="0" fillId="0" borderId="68" xfId="56" applyFont="1" applyFill="1" applyBorder="1" applyAlignment="1">
      <alignment horizontal="center" vertical="center"/>
      <protection/>
    </xf>
    <xf numFmtId="0" fontId="0" fillId="0" borderId="69" xfId="56" applyFont="1" applyFill="1" applyBorder="1" applyAlignment="1">
      <alignment horizontal="center" vertical="center"/>
      <protection/>
    </xf>
    <xf numFmtId="49" fontId="0" fillId="0" borderId="70" xfId="56" applyNumberFormat="1" applyFont="1" applyFill="1" applyBorder="1" applyAlignment="1">
      <alignment horizontal="center" vertical="center"/>
      <protection/>
    </xf>
    <xf numFmtId="0" fontId="0" fillId="0" borderId="71" xfId="56" applyFont="1" applyFill="1" applyBorder="1" applyAlignment="1">
      <alignment horizontal="center" vertical="center"/>
      <protection/>
    </xf>
    <xf numFmtId="0" fontId="4" fillId="0" borderId="73" xfId="56" applyFont="1" applyFill="1" applyBorder="1" applyAlignment="1">
      <alignment horizontal="left" vertical="center"/>
      <protection/>
    </xf>
    <xf numFmtId="0" fontId="4" fillId="0" borderId="47" xfId="56" applyFont="1" applyFill="1" applyBorder="1" applyAlignment="1">
      <alignment horizontal="left" vertical="center"/>
      <protection/>
    </xf>
    <xf numFmtId="0" fontId="4" fillId="0" borderId="48" xfId="56" applyFont="1" applyFill="1" applyBorder="1" applyAlignment="1">
      <alignment horizontal="left" vertical="center"/>
      <protection/>
    </xf>
    <xf numFmtId="0" fontId="0" fillId="0" borderId="49" xfId="56" applyFont="1" applyFill="1" applyBorder="1" applyAlignment="1">
      <alignment horizontal="center" vertical="center" shrinkToFit="1"/>
      <protection/>
    </xf>
    <xf numFmtId="0" fontId="0" fillId="0" borderId="72" xfId="56" applyFont="1" applyFill="1" applyBorder="1" applyAlignment="1">
      <alignment horizontal="center" vertical="center" shrinkToFit="1"/>
      <protection/>
    </xf>
    <xf numFmtId="0" fontId="10" fillId="0" borderId="0" xfId="56" applyFont="1" applyFill="1" applyAlignment="1">
      <alignment horizontal="center" vertical="center"/>
      <protection/>
    </xf>
    <xf numFmtId="0" fontId="0" fillId="0" borderId="65" xfId="56" applyFont="1" applyFill="1" applyBorder="1" applyAlignment="1">
      <alignment horizontal="left" vertical="center" wrapText="1"/>
      <protection/>
    </xf>
  </cellXfs>
  <cellStyles count="62">
    <cellStyle name="Normal" xfId="0"/>
    <cellStyle name="1D čísl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D čísla" xfId="22"/>
    <cellStyle name="3D čísla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á čísla" xfId="36"/>
    <cellStyle name="Celkem" xfId="37"/>
    <cellStyle name="Comma" xfId="38"/>
    <cellStyle name="Comma [0]" xfId="39"/>
    <cellStyle name="Hlavička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21" xfId="53"/>
    <cellStyle name="Normální 56" xfId="54"/>
    <cellStyle name="normální 674" xfId="55"/>
    <cellStyle name="normální_POL.XLS" xfId="56"/>
    <cellStyle name="Podhlavička" xfId="57"/>
    <cellStyle name="Podhlavička 2" xfId="58"/>
    <cellStyle name="pozice" xfId="59"/>
    <cellStyle name="Poznámka" xfId="60"/>
    <cellStyle name="Percent" xfId="61"/>
    <cellStyle name="Propojená buňka" xfId="62"/>
    <cellStyle name="rozpočet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"/>
  <sheetViews>
    <sheetView zoomScalePageLayoutView="0" workbookViewId="0" topLeftCell="A15">
      <selection activeCell="L19" sqref="L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120"/>
      <c r="B4" s="121"/>
      <c r="C4" s="122" t="s">
        <v>83</v>
      </c>
      <c r="D4" s="123"/>
      <c r="E4" s="123"/>
      <c r="F4" s="7"/>
      <c r="G4" s="8"/>
    </row>
    <row r="5" spans="1:7" ht="12.75" customHeight="1">
      <c r="A5" s="124" t="s">
        <v>4</v>
      </c>
      <c r="B5" s="125"/>
      <c r="C5" s="126" t="s">
        <v>5</v>
      </c>
      <c r="D5" s="126"/>
      <c r="E5" s="126"/>
      <c r="F5" s="11" t="s">
        <v>6</v>
      </c>
      <c r="G5" s="12"/>
    </row>
    <row r="6" spans="1:7" ht="54" customHeight="1">
      <c r="A6" s="120"/>
      <c r="B6" s="121"/>
      <c r="C6" s="249" t="s">
        <v>84</v>
      </c>
      <c r="D6" s="250"/>
      <c r="E6" s="251"/>
      <c r="F6" s="13"/>
      <c r="G6" s="8"/>
    </row>
    <row r="7" spans="1:9" ht="12.75">
      <c r="A7" s="9" t="s">
        <v>7</v>
      </c>
      <c r="B7" s="10"/>
      <c r="C7" s="244"/>
      <c r="D7" s="245"/>
      <c r="E7" s="14" t="s">
        <v>8</v>
      </c>
      <c r="F7" s="15"/>
      <c r="G7" s="16">
        <v>0</v>
      </c>
      <c r="H7" s="17"/>
      <c r="I7" s="17"/>
    </row>
    <row r="8" spans="1:7" ht="12.75">
      <c r="A8" s="9" t="s">
        <v>9</v>
      </c>
      <c r="B8" s="10"/>
      <c r="C8" s="244"/>
      <c r="D8" s="245"/>
      <c r="E8" s="11" t="s">
        <v>10</v>
      </c>
      <c r="F8" s="10"/>
      <c r="G8" s="18">
        <f>IF(PocetMJ=0,,ROUND((F30+F32)/PocetMJ,1))</f>
        <v>0</v>
      </c>
    </row>
    <row r="9" spans="1:7" ht="12.75">
      <c r="A9" s="19" t="s">
        <v>11</v>
      </c>
      <c r="B9" s="20"/>
      <c r="C9" s="20"/>
      <c r="D9" s="20"/>
      <c r="E9" s="21" t="s">
        <v>12</v>
      </c>
      <c r="F9" s="20"/>
      <c r="G9" s="22"/>
    </row>
    <row r="10" spans="1:57" ht="12.75">
      <c r="A10" s="23" t="s">
        <v>13</v>
      </c>
      <c r="B10" s="7"/>
      <c r="C10" s="7" t="s">
        <v>54</v>
      </c>
      <c r="D10" s="7"/>
      <c r="E10" s="24" t="s">
        <v>14</v>
      </c>
      <c r="F10" s="7"/>
      <c r="G10" s="8"/>
      <c r="BA10" s="25"/>
      <c r="BB10" s="25"/>
      <c r="BC10" s="25"/>
      <c r="BD10" s="25"/>
      <c r="BE10" s="25"/>
    </row>
    <row r="11" spans="1:7" ht="12.75">
      <c r="A11" s="23"/>
      <c r="B11" s="7"/>
      <c r="C11" s="7"/>
      <c r="D11" s="7"/>
      <c r="E11" s="246"/>
      <c r="F11" s="247"/>
      <c r="G11" s="248"/>
    </row>
    <row r="12" spans="1:7" ht="28.5" customHeight="1" thickBot="1">
      <c r="A12" s="26" t="s">
        <v>15</v>
      </c>
      <c r="B12" s="27"/>
      <c r="C12" s="27"/>
      <c r="D12" s="27"/>
      <c r="E12" s="28"/>
      <c r="F12" s="28"/>
      <c r="G12" s="29"/>
    </row>
    <row r="13" spans="1:7" ht="17.25" customHeight="1" thickBot="1">
      <c r="A13" s="30" t="s">
        <v>16</v>
      </c>
      <c r="B13" s="31"/>
      <c r="C13" s="32"/>
      <c r="D13" s="33" t="s">
        <v>17</v>
      </c>
      <c r="E13" s="34"/>
      <c r="F13" s="34"/>
      <c r="G13" s="32"/>
    </row>
    <row r="14" spans="1:7" ht="15.75" customHeight="1">
      <c r="A14" s="35"/>
      <c r="B14" s="36" t="s">
        <v>18</v>
      </c>
      <c r="C14" s="37">
        <f>Dodavka</f>
        <v>0</v>
      </c>
      <c r="D14" s="38"/>
      <c r="E14" s="39"/>
      <c r="F14" s="40"/>
      <c r="G14" s="37"/>
    </row>
    <row r="15" spans="1:7" ht="15.75" customHeight="1">
      <c r="A15" s="127" t="s">
        <v>59</v>
      </c>
      <c r="B15" s="36" t="s">
        <v>19</v>
      </c>
      <c r="C15" s="37">
        <f>Mont</f>
        <v>0</v>
      </c>
      <c r="D15" s="19"/>
      <c r="E15" s="41"/>
      <c r="F15" s="42"/>
      <c r="G15" s="37"/>
    </row>
    <row r="16" spans="1:7" ht="15.75" customHeight="1">
      <c r="A16" s="127" t="s">
        <v>60</v>
      </c>
      <c r="B16" s="36" t="s">
        <v>20</v>
      </c>
      <c r="C16" s="37">
        <f>HSV</f>
        <v>0</v>
      </c>
      <c r="D16" s="19"/>
      <c r="E16" s="41"/>
      <c r="F16" s="42"/>
      <c r="G16" s="37"/>
    </row>
    <row r="17" spans="1:7" ht="15.75" customHeight="1">
      <c r="A17" s="127" t="s">
        <v>61</v>
      </c>
      <c r="B17" s="36" t="s">
        <v>21</v>
      </c>
      <c r="C17" s="37">
        <f>PSV</f>
        <v>0</v>
      </c>
      <c r="D17" s="19"/>
      <c r="E17" s="41"/>
      <c r="F17" s="42"/>
      <c r="G17" s="37"/>
    </row>
    <row r="18" spans="1:7" ht="15.75" customHeight="1">
      <c r="A18" s="43" t="s">
        <v>22</v>
      </c>
      <c r="B18" s="36"/>
      <c r="C18" s="37">
        <f>SUM(C14:C17)</f>
        <v>0</v>
      </c>
      <c r="D18" s="44"/>
      <c r="E18" s="41"/>
      <c r="F18" s="42"/>
      <c r="G18" s="37"/>
    </row>
    <row r="19" spans="1:7" ht="15.75" customHeight="1">
      <c r="A19" s="43"/>
      <c r="B19" s="36"/>
      <c r="C19" s="37"/>
      <c r="D19" s="19"/>
      <c r="E19" s="41"/>
      <c r="F19" s="42"/>
      <c r="G19" s="37"/>
    </row>
    <row r="20" spans="1:7" ht="15.75" customHeight="1">
      <c r="A20" s="43" t="s">
        <v>23</v>
      </c>
      <c r="B20" s="36"/>
      <c r="C20" s="37">
        <f>HZS</f>
        <v>0</v>
      </c>
      <c r="D20" s="19"/>
      <c r="E20" s="41"/>
      <c r="F20" s="42"/>
      <c r="G20" s="37"/>
    </row>
    <row r="21" spans="1:7" ht="15.75" customHeight="1">
      <c r="A21" s="23" t="s">
        <v>24</v>
      </c>
      <c r="B21" s="7"/>
      <c r="C21" s="37">
        <f>C18+C20</f>
        <v>0</v>
      </c>
      <c r="D21" s="19" t="s">
        <v>25</v>
      </c>
      <c r="E21" s="41"/>
      <c r="F21" s="42"/>
      <c r="G21" s="37">
        <f>G22-SUM(G14:G20)</f>
        <v>0</v>
      </c>
    </row>
    <row r="22" spans="1:7" ht="15.75" customHeight="1" thickBot="1">
      <c r="A22" s="19" t="s">
        <v>26</v>
      </c>
      <c r="B22" s="20"/>
      <c r="C22" s="45">
        <f>C21+G22</f>
        <v>0</v>
      </c>
      <c r="D22" s="46" t="s">
        <v>27</v>
      </c>
      <c r="E22" s="47"/>
      <c r="F22" s="48"/>
      <c r="G22" s="37">
        <f>VRN</f>
        <v>0</v>
      </c>
    </row>
    <row r="23" spans="1:7" ht="12.75">
      <c r="A23" s="3" t="s">
        <v>28</v>
      </c>
      <c r="B23" s="5"/>
      <c r="C23" s="49" t="s">
        <v>29</v>
      </c>
      <c r="D23" s="5"/>
      <c r="E23" s="49" t="s">
        <v>30</v>
      </c>
      <c r="F23" s="5"/>
      <c r="G23" s="6"/>
    </row>
    <row r="24" spans="1:7" ht="12.75">
      <c r="A24" s="9"/>
      <c r="B24" s="10"/>
      <c r="C24" s="11" t="s">
        <v>31</v>
      </c>
      <c r="D24" s="10"/>
      <c r="E24" s="11" t="s">
        <v>31</v>
      </c>
      <c r="F24" s="10"/>
      <c r="G24" s="12"/>
    </row>
    <row r="25" spans="1:7" ht="12.75">
      <c r="A25" s="23" t="s">
        <v>32</v>
      </c>
      <c r="B25" s="50"/>
      <c r="C25" s="24" t="s">
        <v>32</v>
      </c>
      <c r="D25" s="7"/>
      <c r="E25" s="24" t="s">
        <v>32</v>
      </c>
      <c r="F25" s="7"/>
      <c r="G25" s="8"/>
    </row>
    <row r="26" spans="1:7" ht="12.75">
      <c r="A26" s="23"/>
      <c r="B26" s="51"/>
      <c r="C26" s="24" t="s">
        <v>33</v>
      </c>
      <c r="D26" s="7"/>
      <c r="E26" s="24" t="s">
        <v>34</v>
      </c>
      <c r="F26" s="7"/>
      <c r="G26" s="8"/>
    </row>
    <row r="27" spans="1:7" ht="12.75">
      <c r="A27" s="23"/>
      <c r="B27" s="7"/>
      <c r="C27" s="24"/>
      <c r="D27" s="7"/>
      <c r="E27" s="24"/>
      <c r="F27" s="7"/>
      <c r="G27" s="8"/>
    </row>
    <row r="28" spans="1:7" ht="97.5" customHeight="1">
      <c r="A28" s="23"/>
      <c r="B28" s="7"/>
      <c r="C28" s="24"/>
      <c r="D28" s="7"/>
      <c r="E28" s="24"/>
      <c r="F28" s="7"/>
      <c r="G28" s="8"/>
    </row>
    <row r="29" spans="1:7" ht="12.75">
      <c r="A29" s="9" t="s">
        <v>35</v>
      </c>
      <c r="B29" s="10"/>
      <c r="C29" s="52">
        <v>0</v>
      </c>
      <c r="D29" s="10" t="s">
        <v>36</v>
      </c>
      <c r="E29" s="11"/>
      <c r="F29" s="53">
        <v>0</v>
      </c>
      <c r="G29" s="12"/>
    </row>
    <row r="30" spans="1:7" ht="12.75">
      <c r="A30" s="9" t="s">
        <v>35</v>
      </c>
      <c r="B30" s="10"/>
      <c r="C30" s="52">
        <v>10</v>
      </c>
      <c r="D30" s="10" t="s">
        <v>36</v>
      </c>
      <c r="E30" s="11"/>
      <c r="F30" s="53">
        <v>0</v>
      </c>
      <c r="G30" s="12"/>
    </row>
    <row r="31" spans="1:7" ht="12.75">
      <c r="A31" s="9" t="s">
        <v>37</v>
      </c>
      <c r="B31" s="10"/>
      <c r="C31" s="52">
        <v>10</v>
      </c>
      <c r="D31" s="10" t="s">
        <v>36</v>
      </c>
      <c r="E31" s="11"/>
      <c r="F31" s="54">
        <f>ROUND(PRODUCT(F30,C31/100),1)</f>
        <v>0</v>
      </c>
      <c r="G31" s="22"/>
    </row>
    <row r="32" spans="1:7" ht="12.75">
      <c r="A32" s="9" t="s">
        <v>35</v>
      </c>
      <c r="B32" s="10"/>
      <c r="C32" s="52">
        <v>21</v>
      </c>
      <c r="D32" s="10" t="s">
        <v>36</v>
      </c>
      <c r="E32" s="11"/>
      <c r="F32" s="53">
        <f>C22</f>
        <v>0</v>
      </c>
      <c r="G32" s="12"/>
    </row>
    <row r="33" spans="1:7" ht="12.75">
      <c r="A33" s="9" t="s">
        <v>37</v>
      </c>
      <c r="B33" s="10"/>
      <c r="C33" s="52">
        <v>21</v>
      </c>
      <c r="D33" s="10" t="s">
        <v>36</v>
      </c>
      <c r="E33" s="11"/>
      <c r="F33" s="54">
        <f>ROUND(PRODUCT(F32,C33/100),1)</f>
        <v>0</v>
      </c>
      <c r="G33" s="22"/>
    </row>
    <row r="34" spans="1:7" s="60" customFormat="1" ht="19.5" customHeight="1" thickBot="1">
      <c r="A34" s="55" t="s">
        <v>38</v>
      </c>
      <c r="B34" s="56"/>
      <c r="C34" s="56"/>
      <c r="D34" s="56"/>
      <c r="E34" s="57"/>
      <c r="F34" s="58">
        <f>CEILING(SUM(F29:F33),IF(SUM(F29:F33)&gt;=0,1,-1))</f>
        <v>0</v>
      </c>
      <c r="G34" s="59"/>
    </row>
    <row r="36" spans="2:7" ht="12.75">
      <c r="B36" s="252"/>
      <c r="C36" s="252"/>
      <c r="D36" s="252"/>
      <c r="E36" s="252"/>
      <c r="F36" s="252"/>
      <c r="G36" s="252"/>
    </row>
    <row r="37" spans="2:7" ht="12.75">
      <c r="B37" s="252"/>
      <c r="C37" s="252"/>
      <c r="D37" s="252"/>
      <c r="E37" s="252"/>
      <c r="F37" s="252"/>
      <c r="G37" s="252"/>
    </row>
    <row r="38" spans="2:7" ht="12.75">
      <c r="B38" s="252"/>
      <c r="C38" s="252"/>
      <c r="D38" s="252"/>
      <c r="E38" s="252"/>
      <c r="F38" s="252"/>
      <c r="G38" s="252"/>
    </row>
    <row r="39" spans="2:7" ht="12.75">
      <c r="B39" s="252"/>
      <c r="C39" s="252"/>
      <c r="D39" s="252"/>
      <c r="E39" s="252"/>
      <c r="F39" s="252"/>
      <c r="G39" s="252"/>
    </row>
    <row r="40" spans="2:7" ht="12.75">
      <c r="B40" s="252"/>
      <c r="C40" s="252"/>
      <c r="D40" s="252"/>
      <c r="E40" s="252"/>
      <c r="F40" s="252"/>
      <c r="G40" s="252"/>
    </row>
    <row r="41" spans="2:7" ht="12.75">
      <c r="B41" s="252"/>
      <c r="C41" s="252"/>
      <c r="D41" s="252"/>
      <c r="E41" s="252"/>
      <c r="F41" s="252"/>
      <c r="G41" s="252"/>
    </row>
  </sheetData>
  <sheetProtection/>
  <mergeCells count="10">
    <mergeCell ref="C8:D8"/>
    <mergeCell ref="E11:G11"/>
    <mergeCell ref="C6:E6"/>
    <mergeCell ref="C7:D7"/>
    <mergeCell ref="B40:G40"/>
    <mergeCell ref="B41:G41"/>
    <mergeCell ref="B36:G36"/>
    <mergeCell ref="B37:G37"/>
    <mergeCell ref="B38:G38"/>
    <mergeCell ref="B39:G3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253" t="s">
        <v>4</v>
      </c>
      <c r="B1" s="254"/>
      <c r="C1" s="118" t="s">
        <v>83</v>
      </c>
      <c r="D1" s="61"/>
      <c r="E1" s="62"/>
      <c r="F1" s="61"/>
      <c r="G1" s="63"/>
      <c r="H1" s="64"/>
      <c r="I1" s="65"/>
    </row>
    <row r="2" spans="1:9" ht="13.5" thickBot="1">
      <c r="A2" s="255" t="s">
        <v>1</v>
      </c>
      <c r="B2" s="256"/>
      <c r="C2" s="119" t="s">
        <v>84</v>
      </c>
      <c r="D2" s="66"/>
      <c r="E2" s="67"/>
      <c r="F2" s="66"/>
      <c r="G2" s="257"/>
      <c r="H2" s="257"/>
      <c r="I2" s="258"/>
    </row>
    <row r="3" ht="13.5" thickTop="1">
      <c r="F3" s="7"/>
    </row>
    <row r="4" spans="1:9" ht="19.5" customHeight="1">
      <c r="A4" s="68" t="s">
        <v>39</v>
      </c>
      <c r="B4" s="1"/>
      <c r="C4" s="1"/>
      <c r="D4" s="1"/>
      <c r="E4" s="69"/>
      <c r="F4" s="1"/>
      <c r="G4" s="1"/>
      <c r="H4" s="1"/>
      <c r="I4" s="1"/>
    </row>
    <row r="5" ht="13.5" thickBot="1"/>
    <row r="6" spans="1:9" s="7" customFormat="1" ht="13.5" thickBot="1">
      <c r="A6" s="70"/>
      <c r="B6" s="71" t="s">
        <v>40</v>
      </c>
      <c r="C6" s="71"/>
      <c r="D6" s="72"/>
      <c r="E6" s="73" t="s">
        <v>41</v>
      </c>
      <c r="F6" s="74" t="s">
        <v>42</v>
      </c>
      <c r="G6" s="74" t="s">
        <v>43</v>
      </c>
      <c r="H6" s="74" t="s">
        <v>44</v>
      </c>
      <c r="I6" s="75" t="s">
        <v>23</v>
      </c>
    </row>
    <row r="7" spans="1:9" s="7" customFormat="1" ht="12.75">
      <c r="A7" s="149"/>
      <c r="B7" s="155" t="str">
        <f>Položky!C7</f>
        <v>CHLAZENÍ</v>
      </c>
      <c r="C7" s="150"/>
      <c r="D7" s="151"/>
      <c r="E7" s="152"/>
      <c r="F7" s="153"/>
      <c r="G7" s="153"/>
      <c r="H7" s="153"/>
      <c r="I7" s="154"/>
    </row>
    <row r="8" spans="1:9" s="7" customFormat="1" ht="12.75">
      <c r="A8" s="114"/>
      <c r="B8" s="76" t="str">
        <f>Položky!C8</f>
        <v>Zařízení č.1 - Chlazení serveru</v>
      </c>
      <c r="C8" s="77"/>
      <c r="D8" s="78"/>
      <c r="E8" s="115">
        <v>0</v>
      </c>
      <c r="F8" s="116">
        <f>Položky!G13</f>
        <v>0</v>
      </c>
      <c r="G8" s="116">
        <v>0</v>
      </c>
      <c r="H8" s="116">
        <v>0</v>
      </c>
      <c r="I8" s="117">
        <v>0</v>
      </c>
    </row>
    <row r="9" spans="1:9" s="7" customFormat="1" ht="12.75">
      <c r="A9" s="114"/>
      <c r="B9" s="76" t="str">
        <f>Položky!C19</f>
        <v> Zařízení č.2 - Chlazení serveru</v>
      </c>
      <c r="C9" s="77"/>
      <c r="D9" s="78"/>
      <c r="E9" s="115"/>
      <c r="F9" s="116">
        <f>Položky!G19</f>
        <v>0</v>
      </c>
      <c r="G9" s="116"/>
      <c r="H9" s="116"/>
      <c r="I9" s="117"/>
    </row>
    <row r="10" spans="1:9" s="7" customFormat="1" ht="12.75">
      <c r="A10" s="114"/>
      <c r="B10" s="76" t="str">
        <f>Položky!C27</f>
        <v>Ostatní</v>
      </c>
      <c r="C10" s="77"/>
      <c r="D10" s="78"/>
      <c r="E10" s="115"/>
      <c r="F10" s="116">
        <f>Položky!G27</f>
        <v>0</v>
      </c>
      <c r="G10" s="116"/>
      <c r="H10" s="116"/>
      <c r="I10" s="117"/>
    </row>
    <row r="11" spans="1:9" s="7" customFormat="1" ht="12.75">
      <c r="A11" s="114"/>
      <c r="B11" s="76" t="str">
        <f>Položky!C31</f>
        <v>Odvod kondenzátu</v>
      </c>
      <c r="C11" s="77"/>
      <c r="D11" s="78"/>
      <c r="E11" s="115"/>
      <c r="F11" s="116">
        <f>Položky!G31</f>
        <v>0</v>
      </c>
      <c r="G11" s="116"/>
      <c r="H11" s="116"/>
      <c r="I11" s="117"/>
    </row>
    <row r="12" spans="1:9" s="7" customFormat="1" ht="12.75">
      <c r="A12" s="114"/>
      <c r="B12" s="76" t="str">
        <f>Položky!C35</f>
        <v>Montážní materiál</v>
      </c>
      <c r="C12" s="77"/>
      <c r="D12" s="78"/>
      <c r="E12" s="115"/>
      <c r="F12" s="116">
        <f>Položky!G35</f>
        <v>0</v>
      </c>
      <c r="G12" s="116"/>
      <c r="H12" s="116"/>
      <c r="I12" s="117"/>
    </row>
    <row r="13" spans="1:9" s="7" customFormat="1" ht="12.75">
      <c r="A13" s="114"/>
      <c r="B13" s="156" t="str">
        <f>Položky!C36</f>
        <v>SILNOPROUDÁ ELEKTROTECHNIKA</v>
      </c>
      <c r="C13" s="77"/>
      <c r="D13" s="78"/>
      <c r="E13" s="115"/>
      <c r="F13" s="116"/>
      <c r="G13" s="116"/>
      <c r="H13" s="116"/>
      <c r="I13" s="117"/>
    </row>
    <row r="14" spans="1:9" s="7" customFormat="1" ht="12.75">
      <c r="A14" s="114"/>
      <c r="B14" s="76" t="str">
        <f>Položky!C54</f>
        <v> Dodávky</v>
      </c>
      <c r="C14" s="77"/>
      <c r="D14" s="78"/>
      <c r="E14" s="115"/>
      <c r="F14" s="116">
        <f>Položky!G54</f>
        <v>0</v>
      </c>
      <c r="G14" s="116"/>
      <c r="H14" s="116"/>
      <c r="I14" s="117"/>
    </row>
    <row r="15" spans="1:9" s="7" customFormat="1" ht="12.75">
      <c r="A15" s="114"/>
      <c r="B15" s="76" t="str">
        <f>Položky!C63</f>
        <v> Montážní práce</v>
      </c>
      <c r="C15" s="77"/>
      <c r="D15" s="78"/>
      <c r="E15" s="115"/>
      <c r="F15" s="116">
        <f>Položky!G63</f>
        <v>0</v>
      </c>
      <c r="G15" s="116"/>
      <c r="H15" s="116"/>
      <c r="I15" s="117"/>
    </row>
    <row r="16" spans="1:9" s="7" customFormat="1" ht="12.75">
      <c r="A16" s="114"/>
      <c r="B16" s="76" t="str">
        <f>Položky!C70</f>
        <v> Práce účtované hodinovou sazbou</v>
      </c>
      <c r="C16" s="77"/>
      <c r="D16" s="78"/>
      <c r="E16" s="115"/>
      <c r="F16" s="116">
        <f>Položky!G70</f>
        <v>0</v>
      </c>
      <c r="G16" s="116"/>
      <c r="H16" s="116"/>
      <c r="I16" s="117"/>
    </row>
    <row r="17" spans="1:9" s="7" customFormat="1" ht="12.75">
      <c r="A17" s="114"/>
      <c r="B17" s="76" t="str">
        <f>Položky!C74</f>
        <v> Ostatní</v>
      </c>
      <c r="C17" s="77"/>
      <c r="D17" s="78"/>
      <c r="E17" s="115"/>
      <c r="F17" s="116">
        <f>Položky!G74</f>
        <v>0</v>
      </c>
      <c r="G17" s="116"/>
      <c r="H17" s="116"/>
      <c r="I17" s="117"/>
    </row>
    <row r="18" spans="1:9" s="7" customFormat="1" ht="12.75">
      <c r="A18" s="114"/>
      <c r="B18" s="156" t="s">
        <v>153</v>
      </c>
      <c r="C18" s="77"/>
      <c r="D18" s="78"/>
      <c r="E18" s="115"/>
      <c r="F18" s="116"/>
      <c r="G18" s="116"/>
      <c r="H18" s="116"/>
      <c r="I18" s="117"/>
    </row>
    <row r="19" spans="1:9" s="7" customFormat="1" ht="12.75">
      <c r="A19" s="114"/>
      <c r="B19" s="76" t="s">
        <v>156</v>
      </c>
      <c r="C19" s="77"/>
      <c r="D19" s="78"/>
      <c r="E19" s="115"/>
      <c r="F19" s="116">
        <f>'Kontroly,rev.ser.'!G8</f>
        <v>0</v>
      </c>
      <c r="G19" s="116"/>
      <c r="H19" s="116"/>
      <c r="I19" s="117"/>
    </row>
    <row r="20" spans="1:9" s="7" customFormat="1" ht="12.75">
      <c r="A20" s="114"/>
      <c r="B20" s="76" t="s">
        <v>157</v>
      </c>
      <c r="C20" s="77"/>
      <c r="D20" s="78"/>
      <c r="E20" s="115"/>
      <c r="F20" s="116">
        <f>'Kontroly,rev.ser.'!G9</f>
        <v>0</v>
      </c>
      <c r="G20" s="116"/>
      <c r="H20" s="116"/>
      <c r="I20" s="117"/>
    </row>
    <row r="21" spans="1:9" s="7" customFormat="1" ht="13.5" thickBot="1">
      <c r="A21" s="114"/>
      <c r="B21" s="76" t="s">
        <v>158</v>
      </c>
      <c r="C21" s="77"/>
      <c r="D21" s="78"/>
      <c r="E21" s="115"/>
      <c r="F21" s="116">
        <f>'Kontroly,rev.ser.'!G10</f>
        <v>0</v>
      </c>
      <c r="G21" s="116"/>
      <c r="H21" s="116"/>
      <c r="I21" s="117"/>
    </row>
    <row r="22" spans="1:9" s="82" customFormat="1" ht="13.5" thickBot="1">
      <c r="A22" s="79"/>
      <c r="B22" s="71" t="s">
        <v>45</v>
      </c>
      <c r="C22" s="71"/>
      <c r="D22" s="80"/>
      <c r="E22" s="81">
        <f>SUM(E8:E21)</f>
        <v>0</v>
      </c>
      <c r="F22" s="81">
        <f>SUM(F8:F21)</f>
        <v>0</v>
      </c>
      <c r="G22" s="81">
        <f>SUM(G8:G21)</f>
        <v>0</v>
      </c>
      <c r="H22" s="81">
        <f>SUM(H8:H21)</f>
        <v>0</v>
      </c>
      <c r="I22" s="81">
        <f>SUM(I8:I21)</f>
        <v>0</v>
      </c>
    </row>
    <row r="23" spans="1:9" ht="12.75">
      <c r="A23" s="77"/>
      <c r="B23" s="77"/>
      <c r="C23" s="77"/>
      <c r="D23" s="77"/>
      <c r="E23" s="77"/>
      <c r="F23" s="77"/>
      <c r="G23" s="77"/>
      <c r="H23" s="77"/>
      <c r="I23" s="77"/>
    </row>
    <row r="24" spans="1:57" ht="19.5" customHeight="1">
      <c r="A24" s="83" t="s">
        <v>46</v>
      </c>
      <c r="B24" s="83"/>
      <c r="C24" s="83"/>
      <c r="D24" s="83"/>
      <c r="E24" s="83"/>
      <c r="F24" s="83"/>
      <c r="G24" s="84"/>
      <c r="H24" s="83"/>
      <c r="I24" s="83"/>
      <c r="BA24" s="25"/>
      <c r="BB24" s="25"/>
      <c r="BC24" s="25"/>
      <c r="BD24" s="25"/>
      <c r="BE24" s="25"/>
    </row>
    <row r="25" spans="1:9" ht="13.5" thickBot="1">
      <c r="A25" s="85"/>
      <c r="B25" s="85"/>
      <c r="C25" s="85"/>
      <c r="D25" s="85"/>
      <c r="E25" s="85"/>
      <c r="F25" s="85"/>
      <c r="G25" s="85"/>
      <c r="H25" s="85"/>
      <c r="I25" s="85"/>
    </row>
    <row r="26" spans="1:9" ht="12.75">
      <c r="A26" s="128" t="s">
        <v>58</v>
      </c>
      <c r="B26" s="86"/>
      <c r="C26" s="86"/>
      <c r="D26" s="87"/>
      <c r="E26" s="88" t="s">
        <v>47</v>
      </c>
      <c r="F26" s="89" t="s">
        <v>48</v>
      </c>
      <c r="G26" s="90" t="s">
        <v>49</v>
      </c>
      <c r="H26" s="91"/>
      <c r="I26" s="92" t="s">
        <v>47</v>
      </c>
    </row>
    <row r="27" spans="1:53" ht="12.75">
      <c r="A27" s="129"/>
      <c r="B27" s="93"/>
      <c r="C27" s="93"/>
      <c r="D27" s="94"/>
      <c r="E27" s="95"/>
      <c r="F27" s="96"/>
      <c r="G27" s="97">
        <f>CHOOSE(BA27+1,HSV+PSV,HSV+PSV+Mont,HSV+PSV+Dodavka+Mont,HSV,PSV,Mont,Dodavka,Mont+Dodavka,0)</f>
        <v>0</v>
      </c>
      <c r="H27" s="98"/>
      <c r="I27" s="99">
        <f>E27+F27*G27/100</f>
        <v>0</v>
      </c>
      <c r="BA27">
        <v>8</v>
      </c>
    </row>
    <row r="28" spans="1:9" ht="13.5" thickBot="1">
      <c r="A28" s="130"/>
      <c r="B28" s="100" t="s">
        <v>50</v>
      </c>
      <c r="C28" s="101"/>
      <c r="D28" s="102"/>
      <c r="E28" s="103"/>
      <c r="F28" s="104"/>
      <c r="G28" s="104"/>
      <c r="H28" s="259">
        <f>SUM(H27:H27)</f>
        <v>0</v>
      </c>
      <c r="I28" s="260"/>
    </row>
    <row r="29" spans="1:9" ht="12.75">
      <c r="A29" s="85"/>
      <c r="B29" s="85"/>
      <c r="C29" s="85"/>
      <c r="D29" s="85"/>
      <c r="E29" s="85"/>
      <c r="F29" s="85"/>
      <c r="G29" s="85"/>
      <c r="H29" s="85"/>
      <c r="I29" s="85"/>
    </row>
    <row r="30" spans="2:9" ht="12.75">
      <c r="B30" s="82"/>
      <c r="F30" s="105"/>
      <c r="G30" s="106"/>
      <c r="H30" s="106"/>
      <c r="I30" s="107"/>
    </row>
    <row r="31" spans="6:9" ht="12.75">
      <c r="F31" s="105"/>
      <c r="G31" s="106"/>
      <c r="H31" s="106"/>
      <c r="I31" s="107"/>
    </row>
    <row r="32" spans="6:9" ht="12.75">
      <c r="F32" s="105"/>
      <c r="G32" s="106"/>
      <c r="H32" s="106"/>
      <c r="I32" s="107"/>
    </row>
    <row r="33" spans="6:9" ht="12.75">
      <c r="F33" s="105"/>
      <c r="G33" s="106"/>
      <c r="H33" s="106"/>
      <c r="I33" s="107"/>
    </row>
    <row r="34" spans="6:9" ht="12.75">
      <c r="F34" s="105"/>
      <c r="G34" s="106"/>
      <c r="H34" s="106"/>
      <c r="I34" s="107"/>
    </row>
    <row r="35" spans="6:9" ht="12.75">
      <c r="F35" s="105"/>
      <c r="G35" s="106"/>
      <c r="H35" s="106"/>
      <c r="I35" s="107"/>
    </row>
    <row r="36" spans="6:9" ht="12.75">
      <c r="F36" s="105"/>
      <c r="G36" s="106"/>
      <c r="H36" s="106"/>
      <c r="I36" s="107"/>
    </row>
    <row r="37" spans="6:9" ht="12.75">
      <c r="F37" s="105"/>
      <c r="G37" s="106"/>
      <c r="H37" s="106"/>
      <c r="I37" s="107"/>
    </row>
    <row r="38" spans="6:9" ht="12.75">
      <c r="F38" s="105"/>
      <c r="G38" s="106"/>
      <c r="H38" s="106"/>
      <c r="I38" s="107"/>
    </row>
    <row r="39" spans="6:9" ht="12.75">
      <c r="F39" s="105"/>
      <c r="G39" s="106"/>
      <c r="H39" s="106"/>
      <c r="I39" s="107"/>
    </row>
    <row r="40" spans="6:9" ht="12.75">
      <c r="F40" s="105"/>
      <c r="G40" s="106"/>
      <c r="H40" s="106"/>
      <c r="I40" s="107"/>
    </row>
    <row r="41" spans="6:9" ht="12.75">
      <c r="F41" s="105"/>
      <c r="G41" s="106"/>
      <c r="H41" s="106"/>
      <c r="I41" s="107"/>
    </row>
    <row r="42" spans="6:9" ht="12.75">
      <c r="F42" s="105"/>
      <c r="G42" s="106"/>
      <c r="H42" s="106"/>
      <c r="I42" s="107"/>
    </row>
    <row r="43" spans="6:9" ht="12.75">
      <c r="F43" s="105"/>
      <c r="G43" s="106"/>
      <c r="H43" s="106"/>
      <c r="I43" s="107"/>
    </row>
    <row r="44" spans="6:9" ht="12.75">
      <c r="F44" s="105"/>
      <c r="G44" s="106"/>
      <c r="H44" s="106"/>
      <c r="I44" s="107"/>
    </row>
    <row r="45" spans="6:9" ht="12.75">
      <c r="F45" s="105"/>
      <c r="G45" s="106"/>
      <c r="H45" s="106"/>
      <c r="I45" s="107"/>
    </row>
    <row r="46" spans="6:9" ht="12.75">
      <c r="F46" s="105"/>
      <c r="G46" s="106"/>
      <c r="H46" s="106"/>
      <c r="I46" s="107"/>
    </row>
    <row r="47" spans="6:9" ht="12.75">
      <c r="F47" s="105"/>
      <c r="G47" s="106"/>
      <c r="H47" s="106"/>
      <c r="I47" s="107"/>
    </row>
    <row r="48" spans="6:9" ht="12.75">
      <c r="F48" s="105"/>
      <c r="G48" s="106"/>
      <c r="H48" s="106"/>
      <c r="I48" s="107"/>
    </row>
    <row r="49" spans="6:9" ht="12.75">
      <c r="F49" s="105"/>
      <c r="G49" s="106"/>
      <c r="H49" s="106"/>
      <c r="I49" s="107"/>
    </row>
    <row r="50" spans="6:9" ht="12.75">
      <c r="F50" s="105"/>
      <c r="G50" s="106"/>
      <c r="H50" s="106"/>
      <c r="I50" s="107"/>
    </row>
    <row r="51" spans="6:9" ht="12.75">
      <c r="F51" s="105"/>
      <c r="G51" s="106"/>
      <c r="H51" s="106"/>
      <c r="I51" s="107"/>
    </row>
    <row r="52" spans="6:9" ht="12.75">
      <c r="F52" s="105"/>
      <c r="G52" s="106"/>
      <c r="H52" s="106"/>
      <c r="I52" s="107"/>
    </row>
    <row r="53" spans="6:9" ht="12.75">
      <c r="F53" s="105"/>
      <c r="G53" s="106"/>
      <c r="H53" s="106"/>
      <c r="I53" s="107"/>
    </row>
    <row r="54" spans="6:9" ht="12.75">
      <c r="F54" s="105"/>
      <c r="G54" s="106"/>
      <c r="H54" s="106"/>
      <c r="I54" s="107"/>
    </row>
    <row r="55" spans="6:9" ht="12.75">
      <c r="F55" s="105"/>
      <c r="G55" s="106"/>
      <c r="H55" s="106"/>
      <c r="I55" s="107"/>
    </row>
    <row r="56" spans="6:9" ht="12.75">
      <c r="F56" s="105"/>
      <c r="G56" s="106"/>
      <c r="H56" s="106"/>
      <c r="I56" s="107"/>
    </row>
    <row r="57" spans="6:9" ht="12.75">
      <c r="F57" s="105"/>
      <c r="G57" s="106"/>
      <c r="H57" s="106"/>
      <c r="I57" s="107"/>
    </row>
    <row r="58" spans="6:9" ht="12.75">
      <c r="F58" s="105"/>
      <c r="G58" s="106"/>
      <c r="H58" s="106"/>
      <c r="I58" s="107"/>
    </row>
    <row r="59" spans="6:9" ht="12.75">
      <c r="F59" s="105"/>
      <c r="G59" s="106"/>
      <c r="H59" s="106"/>
      <c r="I59" s="107"/>
    </row>
    <row r="60" spans="6:9" ht="12.75">
      <c r="F60" s="105"/>
      <c r="G60" s="106"/>
      <c r="H60" s="106"/>
      <c r="I60" s="107"/>
    </row>
    <row r="61" spans="6:9" ht="12.75">
      <c r="F61" s="105"/>
      <c r="G61" s="106"/>
      <c r="H61" s="106"/>
      <c r="I61" s="107"/>
    </row>
    <row r="62" spans="6:9" ht="12.75">
      <c r="F62" s="105"/>
      <c r="G62" s="106"/>
      <c r="H62" s="106"/>
      <c r="I62" s="107"/>
    </row>
    <row r="63" spans="6:9" ht="12.75">
      <c r="F63" s="105"/>
      <c r="G63" s="106"/>
      <c r="H63" s="106"/>
      <c r="I63" s="107"/>
    </row>
    <row r="64" spans="6:9" ht="12.75">
      <c r="F64" s="105"/>
      <c r="G64" s="106"/>
      <c r="H64" s="106"/>
      <c r="I64" s="107"/>
    </row>
    <row r="65" spans="6:9" ht="12.75">
      <c r="F65" s="105"/>
      <c r="G65" s="106"/>
      <c r="H65" s="106"/>
      <c r="I65" s="107"/>
    </row>
    <row r="66" spans="6:9" ht="12.75">
      <c r="F66" s="105"/>
      <c r="G66" s="106"/>
      <c r="H66" s="106"/>
      <c r="I66" s="107"/>
    </row>
    <row r="67" spans="6:9" ht="12.75">
      <c r="F67" s="105"/>
      <c r="G67" s="106"/>
      <c r="H67" s="106"/>
      <c r="I67" s="107"/>
    </row>
    <row r="68" spans="6:9" ht="12.75">
      <c r="F68" s="105"/>
      <c r="G68" s="106"/>
      <c r="H68" s="106"/>
      <c r="I68" s="107"/>
    </row>
    <row r="69" spans="6:9" ht="12.75">
      <c r="F69" s="105"/>
      <c r="G69" s="106"/>
      <c r="H69" s="106"/>
      <c r="I69" s="107"/>
    </row>
    <row r="70" spans="6:9" ht="12.75">
      <c r="F70" s="105"/>
      <c r="G70" s="106"/>
      <c r="H70" s="106"/>
      <c r="I70" s="107"/>
    </row>
    <row r="71" spans="6:9" ht="12.75">
      <c r="F71" s="105"/>
      <c r="G71" s="106"/>
      <c r="H71" s="106"/>
      <c r="I71" s="107"/>
    </row>
    <row r="72" spans="6:9" ht="12.75">
      <c r="F72" s="105"/>
      <c r="G72" s="106"/>
      <c r="H72" s="106"/>
      <c r="I72" s="107"/>
    </row>
    <row r="73" spans="6:9" ht="12.75">
      <c r="F73" s="105"/>
      <c r="G73" s="106"/>
      <c r="H73" s="106"/>
      <c r="I73" s="107"/>
    </row>
    <row r="74" spans="6:9" ht="12.75">
      <c r="F74" s="105"/>
      <c r="G74" s="106"/>
      <c r="H74" s="106"/>
      <c r="I74" s="107"/>
    </row>
    <row r="75" spans="6:9" ht="12.75">
      <c r="F75" s="105"/>
      <c r="G75" s="106"/>
      <c r="H75" s="106"/>
      <c r="I75" s="107"/>
    </row>
    <row r="76" spans="6:9" ht="12.75">
      <c r="F76" s="105"/>
      <c r="G76" s="106"/>
      <c r="H76" s="106"/>
      <c r="I76" s="107"/>
    </row>
    <row r="77" spans="6:9" ht="12.75">
      <c r="F77" s="105"/>
      <c r="G77" s="106"/>
      <c r="H77" s="106"/>
      <c r="I77" s="107"/>
    </row>
    <row r="78" spans="6:9" ht="12.75">
      <c r="F78" s="105"/>
      <c r="G78" s="106"/>
      <c r="H78" s="106"/>
      <c r="I78" s="107"/>
    </row>
    <row r="79" spans="6:9" ht="12.75">
      <c r="F79" s="105"/>
      <c r="G79" s="106"/>
      <c r="H79" s="106"/>
      <c r="I79" s="107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37"/>
  <sheetViews>
    <sheetView showGridLines="0" showZeros="0" view="pageBreakPreview" zoomScaleSheetLayoutView="100" workbookViewId="0" topLeftCell="A1">
      <selection activeCell="A3" sqref="A3:G7"/>
    </sheetView>
  </sheetViews>
  <sheetFormatPr defaultColWidth="9.125" defaultRowHeight="12.75"/>
  <cols>
    <col min="1" max="1" width="4.50390625" style="213" customWidth="1"/>
    <col min="2" max="2" width="10.375" style="213" customWidth="1"/>
    <col min="3" max="3" width="40.00390625" style="213" customWidth="1"/>
    <col min="4" max="4" width="5.125" style="213" customWidth="1"/>
    <col min="5" max="5" width="7.375" style="215" customWidth="1"/>
    <col min="6" max="6" width="10.625" style="215" customWidth="1"/>
    <col min="7" max="7" width="12.625" style="213" customWidth="1"/>
    <col min="8" max="8" width="11.00390625" style="108" customWidth="1"/>
    <col min="9" max="9" width="10.00390625" style="108" bestFit="1" customWidth="1"/>
    <col min="10" max="11" width="9.125" style="108" customWidth="1"/>
    <col min="12" max="12" width="11.625" style="108" bestFit="1" customWidth="1"/>
    <col min="13" max="16384" width="9.125" style="108" customWidth="1"/>
  </cols>
  <sheetData>
    <row r="1" spans="1:8" s="109" customFormat="1" ht="15">
      <c r="A1" s="270" t="s">
        <v>82</v>
      </c>
      <c r="B1" s="270"/>
      <c r="C1" s="270"/>
      <c r="D1" s="270"/>
      <c r="E1" s="270"/>
      <c r="F1" s="270"/>
      <c r="G1" s="270"/>
      <c r="H1" s="137"/>
    </row>
    <row r="2" spans="1:8" s="109" customFormat="1" ht="13.5" thickBot="1">
      <c r="A2" s="157"/>
      <c r="B2" s="158"/>
      <c r="C2" s="159"/>
      <c r="D2" s="159"/>
      <c r="E2" s="160"/>
      <c r="F2" s="160"/>
      <c r="G2" s="159"/>
      <c r="H2" s="110"/>
    </row>
    <row r="3" spans="1:8" s="109" customFormat="1" ht="13.5" thickTop="1">
      <c r="A3" s="261" t="s">
        <v>4</v>
      </c>
      <c r="B3" s="262"/>
      <c r="C3" s="265" t="s">
        <v>83</v>
      </c>
      <c r="D3" s="266"/>
      <c r="E3" s="266"/>
      <c r="F3" s="266"/>
      <c r="G3" s="267"/>
      <c r="H3" s="131"/>
    </row>
    <row r="4" spans="1:8" s="109" customFormat="1" ht="13.5" thickBot="1">
      <c r="A4" s="263" t="s">
        <v>1</v>
      </c>
      <c r="B4" s="264"/>
      <c r="C4" s="161" t="s">
        <v>84</v>
      </c>
      <c r="D4" s="162"/>
      <c r="E4" s="268"/>
      <c r="F4" s="268"/>
      <c r="G4" s="269"/>
      <c r="H4" s="132"/>
    </row>
    <row r="5" spans="1:14" s="109" customFormat="1" ht="13.5" thickTop="1">
      <c r="A5" s="163"/>
      <c r="B5" s="164"/>
      <c r="C5" s="164"/>
      <c r="D5" s="157"/>
      <c r="E5" s="165"/>
      <c r="F5" s="165"/>
      <c r="G5" s="157"/>
      <c r="I5" s="138"/>
      <c r="J5" s="138"/>
      <c r="K5" s="138"/>
      <c r="L5" s="138"/>
      <c r="M5" s="138"/>
      <c r="N5" s="138"/>
    </row>
    <row r="6" spans="1:14" s="109" customFormat="1" ht="24">
      <c r="A6" s="166" t="s">
        <v>51</v>
      </c>
      <c r="B6" s="167" t="s">
        <v>62</v>
      </c>
      <c r="C6" s="167" t="s">
        <v>63</v>
      </c>
      <c r="D6" s="167" t="s">
        <v>52</v>
      </c>
      <c r="E6" s="168" t="s">
        <v>64</v>
      </c>
      <c r="F6" s="169" t="s">
        <v>66</v>
      </c>
      <c r="G6" s="170" t="s">
        <v>65</v>
      </c>
      <c r="H6" s="133"/>
      <c r="I6" s="139"/>
      <c r="J6" s="133"/>
      <c r="K6" s="139"/>
      <c r="L6" s="135"/>
      <c r="M6" s="138"/>
      <c r="N6" s="138"/>
    </row>
    <row r="7" spans="1:14" s="109" customFormat="1" ht="12.75">
      <c r="A7" s="171"/>
      <c r="B7" s="172"/>
      <c r="C7" s="173" t="s">
        <v>135</v>
      </c>
      <c r="D7" s="172"/>
      <c r="E7" s="174"/>
      <c r="F7" s="175"/>
      <c r="G7" s="176"/>
      <c r="H7" s="133"/>
      <c r="I7" s="139"/>
      <c r="J7" s="133"/>
      <c r="K7" s="139"/>
      <c r="L7" s="135"/>
      <c r="M7" s="138"/>
      <c r="N7" s="138"/>
    </row>
    <row r="8" spans="1:52" s="109" customFormat="1" ht="12.75">
      <c r="A8" s="177"/>
      <c r="B8" s="178"/>
      <c r="C8" s="179" t="s">
        <v>87</v>
      </c>
      <c r="D8" s="180"/>
      <c r="E8" s="181"/>
      <c r="F8" s="181"/>
      <c r="G8" s="182"/>
      <c r="H8" s="140"/>
      <c r="I8" s="77"/>
      <c r="J8" s="77"/>
      <c r="K8" s="77"/>
      <c r="L8" s="135"/>
      <c r="M8" s="141"/>
      <c r="N8" s="77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</row>
    <row r="9" spans="1:52" s="109" customFormat="1" ht="30">
      <c r="A9" s="183" t="s">
        <v>72</v>
      </c>
      <c r="B9" s="183" t="s">
        <v>57</v>
      </c>
      <c r="C9" s="184" t="s">
        <v>89</v>
      </c>
      <c r="D9" s="185" t="s">
        <v>55</v>
      </c>
      <c r="E9" s="182">
        <v>1</v>
      </c>
      <c r="F9" s="186"/>
      <c r="G9" s="182">
        <f>E9*F9</f>
        <v>0</v>
      </c>
      <c r="H9" s="85"/>
      <c r="I9" s="138"/>
      <c r="J9" s="138"/>
      <c r="K9" s="143"/>
      <c r="L9" s="144"/>
      <c r="M9" s="141"/>
      <c r="N9" s="77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</row>
    <row r="10" spans="1:52" s="109" customFormat="1" ht="63.75" customHeight="1">
      <c r="A10" s="183" t="s">
        <v>73</v>
      </c>
      <c r="B10" s="183" t="s">
        <v>57</v>
      </c>
      <c r="C10" s="184" t="s">
        <v>88</v>
      </c>
      <c r="D10" s="185" t="s">
        <v>55</v>
      </c>
      <c r="E10" s="182">
        <v>1</v>
      </c>
      <c r="F10" s="186"/>
      <c r="G10" s="182">
        <f>E10*F10</f>
        <v>0</v>
      </c>
      <c r="H10" s="85"/>
      <c r="I10" s="138"/>
      <c r="J10" s="138"/>
      <c r="K10" s="143"/>
      <c r="L10" s="144"/>
      <c r="M10" s="141"/>
      <c r="N10" s="77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</row>
    <row r="11" spans="1:52" s="109" customFormat="1" ht="25.5" customHeight="1">
      <c r="A11" s="183" t="s">
        <v>74</v>
      </c>
      <c r="B11" s="183" t="s">
        <v>57</v>
      </c>
      <c r="C11" s="184" t="s">
        <v>90</v>
      </c>
      <c r="D11" s="185" t="s">
        <v>55</v>
      </c>
      <c r="E11" s="182">
        <v>1</v>
      </c>
      <c r="F11" s="186"/>
      <c r="G11" s="182">
        <f>E11*F11</f>
        <v>0</v>
      </c>
      <c r="H11" s="85"/>
      <c r="I11" s="138"/>
      <c r="J11" s="138"/>
      <c r="K11" s="143"/>
      <c r="L11" s="144"/>
      <c r="M11" s="141"/>
      <c r="N11" s="77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</row>
    <row r="12" spans="1:52" s="109" customFormat="1" ht="39" customHeight="1">
      <c r="A12" s="183" t="s">
        <v>75</v>
      </c>
      <c r="B12" s="183" t="s">
        <v>57</v>
      </c>
      <c r="C12" s="184" t="s">
        <v>91</v>
      </c>
      <c r="D12" s="185" t="s">
        <v>55</v>
      </c>
      <c r="E12" s="182">
        <v>1</v>
      </c>
      <c r="F12" s="186"/>
      <c r="G12" s="182">
        <f>E12*F12</f>
        <v>0</v>
      </c>
      <c r="H12" s="85"/>
      <c r="I12" s="138"/>
      <c r="J12" s="138"/>
      <c r="K12" s="143"/>
      <c r="L12" s="144"/>
      <c r="M12" s="141"/>
      <c r="N12" s="77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</row>
    <row r="13" spans="1:14" s="109" customFormat="1" ht="12.75">
      <c r="A13" s="187"/>
      <c r="B13" s="188" t="s">
        <v>53</v>
      </c>
      <c r="C13" s="189" t="str">
        <f>CONCATENATE(B8," ",C8)</f>
        <v> Zařízení č.1 - Chlazení serveru</v>
      </c>
      <c r="D13" s="187"/>
      <c r="E13" s="190"/>
      <c r="F13" s="190"/>
      <c r="G13" s="191">
        <f>SUM(G8:G12)</f>
        <v>0</v>
      </c>
      <c r="H13" s="134"/>
      <c r="I13" s="77"/>
      <c r="J13" s="77"/>
      <c r="K13" s="77"/>
      <c r="L13" s="77"/>
      <c r="M13" s="141"/>
      <c r="N13" s="138"/>
    </row>
    <row r="14" spans="1:52" s="109" customFormat="1" ht="12.75">
      <c r="A14" s="177"/>
      <c r="B14" s="178"/>
      <c r="C14" s="179" t="s">
        <v>92</v>
      </c>
      <c r="D14" s="180"/>
      <c r="E14" s="181"/>
      <c r="F14" s="181"/>
      <c r="G14" s="182"/>
      <c r="H14" s="140"/>
      <c r="I14" s="77"/>
      <c r="J14" s="77"/>
      <c r="K14" s="77"/>
      <c r="L14" s="135"/>
      <c r="M14" s="141"/>
      <c r="N14" s="77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</row>
    <row r="15" spans="1:52" s="109" customFormat="1" ht="30">
      <c r="A15" s="183" t="s">
        <v>67</v>
      </c>
      <c r="B15" s="183" t="s">
        <v>57</v>
      </c>
      <c r="C15" s="184" t="s">
        <v>89</v>
      </c>
      <c r="D15" s="185" t="s">
        <v>55</v>
      </c>
      <c r="E15" s="182">
        <v>1</v>
      </c>
      <c r="F15" s="186"/>
      <c r="G15" s="182">
        <f>E15*F15</f>
        <v>0</v>
      </c>
      <c r="H15" s="85"/>
      <c r="I15" s="138"/>
      <c r="J15" s="138"/>
      <c r="K15" s="143"/>
      <c r="L15" s="144"/>
      <c r="M15" s="141"/>
      <c r="N15" s="77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</row>
    <row r="16" spans="1:52" s="109" customFormat="1" ht="63.75" customHeight="1">
      <c r="A16" s="183" t="s">
        <v>76</v>
      </c>
      <c r="B16" s="183" t="s">
        <v>57</v>
      </c>
      <c r="C16" s="184" t="s">
        <v>88</v>
      </c>
      <c r="D16" s="185" t="s">
        <v>55</v>
      </c>
      <c r="E16" s="182">
        <v>1</v>
      </c>
      <c r="F16" s="186"/>
      <c r="G16" s="182">
        <f>E16*F16</f>
        <v>0</v>
      </c>
      <c r="H16" s="85"/>
      <c r="I16" s="138"/>
      <c r="J16" s="138"/>
      <c r="K16" s="143"/>
      <c r="L16" s="144"/>
      <c r="M16" s="141"/>
      <c r="N16" s="77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</row>
    <row r="17" spans="1:52" s="109" customFormat="1" ht="25.5" customHeight="1">
      <c r="A17" s="183" t="s">
        <v>69</v>
      </c>
      <c r="B17" s="183" t="s">
        <v>57</v>
      </c>
      <c r="C17" s="184" t="s">
        <v>90</v>
      </c>
      <c r="D17" s="185" t="s">
        <v>55</v>
      </c>
      <c r="E17" s="182">
        <v>1</v>
      </c>
      <c r="F17" s="186"/>
      <c r="G17" s="182">
        <f>E17*F17</f>
        <v>0</v>
      </c>
      <c r="H17" s="85"/>
      <c r="I17" s="138"/>
      <c r="J17" s="138"/>
      <c r="K17" s="143"/>
      <c r="L17" s="144"/>
      <c r="M17" s="141"/>
      <c r="N17" s="77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</row>
    <row r="18" spans="1:52" s="109" customFormat="1" ht="39" customHeight="1">
      <c r="A18" s="183" t="s">
        <v>77</v>
      </c>
      <c r="B18" s="183" t="s">
        <v>57</v>
      </c>
      <c r="C18" s="184" t="s">
        <v>91</v>
      </c>
      <c r="D18" s="185" t="s">
        <v>55</v>
      </c>
      <c r="E18" s="182">
        <v>1</v>
      </c>
      <c r="F18" s="186"/>
      <c r="G18" s="182">
        <f>E18*F18</f>
        <v>0</v>
      </c>
      <c r="H18" s="85"/>
      <c r="I18" s="138"/>
      <c r="J18" s="138"/>
      <c r="K18" s="143"/>
      <c r="L18" s="144"/>
      <c r="M18" s="141"/>
      <c r="N18" s="77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</row>
    <row r="19" spans="1:14" s="109" customFormat="1" ht="12.75">
      <c r="A19" s="187"/>
      <c r="B19" s="188" t="s">
        <v>53</v>
      </c>
      <c r="C19" s="189" t="str">
        <f>CONCATENATE(B14," ",C14)</f>
        <v> Zařízení č.2 - Chlazení serveru</v>
      </c>
      <c r="D19" s="187"/>
      <c r="E19" s="190"/>
      <c r="F19" s="190"/>
      <c r="G19" s="191">
        <f>SUM(G14:G18)</f>
        <v>0</v>
      </c>
      <c r="H19" s="134"/>
      <c r="I19" s="77"/>
      <c r="J19" s="77"/>
      <c r="K19" s="77"/>
      <c r="L19" s="77"/>
      <c r="M19" s="141"/>
      <c r="N19" s="138"/>
    </row>
    <row r="20" spans="1:52" s="109" customFormat="1" ht="12.75">
      <c r="A20" s="177"/>
      <c r="B20" s="178"/>
      <c r="C20" s="179" t="s">
        <v>80</v>
      </c>
      <c r="D20" s="180"/>
      <c r="E20" s="181"/>
      <c r="F20" s="181"/>
      <c r="G20" s="182"/>
      <c r="H20" s="140"/>
      <c r="I20" s="77"/>
      <c r="J20" s="77"/>
      <c r="K20" s="77"/>
      <c r="L20" s="135"/>
      <c r="M20" s="141"/>
      <c r="N20" s="77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</row>
    <row r="21" spans="1:52" s="109" customFormat="1" ht="20.25">
      <c r="A21" s="177"/>
      <c r="B21" s="183" t="s">
        <v>57</v>
      </c>
      <c r="C21" s="184" t="s">
        <v>98</v>
      </c>
      <c r="D21" s="185" t="s">
        <v>79</v>
      </c>
      <c r="E21" s="182">
        <v>1</v>
      </c>
      <c r="F21" s="186"/>
      <c r="G21" s="182">
        <f aca="true" t="shared" si="0" ref="G21:G26">E21*F21</f>
        <v>0</v>
      </c>
      <c r="H21" s="140"/>
      <c r="I21" s="77"/>
      <c r="J21" s="77"/>
      <c r="K21" s="77"/>
      <c r="L21" s="135"/>
      <c r="M21" s="141"/>
      <c r="N21" s="77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</row>
    <row r="22" spans="1:52" s="109" customFormat="1" ht="40.5">
      <c r="A22" s="177"/>
      <c r="B22" s="183" t="s">
        <v>57</v>
      </c>
      <c r="C22" s="184" t="s">
        <v>93</v>
      </c>
      <c r="D22" s="185" t="s">
        <v>79</v>
      </c>
      <c r="E22" s="182">
        <v>1</v>
      </c>
      <c r="F22" s="186"/>
      <c r="G22" s="182">
        <f t="shared" si="0"/>
        <v>0</v>
      </c>
      <c r="H22" s="140"/>
      <c r="I22" s="77"/>
      <c r="J22" s="77"/>
      <c r="K22" s="77"/>
      <c r="L22" s="135"/>
      <c r="M22" s="141"/>
      <c r="N22" s="77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</row>
    <row r="23" spans="1:52" s="109" customFormat="1" ht="12.75">
      <c r="A23" s="177"/>
      <c r="B23" s="183" t="s">
        <v>57</v>
      </c>
      <c r="C23" s="184" t="s">
        <v>94</v>
      </c>
      <c r="D23" s="185" t="s">
        <v>79</v>
      </c>
      <c r="E23" s="182">
        <v>1</v>
      </c>
      <c r="F23" s="186"/>
      <c r="G23" s="182">
        <f t="shared" si="0"/>
        <v>0</v>
      </c>
      <c r="H23" s="140"/>
      <c r="I23" s="77"/>
      <c r="J23" s="77"/>
      <c r="K23" s="77"/>
      <c r="L23" s="135"/>
      <c r="M23" s="141"/>
      <c r="N23" s="77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</row>
    <row r="24" spans="1:52" s="109" customFormat="1" ht="20.25">
      <c r="A24" s="177"/>
      <c r="B24" s="145" t="s">
        <v>57</v>
      </c>
      <c r="C24" s="146" t="s">
        <v>95</v>
      </c>
      <c r="D24" s="147" t="s">
        <v>79</v>
      </c>
      <c r="E24" s="148">
        <v>1</v>
      </c>
      <c r="F24" s="186"/>
      <c r="G24" s="148">
        <f t="shared" si="0"/>
        <v>0</v>
      </c>
      <c r="H24" s="140"/>
      <c r="I24" s="77"/>
      <c r="J24" s="77"/>
      <c r="K24" s="77"/>
      <c r="L24" s="135"/>
      <c r="M24" s="141"/>
      <c r="N24" s="77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</row>
    <row r="25" spans="1:52" s="109" customFormat="1" ht="20.25">
      <c r="A25" s="177"/>
      <c r="B25" s="145" t="s">
        <v>57</v>
      </c>
      <c r="C25" s="146" t="s">
        <v>96</v>
      </c>
      <c r="D25" s="147" t="s">
        <v>79</v>
      </c>
      <c r="E25" s="148">
        <v>1</v>
      </c>
      <c r="F25" s="186"/>
      <c r="G25" s="148">
        <f t="shared" si="0"/>
        <v>0</v>
      </c>
      <c r="H25" s="140"/>
      <c r="I25" s="77"/>
      <c r="J25" s="77"/>
      <c r="K25" s="77"/>
      <c r="L25" s="135"/>
      <c r="M25" s="141"/>
      <c r="N25" s="77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</row>
    <row r="26" spans="1:52" s="109" customFormat="1" ht="20.25">
      <c r="A26" s="177"/>
      <c r="B26" s="145" t="s">
        <v>57</v>
      </c>
      <c r="C26" s="146" t="s">
        <v>97</v>
      </c>
      <c r="D26" s="147" t="s">
        <v>79</v>
      </c>
      <c r="E26" s="148">
        <v>1</v>
      </c>
      <c r="F26" s="186"/>
      <c r="G26" s="148">
        <f t="shared" si="0"/>
        <v>0</v>
      </c>
      <c r="H26" s="140"/>
      <c r="I26" s="77"/>
      <c r="J26" s="77"/>
      <c r="K26" s="77"/>
      <c r="L26" s="135"/>
      <c r="M26" s="141"/>
      <c r="N26" s="77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</row>
    <row r="27" spans="1:14" s="109" customFormat="1" ht="12.75">
      <c r="A27" s="192"/>
      <c r="B27" s="188" t="s">
        <v>53</v>
      </c>
      <c r="C27" s="189" t="str">
        <f>C20</f>
        <v>Ostatní</v>
      </c>
      <c r="D27" s="187"/>
      <c r="E27" s="190"/>
      <c r="F27" s="193"/>
      <c r="G27" s="191">
        <f>SUM(G21:G26)</f>
        <v>0</v>
      </c>
      <c r="H27" s="134"/>
      <c r="I27" s="77"/>
      <c r="J27" s="77"/>
      <c r="K27" s="77"/>
      <c r="L27" s="77"/>
      <c r="M27" s="141"/>
      <c r="N27" s="138"/>
    </row>
    <row r="28" spans="1:14" s="109" customFormat="1" ht="12.75">
      <c r="A28" s="183"/>
      <c r="B28" s="194"/>
      <c r="C28" s="179" t="s">
        <v>81</v>
      </c>
      <c r="D28" s="180"/>
      <c r="E28" s="195"/>
      <c r="F28" s="182"/>
      <c r="G28" s="196"/>
      <c r="H28" s="134"/>
      <c r="I28" s="77"/>
      <c r="J28" s="77"/>
      <c r="K28" s="77"/>
      <c r="L28" s="77"/>
      <c r="M28" s="141"/>
      <c r="N28" s="138"/>
    </row>
    <row r="29" spans="1:14" s="109" customFormat="1" ht="20.25">
      <c r="A29" s="183"/>
      <c r="B29" s="194"/>
      <c r="C29" s="184" t="s">
        <v>85</v>
      </c>
      <c r="D29" s="185" t="s">
        <v>56</v>
      </c>
      <c r="E29" s="182">
        <v>10</v>
      </c>
      <c r="F29" s="186"/>
      <c r="G29" s="182">
        <f>E29*F29</f>
        <v>0</v>
      </c>
      <c r="H29" s="134"/>
      <c r="I29" s="77"/>
      <c r="J29" s="77"/>
      <c r="K29" s="77"/>
      <c r="L29" s="77"/>
      <c r="M29" s="141"/>
      <c r="N29" s="138"/>
    </row>
    <row r="30" spans="1:14" s="109" customFormat="1" ht="25.5" customHeight="1">
      <c r="A30" s="183"/>
      <c r="B30" s="194"/>
      <c r="C30" s="184" t="s">
        <v>86</v>
      </c>
      <c r="D30" s="185" t="s">
        <v>55</v>
      </c>
      <c r="E30" s="182">
        <v>1</v>
      </c>
      <c r="F30" s="186"/>
      <c r="G30" s="182">
        <f>E30*F30</f>
        <v>0</v>
      </c>
      <c r="H30" s="134"/>
      <c r="I30" s="77"/>
      <c r="J30" s="77"/>
      <c r="K30" s="77"/>
      <c r="L30" s="77"/>
      <c r="M30" s="141"/>
      <c r="N30" s="138"/>
    </row>
    <row r="31" spans="1:14" s="109" customFormat="1" ht="12.75">
      <c r="A31" s="183"/>
      <c r="B31" s="188" t="s">
        <v>53</v>
      </c>
      <c r="C31" s="197" t="str">
        <f>C28</f>
        <v>Odvod kondenzátu</v>
      </c>
      <c r="D31" s="180"/>
      <c r="E31" s="195"/>
      <c r="F31" s="182"/>
      <c r="G31" s="191">
        <f>SUM(G29:G30)</f>
        <v>0</v>
      </c>
      <c r="H31" s="134"/>
      <c r="I31" s="77"/>
      <c r="J31" s="77"/>
      <c r="K31" s="77"/>
      <c r="L31" s="77"/>
      <c r="M31" s="141"/>
      <c r="N31" s="138"/>
    </row>
    <row r="32" spans="1:14" s="109" customFormat="1" ht="12.75">
      <c r="A32" s="198"/>
      <c r="B32" s="199"/>
      <c r="C32" s="200" t="s">
        <v>78</v>
      </c>
      <c r="D32" s="201"/>
      <c r="E32" s="202"/>
      <c r="F32" s="202"/>
      <c r="G32" s="203"/>
      <c r="H32" s="134"/>
      <c r="I32" s="77"/>
      <c r="J32" s="77"/>
      <c r="K32" s="77"/>
      <c r="L32" s="77"/>
      <c r="M32" s="141"/>
      <c r="N32" s="138"/>
    </row>
    <row r="33" spans="1:14" s="109" customFormat="1" ht="12.75">
      <c r="A33" s="183"/>
      <c r="B33" s="183" t="s">
        <v>57</v>
      </c>
      <c r="C33" s="184" t="s">
        <v>71</v>
      </c>
      <c r="D33" s="185" t="s">
        <v>68</v>
      </c>
      <c r="E33" s="182">
        <v>1</v>
      </c>
      <c r="F33" s="186"/>
      <c r="G33" s="182">
        <f>E33*F33</f>
        <v>0</v>
      </c>
      <c r="H33" s="134"/>
      <c r="I33" s="77"/>
      <c r="J33" s="77"/>
      <c r="K33" s="77"/>
      <c r="L33" s="77"/>
      <c r="M33" s="141"/>
      <c r="N33" s="138"/>
    </row>
    <row r="34" spans="1:14" s="109" customFormat="1" ht="12.75">
      <c r="A34" s="183"/>
      <c r="B34" s="183"/>
      <c r="C34" s="184" t="s">
        <v>70</v>
      </c>
      <c r="D34" s="185"/>
      <c r="E34" s="182"/>
      <c r="F34" s="182"/>
      <c r="G34" s="182"/>
      <c r="H34" s="134"/>
      <c r="I34" s="77"/>
      <c r="J34" s="77"/>
      <c r="K34" s="77"/>
      <c r="L34" s="77"/>
      <c r="M34" s="141"/>
      <c r="N34" s="138"/>
    </row>
    <row r="35" spans="1:14" s="109" customFormat="1" ht="12.75">
      <c r="A35" s="192"/>
      <c r="B35" s="188" t="s">
        <v>53</v>
      </c>
      <c r="C35" s="189" t="str">
        <f>C32</f>
        <v>Montážní materiál</v>
      </c>
      <c r="D35" s="187"/>
      <c r="E35" s="190"/>
      <c r="F35" s="193"/>
      <c r="G35" s="204">
        <f>SUM(G32:G34)</f>
        <v>0</v>
      </c>
      <c r="H35" s="134"/>
      <c r="I35" s="77"/>
      <c r="J35" s="77"/>
      <c r="K35" s="77"/>
      <c r="L35" s="77"/>
      <c r="M35" s="141"/>
      <c r="N35" s="138"/>
    </row>
    <row r="36" spans="1:52" s="109" customFormat="1" ht="12.75">
      <c r="A36" s="205"/>
      <c r="B36" s="206"/>
      <c r="C36" s="173" t="s">
        <v>99</v>
      </c>
      <c r="D36" s="207"/>
      <c r="E36" s="208"/>
      <c r="F36" s="208"/>
      <c r="G36" s="209"/>
      <c r="H36" s="140"/>
      <c r="I36" s="77"/>
      <c r="J36" s="77"/>
      <c r="K36" s="77"/>
      <c r="L36" s="135"/>
      <c r="M36" s="141"/>
      <c r="N36" s="77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</row>
    <row r="37" spans="1:52" s="109" customFormat="1" ht="12.75">
      <c r="A37" s="177"/>
      <c r="B37" s="178"/>
      <c r="C37" s="179" t="s">
        <v>134</v>
      </c>
      <c r="D37" s="180"/>
      <c r="E37" s="181"/>
      <c r="F37" s="181"/>
      <c r="G37" s="182"/>
      <c r="H37" s="140"/>
      <c r="I37" s="77"/>
      <c r="J37" s="77"/>
      <c r="K37" s="77"/>
      <c r="L37" s="135"/>
      <c r="M37" s="141"/>
      <c r="N37" s="77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</row>
    <row r="38" spans="1:52" s="109" customFormat="1" ht="12.75">
      <c r="A38" s="183" t="s">
        <v>100</v>
      </c>
      <c r="B38" s="183" t="s">
        <v>57</v>
      </c>
      <c r="C38" s="184" t="s">
        <v>122</v>
      </c>
      <c r="D38" s="185" t="s">
        <v>55</v>
      </c>
      <c r="E38" s="182">
        <v>2</v>
      </c>
      <c r="F38" s="186"/>
      <c r="G38" s="182">
        <f>E38*F38</f>
        <v>0</v>
      </c>
      <c r="H38" s="85"/>
      <c r="I38" s="138"/>
      <c r="J38" s="138"/>
      <c r="K38" s="143"/>
      <c r="L38" s="144"/>
      <c r="M38" s="141"/>
      <c r="N38" s="77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</row>
    <row r="39" spans="1:52" s="109" customFormat="1" ht="12.75">
      <c r="A39" s="183" t="s">
        <v>101</v>
      </c>
      <c r="B39" s="183" t="s">
        <v>57</v>
      </c>
      <c r="C39" s="184" t="s">
        <v>123</v>
      </c>
      <c r="D39" s="185" t="s">
        <v>55</v>
      </c>
      <c r="E39" s="182">
        <v>2</v>
      </c>
      <c r="F39" s="186"/>
      <c r="G39" s="182">
        <f aca="true" t="shared" si="1" ref="G39:G53">E39*F39</f>
        <v>0</v>
      </c>
      <c r="H39" s="85"/>
      <c r="I39" s="138"/>
      <c r="J39" s="138"/>
      <c r="K39" s="143"/>
      <c r="L39" s="144"/>
      <c r="M39" s="141"/>
      <c r="N39" s="77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</row>
    <row r="40" spans="1:52" s="109" customFormat="1" ht="12.75">
      <c r="A40" s="183" t="s">
        <v>102</v>
      </c>
      <c r="B40" s="183" t="s">
        <v>57</v>
      </c>
      <c r="C40" s="184" t="s">
        <v>124</v>
      </c>
      <c r="D40" s="185" t="s">
        <v>55</v>
      </c>
      <c r="E40" s="182">
        <v>1</v>
      </c>
      <c r="F40" s="186"/>
      <c r="G40" s="182">
        <f t="shared" si="1"/>
        <v>0</v>
      </c>
      <c r="H40" s="85"/>
      <c r="I40" s="138"/>
      <c r="J40" s="138"/>
      <c r="K40" s="143"/>
      <c r="L40" s="144"/>
      <c r="M40" s="141"/>
      <c r="N40" s="77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</row>
    <row r="41" spans="1:52" s="109" customFormat="1" ht="12.75">
      <c r="A41" s="183" t="s">
        <v>103</v>
      </c>
      <c r="B41" s="183" t="s">
        <v>57</v>
      </c>
      <c r="C41" s="184" t="s">
        <v>116</v>
      </c>
      <c r="D41" s="185" t="s">
        <v>55</v>
      </c>
      <c r="E41" s="182">
        <v>1</v>
      </c>
      <c r="F41" s="186"/>
      <c r="G41" s="182">
        <f t="shared" si="1"/>
        <v>0</v>
      </c>
      <c r="H41" s="85"/>
      <c r="I41" s="138"/>
      <c r="J41" s="138"/>
      <c r="K41" s="143"/>
      <c r="L41" s="144"/>
      <c r="M41" s="141"/>
      <c r="N41" s="77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</row>
    <row r="42" spans="1:52" s="109" customFormat="1" ht="12.75">
      <c r="A42" s="183" t="s">
        <v>104</v>
      </c>
      <c r="B42" s="183" t="s">
        <v>57</v>
      </c>
      <c r="C42" s="184" t="s">
        <v>117</v>
      </c>
      <c r="D42" s="185" t="s">
        <v>55</v>
      </c>
      <c r="E42" s="182">
        <v>4</v>
      </c>
      <c r="F42" s="186"/>
      <c r="G42" s="182">
        <f t="shared" si="1"/>
        <v>0</v>
      </c>
      <c r="H42" s="85"/>
      <c r="I42" s="138"/>
      <c r="J42" s="138"/>
      <c r="K42" s="143"/>
      <c r="L42" s="144"/>
      <c r="M42" s="141"/>
      <c r="N42" s="77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</row>
    <row r="43" spans="1:52" s="109" customFormat="1" ht="12.75">
      <c r="A43" s="183" t="s">
        <v>105</v>
      </c>
      <c r="B43" s="183" t="s">
        <v>57</v>
      </c>
      <c r="C43" s="184" t="s">
        <v>118</v>
      </c>
      <c r="D43" s="185" t="s">
        <v>55</v>
      </c>
      <c r="E43" s="182">
        <v>4</v>
      </c>
      <c r="F43" s="186"/>
      <c r="G43" s="182">
        <f t="shared" si="1"/>
        <v>0</v>
      </c>
      <c r="H43" s="85"/>
      <c r="I43" s="138"/>
      <c r="J43" s="138"/>
      <c r="K43" s="143"/>
      <c r="L43" s="144"/>
      <c r="M43" s="141"/>
      <c r="N43" s="77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</row>
    <row r="44" spans="1:52" s="109" customFormat="1" ht="12.75">
      <c r="A44" s="183" t="s">
        <v>106</v>
      </c>
      <c r="B44" s="183" t="s">
        <v>57</v>
      </c>
      <c r="C44" s="184" t="s">
        <v>119</v>
      </c>
      <c r="D44" s="185" t="s">
        <v>55</v>
      </c>
      <c r="E44" s="182">
        <v>5</v>
      </c>
      <c r="F44" s="186"/>
      <c r="G44" s="182">
        <f t="shared" si="1"/>
        <v>0</v>
      </c>
      <c r="H44" s="85"/>
      <c r="I44" s="138"/>
      <c r="J44" s="138"/>
      <c r="K44" s="143"/>
      <c r="L44" s="144"/>
      <c r="M44" s="141"/>
      <c r="N44" s="77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</row>
    <row r="45" spans="1:52" s="109" customFormat="1" ht="12.75">
      <c r="A45" s="183" t="s">
        <v>107</v>
      </c>
      <c r="B45" s="183" t="s">
        <v>57</v>
      </c>
      <c r="C45" s="184" t="s">
        <v>125</v>
      </c>
      <c r="D45" s="185" t="s">
        <v>132</v>
      </c>
      <c r="E45" s="182">
        <v>40</v>
      </c>
      <c r="F45" s="186"/>
      <c r="G45" s="182">
        <f t="shared" si="1"/>
        <v>0</v>
      </c>
      <c r="H45" s="85"/>
      <c r="I45" s="138"/>
      <c r="J45" s="138"/>
      <c r="K45" s="143"/>
      <c r="L45" s="144"/>
      <c r="M45" s="141"/>
      <c r="N45" s="77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</row>
    <row r="46" spans="1:52" s="109" customFormat="1" ht="12.75">
      <c r="A46" s="183" t="s">
        <v>108</v>
      </c>
      <c r="B46" s="183" t="s">
        <v>57</v>
      </c>
      <c r="C46" s="184" t="s">
        <v>126</v>
      </c>
      <c r="D46" s="185" t="s">
        <v>132</v>
      </c>
      <c r="E46" s="182">
        <v>64</v>
      </c>
      <c r="F46" s="186"/>
      <c r="G46" s="182">
        <f t="shared" si="1"/>
        <v>0</v>
      </c>
      <c r="H46" s="85"/>
      <c r="I46" s="138"/>
      <c r="J46" s="138"/>
      <c r="K46" s="143"/>
      <c r="L46" s="144"/>
      <c r="M46" s="141"/>
      <c r="N46" s="77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</row>
    <row r="47" spans="1:52" s="109" customFormat="1" ht="12.75">
      <c r="A47" s="183" t="s">
        <v>109</v>
      </c>
      <c r="B47" s="183" t="s">
        <v>57</v>
      </c>
      <c r="C47" s="184" t="s">
        <v>127</v>
      </c>
      <c r="D47" s="185" t="s">
        <v>132</v>
      </c>
      <c r="E47" s="182">
        <v>10</v>
      </c>
      <c r="F47" s="186"/>
      <c r="G47" s="182">
        <f t="shared" si="1"/>
        <v>0</v>
      </c>
      <c r="H47" s="85"/>
      <c r="I47" s="138"/>
      <c r="J47" s="138"/>
      <c r="K47" s="143"/>
      <c r="L47" s="144"/>
      <c r="M47" s="141"/>
      <c r="N47" s="77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</row>
    <row r="48" spans="1:52" s="109" customFormat="1" ht="12.75">
      <c r="A48" s="183" t="s">
        <v>110</v>
      </c>
      <c r="B48" s="183" t="s">
        <v>57</v>
      </c>
      <c r="C48" s="184" t="s">
        <v>120</v>
      </c>
      <c r="D48" s="185"/>
      <c r="E48" s="182"/>
      <c r="F48" s="186"/>
      <c r="G48" s="182"/>
      <c r="H48" s="85"/>
      <c r="I48" s="138"/>
      <c r="J48" s="138"/>
      <c r="K48" s="143"/>
      <c r="L48" s="144"/>
      <c r="M48" s="141"/>
      <c r="N48" s="77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</row>
    <row r="49" spans="1:52" s="109" customFormat="1" ht="12.75">
      <c r="A49" s="183" t="s">
        <v>111</v>
      </c>
      <c r="B49" s="183" t="s">
        <v>57</v>
      </c>
      <c r="C49" s="184" t="s">
        <v>128</v>
      </c>
      <c r="D49" s="185" t="s">
        <v>55</v>
      </c>
      <c r="E49" s="182">
        <v>2</v>
      </c>
      <c r="F49" s="186"/>
      <c r="G49" s="182">
        <f t="shared" si="1"/>
        <v>0</v>
      </c>
      <c r="H49" s="85"/>
      <c r="I49" s="138"/>
      <c r="J49" s="138"/>
      <c r="K49" s="143"/>
      <c r="L49" s="144"/>
      <c r="M49" s="141"/>
      <c r="N49" s="77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</row>
    <row r="50" spans="1:52" s="109" customFormat="1" ht="12.75">
      <c r="A50" s="183" t="s">
        <v>112</v>
      </c>
      <c r="B50" s="183" t="s">
        <v>57</v>
      </c>
      <c r="C50" s="184" t="s">
        <v>129</v>
      </c>
      <c r="D50" s="185" t="s">
        <v>55</v>
      </c>
      <c r="E50" s="182">
        <v>2</v>
      </c>
      <c r="F50" s="186"/>
      <c r="G50" s="182">
        <f t="shared" si="1"/>
        <v>0</v>
      </c>
      <c r="H50" s="85"/>
      <c r="I50" s="138"/>
      <c r="J50" s="138"/>
      <c r="K50" s="143"/>
      <c r="L50" s="144"/>
      <c r="M50" s="141"/>
      <c r="N50" s="77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</row>
    <row r="51" spans="1:52" s="109" customFormat="1" ht="12.75">
      <c r="A51" s="183" t="s">
        <v>113</v>
      </c>
      <c r="B51" s="183" t="s">
        <v>57</v>
      </c>
      <c r="C51" s="184" t="s">
        <v>130</v>
      </c>
      <c r="D51" s="185" t="s">
        <v>55</v>
      </c>
      <c r="E51" s="182">
        <v>2</v>
      </c>
      <c r="F51" s="186"/>
      <c r="G51" s="182">
        <f t="shared" si="1"/>
        <v>0</v>
      </c>
      <c r="H51" s="85"/>
      <c r="I51" s="138"/>
      <c r="J51" s="138"/>
      <c r="K51" s="143"/>
      <c r="L51" s="144"/>
      <c r="M51" s="141"/>
      <c r="N51" s="77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</row>
    <row r="52" spans="1:52" s="109" customFormat="1" ht="12.75">
      <c r="A52" s="183" t="s">
        <v>114</v>
      </c>
      <c r="B52" s="183" t="s">
        <v>57</v>
      </c>
      <c r="C52" s="184" t="s">
        <v>131</v>
      </c>
      <c r="D52" s="185" t="s">
        <v>55</v>
      </c>
      <c r="E52" s="182">
        <v>2</v>
      </c>
      <c r="F52" s="186"/>
      <c r="G52" s="182">
        <f t="shared" si="1"/>
        <v>0</v>
      </c>
      <c r="H52" s="85"/>
      <c r="I52" s="138"/>
      <c r="J52" s="138"/>
      <c r="K52" s="143"/>
      <c r="L52" s="144"/>
      <c r="M52" s="141"/>
      <c r="N52" s="77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</row>
    <row r="53" spans="1:52" s="109" customFormat="1" ht="12.75">
      <c r="A53" s="183" t="s">
        <v>115</v>
      </c>
      <c r="B53" s="183" t="s">
        <v>57</v>
      </c>
      <c r="C53" s="184" t="s">
        <v>121</v>
      </c>
      <c r="D53" s="185" t="s">
        <v>133</v>
      </c>
      <c r="E53" s="182">
        <v>2</v>
      </c>
      <c r="F53" s="186"/>
      <c r="G53" s="182">
        <f t="shared" si="1"/>
        <v>0</v>
      </c>
      <c r="H53" s="85"/>
      <c r="I53" s="138"/>
      <c r="J53" s="138"/>
      <c r="K53" s="143"/>
      <c r="L53" s="144"/>
      <c r="M53" s="141"/>
      <c r="N53" s="77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</row>
    <row r="54" spans="1:14" s="109" customFormat="1" ht="12.75">
      <c r="A54" s="187"/>
      <c r="B54" s="188" t="s">
        <v>53</v>
      </c>
      <c r="C54" s="189" t="str">
        <f>CONCATENATE(B37," ",C37)</f>
        <v> Dodávky</v>
      </c>
      <c r="D54" s="187"/>
      <c r="E54" s="190"/>
      <c r="F54" s="190"/>
      <c r="G54" s="191">
        <f>SUM(G37:G53)</f>
        <v>0</v>
      </c>
      <c r="H54" s="134"/>
      <c r="I54" s="77"/>
      <c r="J54" s="77"/>
      <c r="K54" s="77"/>
      <c r="L54" s="77"/>
      <c r="M54" s="141"/>
      <c r="N54" s="138"/>
    </row>
    <row r="55" spans="1:52" s="109" customFormat="1" ht="12.75">
      <c r="A55" s="177"/>
      <c r="B55" s="178"/>
      <c r="C55" s="179" t="s">
        <v>136</v>
      </c>
      <c r="D55" s="180"/>
      <c r="E55" s="181"/>
      <c r="F55" s="181"/>
      <c r="G55" s="182"/>
      <c r="H55" s="140"/>
      <c r="I55" s="77"/>
      <c r="J55" s="77"/>
      <c r="K55" s="77"/>
      <c r="L55" s="135"/>
      <c r="M55" s="141"/>
      <c r="N55" s="77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</row>
    <row r="56" spans="1:52" s="109" customFormat="1" ht="12.75">
      <c r="A56" s="183" t="s">
        <v>100</v>
      </c>
      <c r="B56" s="183" t="s">
        <v>57</v>
      </c>
      <c r="C56" s="184" t="s">
        <v>125</v>
      </c>
      <c r="D56" s="185" t="s">
        <v>132</v>
      </c>
      <c r="E56" s="182">
        <v>40</v>
      </c>
      <c r="F56" s="186"/>
      <c r="G56" s="182">
        <f>E56*F56</f>
        <v>0</v>
      </c>
      <c r="H56" s="85"/>
      <c r="I56" s="138"/>
      <c r="J56" s="138"/>
      <c r="K56" s="143"/>
      <c r="L56" s="144"/>
      <c r="M56" s="141"/>
      <c r="N56" s="77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</row>
    <row r="57" spans="1:52" s="109" customFormat="1" ht="12.75">
      <c r="A57" s="183" t="s">
        <v>101</v>
      </c>
      <c r="B57" s="183" t="s">
        <v>57</v>
      </c>
      <c r="C57" s="184" t="s">
        <v>126</v>
      </c>
      <c r="D57" s="185" t="s">
        <v>132</v>
      </c>
      <c r="E57" s="182">
        <v>64</v>
      </c>
      <c r="F57" s="186"/>
      <c r="G57" s="182">
        <f aca="true" t="shared" si="2" ref="G57:G62">E57*F57</f>
        <v>0</v>
      </c>
      <c r="H57" s="85"/>
      <c r="I57" s="138"/>
      <c r="J57" s="138"/>
      <c r="K57" s="143"/>
      <c r="L57" s="144"/>
      <c r="M57" s="141"/>
      <c r="N57" s="77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</row>
    <row r="58" spans="1:52" s="109" customFormat="1" ht="12.75">
      <c r="A58" s="183" t="s">
        <v>102</v>
      </c>
      <c r="B58" s="183" t="s">
        <v>57</v>
      </c>
      <c r="C58" s="184" t="s">
        <v>127</v>
      </c>
      <c r="D58" s="185" t="s">
        <v>132</v>
      </c>
      <c r="E58" s="182">
        <v>10</v>
      </c>
      <c r="F58" s="186"/>
      <c r="G58" s="182">
        <f t="shared" si="2"/>
        <v>0</v>
      </c>
      <c r="H58" s="85"/>
      <c r="I58" s="138"/>
      <c r="J58" s="138"/>
      <c r="K58" s="143"/>
      <c r="L58" s="144"/>
      <c r="M58" s="141"/>
      <c r="N58" s="77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</row>
    <row r="59" spans="1:52" s="109" customFormat="1" ht="12.75">
      <c r="A59" s="183" t="s">
        <v>103</v>
      </c>
      <c r="B59" s="183" t="s">
        <v>57</v>
      </c>
      <c r="C59" s="184" t="s">
        <v>137</v>
      </c>
      <c r="D59" s="185" t="s">
        <v>55</v>
      </c>
      <c r="E59" s="182">
        <v>4</v>
      </c>
      <c r="F59" s="186"/>
      <c r="G59" s="182">
        <f t="shared" si="2"/>
        <v>0</v>
      </c>
      <c r="H59" s="85"/>
      <c r="I59" s="138"/>
      <c r="J59" s="138"/>
      <c r="K59" s="143"/>
      <c r="L59" s="144"/>
      <c r="M59" s="141"/>
      <c r="N59" s="77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</row>
    <row r="60" spans="1:52" s="109" customFormat="1" ht="12.75">
      <c r="A60" s="183" t="s">
        <v>104</v>
      </c>
      <c r="B60" s="183" t="s">
        <v>57</v>
      </c>
      <c r="C60" s="184" t="s">
        <v>138</v>
      </c>
      <c r="D60" s="185" t="s">
        <v>132</v>
      </c>
      <c r="E60" s="182">
        <v>18</v>
      </c>
      <c r="F60" s="186"/>
      <c r="G60" s="182">
        <f t="shared" si="2"/>
        <v>0</v>
      </c>
      <c r="H60" s="85"/>
      <c r="I60" s="138"/>
      <c r="J60" s="138"/>
      <c r="K60" s="143"/>
      <c r="L60" s="144"/>
      <c r="M60" s="141"/>
      <c r="N60" s="77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</row>
    <row r="61" spans="1:52" s="109" customFormat="1" ht="12.75">
      <c r="A61" s="183" t="s">
        <v>105</v>
      </c>
      <c r="B61" s="183" t="s">
        <v>57</v>
      </c>
      <c r="C61" s="184" t="s">
        <v>139</v>
      </c>
      <c r="D61" s="185" t="s">
        <v>55</v>
      </c>
      <c r="E61" s="182">
        <v>4</v>
      </c>
      <c r="F61" s="186"/>
      <c r="G61" s="182">
        <f t="shared" si="2"/>
        <v>0</v>
      </c>
      <c r="H61" s="85"/>
      <c r="I61" s="138"/>
      <c r="J61" s="138"/>
      <c r="K61" s="143"/>
      <c r="L61" s="144"/>
      <c r="M61" s="141"/>
      <c r="N61" s="77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</row>
    <row r="62" spans="1:52" s="109" customFormat="1" ht="12.75">
      <c r="A62" s="183" t="s">
        <v>106</v>
      </c>
      <c r="B62" s="183" t="s">
        <v>57</v>
      </c>
      <c r="C62" s="184" t="s">
        <v>117</v>
      </c>
      <c r="D62" s="185" t="s">
        <v>55</v>
      </c>
      <c r="E62" s="182">
        <v>4</v>
      </c>
      <c r="F62" s="186"/>
      <c r="G62" s="182">
        <f t="shared" si="2"/>
        <v>0</v>
      </c>
      <c r="H62" s="85"/>
      <c r="I62" s="138"/>
      <c r="J62" s="138"/>
      <c r="K62" s="143"/>
      <c r="L62" s="144"/>
      <c r="M62" s="141"/>
      <c r="N62" s="77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</row>
    <row r="63" spans="1:14" s="109" customFormat="1" ht="12.75">
      <c r="A63" s="187"/>
      <c r="B63" s="188" t="s">
        <v>53</v>
      </c>
      <c r="C63" s="189" t="str">
        <f>CONCATENATE(B55," ",C55)</f>
        <v> Montážní práce</v>
      </c>
      <c r="D63" s="187"/>
      <c r="E63" s="190"/>
      <c r="F63" s="190"/>
      <c r="G63" s="191">
        <f>SUM(G55:G62)</f>
        <v>0</v>
      </c>
      <c r="H63" s="134"/>
      <c r="I63" s="77"/>
      <c r="J63" s="77"/>
      <c r="K63" s="77"/>
      <c r="L63" s="77"/>
      <c r="M63" s="141"/>
      <c r="N63" s="138"/>
    </row>
    <row r="64" spans="1:52" s="109" customFormat="1" ht="12.75">
      <c r="A64" s="177"/>
      <c r="B64" s="178"/>
      <c r="C64" s="179" t="s">
        <v>140</v>
      </c>
      <c r="D64" s="180"/>
      <c r="E64" s="181"/>
      <c r="F64" s="181"/>
      <c r="G64" s="182"/>
      <c r="H64" s="140"/>
      <c r="I64" s="77"/>
      <c r="J64" s="77"/>
      <c r="K64" s="77"/>
      <c r="L64" s="135"/>
      <c r="M64" s="141"/>
      <c r="N64" s="77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</row>
    <row r="65" spans="1:52" s="109" customFormat="1" ht="12.75">
      <c r="A65" s="183"/>
      <c r="B65" s="183"/>
      <c r="C65" s="184" t="s">
        <v>142</v>
      </c>
      <c r="D65" s="185" t="s">
        <v>141</v>
      </c>
      <c r="E65" s="182">
        <v>1</v>
      </c>
      <c r="F65" s="186"/>
      <c r="G65" s="182">
        <f>E65*F65</f>
        <v>0</v>
      </c>
      <c r="H65" s="85"/>
      <c r="I65" s="138"/>
      <c r="J65" s="138"/>
      <c r="K65" s="143"/>
      <c r="L65" s="144"/>
      <c r="M65" s="141"/>
      <c r="N65" s="77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</row>
    <row r="66" spans="1:52" s="109" customFormat="1" ht="12.75">
      <c r="A66" s="183"/>
      <c r="B66" s="183"/>
      <c r="C66" s="184" t="s">
        <v>143</v>
      </c>
      <c r="D66" s="185" t="s">
        <v>141</v>
      </c>
      <c r="E66" s="182">
        <v>1</v>
      </c>
      <c r="F66" s="186"/>
      <c r="G66" s="182">
        <f>E66*F66</f>
        <v>0</v>
      </c>
      <c r="H66" s="85"/>
      <c r="I66" s="138"/>
      <c r="J66" s="138"/>
      <c r="K66" s="143"/>
      <c r="L66" s="144"/>
      <c r="M66" s="141"/>
      <c r="N66" s="77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</row>
    <row r="67" spans="1:52" s="109" customFormat="1" ht="12.75">
      <c r="A67" s="183"/>
      <c r="B67" s="183"/>
      <c r="C67" s="184" t="s">
        <v>144</v>
      </c>
      <c r="D67" s="185" t="s">
        <v>141</v>
      </c>
      <c r="E67" s="182">
        <v>1</v>
      </c>
      <c r="F67" s="186"/>
      <c r="G67" s="182">
        <f>E67*F67</f>
        <v>0</v>
      </c>
      <c r="H67" s="85"/>
      <c r="I67" s="138"/>
      <c r="J67" s="138"/>
      <c r="K67" s="143"/>
      <c r="L67" s="144"/>
      <c r="M67" s="141"/>
      <c r="N67" s="77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</row>
    <row r="68" spans="1:52" s="109" customFormat="1" ht="12.75">
      <c r="A68" s="183"/>
      <c r="B68" s="183"/>
      <c r="C68" s="184" t="s">
        <v>145</v>
      </c>
      <c r="D68" s="185" t="s">
        <v>141</v>
      </c>
      <c r="E68" s="182">
        <v>1</v>
      </c>
      <c r="F68" s="186"/>
      <c r="G68" s="182">
        <f>E68*F68</f>
        <v>0</v>
      </c>
      <c r="H68" s="85"/>
      <c r="I68" s="138"/>
      <c r="J68" s="138"/>
      <c r="K68" s="143"/>
      <c r="L68" s="144"/>
      <c r="M68" s="141"/>
      <c r="N68" s="77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</row>
    <row r="69" spans="1:52" s="109" customFormat="1" ht="12.75">
      <c r="A69" s="183"/>
      <c r="B69" s="183"/>
      <c r="C69" s="184" t="s">
        <v>146</v>
      </c>
      <c r="D69" s="185" t="s">
        <v>141</v>
      </c>
      <c r="E69" s="182">
        <v>1</v>
      </c>
      <c r="F69" s="186"/>
      <c r="G69" s="182">
        <f>E69*F69</f>
        <v>0</v>
      </c>
      <c r="H69" s="85"/>
      <c r="I69" s="138"/>
      <c r="J69" s="138"/>
      <c r="K69" s="143"/>
      <c r="L69" s="144"/>
      <c r="M69" s="141"/>
      <c r="N69" s="77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</row>
    <row r="70" spans="1:14" s="109" customFormat="1" ht="12.75">
      <c r="A70" s="187"/>
      <c r="B70" s="188" t="s">
        <v>53</v>
      </c>
      <c r="C70" s="189" t="str">
        <f>CONCATENATE(B64," ",C64)</f>
        <v> Práce účtované hodinovou sazbou</v>
      </c>
      <c r="D70" s="187"/>
      <c r="E70" s="190"/>
      <c r="F70" s="193"/>
      <c r="G70" s="191">
        <f>SUM(G64:G69)</f>
        <v>0</v>
      </c>
      <c r="H70" s="134"/>
      <c r="I70" s="77"/>
      <c r="J70" s="77"/>
      <c r="K70" s="77"/>
      <c r="L70" s="77"/>
      <c r="M70" s="141"/>
      <c r="N70" s="138"/>
    </row>
    <row r="71" spans="1:52" s="109" customFormat="1" ht="12.75">
      <c r="A71" s="177"/>
      <c r="B71" s="178"/>
      <c r="C71" s="179" t="s">
        <v>80</v>
      </c>
      <c r="D71" s="180"/>
      <c r="E71" s="181"/>
      <c r="F71" s="181"/>
      <c r="G71" s="182"/>
      <c r="H71" s="140"/>
      <c r="I71" s="77"/>
      <c r="J71" s="77"/>
      <c r="K71" s="77"/>
      <c r="L71" s="135"/>
      <c r="M71" s="141"/>
      <c r="N71" s="77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</row>
    <row r="72" spans="1:52" s="109" customFormat="1" ht="12.75">
      <c r="A72" s="183"/>
      <c r="B72" s="183"/>
      <c r="C72" s="184" t="s">
        <v>147</v>
      </c>
      <c r="D72" s="185" t="s">
        <v>141</v>
      </c>
      <c r="E72" s="182">
        <v>3</v>
      </c>
      <c r="F72" s="186"/>
      <c r="G72" s="182">
        <f>E72*F72</f>
        <v>0</v>
      </c>
      <c r="H72" s="85"/>
      <c r="I72" s="138"/>
      <c r="J72" s="138"/>
      <c r="K72" s="143"/>
      <c r="L72" s="144"/>
      <c r="M72" s="141"/>
      <c r="N72" s="77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</row>
    <row r="73" spans="1:52" s="109" customFormat="1" ht="12.75">
      <c r="A73" s="183"/>
      <c r="B73" s="183"/>
      <c r="C73" s="184" t="s">
        <v>148</v>
      </c>
      <c r="D73" s="185" t="s">
        <v>141</v>
      </c>
      <c r="E73" s="182">
        <v>1</v>
      </c>
      <c r="F73" s="186"/>
      <c r="G73" s="182">
        <f>E73*F73</f>
        <v>0</v>
      </c>
      <c r="H73" s="85"/>
      <c r="I73" s="138"/>
      <c r="J73" s="138"/>
      <c r="K73" s="143"/>
      <c r="L73" s="144"/>
      <c r="M73" s="141"/>
      <c r="N73" s="77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</row>
    <row r="74" spans="1:14" s="109" customFormat="1" ht="12.75">
      <c r="A74" s="187"/>
      <c r="B74" s="188" t="s">
        <v>53</v>
      </c>
      <c r="C74" s="189" t="str">
        <f>CONCATENATE(B71," ",C71)</f>
        <v> Ostatní</v>
      </c>
      <c r="D74" s="187"/>
      <c r="E74" s="190"/>
      <c r="F74" s="193"/>
      <c r="G74" s="191">
        <f>SUM(G71:G73)</f>
        <v>0</v>
      </c>
      <c r="H74" s="134"/>
      <c r="I74" s="77"/>
      <c r="J74" s="77"/>
      <c r="K74" s="77"/>
      <c r="L74" s="77"/>
      <c r="M74" s="141"/>
      <c r="N74" s="138"/>
    </row>
    <row r="75" spans="1:54" s="109" customFormat="1" ht="12.75">
      <c r="A75" s="210"/>
      <c r="B75" s="210"/>
      <c r="C75" s="210"/>
      <c r="D75" s="210"/>
      <c r="E75" s="210"/>
      <c r="F75" s="210"/>
      <c r="G75" s="211">
        <f>G35+G13+G19+G27+G31+G54+G63+G70+G74</f>
        <v>0</v>
      </c>
      <c r="I75" s="138"/>
      <c r="J75" s="138"/>
      <c r="K75" s="138"/>
      <c r="L75" s="138"/>
      <c r="M75" s="141"/>
      <c r="N75" s="138"/>
      <c r="AX75" s="142"/>
      <c r="AY75" s="142"/>
      <c r="AZ75" s="142"/>
      <c r="BA75" s="142"/>
      <c r="BB75" s="142"/>
    </row>
    <row r="76" spans="1:54" ht="12.75">
      <c r="A76" s="212"/>
      <c r="B76" s="212"/>
      <c r="C76" s="212"/>
      <c r="D76" s="212"/>
      <c r="E76" s="212"/>
      <c r="F76" s="212"/>
      <c r="G76" s="212"/>
      <c r="I76" s="112"/>
      <c r="J76" s="112"/>
      <c r="K76" s="112"/>
      <c r="L76" s="112"/>
      <c r="M76" s="136"/>
      <c r="N76" s="112"/>
      <c r="AX76" s="111"/>
      <c r="AY76" s="111"/>
      <c r="AZ76" s="111"/>
      <c r="BA76" s="111"/>
      <c r="BB76" s="111"/>
    </row>
    <row r="77" spans="5:54" ht="12.75">
      <c r="E77" s="213"/>
      <c r="F77" s="213"/>
      <c r="I77" s="112"/>
      <c r="J77" s="112"/>
      <c r="K77" s="112"/>
      <c r="L77" s="112"/>
      <c r="M77" s="136"/>
      <c r="N77" s="112"/>
      <c r="AX77" s="111"/>
      <c r="AY77" s="111"/>
      <c r="AZ77" s="111"/>
      <c r="BA77" s="111"/>
      <c r="BB77" s="111"/>
    </row>
    <row r="78" spans="5:54" ht="12.75">
      <c r="E78" s="213"/>
      <c r="F78" s="213"/>
      <c r="I78" s="112"/>
      <c r="J78" s="112"/>
      <c r="K78" s="112"/>
      <c r="L78" s="112"/>
      <c r="M78" s="136"/>
      <c r="N78" s="112"/>
      <c r="AX78" s="111"/>
      <c r="AY78" s="111"/>
      <c r="AZ78" s="111"/>
      <c r="BA78" s="111"/>
      <c r="BB78" s="111"/>
    </row>
    <row r="79" spans="5:54" ht="12.75">
      <c r="E79" s="213"/>
      <c r="F79" s="213"/>
      <c r="I79" s="112"/>
      <c r="J79" s="112"/>
      <c r="K79" s="112"/>
      <c r="L79" s="112"/>
      <c r="M79" s="136"/>
      <c r="N79" s="112"/>
      <c r="AX79" s="111"/>
      <c r="AY79" s="111"/>
      <c r="AZ79" s="111"/>
      <c r="BA79" s="111"/>
      <c r="BB79" s="111"/>
    </row>
    <row r="80" spans="5:49" ht="12.75">
      <c r="E80" s="213"/>
      <c r="F80" s="213"/>
      <c r="I80" s="112"/>
      <c r="J80" s="112"/>
      <c r="K80" s="112"/>
      <c r="L80" s="112"/>
      <c r="M80" s="136"/>
      <c r="N80" s="112"/>
      <c r="AW80" s="108">
        <v>2</v>
      </c>
    </row>
    <row r="81" spans="5:101" ht="12.75">
      <c r="E81" s="213"/>
      <c r="F81" s="213"/>
      <c r="I81" s="112"/>
      <c r="J81" s="112"/>
      <c r="K81" s="112"/>
      <c r="L81" s="112"/>
      <c r="M81" s="136"/>
      <c r="N81" s="112"/>
      <c r="Y81" s="108">
        <v>0</v>
      </c>
      <c r="Z81" s="108">
        <v>71</v>
      </c>
      <c r="AW81" s="108">
        <v>2</v>
      </c>
      <c r="AX81" s="108">
        <f>IF(AW81=1,#REF!,0)</f>
        <v>0</v>
      </c>
      <c r="AY81" s="108" t="e">
        <f>IF(AW81=2,#REF!,0)</f>
        <v>#REF!</v>
      </c>
      <c r="AZ81" s="108">
        <f>IF(AW81=3,#REF!,0)</f>
        <v>0</v>
      </c>
      <c r="BA81" s="108">
        <f>IF(AW81=4,#REF!,0)</f>
        <v>0</v>
      </c>
      <c r="BB81" s="108">
        <f>IF(AW81=5,#REF!,0)</f>
        <v>0</v>
      </c>
      <c r="CW81" s="108">
        <v>0.00022</v>
      </c>
    </row>
    <row r="82" spans="5:101" ht="12.75">
      <c r="E82" s="213"/>
      <c r="F82" s="213"/>
      <c r="I82" s="112"/>
      <c r="J82" s="112"/>
      <c r="K82" s="112"/>
      <c r="L82" s="112"/>
      <c r="M82" s="136"/>
      <c r="N82" s="112"/>
      <c r="Y82" s="108">
        <v>0</v>
      </c>
      <c r="Z82" s="108">
        <v>72</v>
      </c>
      <c r="AW82" s="108">
        <v>2</v>
      </c>
      <c r="AX82" s="108">
        <f>IF(AW82=1,#REF!,0)</f>
        <v>0</v>
      </c>
      <c r="AY82" s="108" t="e">
        <f>IF(AW82=2,#REF!,0)</f>
        <v>#REF!</v>
      </c>
      <c r="AZ82" s="108">
        <f>IF(AW82=3,#REF!,0)</f>
        <v>0</v>
      </c>
      <c r="BA82" s="108">
        <f>IF(AW82=4,#REF!,0)</f>
        <v>0</v>
      </c>
      <c r="BB82" s="108">
        <f>IF(AW82=5,#REF!,0)</f>
        <v>0</v>
      </c>
      <c r="CW82" s="108">
        <v>3E-05</v>
      </c>
    </row>
    <row r="83" spans="5:101" ht="12.75">
      <c r="E83" s="213"/>
      <c r="F83" s="213"/>
      <c r="I83" s="112"/>
      <c r="J83" s="112"/>
      <c r="K83" s="112"/>
      <c r="L83" s="112"/>
      <c r="M83" s="136"/>
      <c r="N83" s="112"/>
      <c r="Y83" s="108">
        <v>0</v>
      </c>
      <c r="Z83" s="108">
        <v>73</v>
      </c>
      <c r="AW83" s="108">
        <v>2</v>
      </c>
      <c r="AX83" s="108">
        <f>IF(AW83=1,#REF!,0)</f>
        <v>0</v>
      </c>
      <c r="AY83" s="108" t="e">
        <f>IF(AW83=2,#REF!,0)</f>
        <v>#REF!</v>
      </c>
      <c r="AZ83" s="108">
        <f>IF(AW83=3,#REF!,0)</f>
        <v>0</v>
      </c>
      <c r="BA83" s="108">
        <f>IF(AW83=4,#REF!,0)</f>
        <v>0</v>
      </c>
      <c r="BB83" s="108">
        <f>IF(AW83=5,#REF!,0)</f>
        <v>0</v>
      </c>
      <c r="CW83" s="108">
        <v>4E-05</v>
      </c>
    </row>
    <row r="84" spans="5:101" ht="12.75">
      <c r="E84" s="213"/>
      <c r="F84" s="213"/>
      <c r="I84" s="112"/>
      <c r="J84" s="112"/>
      <c r="K84" s="112"/>
      <c r="L84" s="112"/>
      <c r="M84" s="136"/>
      <c r="N84" s="112"/>
      <c r="Y84" s="108">
        <v>0</v>
      </c>
      <c r="Z84" s="108">
        <v>74</v>
      </c>
      <c r="AW84" s="108">
        <v>2</v>
      </c>
      <c r="AX84" s="108">
        <f>IF(AW84=1,#REF!,0)</f>
        <v>0</v>
      </c>
      <c r="AY84" s="108" t="e">
        <f>IF(AW84=2,#REF!,0)</f>
        <v>#REF!</v>
      </c>
      <c r="AZ84" s="108">
        <f>IF(AW84=3,#REF!,0)</f>
        <v>0</v>
      </c>
      <c r="BA84" s="108">
        <f>IF(AW84=4,#REF!,0)</f>
        <v>0</v>
      </c>
      <c r="BB84" s="108">
        <f>IF(AW84=5,#REF!,0)</f>
        <v>0</v>
      </c>
      <c r="CW84" s="108">
        <v>6E-05</v>
      </c>
    </row>
    <row r="85" spans="5:54" ht="12.75">
      <c r="E85" s="213"/>
      <c r="F85" s="213"/>
      <c r="I85" s="112"/>
      <c r="J85" s="112"/>
      <c r="K85" s="112"/>
      <c r="L85" s="112"/>
      <c r="M85" s="136"/>
      <c r="N85" s="112"/>
      <c r="AX85" s="111">
        <f>SUM(AX80:AX84)</f>
        <v>0</v>
      </c>
      <c r="AY85" s="111" t="e">
        <f>SUM(AY80:AY84)</f>
        <v>#REF!</v>
      </c>
      <c r="AZ85" s="111">
        <f>SUM(AZ80:AZ84)</f>
        <v>0</v>
      </c>
      <c r="BA85" s="111">
        <f>SUM(BA80:BA84)</f>
        <v>0</v>
      </c>
      <c r="BB85" s="111">
        <f>SUM(BB80:BB84)</f>
        <v>0</v>
      </c>
    </row>
    <row r="86" spans="5:14" ht="12.75">
      <c r="E86" s="213"/>
      <c r="F86" s="213"/>
      <c r="I86" s="112"/>
      <c r="J86" s="112"/>
      <c r="K86" s="112"/>
      <c r="L86" s="112"/>
      <c r="M86" s="112"/>
      <c r="N86" s="112"/>
    </row>
    <row r="87" spans="5:14" ht="12.75">
      <c r="E87" s="213"/>
      <c r="F87" s="213"/>
      <c r="I87" s="112"/>
      <c r="J87" s="112"/>
      <c r="K87" s="112"/>
      <c r="L87" s="112"/>
      <c r="M87" s="112"/>
      <c r="N87" s="112"/>
    </row>
    <row r="88" spans="5:14" ht="12.75">
      <c r="E88" s="213"/>
      <c r="F88" s="213"/>
      <c r="I88" s="112"/>
      <c r="J88" s="112"/>
      <c r="K88" s="112"/>
      <c r="L88" s="112"/>
      <c r="M88" s="112"/>
      <c r="N88" s="112"/>
    </row>
    <row r="89" spans="1:14" ht="12.75">
      <c r="A89" s="212"/>
      <c r="B89" s="212"/>
      <c r="C89" s="212"/>
      <c r="D89" s="212"/>
      <c r="E89" s="212"/>
      <c r="F89" s="212"/>
      <c r="G89" s="212"/>
      <c r="H89" s="112"/>
      <c r="I89" s="112"/>
      <c r="J89" s="112"/>
      <c r="K89" s="112"/>
      <c r="L89" s="112"/>
      <c r="M89" s="112"/>
      <c r="N89" s="112"/>
    </row>
    <row r="90" spans="1:14" ht="12.75">
      <c r="A90" s="212"/>
      <c r="B90" s="212"/>
      <c r="C90" s="212"/>
      <c r="D90" s="212"/>
      <c r="E90" s="212"/>
      <c r="F90" s="212"/>
      <c r="G90" s="212"/>
      <c r="H90" s="112"/>
      <c r="I90" s="112"/>
      <c r="J90" s="112"/>
      <c r="K90" s="112"/>
      <c r="L90" s="112"/>
      <c r="M90" s="112"/>
      <c r="N90" s="112"/>
    </row>
    <row r="91" spans="1:8" ht="12.75">
      <c r="A91" s="212"/>
      <c r="B91" s="212"/>
      <c r="C91" s="212"/>
      <c r="D91" s="212"/>
      <c r="E91" s="212"/>
      <c r="F91" s="212"/>
      <c r="G91" s="212"/>
      <c r="H91" s="112"/>
    </row>
    <row r="92" spans="5:6" ht="12.75">
      <c r="E92" s="213"/>
      <c r="F92" s="213"/>
    </row>
    <row r="93" spans="5:6" ht="12.75">
      <c r="E93" s="213"/>
      <c r="F93" s="213"/>
    </row>
    <row r="94" spans="5:6" ht="12.75">
      <c r="E94" s="213"/>
      <c r="F94" s="213"/>
    </row>
    <row r="95" spans="5:6" ht="12.75">
      <c r="E95" s="213"/>
      <c r="F95" s="213"/>
    </row>
    <row r="96" spans="5:6" ht="12.75">
      <c r="E96" s="213"/>
      <c r="F96" s="213"/>
    </row>
    <row r="97" spans="5:6" ht="12.75">
      <c r="E97" s="213"/>
      <c r="F97" s="213"/>
    </row>
    <row r="98" spans="5:6" ht="12.75">
      <c r="E98" s="213"/>
      <c r="F98" s="213"/>
    </row>
    <row r="99" spans="5:6" ht="12.75">
      <c r="E99" s="213"/>
      <c r="F99" s="213"/>
    </row>
    <row r="100" spans="5:6" ht="12.75">
      <c r="E100" s="213"/>
      <c r="F100" s="213"/>
    </row>
    <row r="101" spans="5:6" ht="12.75">
      <c r="E101" s="213"/>
      <c r="F101" s="213"/>
    </row>
    <row r="102" spans="5:6" ht="12.75">
      <c r="E102" s="213"/>
      <c r="F102" s="213"/>
    </row>
    <row r="103" spans="5:6" ht="12.75">
      <c r="E103" s="213"/>
      <c r="F103" s="213"/>
    </row>
    <row r="104" spans="5:6" ht="12.75">
      <c r="E104" s="213"/>
      <c r="F104" s="213"/>
    </row>
    <row r="105" spans="5:6" ht="12.75">
      <c r="E105" s="213"/>
      <c r="F105" s="213"/>
    </row>
    <row r="106" spans="5:6" ht="12.75">
      <c r="E106" s="213"/>
      <c r="F106" s="213"/>
    </row>
    <row r="107" spans="5:6" ht="12.75">
      <c r="E107" s="213"/>
      <c r="F107" s="213"/>
    </row>
    <row r="108" spans="5:6" ht="12.75">
      <c r="E108" s="213"/>
      <c r="F108" s="213"/>
    </row>
    <row r="109" spans="5:6" ht="12.75">
      <c r="E109" s="213"/>
      <c r="F109" s="213"/>
    </row>
    <row r="110" spans="5:6" ht="12.75">
      <c r="E110" s="213"/>
      <c r="F110" s="213"/>
    </row>
    <row r="111" spans="5:6" ht="12.75">
      <c r="E111" s="213"/>
      <c r="F111" s="213"/>
    </row>
    <row r="112" spans="5:6" ht="12.75">
      <c r="E112" s="213"/>
      <c r="F112" s="213"/>
    </row>
    <row r="113" spans="5:6" ht="12.75">
      <c r="E113" s="213"/>
      <c r="F113" s="213"/>
    </row>
    <row r="114" spans="5:6" ht="12.75">
      <c r="E114" s="213"/>
      <c r="F114" s="213"/>
    </row>
    <row r="115" spans="5:6" ht="12.75">
      <c r="E115" s="213"/>
      <c r="F115" s="213"/>
    </row>
    <row r="116" spans="5:6" ht="12.75">
      <c r="E116" s="213"/>
      <c r="F116" s="213"/>
    </row>
    <row r="117" spans="5:6" ht="12.75">
      <c r="E117" s="213"/>
      <c r="F117" s="213"/>
    </row>
    <row r="118" spans="5:6" ht="12.75">
      <c r="E118" s="213"/>
      <c r="F118" s="213"/>
    </row>
    <row r="119" spans="5:6" ht="12.75">
      <c r="E119" s="213"/>
      <c r="F119" s="213"/>
    </row>
    <row r="120" spans="5:6" ht="12.75">
      <c r="E120" s="213"/>
      <c r="F120" s="213"/>
    </row>
    <row r="121" spans="5:6" ht="12.75">
      <c r="E121" s="213"/>
      <c r="F121" s="213"/>
    </row>
    <row r="122" spans="5:6" ht="12.75">
      <c r="E122" s="213"/>
      <c r="F122" s="213"/>
    </row>
    <row r="123" spans="1:2" ht="12.75">
      <c r="A123" s="214"/>
      <c r="B123" s="214"/>
    </row>
    <row r="124" spans="1:8" ht="12.75">
      <c r="A124" s="212"/>
      <c r="B124" s="212"/>
      <c r="C124" s="216"/>
      <c r="D124" s="216"/>
      <c r="E124" s="217"/>
      <c r="F124" s="217"/>
      <c r="G124" s="216"/>
      <c r="H124" s="113"/>
    </row>
    <row r="125" spans="1:8" ht="12.75">
      <c r="A125" s="218"/>
      <c r="B125" s="218"/>
      <c r="C125" s="212"/>
      <c r="D125" s="212"/>
      <c r="E125" s="219"/>
      <c r="F125" s="219"/>
      <c r="G125" s="212"/>
      <c r="H125" s="112"/>
    </row>
    <row r="126" spans="1:8" ht="12.75">
      <c r="A126" s="212"/>
      <c r="B126" s="212"/>
      <c r="C126" s="212"/>
      <c r="D126" s="212"/>
      <c r="E126" s="219"/>
      <c r="F126" s="219"/>
      <c r="G126" s="212"/>
      <c r="H126" s="112"/>
    </row>
    <row r="127" spans="1:8" ht="12.75">
      <c r="A127" s="212"/>
      <c r="B127" s="212"/>
      <c r="C127" s="212"/>
      <c r="D127" s="212"/>
      <c r="E127" s="219"/>
      <c r="F127" s="219"/>
      <c r="G127" s="212"/>
      <c r="H127" s="112"/>
    </row>
    <row r="128" spans="1:8" ht="12.75">
      <c r="A128" s="212"/>
      <c r="B128" s="212"/>
      <c r="C128" s="212"/>
      <c r="D128" s="212"/>
      <c r="E128" s="219"/>
      <c r="F128" s="219"/>
      <c r="G128" s="212"/>
      <c r="H128" s="112"/>
    </row>
    <row r="129" spans="1:8" ht="12.75">
      <c r="A129" s="212"/>
      <c r="B129" s="212"/>
      <c r="C129" s="212"/>
      <c r="D129" s="212"/>
      <c r="E129" s="219"/>
      <c r="F129" s="219"/>
      <c r="G129" s="212"/>
      <c r="H129" s="112"/>
    </row>
    <row r="130" spans="1:8" ht="12.75">
      <c r="A130" s="212"/>
      <c r="B130" s="212"/>
      <c r="C130" s="212"/>
      <c r="D130" s="212"/>
      <c r="E130" s="219"/>
      <c r="F130" s="219"/>
      <c r="G130" s="212"/>
      <c r="H130" s="112"/>
    </row>
    <row r="131" spans="1:8" ht="12.75">
      <c r="A131" s="212"/>
      <c r="B131" s="212"/>
      <c r="C131" s="212"/>
      <c r="D131" s="212"/>
      <c r="E131" s="219"/>
      <c r="F131" s="219"/>
      <c r="G131" s="212"/>
      <c r="H131" s="112"/>
    </row>
    <row r="132" spans="1:8" ht="12.75">
      <c r="A132" s="212"/>
      <c r="B132" s="212"/>
      <c r="C132" s="212"/>
      <c r="D132" s="212"/>
      <c r="E132" s="219"/>
      <c r="F132" s="219"/>
      <c r="G132" s="212"/>
      <c r="H132" s="112"/>
    </row>
    <row r="133" spans="1:8" ht="12.75">
      <c r="A133" s="212"/>
      <c r="B133" s="212"/>
      <c r="C133" s="212"/>
      <c r="D133" s="212"/>
      <c r="E133" s="219"/>
      <c r="F133" s="219"/>
      <c r="G133" s="212"/>
      <c r="H133" s="112"/>
    </row>
    <row r="134" spans="1:8" ht="12.75">
      <c r="A134" s="212"/>
      <c r="B134" s="212"/>
      <c r="C134" s="212"/>
      <c r="D134" s="212"/>
      <c r="E134" s="219"/>
      <c r="F134" s="219"/>
      <c r="G134" s="212"/>
      <c r="H134" s="112"/>
    </row>
    <row r="135" spans="1:8" ht="12.75">
      <c r="A135" s="212"/>
      <c r="B135" s="212"/>
      <c r="C135" s="212"/>
      <c r="D135" s="212"/>
      <c r="E135" s="219"/>
      <c r="F135" s="219"/>
      <c r="G135" s="212"/>
      <c r="H135" s="112"/>
    </row>
    <row r="136" spans="1:8" ht="12.75">
      <c r="A136" s="212"/>
      <c r="B136" s="212"/>
      <c r="C136" s="212"/>
      <c r="D136" s="212"/>
      <c r="E136" s="219"/>
      <c r="F136" s="219"/>
      <c r="G136" s="212"/>
      <c r="H136" s="112"/>
    </row>
    <row r="137" spans="1:8" ht="12.75">
      <c r="A137" s="212"/>
      <c r="B137" s="212"/>
      <c r="C137" s="212"/>
      <c r="D137" s="212"/>
      <c r="E137" s="219"/>
      <c r="F137" s="219"/>
      <c r="G137" s="212"/>
      <c r="H137" s="112"/>
    </row>
  </sheetData>
  <sheetProtection/>
  <mergeCells count="5">
    <mergeCell ref="A3:B3"/>
    <mergeCell ref="A4:B4"/>
    <mergeCell ref="C3:G3"/>
    <mergeCell ref="E4:G4"/>
    <mergeCell ref="A1:G1"/>
  </mergeCells>
  <printOptions/>
  <pageMargins left="0.5118110236220472" right="0.3937007874015748" top="0.3937007874015748" bottom="0.3937007874015748" header="0" footer="0.1968503937007874"/>
  <pageSetup fitToHeight="0" fitToWidth="1" horizontalDpi="600" verticalDpi="600" orientation="portrait" paperSize="9" r:id="rId1"/>
  <headerFooter alignWithMargins="0">
    <oddFooter>&amp;CStránka &amp;P z &amp;N</oddFooter>
  </headerFooter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60" zoomScalePageLayoutView="0" workbookViewId="0" topLeftCell="A1">
      <selection activeCell="K8" sqref="K8"/>
    </sheetView>
  </sheetViews>
  <sheetFormatPr defaultColWidth="9.00390625" defaultRowHeight="12.75"/>
  <cols>
    <col min="1" max="1" width="4.125" style="213" bestFit="1" customWidth="1"/>
    <col min="2" max="2" width="6.625" style="213" bestFit="1" customWidth="1"/>
    <col min="3" max="3" width="40.00390625" style="213" customWidth="1"/>
    <col min="4" max="4" width="6.50390625" style="213" customWidth="1"/>
    <col min="5" max="5" width="9.25390625" style="215" customWidth="1"/>
    <col min="6" max="6" width="12.625" style="213" customWidth="1"/>
    <col min="7" max="7" width="15.375" style="0" customWidth="1"/>
  </cols>
  <sheetData>
    <row r="1" spans="1:7" ht="15">
      <c r="A1" s="270" t="s">
        <v>152</v>
      </c>
      <c r="B1" s="270"/>
      <c r="C1" s="270"/>
      <c r="D1" s="270"/>
      <c r="E1" s="270"/>
      <c r="F1" s="270"/>
      <c r="G1" s="270"/>
    </row>
    <row r="2" spans="1:6" ht="13.5" thickBot="1">
      <c r="A2" s="157"/>
      <c r="B2" s="220"/>
      <c r="C2" s="221"/>
      <c r="D2" s="221"/>
      <c r="E2" s="160"/>
      <c r="F2" s="221"/>
    </row>
    <row r="3" spans="1:7" ht="13.5" thickTop="1">
      <c r="A3" s="261" t="s">
        <v>4</v>
      </c>
      <c r="B3" s="262"/>
      <c r="C3" s="265" t="s">
        <v>83</v>
      </c>
      <c r="D3" s="266"/>
      <c r="E3" s="266"/>
      <c r="F3" s="266"/>
      <c r="G3" s="267"/>
    </row>
    <row r="4" spans="1:7" ht="13.5" thickBot="1">
      <c r="A4" s="263" t="s">
        <v>1</v>
      </c>
      <c r="B4" s="264"/>
      <c r="C4" s="161" t="s">
        <v>84</v>
      </c>
      <c r="D4" s="162"/>
      <c r="E4" s="268"/>
      <c r="F4" s="268"/>
      <c r="G4" s="269"/>
    </row>
    <row r="5" spans="1:7" ht="13.5" thickTop="1">
      <c r="A5" s="163"/>
      <c r="B5" s="164"/>
      <c r="C5" s="164"/>
      <c r="D5" s="157"/>
      <c r="E5" s="165"/>
      <c r="F5" s="165"/>
      <c r="G5" s="157"/>
    </row>
    <row r="6" spans="1:7" ht="36" customHeight="1">
      <c r="A6" s="166" t="s">
        <v>51</v>
      </c>
      <c r="B6" s="167" t="s">
        <v>62</v>
      </c>
      <c r="C6" s="167" t="s">
        <v>63</v>
      </c>
      <c r="D6" s="167" t="s">
        <v>52</v>
      </c>
      <c r="E6" s="168" t="s">
        <v>64</v>
      </c>
      <c r="F6" s="169" t="s">
        <v>66</v>
      </c>
      <c r="G6" s="170" t="s">
        <v>65</v>
      </c>
    </row>
    <row r="7" spans="1:7" ht="12.75">
      <c r="A7" s="171"/>
      <c r="B7" s="172"/>
      <c r="C7" s="173" t="s">
        <v>153</v>
      </c>
      <c r="D7" s="172"/>
      <c r="E7" s="174"/>
      <c r="F7" s="175"/>
      <c r="G7" s="176"/>
    </row>
    <row r="8" spans="1:7" ht="154.5" customHeight="1">
      <c r="A8" s="225">
        <v>1</v>
      </c>
      <c r="B8" s="229" t="s">
        <v>57</v>
      </c>
      <c r="C8" s="226" t="s">
        <v>149</v>
      </c>
      <c r="D8" s="240" t="s">
        <v>154</v>
      </c>
      <c r="E8" s="225">
        <v>5</v>
      </c>
      <c r="F8" s="223"/>
      <c r="G8" s="235">
        <f>E8*F8</f>
        <v>0</v>
      </c>
    </row>
    <row r="9" spans="1:7" ht="86.25" customHeight="1">
      <c r="A9" s="227">
        <v>2</v>
      </c>
      <c r="B9" s="230" t="s">
        <v>57</v>
      </c>
      <c r="C9" s="243" t="s">
        <v>159</v>
      </c>
      <c r="D9" s="241" t="s">
        <v>154</v>
      </c>
      <c r="E9" s="227">
        <v>5</v>
      </c>
      <c r="F9" s="222"/>
      <c r="G9" s="236">
        <f>E9*F9</f>
        <v>0</v>
      </c>
    </row>
    <row r="10" spans="1:7" ht="78.75">
      <c r="A10" s="228">
        <v>3</v>
      </c>
      <c r="B10" s="231" t="s">
        <v>57</v>
      </c>
      <c r="C10" s="271" t="s">
        <v>160</v>
      </c>
      <c r="D10" s="242" t="s">
        <v>154</v>
      </c>
      <c r="E10" s="228">
        <v>10</v>
      </c>
      <c r="F10" s="224"/>
      <c r="G10" s="237">
        <f>E10*F10</f>
        <v>0</v>
      </c>
    </row>
    <row r="11" spans="1:7" ht="17.25">
      <c r="A11" s="233"/>
      <c r="B11" s="233"/>
      <c r="C11" s="234" t="s">
        <v>53</v>
      </c>
      <c r="D11" s="233"/>
      <c r="E11" s="233"/>
      <c r="F11" s="233"/>
      <c r="G11" s="239">
        <f>SUM(G8:G10)</f>
        <v>0</v>
      </c>
    </row>
    <row r="12" spans="1:7" ht="12.75">
      <c r="A12" s="232"/>
      <c r="B12" s="232"/>
      <c r="C12" s="232" t="s">
        <v>150</v>
      </c>
      <c r="D12" s="232" t="s">
        <v>151</v>
      </c>
      <c r="E12" s="232">
        <v>5</v>
      </c>
      <c r="F12" s="232"/>
      <c r="G12" s="238"/>
    </row>
    <row r="13" spans="1:7" ht="17.25">
      <c r="A13" s="233"/>
      <c r="B13" s="233"/>
      <c r="C13" s="234" t="s">
        <v>155</v>
      </c>
      <c r="D13" s="233"/>
      <c r="E13" s="233"/>
      <c r="F13" s="233"/>
      <c r="G13" s="239">
        <f>G11/E12</f>
        <v>0</v>
      </c>
    </row>
    <row r="14" ht="12.75">
      <c r="E14" s="213"/>
    </row>
    <row r="15" ht="12.75">
      <c r="E15" s="213"/>
    </row>
    <row r="16" ht="12.75">
      <c r="E16" s="213"/>
    </row>
    <row r="17" ht="12.75">
      <c r="E17" s="213"/>
    </row>
    <row r="18" ht="12.75">
      <c r="E18" s="213"/>
    </row>
    <row r="19" ht="12.75">
      <c r="E19" s="213"/>
    </row>
    <row r="20" ht="12.75">
      <c r="E20" s="213"/>
    </row>
    <row r="21" ht="12.75">
      <c r="E21" s="213"/>
    </row>
    <row r="22" ht="12.75">
      <c r="E22" s="213"/>
    </row>
    <row r="23" ht="12.75">
      <c r="E23" s="213"/>
    </row>
    <row r="24" spans="1:2" ht="12.75">
      <c r="A24" s="214"/>
      <c r="B24" s="214"/>
    </row>
    <row r="25" spans="1:6" ht="12.75">
      <c r="A25" s="212"/>
      <c r="B25" s="212"/>
      <c r="C25" s="216"/>
      <c r="D25" s="216"/>
      <c r="E25" s="217"/>
      <c r="F25" s="216"/>
    </row>
    <row r="26" spans="1:6" ht="12.75">
      <c r="A26" s="218"/>
      <c r="B26" s="218"/>
      <c r="C26" s="212"/>
      <c r="D26" s="212"/>
      <c r="E26" s="219"/>
      <c r="F26" s="212"/>
    </row>
    <row r="27" spans="1:6" ht="12.75">
      <c r="A27" s="212"/>
      <c r="B27" s="212"/>
      <c r="C27" s="212"/>
      <c r="D27" s="212"/>
      <c r="E27" s="219"/>
      <c r="F27" s="212"/>
    </row>
    <row r="28" spans="1:6" ht="12.75">
      <c r="A28" s="212"/>
      <c r="B28" s="212"/>
      <c r="C28" s="212"/>
      <c r="D28" s="212"/>
      <c r="E28" s="219"/>
      <c r="F28" s="212"/>
    </row>
    <row r="29" spans="1:6" ht="12.75">
      <c r="A29" s="212"/>
      <c r="B29" s="212"/>
      <c r="C29" s="212"/>
      <c r="D29" s="212"/>
      <c r="E29" s="219"/>
      <c r="F29" s="212"/>
    </row>
    <row r="30" spans="1:6" ht="12.75">
      <c r="A30" s="212"/>
      <c r="B30" s="212"/>
      <c r="C30" s="212"/>
      <c r="D30" s="212"/>
      <c r="E30" s="219"/>
      <c r="F30" s="212"/>
    </row>
    <row r="31" spans="1:6" ht="12.75">
      <c r="A31" s="212"/>
      <c r="B31" s="212"/>
      <c r="C31" s="212"/>
      <c r="D31" s="212"/>
      <c r="E31" s="219"/>
      <c r="F31" s="212"/>
    </row>
    <row r="32" spans="1:6" ht="12.75">
      <c r="A32" s="212"/>
      <c r="B32" s="212"/>
      <c r="C32" s="212"/>
      <c r="D32" s="212"/>
      <c r="E32" s="219"/>
      <c r="F32" s="212"/>
    </row>
    <row r="33" spans="1:6" ht="12.75">
      <c r="A33" s="212"/>
      <c r="B33" s="212"/>
      <c r="C33" s="212"/>
      <c r="D33" s="212"/>
      <c r="E33" s="219"/>
      <c r="F33" s="212"/>
    </row>
    <row r="34" spans="1:6" ht="12.75">
      <c r="A34" s="212"/>
      <c r="B34" s="212"/>
      <c r="C34" s="212"/>
      <c r="D34" s="212"/>
      <c r="E34" s="219"/>
      <c r="F34" s="212"/>
    </row>
    <row r="35" spans="1:6" ht="12.75">
      <c r="A35" s="212"/>
      <c r="B35" s="212"/>
      <c r="C35" s="212"/>
      <c r="D35" s="212"/>
      <c r="E35" s="219"/>
      <c r="F35" s="212"/>
    </row>
    <row r="36" spans="1:6" ht="12.75">
      <c r="A36" s="212"/>
      <c r="B36" s="212"/>
      <c r="C36" s="212"/>
      <c r="D36" s="212"/>
      <c r="E36" s="219"/>
      <c r="F36" s="212"/>
    </row>
    <row r="37" spans="1:6" ht="12.75">
      <c r="A37" s="212"/>
      <c r="B37" s="212"/>
      <c r="C37" s="212"/>
      <c r="D37" s="212"/>
      <c r="E37" s="219"/>
      <c r="F37" s="212"/>
    </row>
    <row r="38" spans="1:6" ht="12.75">
      <c r="A38" s="212"/>
      <c r="B38" s="212"/>
      <c r="C38" s="212"/>
      <c r="D38" s="212"/>
      <c r="E38" s="219"/>
      <c r="F38" s="212"/>
    </row>
  </sheetData>
  <sheetProtection/>
  <mergeCells count="5">
    <mergeCell ref="C3:G3"/>
    <mergeCell ref="E4:G4"/>
    <mergeCell ref="A1:G1"/>
    <mergeCell ref="A3:B3"/>
    <mergeCell ref="A4:B4"/>
  </mergeCells>
  <printOptions/>
  <pageMargins left="0.7" right="0.7" top="0.787401575" bottom="0.787401575" header="0.3" footer="0.3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Jaroslav Prokes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</dc:creator>
  <cp:keywords/>
  <dc:description/>
  <cp:lastModifiedBy>Ing. Ondřej Kolář</cp:lastModifiedBy>
  <cp:lastPrinted>2020-07-17T06:41:11Z</cp:lastPrinted>
  <dcterms:created xsi:type="dcterms:W3CDTF">2010-06-21T12:57:42Z</dcterms:created>
  <dcterms:modified xsi:type="dcterms:W3CDTF">2020-07-29T08:15:50Z</dcterms:modified>
  <cp:category/>
  <cp:version/>
  <cp:contentType/>
  <cp:contentStatus/>
</cp:coreProperties>
</file>