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Data\Export\"/>
    </mc:Choice>
  </mc:AlternateContent>
  <bookViews>
    <workbookView xWindow="0" yWindow="0" windowWidth="0" windowHeight="0"/>
  </bookViews>
  <sheets>
    <sheet name="Rekapitulace stavby" sheetId="1" r:id="rId1"/>
    <sheet name="MR2019-9-31b - SO 01 - MR..." sheetId="2" r:id="rId2"/>
    <sheet name="MR 2019-9-32b - So 0 - MR..." sheetId="3" r:id="rId3"/>
    <sheet name="MR 2019-9-33b - SO 0 - MR..." sheetId="4" r:id="rId4"/>
    <sheet name="MR 2019-9-34b - So 0 - MR..." sheetId="5" r:id="rId5"/>
    <sheet name="MR 2019-9-35b - SO 0 - MR..." sheetId="6" r:id="rId6"/>
    <sheet name="MR 2019-9-36b - SO 0 - MR..." sheetId="7" r:id="rId7"/>
    <sheet name="MR 2019-9-37b - SO 0 - MR..." sheetId="8" r:id="rId8"/>
    <sheet name="MR 2019-9-38b - SO 0 - MR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'MR2019-9-31b - SO 01 - MR...'!$C$84:$K$131</definedName>
    <definedName name="_xlnm.Print_Area" localSheetId="1">'MR2019-9-31b - SO 01 - MR...'!$C$4:$J$39,'MR2019-9-31b - SO 01 - MR...'!$C$45:$J$66,'MR2019-9-31b - SO 01 - MR...'!$C$72:$K$131</definedName>
    <definedName name="_xlnm.Print_Titles" localSheetId="1">'MR2019-9-31b - SO 01 - MR...'!$84:$84</definedName>
    <definedName name="_xlnm._FilterDatabase" localSheetId="2" hidden="1">'MR 2019-9-32b - So 0 - MR...'!$C$85:$K$153</definedName>
    <definedName name="_xlnm.Print_Area" localSheetId="2">'MR 2019-9-32b - So 0 - MR...'!$C$4:$J$39,'MR 2019-9-32b - So 0 - MR...'!$C$45:$J$67,'MR 2019-9-32b - So 0 - MR...'!$C$73:$K$153</definedName>
    <definedName name="_xlnm.Print_Titles" localSheetId="2">'MR 2019-9-32b - So 0 - MR...'!$85:$85</definedName>
    <definedName name="_xlnm._FilterDatabase" localSheetId="3" hidden="1">'MR 2019-9-33b - SO 0 - MR...'!$C$85:$K$131</definedName>
    <definedName name="_xlnm.Print_Area" localSheetId="3">'MR 2019-9-33b - SO 0 - MR...'!$C$4:$J$39,'MR 2019-9-33b - SO 0 - MR...'!$C$45:$J$67,'MR 2019-9-33b - SO 0 - MR...'!$C$73:$K$131</definedName>
    <definedName name="_xlnm.Print_Titles" localSheetId="3">'MR 2019-9-33b - SO 0 - MR...'!$85:$85</definedName>
    <definedName name="_xlnm._FilterDatabase" localSheetId="4" hidden="1">'MR 2019-9-34b - So 0 - MR...'!$C$85:$K$139</definedName>
    <definedName name="_xlnm.Print_Area" localSheetId="4">'MR 2019-9-34b - So 0 - MR...'!$C$4:$J$39,'MR 2019-9-34b - So 0 - MR...'!$C$45:$J$67,'MR 2019-9-34b - So 0 - MR...'!$C$73:$K$139</definedName>
    <definedName name="_xlnm.Print_Titles" localSheetId="4">'MR 2019-9-34b - So 0 - MR...'!$85:$85</definedName>
    <definedName name="_xlnm._FilterDatabase" localSheetId="5" hidden="1">'MR 2019-9-35b - SO 0 - MR...'!$C$86:$K$157</definedName>
    <definedName name="_xlnm.Print_Area" localSheetId="5">'MR 2019-9-35b - SO 0 - MR...'!$C$4:$J$39,'MR 2019-9-35b - SO 0 - MR...'!$C$45:$J$68,'MR 2019-9-35b - SO 0 - MR...'!$C$74:$K$157</definedName>
    <definedName name="_xlnm.Print_Titles" localSheetId="5">'MR 2019-9-35b - SO 0 - MR...'!$86:$86</definedName>
    <definedName name="_xlnm._FilterDatabase" localSheetId="6" hidden="1">'MR 2019-9-36b - SO 0 - MR...'!$C$85:$K$125</definedName>
    <definedName name="_xlnm.Print_Area" localSheetId="6">'MR 2019-9-36b - SO 0 - MR...'!$C$4:$J$39,'MR 2019-9-36b - SO 0 - MR...'!$C$45:$J$67,'MR 2019-9-36b - SO 0 - MR...'!$C$73:$K$125</definedName>
    <definedName name="_xlnm.Print_Titles" localSheetId="6">'MR 2019-9-36b - SO 0 - MR...'!$85:$85</definedName>
    <definedName name="_xlnm._FilterDatabase" localSheetId="7" hidden="1">'MR 2019-9-37b - SO 0 - MR...'!$C$85:$K$127</definedName>
    <definedName name="_xlnm.Print_Area" localSheetId="7">'MR 2019-9-37b - SO 0 - MR...'!$C$4:$J$39,'MR 2019-9-37b - SO 0 - MR...'!$C$45:$J$67,'MR 2019-9-37b - SO 0 - MR...'!$C$73:$K$127</definedName>
    <definedName name="_xlnm.Print_Titles" localSheetId="7">'MR 2019-9-37b - SO 0 - MR...'!$85:$85</definedName>
    <definedName name="_xlnm._FilterDatabase" localSheetId="8" hidden="1">'MR 2019-9-38b - SO 0 - MR...'!$C$85:$K$127</definedName>
    <definedName name="_xlnm.Print_Area" localSheetId="8">'MR 2019-9-38b - SO 0 - MR...'!$C$4:$J$39,'MR 2019-9-38b - SO 0 - MR...'!$C$45:$J$67,'MR 2019-9-38b - SO 0 - MR...'!$C$73:$K$127</definedName>
    <definedName name="_xlnm.Print_Titles" localSheetId="8">'MR 2019-9-38b - SO 0 - MR...'!$85:$85</definedName>
    <definedName name="_xlnm.Print_Area" localSheetId="9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T118"/>
  <c r="R119"/>
  <c r="R118"/>
  <c r="P119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8" r="J37"/>
  <c r="J36"/>
  <c i="1" r="AY61"/>
  <c i="8" r="J35"/>
  <c i="1" r="AX61"/>
  <c i="8"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T118"/>
  <c r="R119"/>
  <c r="R118"/>
  <c r="P119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T97"/>
  <c r="R98"/>
  <c r="R97"/>
  <c r="P98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7" r="J37"/>
  <c r="J36"/>
  <c i="1" r="AY60"/>
  <c i="7" r="J35"/>
  <c i="1" r="AX60"/>
  <c i="7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T116"/>
  <c r="R117"/>
  <c r="R116"/>
  <c r="P117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T87"/>
  <c r="R88"/>
  <c r="R87"/>
  <c r="P88"/>
  <c r="P87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6" r="J37"/>
  <c r="J36"/>
  <c i="1" r="AY59"/>
  <c i="6" r="J35"/>
  <c i="1" r="AX59"/>
  <c i="6"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T93"/>
  <c r="R94"/>
  <c r="R93"/>
  <c r="P94"/>
  <c r="P93"/>
  <c r="BI91"/>
  <c r="BH91"/>
  <c r="BG91"/>
  <c r="BF91"/>
  <c r="T91"/>
  <c r="R91"/>
  <c r="P91"/>
  <c r="BI89"/>
  <c r="BH89"/>
  <c r="BG89"/>
  <c r="BF89"/>
  <c r="T89"/>
  <c r="R89"/>
  <c r="P89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5" r="J37"/>
  <c r="J36"/>
  <c i="1" r="AY58"/>
  <c i="5" r="J35"/>
  <c i="1" r="AX58"/>
  <c i="5"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T119"/>
  <c r="R120"/>
  <c r="R119"/>
  <c r="P120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4" r="J37"/>
  <c r="J36"/>
  <c i="1" r="AY57"/>
  <c i="4" r="J35"/>
  <c i="1" r="AX57"/>
  <c i="4"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T122"/>
  <c r="R123"/>
  <c r="R122"/>
  <c r="P123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76"/>
  <c i="3" r="J37"/>
  <c r="J36"/>
  <c i="1" r="AY56"/>
  <c i="3" r="J35"/>
  <c i="1" r="AX56"/>
  <c i="3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3"/>
  <c r="J82"/>
  <c r="F82"/>
  <c r="F80"/>
  <c r="E78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T86"/>
  <c r="R87"/>
  <c r="R86"/>
  <c r="P87"/>
  <c r="P86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1" r="L50"/>
  <c r="AM50"/>
  <c r="AM49"/>
  <c r="L49"/>
  <c r="AM47"/>
  <c r="L47"/>
  <c r="L45"/>
  <c r="L44"/>
  <c i="9" r="J122"/>
  <c r="BK114"/>
  <c r="J106"/>
  <c r="BK99"/>
  <c r="J95"/>
  <c i="8" r="J126"/>
  <c r="BK114"/>
  <c r="J95"/>
  <c i="7" r="J100"/>
  <c r="J92"/>
  <c i="6" r="J151"/>
  <c r="J129"/>
  <c r="J114"/>
  <c i="5" r="BK132"/>
  <c r="J123"/>
  <c r="BK110"/>
  <c r="BK91"/>
  <c i="4" r="BK126"/>
  <c r="BK106"/>
  <c r="BK100"/>
  <c r="J91"/>
  <c i="3" r="BK145"/>
  <c r="BK125"/>
  <c r="BK119"/>
  <c r="BK97"/>
  <c r="J88"/>
  <c i="2" r="J124"/>
  <c r="BK100"/>
  <c i="9" r="BK122"/>
  <c r="BK106"/>
  <c r="J99"/>
  <c r="J89"/>
  <c i="8" r="J104"/>
  <c i="7" r="BK122"/>
  <c r="BK109"/>
  <c r="J96"/>
  <c i="6" r="J147"/>
  <c r="BK139"/>
  <c r="J112"/>
  <c r="BK100"/>
  <c i="5" r="J138"/>
  <c r="J104"/>
  <c r="J97"/>
  <c i="4" r="BK128"/>
  <c r="BK115"/>
  <c r="BK104"/>
  <c i="3" r="J142"/>
  <c r="BK121"/>
  <c r="J111"/>
  <c i="2" r="BK128"/>
  <c r="J106"/>
  <c r="BK87"/>
  <c i="8" r="J116"/>
  <c r="BK106"/>
  <c r="J98"/>
  <c i="7" r="BK124"/>
  <c r="J112"/>
  <c i="6" r="J154"/>
  <c r="J118"/>
  <c r="BK89"/>
  <c i="5" r="J125"/>
  <c r="J112"/>
  <c r="BK106"/>
  <c i="4" r="BK130"/>
  <c r="J102"/>
  <c r="BK89"/>
  <c i="3" r="J130"/>
  <c r="J90"/>
  <c i="2" r="BK114"/>
  <c r="J87"/>
  <c i="7" r="J114"/>
  <c r="BK105"/>
  <c i="6" r="J139"/>
  <c r="BK133"/>
  <c r="J126"/>
  <c r="BK114"/>
  <c r="J102"/>
  <c r="BK91"/>
  <c i="5" r="BK128"/>
  <c i="4" r="BK118"/>
  <c r="J89"/>
  <c i="3" r="BK148"/>
  <c r="J134"/>
  <c r="BK111"/>
  <c r="BK101"/>
  <c i="2" r="BK120"/>
  <c r="J100"/>
  <c r="J90"/>
  <c i="9" r="BK119"/>
  <c r="J111"/>
  <c r="J102"/>
  <c r="J97"/>
  <c r="BK89"/>
  <c i="8" r="BK100"/>
  <c i="7" r="J122"/>
  <c r="BK98"/>
  <c i="6" r="BK154"/>
  <c r="BK144"/>
  <c r="J124"/>
  <c r="J116"/>
  <c i="5" r="BK136"/>
  <c r="BK125"/>
  <c r="J106"/>
  <c r="BK97"/>
  <c i="4" r="J130"/>
  <c r="J118"/>
  <c r="BK98"/>
  <c i="3" r="J152"/>
  <c r="BK138"/>
  <c r="J128"/>
  <c r="J123"/>
  <c r="J109"/>
  <c r="BK92"/>
  <c i="2" r="BK126"/>
  <c r="J104"/>
  <c i="9" r="J124"/>
  <c r="BK111"/>
  <c r="BK102"/>
  <c r="J93"/>
  <c i="8" r="BK116"/>
  <c r="J93"/>
  <c i="7" r="J117"/>
  <c r="BK107"/>
  <c r="J88"/>
  <c i="6" r="J149"/>
  <c r="BK126"/>
  <c r="J108"/>
  <c i="5" r="BK134"/>
  <c r="BK102"/>
  <c r="BK95"/>
  <c i="4" r="BK120"/>
  <c r="J106"/>
  <c i="3" r="J145"/>
  <c r="BK130"/>
  <c r="BK107"/>
  <c i="2" r="J120"/>
  <c r="J98"/>
  <c i="8" r="BK124"/>
  <c r="BK104"/>
  <c r="BK95"/>
  <c i="7" r="J120"/>
  <c r="J94"/>
  <c i="6" r="BK120"/>
  <c r="BK102"/>
  <c i="5" r="BK123"/>
  <c r="J108"/>
  <c r="J102"/>
  <c i="4" r="J120"/>
  <c r="BK93"/>
  <c i="3" r="BK132"/>
  <c r="J101"/>
  <c i="2" r="J126"/>
  <c r="BK118"/>
  <c r="BK96"/>
  <c i="8" r="J102"/>
  <c i="6" r="BK135"/>
  <c r="BK124"/>
  <c r="J106"/>
  <c r="J100"/>
  <c i="5" r="BK138"/>
  <c r="BK112"/>
  <c i="4" r="BK108"/>
  <c i="3" r="J140"/>
  <c r="BK128"/>
  <c r="J115"/>
  <c r="J103"/>
  <c r="J92"/>
  <c i="2" r="J130"/>
  <c r="BK116"/>
  <c r="BK104"/>
  <c r="J92"/>
  <c i="9" r="J126"/>
  <c r="BK116"/>
  <c r="BK104"/>
  <c r="BK93"/>
  <c i="8" r="BK122"/>
  <c r="J106"/>
  <c i="7" r="BK120"/>
  <c r="BK94"/>
  <c i="6" r="BK149"/>
  <c r="BK131"/>
  <c r="J120"/>
  <c r="BK110"/>
  <c i="5" r="J128"/>
  <c r="BK117"/>
  <c r="J100"/>
  <c r="J89"/>
  <c i="4" r="BK123"/>
  <c r="J104"/>
  <c r="BK95"/>
  <c i="3" r="J148"/>
  <c r="BK134"/>
  <c r="BK123"/>
  <c r="J113"/>
  <c r="J95"/>
  <c i="2" r="BK130"/>
  <c r="BK108"/>
  <c r="J96"/>
  <c i="9" r="J119"/>
  <c r="BK108"/>
  <c r="BK95"/>
  <c i="8" r="J124"/>
  <c r="J114"/>
  <c r="J91"/>
  <c i="7" r="BK114"/>
  <c r="J98"/>
  <c i="6" r="BK151"/>
  <c r="J141"/>
  <c r="BK116"/>
  <c r="BK106"/>
  <c r="BK94"/>
  <c i="5" r="J115"/>
  <c r="J91"/>
  <c i="4" r="J123"/>
  <c r="J108"/>
  <c r="J98"/>
  <c i="3" r="BK140"/>
  <c r="J117"/>
  <c r="BK103"/>
  <c i="2" r="BK111"/>
  <c r="BK92"/>
  <c i="8" r="J122"/>
  <c r="J108"/>
  <c r="J100"/>
  <c r="BK91"/>
  <c i="7" r="BK117"/>
  <c r="BK92"/>
  <c i="6" r="J133"/>
  <c r="J104"/>
  <c i="5" r="J136"/>
  <c r="J120"/>
  <c r="J93"/>
  <c i="4" r="J115"/>
  <c r="J100"/>
  <c i="3" r="BK150"/>
  <c r="BK109"/>
  <c i="2" r="J128"/>
  <c r="J116"/>
  <c r="BK90"/>
  <c i="8" r="BK89"/>
  <c i="7" r="J107"/>
  <c r="BK100"/>
  <c r="BK96"/>
  <c i="6" r="J156"/>
  <c r="J137"/>
  <c r="BK129"/>
  <c r="BK118"/>
  <c r="BK104"/>
  <c r="J98"/>
  <c r="J89"/>
  <c i="5" r="J117"/>
  <c i="3" r="BK142"/>
  <c r="J132"/>
  <c r="BK117"/>
  <c r="BK95"/>
  <c r="BK88"/>
  <c i="2" r="BK124"/>
  <c r="J108"/>
  <c r="BK98"/>
  <c i="9" r="BK124"/>
  <c r="J116"/>
  <c r="J108"/>
  <c r="BK97"/>
  <c r="J91"/>
  <c i="8" r="BK119"/>
  <c r="J111"/>
  <c r="BK93"/>
  <c i="7" r="BK102"/>
  <c r="BK88"/>
  <c i="6" r="BK147"/>
  <c r="J122"/>
  <c r="BK112"/>
  <c i="5" r="BK130"/>
  <c r="BK120"/>
  <c r="BK108"/>
  <c r="J95"/>
  <c i="4" r="J128"/>
  <c r="J110"/>
  <c r="BK102"/>
  <c r="J93"/>
  <c i="3" r="J150"/>
  <c r="BK136"/>
  <c r="J125"/>
  <c r="BK115"/>
  <c r="J107"/>
  <c r="BK90"/>
  <c i="2" r="J111"/>
  <c i="9" r="BK126"/>
  <c r="J114"/>
  <c r="J104"/>
  <c r="BK91"/>
  <c i="8" r="J119"/>
  <c r="BK108"/>
  <c i="7" r="J124"/>
  <c r="J105"/>
  <c i="6" r="BK156"/>
  <c r="J144"/>
  <c r="J135"/>
  <c r="J110"/>
  <c r="BK98"/>
  <c i="5" r="J130"/>
  <c r="BK100"/>
  <c r="BK93"/>
  <c i="4" r="J126"/>
  <c r="BK113"/>
  <c r="J95"/>
  <c i="3" r="J136"/>
  <c r="J119"/>
  <c r="J105"/>
  <c i="2" r="J118"/>
  <c r="BK102"/>
  <c i="8" r="BK126"/>
  <c r="BK111"/>
  <c r="BK102"/>
  <c r="J89"/>
  <c i="7" r="J109"/>
  <c i="6" r="BK141"/>
  <c r="J91"/>
  <c i="5" r="J132"/>
  <c r="BK115"/>
  <c r="BK104"/>
  <c r="BK89"/>
  <c i="4" r="J113"/>
  <c r="BK91"/>
  <c i="3" r="BK113"/>
  <c r="J97"/>
  <c i="2" r="J122"/>
  <c r="BK106"/>
  <c i="8" r="BK98"/>
  <c i="7" r="BK112"/>
  <c r="J102"/>
  <c i="6" r="BK137"/>
  <c r="J131"/>
  <c r="BK122"/>
  <c r="BK108"/>
  <c r="J94"/>
  <c i="5" r="J134"/>
  <c r="J110"/>
  <c i="4" r="BK110"/>
  <c i="3" r="BK152"/>
  <c r="J138"/>
  <c r="J121"/>
  <c r="BK105"/>
  <c i="2" r="BK122"/>
  <c r="J114"/>
  <c r="J102"/>
  <c i="1" r="AS54"/>
  <c i="8" l="1" r="P121"/>
  <c i="2" r="T89"/>
  <c r="P95"/>
  <c r="R113"/>
  <c i="3" r="R87"/>
  <c r="BK100"/>
  <c r="BK127"/>
  <c r="J127"/>
  <c r="J64"/>
  <c r="T147"/>
  <c i="4" r="T88"/>
  <c r="T117"/>
  <c r="T112"/>
  <c r="T97"/>
  <c r="T125"/>
  <c i="5" r="R88"/>
  <c r="P99"/>
  <c r="T122"/>
  <c r="T114"/>
  <c r="P127"/>
  <c i="6" r="R88"/>
  <c r="P97"/>
  <c r="P128"/>
  <c r="R146"/>
  <c r="R153"/>
  <c i="7" r="BK91"/>
  <c r="BK104"/>
  <c r="J104"/>
  <c r="J63"/>
  <c r="P104"/>
  <c r="P111"/>
  <c r="T119"/>
  <c i="2" r="BK89"/>
  <c r="J89"/>
  <c r="J61"/>
  <c r="R95"/>
  <c r="R94"/>
  <c r="P113"/>
  <c i="3" r="BK87"/>
  <c r="J87"/>
  <c r="J60"/>
  <c r="P87"/>
  <c r="P94"/>
  <c r="T100"/>
  <c r="R147"/>
  <c i="4" r="BK88"/>
  <c r="R117"/>
  <c r="R112"/>
  <c r="R97"/>
  <c r="R125"/>
  <c i="5" r="P88"/>
  <c r="T99"/>
  <c r="BK122"/>
  <c r="J122"/>
  <c r="J65"/>
  <c r="R122"/>
  <c r="R114"/>
  <c r="R127"/>
  <c i="6" r="BK88"/>
  <c r="BK97"/>
  <c r="BK128"/>
  <c r="J128"/>
  <c r="J64"/>
  <c r="BK146"/>
  <c r="J146"/>
  <c r="J66"/>
  <c r="BK153"/>
  <c r="J153"/>
  <c r="J67"/>
  <c i="7" r="R91"/>
  <c r="BK111"/>
  <c r="J111"/>
  <c r="J64"/>
  <c r="T111"/>
  <c r="P119"/>
  <c i="8" r="R88"/>
  <c r="R113"/>
  <c i="2" r="P89"/>
  <c r="T95"/>
  <c r="T113"/>
  <c i="3" r="BK94"/>
  <c r="J94"/>
  <c r="J61"/>
  <c r="T94"/>
  <c r="R100"/>
  <c r="BK147"/>
  <c r="J147"/>
  <c r="J66"/>
  <c i="4" r="R88"/>
  <c r="P117"/>
  <c r="P112"/>
  <c r="P97"/>
  <c r="P125"/>
  <c i="5" r="BK88"/>
  <c r="J88"/>
  <c r="J61"/>
  <c r="BK99"/>
  <c r="J99"/>
  <c r="J62"/>
  <c r="BK127"/>
  <c r="J127"/>
  <c r="J66"/>
  <c i="6" r="P88"/>
  <c r="T97"/>
  <c r="R128"/>
  <c r="P146"/>
  <c r="P153"/>
  <c i="7" r="T91"/>
  <c r="R104"/>
  <c r="BK119"/>
  <c r="J119"/>
  <c r="J66"/>
  <c i="8" r="BK88"/>
  <c r="J88"/>
  <c r="J61"/>
  <c r="T88"/>
  <c r="BK113"/>
  <c r="J113"/>
  <c r="J64"/>
  <c r="T113"/>
  <c r="BK121"/>
  <c r="J121"/>
  <c r="J66"/>
  <c r="T121"/>
  <c i="9" r="BK88"/>
  <c i="2" r="R89"/>
  <c r="R85"/>
  <c r="BK95"/>
  <c r="J95"/>
  <c r="J63"/>
  <c r="BK113"/>
  <c r="J113"/>
  <c r="J65"/>
  <c i="3" r="T87"/>
  <c r="R94"/>
  <c r="P100"/>
  <c r="P127"/>
  <c r="R127"/>
  <c r="T127"/>
  <c r="P147"/>
  <c i="4" r="P88"/>
  <c r="BK117"/>
  <c r="J117"/>
  <c r="J64"/>
  <c r="BK125"/>
  <c r="J125"/>
  <c r="J66"/>
  <c i="5" r="T88"/>
  <c r="R99"/>
  <c r="P122"/>
  <c r="P114"/>
  <c r="T127"/>
  <c i="6" r="T88"/>
  <c r="R97"/>
  <c r="R96"/>
  <c r="T128"/>
  <c r="T146"/>
  <c r="T153"/>
  <c i="7" r="P91"/>
  <c r="P90"/>
  <c r="P86"/>
  <c i="1" r="AU60"/>
  <c i="7" r="T104"/>
  <c r="R111"/>
  <c r="R119"/>
  <c i="8" r="P88"/>
  <c r="P87"/>
  <c r="P86"/>
  <c i="1" r="AU61"/>
  <c i="8" r="P113"/>
  <c r="R121"/>
  <c i="9" r="P88"/>
  <c r="R88"/>
  <c r="T88"/>
  <c r="BK113"/>
  <c r="J113"/>
  <c r="J64"/>
  <c r="P113"/>
  <c r="R113"/>
  <c r="T113"/>
  <c r="BK121"/>
  <c r="J121"/>
  <c r="J66"/>
  <c r="P121"/>
  <c r="R121"/>
  <c r="T121"/>
  <c i="2" r="BE104"/>
  <c r="BE108"/>
  <c r="BE111"/>
  <c r="BE118"/>
  <c r="BE128"/>
  <c i="3" r="E76"/>
  <c r="F83"/>
  <c r="BE88"/>
  <c r="BE107"/>
  <c r="BE113"/>
  <c r="BE119"/>
  <c r="BE134"/>
  <c r="BE150"/>
  <c i="4" r="E48"/>
  <c r="J80"/>
  <c r="BE93"/>
  <c r="BE120"/>
  <c i="5" r="E48"/>
  <c r="BE91"/>
  <c r="BE93"/>
  <c r="BE95"/>
  <c r="BE102"/>
  <c r="BE106"/>
  <c r="BE110"/>
  <c r="BE120"/>
  <c r="BE123"/>
  <c i="6" r="BE89"/>
  <c r="BE94"/>
  <c r="BE98"/>
  <c r="BE100"/>
  <c r="BE102"/>
  <c r="BE120"/>
  <c r="BE133"/>
  <c r="BE141"/>
  <c r="BE147"/>
  <c r="BE151"/>
  <c i="7" r="J52"/>
  <c r="E76"/>
  <c r="BE98"/>
  <c r="BE112"/>
  <c r="BE117"/>
  <c i="8" r="J52"/>
  <c r="BE91"/>
  <c r="BE95"/>
  <c i="2" r="E75"/>
  <c r="J79"/>
  <c r="BE90"/>
  <c r="BE92"/>
  <c r="BE96"/>
  <c r="BE102"/>
  <c r="BE124"/>
  <c i="3" r="J80"/>
  <c r="BE90"/>
  <c r="BE92"/>
  <c r="BE95"/>
  <c r="BE105"/>
  <c r="BE115"/>
  <c r="BE121"/>
  <c r="BE132"/>
  <c r="BE136"/>
  <c r="BE138"/>
  <c r="BE140"/>
  <c r="BE142"/>
  <c r="BE145"/>
  <c i="4" r="BE95"/>
  <c r="BE102"/>
  <c r="BE104"/>
  <c r="BE106"/>
  <c r="BE115"/>
  <c r="BE123"/>
  <c r="BE126"/>
  <c i="5" r="J52"/>
  <c r="BE97"/>
  <c r="BE108"/>
  <c r="BE112"/>
  <c r="BE130"/>
  <c r="BE132"/>
  <c r="BK119"/>
  <c r="J119"/>
  <c r="J64"/>
  <c i="6" r="E48"/>
  <c r="BE106"/>
  <c r="BE110"/>
  <c r="BE114"/>
  <c r="BE122"/>
  <c r="BE126"/>
  <c r="BE144"/>
  <c r="BE154"/>
  <c r="BE156"/>
  <c r="BK93"/>
  <c r="J93"/>
  <c r="J61"/>
  <c r="BK143"/>
  <c r="J143"/>
  <c r="J65"/>
  <c i="7" r="BE88"/>
  <c r="BE94"/>
  <c r="BE105"/>
  <c r="BE109"/>
  <c r="BE114"/>
  <c r="BK87"/>
  <c i="8" r="E48"/>
  <c r="F55"/>
  <c r="BE102"/>
  <c r="BE104"/>
  <c r="BE114"/>
  <c r="BE116"/>
  <c r="BE122"/>
  <c r="BE126"/>
  <c i="2" r="F55"/>
  <c r="BE87"/>
  <c r="BE98"/>
  <c r="BE100"/>
  <c r="BE106"/>
  <c r="BE116"/>
  <c r="BE122"/>
  <c r="BE130"/>
  <c r="BK86"/>
  <c i="3" r="BE97"/>
  <c r="BE109"/>
  <c r="BE111"/>
  <c r="BE125"/>
  <c r="BE148"/>
  <c i="4" r="F83"/>
  <c r="BE89"/>
  <c r="BE91"/>
  <c r="BE98"/>
  <c r="BE100"/>
  <c r="BE108"/>
  <c r="BE130"/>
  <c r="BK112"/>
  <c r="J112"/>
  <c r="J63"/>
  <c i="5" r="F55"/>
  <c r="BE89"/>
  <c r="BE115"/>
  <c r="BE117"/>
  <c r="BE125"/>
  <c r="BE128"/>
  <c r="BE136"/>
  <c r="BE138"/>
  <c r="BK114"/>
  <c r="J114"/>
  <c r="J63"/>
  <c i="6" r="J52"/>
  <c r="F55"/>
  <c r="BE91"/>
  <c r="BE108"/>
  <c r="BE112"/>
  <c r="BE118"/>
  <c r="BE129"/>
  <c r="BE131"/>
  <c i="7" r="F55"/>
  <c r="BE92"/>
  <c r="BE100"/>
  <c r="BE120"/>
  <c r="BK116"/>
  <c r="J116"/>
  <c r="J65"/>
  <c i="8" r="BE93"/>
  <c r="BE98"/>
  <c r="BE100"/>
  <c r="BE106"/>
  <c r="BE108"/>
  <c r="BE111"/>
  <c r="BE119"/>
  <c r="BK110"/>
  <c r="J110"/>
  <c r="J63"/>
  <c i="9" r="E48"/>
  <c r="F55"/>
  <c r="J80"/>
  <c r="BE89"/>
  <c r="BE91"/>
  <c r="BE104"/>
  <c r="BE108"/>
  <c r="BE111"/>
  <c r="BE114"/>
  <c r="BE119"/>
  <c r="BE124"/>
  <c i="2" r="BE114"/>
  <c r="BE120"/>
  <c r="BE126"/>
  <c r="BK110"/>
  <c r="J110"/>
  <c r="J64"/>
  <c i="3" r="BE101"/>
  <c r="BE103"/>
  <c r="BE117"/>
  <c r="BE123"/>
  <c r="BE128"/>
  <c r="BE130"/>
  <c r="BE152"/>
  <c r="BK144"/>
  <c r="J144"/>
  <c r="J65"/>
  <c i="4" r="BE110"/>
  <c r="BE113"/>
  <c r="BE118"/>
  <c r="BE128"/>
  <c r="BK122"/>
  <c r="J122"/>
  <c r="J65"/>
  <c i="5" r="BE100"/>
  <c r="BE104"/>
  <c r="BE134"/>
  <c i="6" r="BE104"/>
  <c r="BE116"/>
  <c r="BE124"/>
  <c r="BE135"/>
  <c r="BE137"/>
  <c r="BE139"/>
  <c r="BE149"/>
  <c i="7" r="BE96"/>
  <c r="BE102"/>
  <c r="BE107"/>
  <c r="BE122"/>
  <c r="BE124"/>
  <c i="8" r="BE89"/>
  <c r="BE124"/>
  <c r="BK97"/>
  <c r="J97"/>
  <c r="J62"/>
  <c r="BK118"/>
  <c r="J118"/>
  <c r="J65"/>
  <c i="9" r="BE93"/>
  <c r="BE95"/>
  <c r="BE97"/>
  <c r="BE99"/>
  <c r="BE102"/>
  <c r="BE106"/>
  <c r="BE116"/>
  <c r="BE122"/>
  <c r="BE126"/>
  <c r="BK110"/>
  <c r="J110"/>
  <c r="J63"/>
  <c r="BK118"/>
  <c r="J118"/>
  <c r="J65"/>
  <c i="5" r="F36"/>
  <c i="1" r="BC58"/>
  <c i="5" r="J34"/>
  <c i="1" r="AW58"/>
  <c i="2" r="F35"/>
  <c i="1" r="BB55"/>
  <c i="8" r="F34"/>
  <c i="1" r="BA61"/>
  <c i="8" r="F37"/>
  <c i="1" r="BD61"/>
  <c i="6" r="F37"/>
  <c i="1" r="BD59"/>
  <c i="3" r="F36"/>
  <c i="1" r="BC56"/>
  <c i="7" r="F37"/>
  <c i="1" r="BD60"/>
  <c i="4" r="F35"/>
  <c i="1" r="BB57"/>
  <c i="2" r="F34"/>
  <c i="1" r="BA55"/>
  <c i="8" r="F36"/>
  <c i="1" r="BC61"/>
  <c i="9" r="F37"/>
  <c i="1" r="BD62"/>
  <c i="5" r="F35"/>
  <c i="1" r="BB58"/>
  <c i="9" r="F35"/>
  <c i="1" r="BB62"/>
  <c i="9" r="J34"/>
  <c i="1" r="AW62"/>
  <c i="2" r="F37"/>
  <c i="1" r="BD55"/>
  <c i="8" r="J34"/>
  <c i="1" r="AW61"/>
  <c i="5" r="F37"/>
  <c i="1" r="BD58"/>
  <c i="7" r="F36"/>
  <c i="1" r="BC60"/>
  <c i="6" r="J34"/>
  <c i="1" r="AW59"/>
  <c i="7" r="F34"/>
  <c i="1" r="BA60"/>
  <c i="4" r="F34"/>
  <c i="1" r="BA57"/>
  <c i="3" r="J34"/>
  <c i="1" r="AW56"/>
  <c i="3" r="F35"/>
  <c i="1" r="BB56"/>
  <c i="6" r="F35"/>
  <c i="1" r="BB59"/>
  <c i="4" r="F36"/>
  <c i="1" r="BC57"/>
  <c i="9" r="F34"/>
  <c i="1" r="BA62"/>
  <c i="4" r="J34"/>
  <c i="1" r="AW57"/>
  <c i="7" r="F35"/>
  <c i="1" r="BB60"/>
  <c i="3" r="F34"/>
  <c i="1" r="BA56"/>
  <c i="6" r="F34"/>
  <c i="1" r="BA59"/>
  <c i="8" r="F35"/>
  <c i="1" r="BB61"/>
  <c i="4" r="F37"/>
  <c i="1" r="BD57"/>
  <c i="6" r="F36"/>
  <c i="1" r="BC59"/>
  <c i="3" r="F37"/>
  <c i="1" r="BD56"/>
  <c i="7" r="J34"/>
  <c i="1" r="AW60"/>
  <c i="9" r="F36"/>
  <c i="1" r="BC62"/>
  <c i="5" r="F34"/>
  <c i="1" r="BA58"/>
  <c i="2" r="J34"/>
  <c i="1" r="AW55"/>
  <c i="2" r="F36"/>
  <c i="1" r="BC55"/>
  <c i="2" l="1" r="T94"/>
  <c r="T85"/>
  <c i="3" r="P99"/>
  <c i="7" r="R90"/>
  <c r="R86"/>
  <c i="6" r="BK96"/>
  <c r="J96"/>
  <c r="J62"/>
  <c r="R87"/>
  <c i="9" r="P87"/>
  <c r="P86"/>
  <c i="1" r="AU62"/>
  <c i="8" r="T87"/>
  <c r="T86"/>
  <c i="7" r="T90"/>
  <c r="T86"/>
  <c i="3" r="R99"/>
  <c r="R86"/>
  <c i="8" r="R87"/>
  <c r="R86"/>
  <c i="6" r="BK87"/>
  <c r="J87"/>
  <c i="5" r="P87"/>
  <c r="P86"/>
  <c i="1" r="AU58"/>
  <c i="5" r="R87"/>
  <c r="R86"/>
  <c i="4" r="T87"/>
  <c r="T86"/>
  <c i="2" r="P94"/>
  <c r="P85"/>
  <c i="1" r="AU55"/>
  <c i="9" r="R87"/>
  <c r="R86"/>
  <c i="5" r="T87"/>
  <c r="T86"/>
  <c i="4" r="R87"/>
  <c r="R86"/>
  <c i="3" r="P86"/>
  <c i="1" r="AU56"/>
  <c i="6" r="P96"/>
  <c r="P87"/>
  <c i="1" r="AU59"/>
  <c i="3" r="BK99"/>
  <c r="J99"/>
  <c r="J62"/>
  <c i="9" r="T87"/>
  <c r="T86"/>
  <c i="4" r="P87"/>
  <c r="P86"/>
  <c i="1" r="AU57"/>
  <c i="6" r="T96"/>
  <c r="T87"/>
  <c i="3" r="T99"/>
  <c r="T86"/>
  <c i="7" r="BK90"/>
  <c r="J90"/>
  <c r="J61"/>
  <c i="9" r="BK101"/>
  <c r="J101"/>
  <c r="J62"/>
  <c i="4" r="BK97"/>
  <c r="J97"/>
  <c r="J62"/>
  <c i="2" r="J86"/>
  <c r="J60"/>
  <c i="3" r="BK86"/>
  <c r="J86"/>
  <c r="J100"/>
  <c r="J63"/>
  <c i="7" r="J87"/>
  <c r="J60"/>
  <c r="J91"/>
  <c r="J62"/>
  <c i="2" r="BK94"/>
  <c r="J94"/>
  <c r="J62"/>
  <c i="4" r="J88"/>
  <c r="J61"/>
  <c i="5" r="BK87"/>
  <c r="J87"/>
  <c r="J60"/>
  <c i="6" r="J88"/>
  <c r="J60"/>
  <c r="J97"/>
  <c r="J63"/>
  <c i="9" r="J88"/>
  <c r="J61"/>
  <c i="8" r="BK87"/>
  <c r="BK86"/>
  <c r="J86"/>
  <c i="3" r="F33"/>
  <c i="1" r="AZ56"/>
  <c i="3" r="J33"/>
  <c i="1" r="AV56"/>
  <c r="AT56"/>
  <c i="7" r="J33"/>
  <c i="1" r="AV60"/>
  <c r="AT60"/>
  <c i="6" r="J33"/>
  <c i="1" r="AV59"/>
  <c r="AT59"/>
  <c i="2" r="F33"/>
  <c i="1" r="AZ55"/>
  <c i="4" r="F33"/>
  <c i="1" r="AZ57"/>
  <c r="BA54"/>
  <c r="AW54"/>
  <c r="AK30"/>
  <c r="BC54"/>
  <c r="AY54"/>
  <c i="8" r="F33"/>
  <c i="1" r="AZ61"/>
  <c i="5" r="J33"/>
  <c i="1" r="AV58"/>
  <c r="AT58"/>
  <c i="3" r="J30"/>
  <c i="1" r="AG56"/>
  <c i="8" r="J33"/>
  <c i="1" r="AV61"/>
  <c r="AT61"/>
  <c r="BB54"/>
  <c r="W31"/>
  <c i="9" r="F33"/>
  <c i="1" r="AZ62"/>
  <c r="BD54"/>
  <c r="W33"/>
  <c i="9" r="J33"/>
  <c i="1" r="AV62"/>
  <c r="AT62"/>
  <c i="6" r="J30"/>
  <c i="1" r="AG59"/>
  <c i="6" r="F33"/>
  <c i="1" r="AZ59"/>
  <c i="4" r="J33"/>
  <c i="1" r="AV57"/>
  <c r="AT57"/>
  <c i="7" r="F33"/>
  <c i="1" r="AZ60"/>
  <c i="2" r="J33"/>
  <c i="1" r="AV55"/>
  <c r="AT55"/>
  <c i="5" r="F33"/>
  <c i="1" r="AZ58"/>
  <c i="8" r="J30"/>
  <c i="1" r="AG61"/>
  <c i="6" l="1" r="J39"/>
  <c i="8" r="J39"/>
  <c i="3" r="J39"/>
  <c i="7" r="BK86"/>
  <c r="J86"/>
  <c i="9" r="BK87"/>
  <c r="J87"/>
  <c r="J60"/>
  <c i="2" r="BK85"/>
  <c r="J85"/>
  <c i="4" r="BK87"/>
  <c r="BK86"/>
  <c r="J86"/>
  <c r="J59"/>
  <c i="6" r="J59"/>
  <c i="3" r="J59"/>
  <c i="8" r="J59"/>
  <c r="J87"/>
  <c r="J60"/>
  <c i="5" r="BK86"/>
  <c r="J86"/>
  <c i="1" r="AN59"/>
  <c r="AN56"/>
  <c r="AN61"/>
  <c r="W32"/>
  <c r="W30"/>
  <c i="7" r="J30"/>
  <c i="1" r="AG60"/>
  <c r="AN60"/>
  <c i="2" r="J30"/>
  <c i="1" r="AG55"/>
  <c r="AN55"/>
  <c r="AX54"/>
  <c r="AZ54"/>
  <c r="W29"/>
  <c i="5" r="J30"/>
  <c i="1" r="AG58"/>
  <c r="AN58"/>
  <c r="AU54"/>
  <c i="2" l="1" r="J59"/>
  <c i="4" r="J87"/>
  <c r="J60"/>
  <c i="7" r="J59"/>
  <c i="2" r="J39"/>
  <c i="5" r="J59"/>
  <c i="7" r="J39"/>
  <c i="5" r="J39"/>
  <c i="9" r="BK86"/>
  <c r="J86"/>
  <c i="1" r="AV54"/>
  <c r="AK29"/>
  <c i="4" r="J30"/>
  <c i="1" r="AG57"/>
  <c r="AN57"/>
  <c i="9" r="J30"/>
  <c i="1" r="AG62"/>
  <c r="AN62"/>
  <c i="4" l="1" r="J39"/>
  <c i="9" r="J39"/>
  <c r="J5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<sst xmlns="http://schemas.openxmlformats.org/spreadsheetml/2006/main">
  <si>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</si>
  <si>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</si>
  <si>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</si>
  <si>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</si>
  <si>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</si>
  <si>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{eb982305-a7ae-4d09-a014-38e51bbed125}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</si>
  <si>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</si>
  <si>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</si>
  <si>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</si>
  <si>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</si>
  <si>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</si>
  <si>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</si>
  <si>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</si>
  <si>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</si>
  <si>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Filosofickfakult(2)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</si>
  <si>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</si>
  <si>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</si>
  <si>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MR2019-9-32-1 - -atypické výrobky</t>
  </si>
  <si>
    <t>KSO:</t>
  </si>
  <si>
    <t/>
  </si>
  <si>
    <t>CC-CZ:</t>
  </si>
  <si>
    <t>Místo:</t>
  </si>
  <si>
    <t>Olomouc</t>
  </si>
  <si>
    <t>Datum:</t>
  </si>
  <si>
    <t>15. 1. 2020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</si>
  <si>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</si>
  <si>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</si>
  <si>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</si>
  <si>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</si>
  <si>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</si>
  <si>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</si>
  <si>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</si>
  <si>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</si>
  <si>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</si>
  <si>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</si>
  <si>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</si>
  <si>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</si>
  <si>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</si>
  <si>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</si>
  <si>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</si>
  <si>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</si>
  <si>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</si>
  <si>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</si>
  <si>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</si>
  <si>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</si>
  <si>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</si>
  <si>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</si>
  <si>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</si>
  <si>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</si>
  <si>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</si>
  <si>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</si>
  <si>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</si>
  <si>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</si>
  <si>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</si>
  <si>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</si>
  <si>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</si>
  <si>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</si>
  <si>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</si>
  <si>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</si>
  <si>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</si>
  <si>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</si>
  <si>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</si>
  <si>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</si>
  <si>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</si>
  <si>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</si>
  <si>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</si>
  <si>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</si>
  <si>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</si>
  <si>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</si>
  <si>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</si>
  <si>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</si>
  <si>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</si>
  <si>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</si>
  <si>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</si>
  <si>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</si>
  <si>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MR2019-9-31b - SO 01</t>
  </si>
  <si>
    <t>MR2019-9-31b - SO 01 filosofická fakulta</t>
  </si>
  <si>
    <t>STA</t>
  </si>
  <si>
    <t>1</t>
  </si>
  <si>
    <t>{958f0b3f-7f76-45b9-a086-5f205fc513ca}</t>
  </si>
  <si>
    <t>2</t>
  </si>
  <si>
    <t>MR 2019-9-32b - So 0</t>
  </si>
  <si>
    <t>MR 2019-9-32b - So 02 CJV a migrace</t>
  </si>
  <si>
    <t>{8e796c0b-982e-43bc-9940-89f78d82e695}</t>
  </si>
  <si>
    <t>MR 2019-9-33b - SO 0</t>
  </si>
  <si>
    <t>MR 2019-9-33b - SO 03 sociologie</t>
  </si>
  <si>
    <t>{94a2e1b7-de81-464d-a124-e347f3a6b90c}</t>
  </si>
  <si>
    <t>MR 2019-9-34b - So 0</t>
  </si>
  <si>
    <t>MR 2019-9-34b - So 04-sinnofon</t>
  </si>
  <si>
    <t>{da7409b6-5568-49bd-b75d-39cf05caa10f}</t>
  </si>
  <si>
    <t>MR 2019-9-35b - SO 0</t>
  </si>
  <si>
    <t>MR 2019-9-35b - SO 05-psychologie..</t>
  </si>
  <si>
    <t>{0ff7a405-a8fc-49d1-8ec0-3c3c68c4eaf1}</t>
  </si>
  <si>
    <t>MR 2019-9-36b - SO 0</t>
  </si>
  <si>
    <t>MR 2019-9-36b - SO 06-religionistika</t>
  </si>
  <si>
    <t>{88681634-daac-4dd7-abc6-b4b5c24b3253}</t>
  </si>
  <si>
    <t>MR 2019-9-37b - SO 0</t>
  </si>
  <si>
    <t xml:space="preserve">MR 2019-9-37b - SO 07  asijská studia</t>
  </si>
  <si>
    <t>{f2f5b5cd-9978-49e8-b9b9-f9d181165050}</t>
  </si>
  <si>
    <t>MR 2019-9-38b - SO 0</t>
  </si>
  <si>
    <t>MR 2019-9-38b - SO 08-migrace</t>
  </si>
  <si>
    <t>{fe1d6cb3-8369-4c14-8152-d2a35f3272b4}</t>
  </si>
  <si>
    <t>KRYCÍ LIST SOUPISU PRACÍ</t>
  </si>
  <si>
    <t>Objekt:</t>
  </si>
  <si>
    <t>MR2019-9-31b - SO 01 - MR2019-9-31b - SO 01 filosofická fakulta</t>
  </si>
  <si>
    <t>REKAPITULACE ČLENĚNÍ SOUPISU PRACÍ</t>
  </si>
  <si>
    <t>Kód dílu - Popis</t>
  </si>
  <si>
    <t>Cena celkem [CZK]</t>
  </si>
  <si>
    <t>-1</t>
  </si>
  <si>
    <t>766-1 - A - doplňky</t>
  </si>
  <si>
    <t>767 - W věšáky</t>
  </si>
  <si>
    <t>PSV - PSV</t>
  </si>
  <si>
    <t xml:space="preserve">    761 - D- stoly</t>
  </si>
  <si>
    <t xml:space="preserve">    772 - N nástěnky -vitríny</t>
  </si>
  <si>
    <t xml:space="preserve">    774 - OS -orientační systém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</si>
  <si>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</si>
  <si>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</si>
  <si>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</si>
  <si>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</si>
  <si>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</si>
  <si>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</si>
  <si>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</si>
  <si>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</si>
  <si>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</si>
  <si>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</si>
  <si>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</si>
  <si>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</si>
  <si>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</si>
  <si>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766-1</t>
  </si>
  <si>
    <t>A - doplňky</t>
  </si>
  <si>
    <t>ROZPOCET</t>
  </si>
  <si>
    <t>K</t>
  </si>
  <si>
    <t>A11</t>
  </si>
  <si>
    <t>řečnický pult plná záda 550*500*1200 mm</t>
  </si>
  <si>
    <t>ks</t>
  </si>
  <si>
    <t>4</t>
  </si>
  <si>
    <t>-468300019</t>
  </si>
  <si>
    <t>PP</t>
  </si>
  <si>
    <t>767</t>
  </si>
  <si>
    <t>W věšáky</t>
  </si>
  <si>
    <t>W 10</t>
  </si>
  <si>
    <t>věšáková stěna 600x 2000 mm</t>
  </si>
  <si>
    <t>16</t>
  </si>
  <si>
    <t>-1402051470</t>
  </si>
  <si>
    <t>3</t>
  </si>
  <si>
    <t>W 11</t>
  </si>
  <si>
    <t>věšáková stěna 1200 mm*2000 mm</t>
  </si>
  <si>
    <t>2005670676</t>
  </si>
  <si>
    <t>PSV</t>
  </si>
  <si>
    <t>761</t>
  </si>
  <si>
    <t>D- stoly</t>
  </si>
  <si>
    <t>D51 b</t>
  </si>
  <si>
    <t>školní lavice dvoumístná petrolejová 1500*600*760 mm</t>
  </si>
  <si>
    <t>372566623</t>
  </si>
  <si>
    <t>5</t>
  </si>
  <si>
    <t>D52a</t>
  </si>
  <si>
    <t>školní lavice -třímístná béžová 2100*600*766 mm</t>
  </si>
  <si>
    <t>-1019304085</t>
  </si>
  <si>
    <t>6</t>
  </si>
  <si>
    <t>D54</t>
  </si>
  <si>
    <t>školní lavice -čtyřmístná béžové</t>
  </si>
  <si>
    <t>508079200</t>
  </si>
  <si>
    <t>7</t>
  </si>
  <si>
    <t>D 55</t>
  </si>
  <si>
    <t>školní lavice lektor béžová 1300*800*766 mm</t>
  </si>
  <si>
    <t>1516871474</t>
  </si>
  <si>
    <t>8</t>
  </si>
  <si>
    <t>D 62 a</t>
  </si>
  <si>
    <t>katedra velká a1600*700*766 mm</t>
  </si>
  <si>
    <t>-1433192274</t>
  </si>
  <si>
    <t>9</t>
  </si>
  <si>
    <t>D 62 b</t>
  </si>
  <si>
    <t>katedra velká část b 1600/700/766</t>
  </si>
  <si>
    <t>425165893</t>
  </si>
  <si>
    <t>10</t>
  </si>
  <si>
    <t>D 62 c</t>
  </si>
  <si>
    <t xml:space="preserve">katedra velká část c 1600*700 *766 mm </t>
  </si>
  <si>
    <t>2099709122</t>
  </si>
  <si>
    <t>772</t>
  </si>
  <si>
    <t>N nástěnky -vitríny</t>
  </si>
  <si>
    <t>11</t>
  </si>
  <si>
    <t>N 11</t>
  </si>
  <si>
    <t>nástěnka společné prostory 1200*1200 mm</t>
  </si>
  <si>
    <t>1714518889</t>
  </si>
  <si>
    <t>774</t>
  </si>
  <si>
    <t>OS -orientační systém</t>
  </si>
  <si>
    <t>12</t>
  </si>
  <si>
    <t>OS113</t>
  </si>
  <si>
    <t>tabulka objektová -univerzita 300*300(1700 mm)</t>
  </si>
  <si>
    <t>945038808</t>
  </si>
  <si>
    <t>13</t>
  </si>
  <si>
    <t>OS 12</t>
  </si>
  <si>
    <t>tabulka objektová -fakulta 300*300(1700) mm</t>
  </si>
  <si>
    <t>-1505521702</t>
  </si>
  <si>
    <t>14</t>
  </si>
  <si>
    <t>OS 13</t>
  </si>
  <si>
    <t>deska kateder 300*300 (1350 ) mm</t>
  </si>
  <si>
    <t>-654556203</t>
  </si>
  <si>
    <t>OS 21</t>
  </si>
  <si>
    <t>rozcestník 2000*500 (2100)mm</t>
  </si>
  <si>
    <t>-237276411</t>
  </si>
  <si>
    <t>OS 31</t>
  </si>
  <si>
    <t>informační deska -podlaží 500*500*(1700) mm</t>
  </si>
  <si>
    <t>-1327415139</t>
  </si>
  <si>
    <t>17</t>
  </si>
  <si>
    <t>OS 32</t>
  </si>
  <si>
    <t>informační deska -patrová 500*500/1700 /mm</t>
  </si>
  <si>
    <t>1764362782</t>
  </si>
  <si>
    <t>18</t>
  </si>
  <si>
    <t>OS 33</t>
  </si>
  <si>
    <t>tabulka mapka 500*500 (1700) mm</t>
  </si>
  <si>
    <t>-2116978500</t>
  </si>
  <si>
    <t>19</t>
  </si>
  <si>
    <t>OS 41</t>
  </si>
  <si>
    <t>kapsa místnosti-piktogram recepce,WC bez piktogramu 210*210(1700) mm</t>
  </si>
  <si>
    <t>-1447612367</t>
  </si>
  <si>
    <t>20</t>
  </si>
  <si>
    <t>OS 43</t>
  </si>
  <si>
    <t>kapsa ,rozvrhu - učebny 233*297 (1700 mm)</t>
  </si>
  <si>
    <t>1688348394</t>
  </si>
  <si>
    <t>MR 2019-9-32b - So 0 - MR 2019-9-32b - So 02 CJV a migrace</t>
  </si>
  <si>
    <t>olomouc</t>
  </si>
  <si>
    <t xml:space="preserve">    762 - C skříňový nábytek nacenitb dle PD -dle přílohy a popisu</t>
  </si>
  <si>
    <t>A 10</t>
  </si>
  <si>
    <t>řečnický pult 550*500*1200 mm</t>
  </si>
  <si>
    <t>1309853333</t>
  </si>
  <si>
    <t>A 20</t>
  </si>
  <si>
    <t>paravan -stolní 550*1300 mm</t>
  </si>
  <si>
    <t>-1382775016</t>
  </si>
  <si>
    <t>-47046579</t>
  </si>
  <si>
    <t>-1896026525</t>
  </si>
  <si>
    <t>-1199494404</t>
  </si>
  <si>
    <t>D01-180-80</t>
  </si>
  <si>
    <t>stůl pracovní 1800*800*754 mm (příloha D01</t>
  </si>
  <si>
    <t>1879383491</t>
  </si>
  <si>
    <t>D02-180-90</t>
  </si>
  <si>
    <t>stůl jednací 1800*900*754 mm</t>
  </si>
  <si>
    <t>1518367211</t>
  </si>
  <si>
    <t>D04</t>
  </si>
  <si>
    <t>stůl jednací přísed 700*700*754 mm</t>
  </si>
  <si>
    <t>750257090</t>
  </si>
  <si>
    <t>D11</t>
  </si>
  <si>
    <t>stůl společenský (společné prostory 700*700*754 mm příloha D11</t>
  </si>
  <si>
    <t>-123647637</t>
  </si>
  <si>
    <t>D 12</t>
  </si>
  <si>
    <t>stůl společenský (vedoucí ) 1100*550*460 mm příloha D12</t>
  </si>
  <si>
    <t>1104585135</t>
  </si>
  <si>
    <t>D51 a</t>
  </si>
  <si>
    <t>školní lavice -dvoumístná béžová 1500*600*766 mm</t>
  </si>
  <si>
    <t>1612449395</t>
  </si>
  <si>
    <t>1285719824</t>
  </si>
  <si>
    <t>D 58</t>
  </si>
  <si>
    <t xml:space="preserve">PC stůl jednomístný 900*600*758 </t>
  </si>
  <si>
    <t>128177809</t>
  </si>
  <si>
    <t>D59</t>
  </si>
  <si>
    <t>PC stůl dvoumístný</t>
  </si>
  <si>
    <t>1376259106</t>
  </si>
  <si>
    <t>D61</t>
  </si>
  <si>
    <t>katedra malá 1600*700*766 mm</t>
  </si>
  <si>
    <t>-631498212</t>
  </si>
  <si>
    <t>katedra velká a 1600*700*766</t>
  </si>
  <si>
    <t>-1314562557</t>
  </si>
  <si>
    <t>katedra velká a 1600*700*766 mm</t>
  </si>
  <si>
    <t>-988505855</t>
  </si>
  <si>
    <t>1456861561</t>
  </si>
  <si>
    <t>762</t>
  </si>
  <si>
    <t>C skříňový nábytek nacenitb dle PD -dle přílohy a popisu</t>
  </si>
  <si>
    <t>C-80-42 -modul A</t>
  </si>
  <si>
    <t>skříň modulová 800*420*2300 mm(viz příloha C-80-42A</t>
  </si>
  <si>
    <t>20930165</t>
  </si>
  <si>
    <t>C-80-42-modul B</t>
  </si>
  <si>
    <t>skříň modulová 800*420*2300mm (viz příloha C 80-42-modul B)</t>
  </si>
  <si>
    <t>1502344033</t>
  </si>
  <si>
    <t>C 80 -42 modul C</t>
  </si>
  <si>
    <t>skříň modulová 800*420*2300mm(viz příloha C-80-42 C)</t>
  </si>
  <si>
    <t>412598770</t>
  </si>
  <si>
    <t>22</t>
  </si>
  <si>
    <t>C 80 -42 modul C-a</t>
  </si>
  <si>
    <t>skříň modulová 800*420*2300 mm (viz příloha C-80-42 C)uzamykatelný</t>
  </si>
  <si>
    <t>167890405</t>
  </si>
  <si>
    <t>23</t>
  </si>
  <si>
    <t>C80-42-modul D</t>
  </si>
  <si>
    <t>skříň modulová 800*420*2300(příloha C80-42 D)</t>
  </si>
  <si>
    <t>610396311</t>
  </si>
  <si>
    <t>24</t>
  </si>
  <si>
    <t>C-80-42 mosul E</t>
  </si>
  <si>
    <t>skříň modulová 800*420*2300 viz příloha C-(příloha C-80-42-E</t>
  </si>
  <si>
    <t>-1424727720</t>
  </si>
  <si>
    <t>25</t>
  </si>
  <si>
    <t>C-80-42-modul F</t>
  </si>
  <si>
    <t>skříň modulová 800*420*2300 mm (modul F )</t>
  </si>
  <si>
    <t>1767138394</t>
  </si>
  <si>
    <t>26</t>
  </si>
  <si>
    <t>C-80-42-modul F-a</t>
  </si>
  <si>
    <t>skříň modulová 800*420*2300 mm (modul F )uzamykatelný</t>
  </si>
  <si>
    <t>-650651361</t>
  </si>
  <si>
    <t>27</t>
  </si>
  <si>
    <t>N 01</t>
  </si>
  <si>
    <t>nástěnky (kanceláře) 900*1200 mm</t>
  </si>
  <si>
    <t>-1875948935</t>
  </si>
  <si>
    <t>28</t>
  </si>
  <si>
    <t>2137172449</t>
  </si>
  <si>
    <t>29</t>
  </si>
  <si>
    <t>OS 42</t>
  </si>
  <si>
    <t>kapsa aktualit -pracovny ,laboratoře 210*320(1440 )mm</t>
  </si>
  <si>
    <t>353572490</t>
  </si>
  <si>
    <t>30</t>
  </si>
  <si>
    <t>2044307427</t>
  </si>
  <si>
    <t>MR 2019-9-33b - SO 0 - MR 2019-9-33b - SO 03 sociologie</t>
  </si>
  <si>
    <t xml:space="preserve">      766-1 - A - doplňky</t>
  </si>
  <si>
    <t xml:space="preserve">        767 - W věšáky</t>
  </si>
  <si>
    <t>-438873243</t>
  </si>
  <si>
    <t>-225546285</t>
  </si>
  <si>
    <t>2084934076</t>
  </si>
  <si>
    <t>10759943</t>
  </si>
  <si>
    <t>-1483030428</t>
  </si>
  <si>
    <t>-1347120252</t>
  </si>
  <si>
    <t>-1430294503</t>
  </si>
  <si>
    <t>-1390124652</t>
  </si>
  <si>
    <t>-1933648363</t>
  </si>
  <si>
    <t>147117311</t>
  </si>
  <si>
    <t>1633261826</t>
  </si>
  <si>
    <t>-233990247</t>
  </si>
  <si>
    <t>-1940109158</t>
  </si>
  <si>
    <t>-218239715</t>
  </si>
  <si>
    <t>-1856478124</t>
  </si>
  <si>
    <t>-1413525051</t>
  </si>
  <si>
    <t>205874425</t>
  </si>
  <si>
    <t>-2098104046</t>
  </si>
  <si>
    <t>-1949958706</t>
  </si>
  <si>
    <t>MR 2019-9-34b - So 0 - MR 2019-9-34b - So 04-sinnofon</t>
  </si>
  <si>
    <t xml:space="preserve">      767 - W věšáky</t>
  </si>
  <si>
    <t>1943567092</t>
  </si>
  <si>
    <t>D01-160-80</t>
  </si>
  <si>
    <t>stůl pracovní 1600*800*754 mm příloha D01</t>
  </si>
  <si>
    <t>-172952161</t>
  </si>
  <si>
    <t>1791206975</t>
  </si>
  <si>
    <t>208253825</t>
  </si>
  <si>
    <t>-2136843241</t>
  </si>
  <si>
    <t>1942730127</t>
  </si>
  <si>
    <t>710602270</t>
  </si>
  <si>
    <t>-165632387</t>
  </si>
  <si>
    <t>C-80-42-- modul G</t>
  </si>
  <si>
    <t>skříň modulová 800*420*1184 mm (příloha C80-42-G)</t>
  </si>
  <si>
    <t>-132970646</t>
  </si>
  <si>
    <t>-1914880617</t>
  </si>
  <si>
    <t>-1482241989</t>
  </si>
  <si>
    <t>-946358341</t>
  </si>
  <si>
    <t>1408073637</t>
  </si>
  <si>
    <t>781467443</t>
  </si>
  <si>
    <t>-1062293466</t>
  </si>
  <si>
    <t>1973283000</t>
  </si>
  <si>
    <t>-510493620</t>
  </si>
  <si>
    <t>-2125736520</t>
  </si>
  <si>
    <t>2028869821</t>
  </si>
  <si>
    <t>2079171148</t>
  </si>
  <si>
    <t>-383463202</t>
  </si>
  <si>
    <t>-349633583</t>
  </si>
  <si>
    <t>-993384918</t>
  </si>
  <si>
    <t>MR 2019-9-35b - SO 0 - MR 2019-9-35b - SO 05-psychologie..</t>
  </si>
  <si>
    <t xml:space="preserve">    783 - X ostatní</t>
  </si>
  <si>
    <t>1964783467</t>
  </si>
  <si>
    <t>-442823473</t>
  </si>
  <si>
    <t>192545769</t>
  </si>
  <si>
    <t>D 01-200-170-70-B</t>
  </si>
  <si>
    <t>stůl pracovní rohový B část II 1300*700*754 mm příloha D01-200-170-70-B</t>
  </si>
  <si>
    <t>-1755341643</t>
  </si>
  <si>
    <t>D 01-200-170-A</t>
  </si>
  <si>
    <t>stůl pracovní rohový A část II</t>
  </si>
  <si>
    <t>-2052301885</t>
  </si>
  <si>
    <t>D01-160-70</t>
  </si>
  <si>
    <t>stůl pracovní 1600*700*754 mm příloha D01-160-70</t>
  </si>
  <si>
    <t>1041608035</t>
  </si>
  <si>
    <t>-315067682</t>
  </si>
  <si>
    <t>-1250100185</t>
  </si>
  <si>
    <t>D01200-170-70-A</t>
  </si>
  <si>
    <t>stůl pracovní - rohový A - část I</t>
  </si>
  <si>
    <t>-563606677</t>
  </si>
  <si>
    <t>D01-200-170-70B</t>
  </si>
  <si>
    <t>stůl procovní rohový B část I</t>
  </si>
  <si>
    <t>1242819918</t>
  </si>
  <si>
    <t>2029132265</t>
  </si>
  <si>
    <t>955952262</t>
  </si>
  <si>
    <t>D05</t>
  </si>
  <si>
    <t>stůl jednací -přísed ,kulaty d600*754 mm</t>
  </si>
  <si>
    <t>32435495</t>
  </si>
  <si>
    <t>1826084190</t>
  </si>
  <si>
    <t>1614007868</t>
  </si>
  <si>
    <t>490098028</t>
  </si>
  <si>
    <t>D57</t>
  </si>
  <si>
    <t>školní lavice sklopená 1300*600*766 mm</t>
  </si>
  <si>
    <t>1740723604</t>
  </si>
  <si>
    <t>710528461</t>
  </si>
  <si>
    <t>158167410</t>
  </si>
  <si>
    <t>C 80-42 modul H</t>
  </si>
  <si>
    <t>skříň modulová 800*420*1184 mm</t>
  </si>
  <si>
    <t>-1089524426</t>
  </si>
  <si>
    <t>C-80-42 -.modul C -p</t>
  </si>
  <si>
    <t>Skříň modulová -prosklená uzamykatelná 800*420*2300 mm</t>
  </si>
  <si>
    <t>-756268981</t>
  </si>
  <si>
    <t>-1576899487</t>
  </si>
  <si>
    <t>443085896</t>
  </si>
  <si>
    <t>63295746</t>
  </si>
  <si>
    <t>916690511</t>
  </si>
  <si>
    <t>1431511992</t>
  </si>
  <si>
    <t>1315768437</t>
  </si>
  <si>
    <t>-778091669</t>
  </si>
  <si>
    <t>-1341911262</t>
  </si>
  <si>
    <t>783</t>
  </si>
  <si>
    <t>X ostatní</t>
  </si>
  <si>
    <t>X06 a</t>
  </si>
  <si>
    <t>police v 720 d 1725 h 350</t>
  </si>
  <si>
    <t>950032681</t>
  </si>
  <si>
    <t>31</t>
  </si>
  <si>
    <t>XO6 b</t>
  </si>
  <si>
    <t>Police 720 d 1250 h 350</t>
  </si>
  <si>
    <t>-1331339844</t>
  </si>
  <si>
    <t>MR 2019-9-36b - SO 0 - MR 2019-9-36b - SO 06-religionistika</t>
  </si>
  <si>
    <t>Olomoud</t>
  </si>
  <si>
    <t xml:space="preserve">    767 - W věšáky</t>
  </si>
  <si>
    <t>302506580</t>
  </si>
  <si>
    <t>-850918241</t>
  </si>
  <si>
    <t>stůl pracovní -A - část I</t>
  </si>
  <si>
    <t>1230594627</t>
  </si>
  <si>
    <t>768363020</t>
  </si>
  <si>
    <t>-1052393021</t>
  </si>
  <si>
    <t>-85663076</t>
  </si>
  <si>
    <t>D 71</t>
  </si>
  <si>
    <t>polohovací stůl 1600*800*766 mm</t>
  </si>
  <si>
    <t>678295213</t>
  </si>
  <si>
    <t>-1232812783</t>
  </si>
  <si>
    <t>-1367998463</t>
  </si>
  <si>
    <t>-1362296719</t>
  </si>
  <si>
    <t>-696284817</t>
  </si>
  <si>
    <t>-132700535</t>
  </si>
  <si>
    <t>-1948085706</t>
  </si>
  <si>
    <t>-1729481323</t>
  </si>
  <si>
    <t>296042015</t>
  </si>
  <si>
    <t>1504469602</t>
  </si>
  <si>
    <t xml:space="preserve">MR 2019-9-37b - SO 0 - MR 2019-9-37b - SO 07  asijská studia</t>
  </si>
  <si>
    <t xml:space="preserve">    771 - X ostatní</t>
  </si>
  <si>
    <t>-1044503596</t>
  </si>
  <si>
    <t>-1274957488</t>
  </si>
  <si>
    <t>-2040734560</t>
  </si>
  <si>
    <t>-1283143296</t>
  </si>
  <si>
    <t>1486297857</t>
  </si>
  <si>
    <t>-620564248</t>
  </si>
  <si>
    <t>542490938</t>
  </si>
  <si>
    <t>765186218</t>
  </si>
  <si>
    <t>1052777775</t>
  </si>
  <si>
    <t>884680227</t>
  </si>
  <si>
    <t>905466874</t>
  </si>
  <si>
    <t>771</t>
  </si>
  <si>
    <t>X04</t>
  </si>
  <si>
    <t>knihovna míst č 3,56 v 3800 mm,š 320 mm délka 19400mm /viz příloha X04</t>
  </si>
  <si>
    <t>-1788506921</t>
  </si>
  <si>
    <t>X05</t>
  </si>
  <si>
    <t>knihovna míst 3,54 ,v 3800 mm ,š 320 mm ,délka 22000 mm /viz příloha X 05</t>
  </si>
  <si>
    <t>2117880996</t>
  </si>
  <si>
    <t>-766195229</t>
  </si>
  <si>
    <t>-1123581098</t>
  </si>
  <si>
    <t>113322606</t>
  </si>
  <si>
    <t>-1131937306</t>
  </si>
  <si>
    <t>MR 2019-9-38b - SO 0 - MR 2019-9-38b - SO 08-migrace</t>
  </si>
  <si>
    <t>1010277673</t>
  </si>
  <si>
    <t>-751567504</t>
  </si>
  <si>
    <t>-208969745</t>
  </si>
  <si>
    <t>školní lavice -dvoumístná petrolejova 1500*600*766 mm</t>
  </si>
  <si>
    <t>-1303535894</t>
  </si>
  <si>
    <t>-831650845</t>
  </si>
  <si>
    <t>D 52 b</t>
  </si>
  <si>
    <t>školní lavice třímístná Petrolejová 2100*600*766 mm</t>
  </si>
  <si>
    <t>1926506154</t>
  </si>
  <si>
    <t>-1343451559</t>
  </si>
  <si>
    <t>-1249513630</t>
  </si>
  <si>
    <t>-1439674245</t>
  </si>
  <si>
    <t>608090380</t>
  </si>
  <si>
    <t>-1906935684</t>
  </si>
  <si>
    <t>2058522489</t>
  </si>
  <si>
    <t>-676640175</t>
  </si>
  <si>
    <t>-2076645518</t>
  </si>
  <si>
    <t>1913066748</t>
  </si>
  <si>
    <t>385057938</t>
  </si>
  <si>
    <t>-1498936058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</si>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</sst>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Filosofickfakult(2)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MR2019-9-32-1 - -atypické výrobky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Olomouc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15. 1. 2020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ROUND(SUM(AG55:AG62),2)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ROUND(SUM(AS55:AS62),2)</f>
        <v>0</v>
      </c>
      <c r="AT54" s="105">
        <f>ROUND(SUM(AV54:AW54),2)</f>
        <v>0</v>
      </c>
      <c r="AU54" s="106">
        <f>ROUND(SUM(AU55:AU62),5)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ROUND(SUM(AZ55:AZ62),2)</f>
        <v>0</v>
      </c>
      <c r="BA54" s="105">
        <f>ROUND(SUM(BA55:BA62),2)</f>
        <v>0</v>
      </c>
      <c r="BB54" s="105">
        <f>ROUND(SUM(BB55:BB62),2)</f>
        <v>0</v>
      </c>
      <c r="BC54" s="105">
        <f>ROUND(SUM(BC55:BC62),2)</f>
        <v>0</v>
      </c>
      <c r="BD54" s="107">
        <f>ROUND(SUM(BD55:BD62),2)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50.25" customHeight="1">
      <c r="A55" s="110" t="s">
        <v>74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'MR2019-9-31b - SO 01 - MR...'!J30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'MR2019-9-31b - SO 01 - MR...'!P85</f>
        <v>0</v>
      </c>
      <c r="AV55" s="119">
        <f>'MR2019-9-31b - SO 01 - MR...'!J33</f>
        <v>0</v>
      </c>
      <c r="AW55" s="119">
        <f>'MR2019-9-31b - SO 01 - MR...'!J34</f>
        <v>0</v>
      </c>
      <c r="AX55" s="119">
        <f>'MR2019-9-31b - SO 01 - MR...'!J35</f>
        <v>0</v>
      </c>
      <c r="AY55" s="119">
        <f>'MR2019-9-31b - SO 01 - MR...'!J36</f>
        <v>0</v>
      </c>
      <c r="AZ55" s="119">
        <f>'MR2019-9-31b - SO 01 - MR...'!F33</f>
        <v>0</v>
      </c>
      <c r="BA55" s="119">
        <f>'MR2019-9-31b - SO 01 - MR...'!F34</f>
        <v>0</v>
      </c>
      <c r="BB55" s="119">
        <f>'MR2019-9-31b - SO 01 - MR...'!F35</f>
        <v>0</v>
      </c>
      <c r="BC55" s="119">
        <f>'MR2019-9-31b - SO 01 - MR...'!F36</f>
        <v>0</v>
      </c>
      <c r="BD55" s="121">
        <f>'MR2019-9-31b - SO 01 - MR...'!F37</f>
        <v>0</v>
      </c>
      <c r="BE55" s="7"/>
      <c r="BT55" s="122" t="s">
        <v>78</v>
      </c>
      <c r="BV55" s="122" t="s">
        <v>72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7" customFormat="1" ht="50.25" customHeight="1">
      <c r="A56" s="110" t="s">
        <v>74</v>
      </c>
      <c r="B56" s="111"/>
      <c r="C56" s="112"/>
      <c r="D56" s="113" t="s">
        <v>81</v>
      </c>
      <c r="E56" s="113"/>
      <c r="F56" s="113"/>
      <c r="G56" s="113"/>
      <c r="H56" s="113"/>
      <c r="I56" s="114"/>
      <c r="J56" s="113" t="s">
        <v>82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'MR 2019-9-32b - So 0 - MR...'!J30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77</v>
      </c>
      <c r="AR56" s="117"/>
      <c r="AS56" s="118">
        <v>0</v>
      </c>
      <c r="AT56" s="119">
        <f>ROUND(SUM(AV56:AW56),2)</f>
        <v>0</v>
      </c>
      <c r="AU56" s="120">
        <f>'MR 2019-9-32b - So 0 - MR...'!P86</f>
        <v>0</v>
      </c>
      <c r="AV56" s="119">
        <f>'MR 2019-9-32b - So 0 - MR...'!J33</f>
        <v>0</v>
      </c>
      <c r="AW56" s="119">
        <f>'MR 2019-9-32b - So 0 - MR...'!J34</f>
        <v>0</v>
      </c>
      <c r="AX56" s="119">
        <f>'MR 2019-9-32b - So 0 - MR...'!J35</f>
        <v>0</v>
      </c>
      <c r="AY56" s="119">
        <f>'MR 2019-9-32b - So 0 - MR...'!J36</f>
        <v>0</v>
      </c>
      <c r="AZ56" s="119">
        <f>'MR 2019-9-32b - So 0 - MR...'!F33</f>
        <v>0</v>
      </c>
      <c r="BA56" s="119">
        <f>'MR 2019-9-32b - So 0 - MR...'!F34</f>
        <v>0</v>
      </c>
      <c r="BB56" s="119">
        <f>'MR 2019-9-32b - So 0 - MR...'!F35</f>
        <v>0</v>
      </c>
      <c r="BC56" s="119">
        <f>'MR 2019-9-32b - So 0 - MR...'!F36</f>
        <v>0</v>
      </c>
      <c r="BD56" s="121">
        <f>'MR 2019-9-32b - So 0 - MR...'!F37</f>
        <v>0</v>
      </c>
      <c r="BE56" s="7"/>
      <c r="BT56" s="122" t="s">
        <v>78</v>
      </c>
      <c r="BV56" s="122" t="s">
        <v>72</v>
      </c>
      <c r="BW56" s="122" t="s">
        <v>83</v>
      </c>
      <c r="BX56" s="122" t="s">
        <v>5</v>
      </c>
      <c r="CL56" s="122" t="s">
        <v>19</v>
      </c>
      <c r="CM56" s="122" t="s">
        <v>80</v>
      </c>
    </row>
    <row r="57" s="7" customFormat="1" ht="50.25" customHeight="1">
      <c r="A57" s="110" t="s">
        <v>74</v>
      </c>
      <c r="B57" s="111"/>
      <c r="C57" s="112"/>
      <c r="D57" s="113" t="s">
        <v>84</v>
      </c>
      <c r="E57" s="113"/>
      <c r="F57" s="113"/>
      <c r="G57" s="113"/>
      <c r="H57" s="113"/>
      <c r="I57" s="114"/>
      <c r="J57" s="113" t="s">
        <v>85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'MR 2019-9-33b - SO 0 - MR...'!J30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77</v>
      </c>
      <c r="AR57" s="117"/>
      <c r="AS57" s="118">
        <v>0</v>
      </c>
      <c r="AT57" s="119">
        <f>ROUND(SUM(AV57:AW57),2)</f>
        <v>0</v>
      </c>
      <c r="AU57" s="120">
        <f>'MR 2019-9-33b - SO 0 - MR...'!P86</f>
        <v>0</v>
      </c>
      <c r="AV57" s="119">
        <f>'MR 2019-9-33b - SO 0 - MR...'!J33</f>
        <v>0</v>
      </c>
      <c r="AW57" s="119">
        <f>'MR 2019-9-33b - SO 0 - MR...'!J34</f>
        <v>0</v>
      </c>
      <c r="AX57" s="119">
        <f>'MR 2019-9-33b - SO 0 - MR...'!J35</f>
        <v>0</v>
      </c>
      <c r="AY57" s="119">
        <f>'MR 2019-9-33b - SO 0 - MR...'!J36</f>
        <v>0</v>
      </c>
      <c r="AZ57" s="119">
        <f>'MR 2019-9-33b - SO 0 - MR...'!F33</f>
        <v>0</v>
      </c>
      <c r="BA57" s="119">
        <f>'MR 2019-9-33b - SO 0 - MR...'!F34</f>
        <v>0</v>
      </c>
      <c r="BB57" s="119">
        <f>'MR 2019-9-33b - SO 0 - MR...'!F35</f>
        <v>0</v>
      </c>
      <c r="BC57" s="119">
        <f>'MR 2019-9-33b - SO 0 - MR...'!F36</f>
        <v>0</v>
      </c>
      <c r="BD57" s="121">
        <f>'MR 2019-9-33b - SO 0 - MR...'!F37</f>
        <v>0</v>
      </c>
      <c r="BE57" s="7"/>
      <c r="BT57" s="122" t="s">
        <v>78</v>
      </c>
      <c r="BV57" s="122" t="s">
        <v>72</v>
      </c>
      <c r="BW57" s="122" t="s">
        <v>86</v>
      </c>
      <c r="BX57" s="122" t="s">
        <v>5</v>
      </c>
      <c r="CL57" s="122" t="s">
        <v>19</v>
      </c>
      <c r="CM57" s="122" t="s">
        <v>80</v>
      </c>
    </row>
    <row r="58" s="7" customFormat="1" ht="50.25" customHeight="1">
      <c r="A58" s="110" t="s">
        <v>74</v>
      </c>
      <c r="B58" s="111"/>
      <c r="C58" s="112"/>
      <c r="D58" s="113" t="s">
        <v>87</v>
      </c>
      <c r="E58" s="113"/>
      <c r="F58" s="113"/>
      <c r="G58" s="113"/>
      <c r="H58" s="113"/>
      <c r="I58" s="114"/>
      <c r="J58" s="113" t="s">
        <v>88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'MR 2019-9-34b - So 0 - MR...'!J30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77</v>
      </c>
      <c r="AR58" s="117"/>
      <c r="AS58" s="118">
        <v>0</v>
      </c>
      <c r="AT58" s="119">
        <f>ROUND(SUM(AV58:AW58),2)</f>
        <v>0</v>
      </c>
      <c r="AU58" s="120">
        <f>'MR 2019-9-34b - So 0 - MR...'!P86</f>
        <v>0</v>
      </c>
      <c r="AV58" s="119">
        <f>'MR 2019-9-34b - So 0 - MR...'!J33</f>
        <v>0</v>
      </c>
      <c r="AW58" s="119">
        <f>'MR 2019-9-34b - So 0 - MR...'!J34</f>
        <v>0</v>
      </c>
      <c r="AX58" s="119">
        <f>'MR 2019-9-34b - So 0 - MR...'!J35</f>
        <v>0</v>
      </c>
      <c r="AY58" s="119">
        <f>'MR 2019-9-34b - So 0 - MR...'!J36</f>
        <v>0</v>
      </c>
      <c r="AZ58" s="119">
        <f>'MR 2019-9-34b - So 0 - MR...'!F33</f>
        <v>0</v>
      </c>
      <c r="BA58" s="119">
        <f>'MR 2019-9-34b - So 0 - MR...'!F34</f>
        <v>0</v>
      </c>
      <c r="BB58" s="119">
        <f>'MR 2019-9-34b - So 0 - MR...'!F35</f>
        <v>0</v>
      </c>
      <c r="BC58" s="119">
        <f>'MR 2019-9-34b - So 0 - MR...'!F36</f>
        <v>0</v>
      </c>
      <c r="BD58" s="121">
        <f>'MR 2019-9-34b - So 0 - MR...'!F37</f>
        <v>0</v>
      </c>
      <c r="BE58" s="7"/>
      <c r="BT58" s="122" t="s">
        <v>78</v>
      </c>
      <c r="BV58" s="122" t="s">
        <v>72</v>
      </c>
      <c r="BW58" s="122" t="s">
        <v>89</v>
      </c>
      <c r="BX58" s="122" t="s">
        <v>5</v>
      </c>
      <c r="CL58" s="122" t="s">
        <v>19</v>
      </c>
      <c r="CM58" s="122" t="s">
        <v>80</v>
      </c>
    </row>
    <row r="59" s="7" customFormat="1" ht="50.25" customHeight="1">
      <c r="A59" s="110" t="s">
        <v>74</v>
      </c>
      <c r="B59" s="111"/>
      <c r="C59" s="112"/>
      <c r="D59" s="113" t="s">
        <v>90</v>
      </c>
      <c r="E59" s="113"/>
      <c r="F59" s="113"/>
      <c r="G59" s="113"/>
      <c r="H59" s="113"/>
      <c r="I59" s="114"/>
      <c r="J59" s="113" t="s">
        <v>91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'MR 2019-9-35b - SO 0 - MR...'!J30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77</v>
      </c>
      <c r="AR59" s="117"/>
      <c r="AS59" s="118">
        <v>0</v>
      </c>
      <c r="AT59" s="119">
        <f>ROUND(SUM(AV59:AW59),2)</f>
        <v>0</v>
      </c>
      <c r="AU59" s="120">
        <f>'MR 2019-9-35b - SO 0 - MR...'!P87</f>
        <v>0</v>
      </c>
      <c r="AV59" s="119">
        <f>'MR 2019-9-35b - SO 0 - MR...'!J33</f>
        <v>0</v>
      </c>
      <c r="AW59" s="119">
        <f>'MR 2019-9-35b - SO 0 - MR...'!J34</f>
        <v>0</v>
      </c>
      <c r="AX59" s="119">
        <f>'MR 2019-9-35b - SO 0 - MR...'!J35</f>
        <v>0</v>
      </c>
      <c r="AY59" s="119">
        <f>'MR 2019-9-35b - SO 0 - MR...'!J36</f>
        <v>0</v>
      </c>
      <c r="AZ59" s="119">
        <f>'MR 2019-9-35b - SO 0 - MR...'!F33</f>
        <v>0</v>
      </c>
      <c r="BA59" s="119">
        <f>'MR 2019-9-35b - SO 0 - MR...'!F34</f>
        <v>0</v>
      </c>
      <c r="BB59" s="119">
        <f>'MR 2019-9-35b - SO 0 - MR...'!F35</f>
        <v>0</v>
      </c>
      <c r="BC59" s="119">
        <f>'MR 2019-9-35b - SO 0 - MR...'!F36</f>
        <v>0</v>
      </c>
      <c r="BD59" s="121">
        <f>'MR 2019-9-35b - SO 0 - MR...'!F37</f>
        <v>0</v>
      </c>
      <c r="BE59" s="7"/>
      <c r="BT59" s="122" t="s">
        <v>78</v>
      </c>
      <c r="BV59" s="122" t="s">
        <v>72</v>
      </c>
      <c r="BW59" s="122" t="s">
        <v>92</v>
      </c>
      <c r="BX59" s="122" t="s">
        <v>5</v>
      </c>
      <c r="CL59" s="122" t="s">
        <v>19</v>
      </c>
      <c r="CM59" s="122" t="s">
        <v>80</v>
      </c>
    </row>
    <row r="60" s="7" customFormat="1" ht="50.25" customHeight="1">
      <c r="A60" s="110" t="s">
        <v>74</v>
      </c>
      <c r="B60" s="111"/>
      <c r="C60" s="112"/>
      <c r="D60" s="113" t="s">
        <v>93</v>
      </c>
      <c r="E60" s="113"/>
      <c r="F60" s="113"/>
      <c r="G60" s="113"/>
      <c r="H60" s="113"/>
      <c r="I60" s="114"/>
      <c r="J60" s="113" t="s">
        <v>94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'MR 2019-9-36b - SO 0 - MR...'!J30</f>
        <v>0</v>
      </c>
      <c r="AH60" s="114"/>
      <c r="AI60" s="114"/>
      <c r="AJ60" s="114"/>
      <c r="AK60" s="114"/>
      <c r="AL60" s="114"/>
      <c r="AM60" s="114"/>
      <c r="AN60" s="115">
        <f>SUM(AG60,AT60)</f>
        <v>0</v>
      </c>
      <c r="AO60" s="114"/>
      <c r="AP60" s="114"/>
      <c r="AQ60" s="116" t="s">
        <v>77</v>
      </c>
      <c r="AR60" s="117"/>
      <c r="AS60" s="118">
        <v>0</v>
      </c>
      <c r="AT60" s="119">
        <f>ROUND(SUM(AV60:AW60),2)</f>
        <v>0</v>
      </c>
      <c r="AU60" s="120">
        <f>'MR 2019-9-36b - SO 0 - MR...'!P86</f>
        <v>0</v>
      </c>
      <c r="AV60" s="119">
        <f>'MR 2019-9-36b - SO 0 - MR...'!J33</f>
        <v>0</v>
      </c>
      <c r="AW60" s="119">
        <f>'MR 2019-9-36b - SO 0 - MR...'!J34</f>
        <v>0</v>
      </c>
      <c r="AX60" s="119">
        <f>'MR 2019-9-36b - SO 0 - MR...'!J35</f>
        <v>0</v>
      </c>
      <c r="AY60" s="119">
        <f>'MR 2019-9-36b - SO 0 - MR...'!J36</f>
        <v>0</v>
      </c>
      <c r="AZ60" s="119">
        <f>'MR 2019-9-36b - SO 0 - MR...'!F33</f>
        <v>0</v>
      </c>
      <c r="BA60" s="119">
        <f>'MR 2019-9-36b - SO 0 - MR...'!F34</f>
        <v>0</v>
      </c>
      <c r="BB60" s="119">
        <f>'MR 2019-9-36b - SO 0 - MR...'!F35</f>
        <v>0</v>
      </c>
      <c r="BC60" s="119">
        <f>'MR 2019-9-36b - SO 0 - MR...'!F36</f>
        <v>0</v>
      </c>
      <c r="BD60" s="121">
        <f>'MR 2019-9-36b - SO 0 - MR...'!F37</f>
        <v>0</v>
      </c>
      <c r="BE60" s="7"/>
      <c r="BT60" s="122" t="s">
        <v>78</v>
      </c>
      <c r="BV60" s="122" t="s">
        <v>72</v>
      </c>
      <c r="BW60" s="122" t="s">
        <v>95</v>
      </c>
      <c r="BX60" s="122" t="s">
        <v>5</v>
      </c>
      <c r="CL60" s="122" t="s">
        <v>19</v>
      </c>
      <c r="CM60" s="122" t="s">
        <v>80</v>
      </c>
    </row>
    <row r="61" s="7" customFormat="1" ht="50.25" customHeight="1">
      <c r="A61" s="110" t="s">
        <v>74</v>
      </c>
      <c r="B61" s="111"/>
      <c r="C61" s="112"/>
      <c r="D61" s="113" t="s">
        <v>96</v>
      </c>
      <c r="E61" s="113"/>
      <c r="F61" s="113"/>
      <c r="G61" s="113"/>
      <c r="H61" s="113"/>
      <c r="I61" s="114"/>
      <c r="J61" s="113" t="s">
        <v>97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5">
        <f>'MR 2019-9-37b - SO 0 - MR...'!J30</f>
        <v>0</v>
      </c>
      <c r="AH61" s="114"/>
      <c r="AI61" s="114"/>
      <c r="AJ61" s="114"/>
      <c r="AK61" s="114"/>
      <c r="AL61" s="114"/>
      <c r="AM61" s="114"/>
      <c r="AN61" s="115">
        <f>SUM(AG61,AT61)</f>
        <v>0</v>
      </c>
      <c r="AO61" s="114"/>
      <c r="AP61" s="114"/>
      <c r="AQ61" s="116" t="s">
        <v>77</v>
      </c>
      <c r="AR61" s="117"/>
      <c r="AS61" s="118">
        <v>0</v>
      </c>
      <c r="AT61" s="119">
        <f>ROUND(SUM(AV61:AW61),2)</f>
        <v>0</v>
      </c>
      <c r="AU61" s="120">
        <f>'MR 2019-9-37b - SO 0 - MR...'!P86</f>
        <v>0</v>
      </c>
      <c r="AV61" s="119">
        <f>'MR 2019-9-37b - SO 0 - MR...'!J33</f>
        <v>0</v>
      </c>
      <c r="AW61" s="119">
        <f>'MR 2019-9-37b - SO 0 - MR...'!J34</f>
        <v>0</v>
      </c>
      <c r="AX61" s="119">
        <f>'MR 2019-9-37b - SO 0 - MR...'!J35</f>
        <v>0</v>
      </c>
      <c r="AY61" s="119">
        <f>'MR 2019-9-37b - SO 0 - MR...'!J36</f>
        <v>0</v>
      </c>
      <c r="AZ61" s="119">
        <f>'MR 2019-9-37b - SO 0 - MR...'!F33</f>
        <v>0</v>
      </c>
      <c r="BA61" s="119">
        <f>'MR 2019-9-37b - SO 0 - MR...'!F34</f>
        <v>0</v>
      </c>
      <c r="BB61" s="119">
        <f>'MR 2019-9-37b - SO 0 - MR...'!F35</f>
        <v>0</v>
      </c>
      <c r="BC61" s="119">
        <f>'MR 2019-9-37b - SO 0 - MR...'!F36</f>
        <v>0</v>
      </c>
      <c r="BD61" s="121">
        <f>'MR 2019-9-37b - SO 0 - MR...'!F37</f>
        <v>0</v>
      </c>
      <c r="BE61" s="7"/>
      <c r="BT61" s="122" t="s">
        <v>78</v>
      </c>
      <c r="BV61" s="122" t="s">
        <v>72</v>
      </c>
      <c r="BW61" s="122" t="s">
        <v>98</v>
      </c>
      <c r="BX61" s="122" t="s">
        <v>5</v>
      </c>
      <c r="CL61" s="122" t="s">
        <v>19</v>
      </c>
      <c r="CM61" s="122" t="s">
        <v>80</v>
      </c>
    </row>
    <row r="62" s="7" customFormat="1" ht="50.25" customHeight="1">
      <c r="A62" s="110" t="s">
        <v>74</v>
      </c>
      <c r="B62" s="111"/>
      <c r="C62" s="112"/>
      <c r="D62" s="113" t="s">
        <v>99</v>
      </c>
      <c r="E62" s="113"/>
      <c r="F62" s="113"/>
      <c r="G62" s="113"/>
      <c r="H62" s="113"/>
      <c r="I62" s="114"/>
      <c r="J62" s="113" t="s">
        <v>100</v>
      </c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5">
        <f>'MR 2019-9-38b - SO 0 - MR...'!J30</f>
        <v>0</v>
      </c>
      <c r="AH62" s="114"/>
      <c r="AI62" s="114"/>
      <c r="AJ62" s="114"/>
      <c r="AK62" s="114"/>
      <c r="AL62" s="114"/>
      <c r="AM62" s="114"/>
      <c r="AN62" s="115">
        <f>SUM(AG62,AT62)</f>
        <v>0</v>
      </c>
      <c r="AO62" s="114"/>
      <c r="AP62" s="114"/>
      <c r="AQ62" s="116" t="s">
        <v>77</v>
      </c>
      <c r="AR62" s="117"/>
      <c r="AS62" s="123">
        <v>0</v>
      </c>
      <c r="AT62" s="124">
        <f>ROUND(SUM(AV62:AW62),2)</f>
        <v>0</v>
      </c>
      <c r="AU62" s="125">
        <f>'MR 2019-9-38b - SO 0 - MR...'!P86</f>
        <v>0</v>
      </c>
      <c r="AV62" s="124">
        <f>'MR 2019-9-38b - SO 0 - MR...'!J33</f>
        <v>0</v>
      </c>
      <c r="AW62" s="124">
        <f>'MR 2019-9-38b - SO 0 - MR...'!J34</f>
        <v>0</v>
      </c>
      <c r="AX62" s="124">
        <f>'MR 2019-9-38b - SO 0 - MR...'!J35</f>
        <v>0</v>
      </c>
      <c r="AY62" s="124">
        <f>'MR 2019-9-38b - SO 0 - MR...'!J36</f>
        <v>0</v>
      </c>
      <c r="AZ62" s="124">
        <f>'MR 2019-9-38b - SO 0 - MR...'!F33</f>
        <v>0</v>
      </c>
      <c r="BA62" s="124">
        <f>'MR 2019-9-38b - SO 0 - MR...'!F34</f>
        <v>0</v>
      </c>
      <c r="BB62" s="124">
        <f>'MR 2019-9-38b - SO 0 - MR...'!F35</f>
        <v>0</v>
      </c>
      <c r="BC62" s="124">
        <f>'MR 2019-9-38b - SO 0 - MR...'!F36</f>
        <v>0</v>
      </c>
      <c r="BD62" s="126">
        <f>'MR 2019-9-38b - SO 0 - MR...'!F37</f>
        <v>0</v>
      </c>
      <c r="BE62" s="7"/>
      <c r="BT62" s="122" t="s">
        <v>78</v>
      </c>
      <c r="BV62" s="122" t="s">
        <v>72</v>
      </c>
      <c r="BW62" s="122" t="s">
        <v>101</v>
      </c>
      <c r="BX62" s="122" t="s">
        <v>5</v>
      </c>
      <c r="CL62" s="122" t="s">
        <v>19</v>
      </c>
      <c r="CM62" s="122" t="s">
        <v>80</v>
      </c>
    </row>
    <row r="63" s="2" customFormat="1" ht="30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43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43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</sheetData>
  <sheetProtection sheet="1" formatColumns="0" formatRows="0" objects="1" scenarios="1" spinCount="100000" saltValue="ZK7qYc32MGNMlHJdA4gkt/Gv3+ZbKC8pZkqUf/qxvRrCYzF/uyL3hWCSDNgHHnXt5KT8CtfH8d/AoKepvDKHhg==" hashValue="pu+w/8pFiEzOJ0fUIuO4mayEa8HEDWkPHQxAHubD++Mw+FzEoSK9y2KPL0GuQTV4V0HeU1kr7l41Zd9R8a9ZKQ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MR2019-9-31b - SO 01 - MR...'!C2" display="/"/>
    <hyperlink ref="A56" location="'MR 2019-9-32b - So 0 - MR...'!C2" display="/"/>
    <hyperlink ref="A57" location="'MR 2019-9-33b - SO 0 - MR...'!C2" display="/"/>
    <hyperlink ref="A58" location="'MR 2019-9-34b - So 0 - MR...'!C2" display="/"/>
    <hyperlink ref="A59" location="'MR 2019-9-35b - SO 0 - MR...'!C2" display="/"/>
    <hyperlink ref="A60" location="'MR 2019-9-36b - SO 0 - MR...'!C2" display="/"/>
    <hyperlink ref="A61" location="'MR 2019-9-37b - SO 0 - MR...'!C2" display="/"/>
    <hyperlink ref="A62" location="'MR 2019-9-38b - SO 0 - M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4" customFormat="1" ht="45" customHeight="1">
      <c r="B3" s="257"/>
      <c r="C3" s="258" t="s">
        <v>484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485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486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487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488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489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490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491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492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493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494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77</v>
      </c>
      <c r="F18" s="264" t="s">
        <v>495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496</v>
      </c>
      <c r="F19" s="264" t="s">
        <v>497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498</v>
      </c>
      <c r="F20" s="264" t="s">
        <v>499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500</v>
      </c>
      <c r="F21" s="264" t="s">
        <v>501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502</v>
      </c>
      <c r="F22" s="264" t="s">
        <v>503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504</v>
      </c>
      <c r="F23" s="264" t="s">
        <v>505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506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507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508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509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510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511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512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513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514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116</v>
      </c>
      <c r="F36" s="264"/>
      <c r="G36" s="264" t="s">
        <v>515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516</v>
      </c>
      <c r="F37" s="264"/>
      <c r="G37" s="264" t="s">
        <v>517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51</v>
      </c>
      <c r="F38" s="264"/>
      <c r="G38" s="264" t="s">
        <v>518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52</v>
      </c>
      <c r="F39" s="264"/>
      <c r="G39" s="264" t="s">
        <v>519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117</v>
      </c>
      <c r="F40" s="264"/>
      <c r="G40" s="264" t="s">
        <v>520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118</v>
      </c>
      <c r="F41" s="264"/>
      <c r="G41" s="264" t="s">
        <v>521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522</v>
      </c>
      <c r="F42" s="264"/>
      <c r="G42" s="264" t="s">
        <v>523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524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525</v>
      </c>
      <c r="F44" s="264"/>
      <c r="G44" s="264" t="s">
        <v>526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120</v>
      </c>
      <c r="F45" s="264"/>
      <c r="G45" s="264" t="s">
        <v>527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528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529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530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531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532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533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534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535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536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537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538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539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540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541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542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543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544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545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546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547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548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549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550</v>
      </c>
      <c r="D76" s="282"/>
      <c r="E76" s="282"/>
      <c r="F76" s="282" t="s">
        <v>551</v>
      </c>
      <c r="G76" s="283"/>
      <c r="H76" s="282" t="s">
        <v>52</v>
      </c>
      <c r="I76" s="282" t="s">
        <v>55</v>
      </c>
      <c r="J76" s="282" t="s">
        <v>552</v>
      </c>
      <c r="K76" s="281"/>
    </row>
    <row r="77" s="1" customFormat="1" ht="17.25" customHeight="1">
      <c r="B77" s="279"/>
      <c r="C77" s="284" t="s">
        <v>553</v>
      </c>
      <c r="D77" s="284"/>
      <c r="E77" s="284"/>
      <c r="F77" s="285" t="s">
        <v>554</v>
      </c>
      <c r="G77" s="286"/>
      <c r="H77" s="284"/>
      <c r="I77" s="284"/>
      <c r="J77" s="284" t="s">
        <v>555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51</v>
      </c>
      <c r="D79" s="287"/>
      <c r="E79" s="287"/>
      <c r="F79" s="289" t="s">
        <v>556</v>
      </c>
      <c r="G79" s="288"/>
      <c r="H79" s="267" t="s">
        <v>557</v>
      </c>
      <c r="I79" s="267" t="s">
        <v>558</v>
      </c>
      <c r="J79" s="267">
        <v>20</v>
      </c>
      <c r="K79" s="281"/>
    </row>
    <row r="80" s="1" customFormat="1" ht="15" customHeight="1">
      <c r="B80" s="279"/>
      <c r="C80" s="267" t="s">
        <v>559</v>
      </c>
      <c r="D80" s="267"/>
      <c r="E80" s="267"/>
      <c r="F80" s="289" t="s">
        <v>556</v>
      </c>
      <c r="G80" s="288"/>
      <c r="H80" s="267" t="s">
        <v>560</v>
      </c>
      <c r="I80" s="267" t="s">
        <v>558</v>
      </c>
      <c r="J80" s="267">
        <v>120</v>
      </c>
      <c r="K80" s="281"/>
    </row>
    <row r="81" s="1" customFormat="1" ht="15" customHeight="1">
      <c r="B81" s="290"/>
      <c r="C81" s="267" t="s">
        <v>561</v>
      </c>
      <c r="D81" s="267"/>
      <c r="E81" s="267"/>
      <c r="F81" s="289" t="s">
        <v>562</v>
      </c>
      <c r="G81" s="288"/>
      <c r="H81" s="267" t="s">
        <v>563</v>
      </c>
      <c r="I81" s="267" t="s">
        <v>558</v>
      </c>
      <c r="J81" s="267">
        <v>50</v>
      </c>
      <c r="K81" s="281"/>
    </row>
    <row r="82" s="1" customFormat="1" ht="15" customHeight="1">
      <c r="B82" s="290"/>
      <c r="C82" s="267" t="s">
        <v>564</v>
      </c>
      <c r="D82" s="267"/>
      <c r="E82" s="267"/>
      <c r="F82" s="289" t="s">
        <v>556</v>
      </c>
      <c r="G82" s="288"/>
      <c r="H82" s="267" t="s">
        <v>565</v>
      </c>
      <c r="I82" s="267" t="s">
        <v>566</v>
      </c>
      <c r="J82" s="267"/>
      <c r="K82" s="281"/>
    </row>
    <row r="83" s="1" customFormat="1" ht="15" customHeight="1">
      <c r="B83" s="290"/>
      <c r="C83" s="291" t="s">
        <v>567</v>
      </c>
      <c r="D83" s="291"/>
      <c r="E83" s="291"/>
      <c r="F83" s="292" t="s">
        <v>562</v>
      </c>
      <c r="G83" s="291"/>
      <c r="H83" s="291" t="s">
        <v>568</v>
      </c>
      <c r="I83" s="291" t="s">
        <v>558</v>
      </c>
      <c r="J83" s="291">
        <v>15</v>
      </c>
      <c r="K83" s="281"/>
    </row>
    <row r="84" s="1" customFormat="1" ht="15" customHeight="1">
      <c r="B84" s="290"/>
      <c r="C84" s="291" t="s">
        <v>569</v>
      </c>
      <c r="D84" s="291"/>
      <c r="E84" s="291"/>
      <c r="F84" s="292" t="s">
        <v>562</v>
      </c>
      <c r="G84" s="291"/>
      <c r="H84" s="291" t="s">
        <v>570</v>
      </c>
      <c r="I84" s="291" t="s">
        <v>558</v>
      </c>
      <c r="J84" s="291">
        <v>15</v>
      </c>
      <c r="K84" s="281"/>
    </row>
    <row r="85" s="1" customFormat="1" ht="15" customHeight="1">
      <c r="B85" s="290"/>
      <c r="C85" s="291" t="s">
        <v>571</v>
      </c>
      <c r="D85" s="291"/>
      <c r="E85" s="291"/>
      <c r="F85" s="292" t="s">
        <v>562</v>
      </c>
      <c r="G85" s="291"/>
      <c r="H85" s="291" t="s">
        <v>572</v>
      </c>
      <c r="I85" s="291" t="s">
        <v>558</v>
      </c>
      <c r="J85" s="291">
        <v>20</v>
      </c>
      <c r="K85" s="281"/>
    </row>
    <row r="86" s="1" customFormat="1" ht="15" customHeight="1">
      <c r="B86" s="290"/>
      <c r="C86" s="291" t="s">
        <v>573</v>
      </c>
      <c r="D86" s="291"/>
      <c r="E86" s="291"/>
      <c r="F86" s="292" t="s">
        <v>562</v>
      </c>
      <c r="G86" s="291"/>
      <c r="H86" s="291" t="s">
        <v>574</v>
      </c>
      <c r="I86" s="291" t="s">
        <v>558</v>
      </c>
      <c r="J86" s="291">
        <v>20</v>
      </c>
      <c r="K86" s="281"/>
    </row>
    <row r="87" s="1" customFormat="1" ht="15" customHeight="1">
      <c r="B87" s="290"/>
      <c r="C87" s="267" t="s">
        <v>575</v>
      </c>
      <c r="D87" s="267"/>
      <c r="E87" s="267"/>
      <c r="F87" s="289" t="s">
        <v>562</v>
      </c>
      <c r="G87" s="288"/>
      <c r="H87" s="267" t="s">
        <v>576</v>
      </c>
      <c r="I87" s="267" t="s">
        <v>558</v>
      </c>
      <c r="J87" s="267">
        <v>50</v>
      </c>
      <c r="K87" s="281"/>
    </row>
    <row r="88" s="1" customFormat="1" ht="15" customHeight="1">
      <c r="B88" s="290"/>
      <c r="C88" s="267" t="s">
        <v>577</v>
      </c>
      <c r="D88" s="267"/>
      <c r="E88" s="267"/>
      <c r="F88" s="289" t="s">
        <v>562</v>
      </c>
      <c r="G88" s="288"/>
      <c r="H88" s="267" t="s">
        <v>578</v>
      </c>
      <c r="I88" s="267" t="s">
        <v>558</v>
      </c>
      <c r="J88" s="267">
        <v>20</v>
      </c>
      <c r="K88" s="281"/>
    </row>
    <row r="89" s="1" customFormat="1" ht="15" customHeight="1">
      <c r="B89" s="290"/>
      <c r="C89" s="267" t="s">
        <v>579</v>
      </c>
      <c r="D89" s="267"/>
      <c r="E89" s="267"/>
      <c r="F89" s="289" t="s">
        <v>562</v>
      </c>
      <c r="G89" s="288"/>
      <c r="H89" s="267" t="s">
        <v>580</v>
      </c>
      <c r="I89" s="267" t="s">
        <v>558</v>
      </c>
      <c r="J89" s="267">
        <v>20</v>
      </c>
      <c r="K89" s="281"/>
    </row>
    <row r="90" s="1" customFormat="1" ht="15" customHeight="1">
      <c r="B90" s="290"/>
      <c r="C90" s="267" t="s">
        <v>581</v>
      </c>
      <c r="D90" s="267"/>
      <c r="E90" s="267"/>
      <c r="F90" s="289" t="s">
        <v>562</v>
      </c>
      <c r="G90" s="288"/>
      <c r="H90" s="267" t="s">
        <v>582</v>
      </c>
      <c r="I90" s="267" t="s">
        <v>558</v>
      </c>
      <c r="J90" s="267">
        <v>50</v>
      </c>
      <c r="K90" s="281"/>
    </row>
    <row r="91" s="1" customFormat="1" ht="15" customHeight="1">
      <c r="B91" s="290"/>
      <c r="C91" s="267" t="s">
        <v>583</v>
      </c>
      <c r="D91" s="267"/>
      <c r="E91" s="267"/>
      <c r="F91" s="289" t="s">
        <v>562</v>
      </c>
      <c r="G91" s="288"/>
      <c r="H91" s="267" t="s">
        <v>583</v>
      </c>
      <c r="I91" s="267" t="s">
        <v>558</v>
      </c>
      <c r="J91" s="267">
        <v>50</v>
      </c>
      <c r="K91" s="281"/>
    </row>
    <row r="92" s="1" customFormat="1" ht="15" customHeight="1">
      <c r="B92" s="290"/>
      <c r="C92" s="267" t="s">
        <v>584</v>
      </c>
      <c r="D92" s="267"/>
      <c r="E92" s="267"/>
      <c r="F92" s="289" t="s">
        <v>562</v>
      </c>
      <c r="G92" s="288"/>
      <c r="H92" s="267" t="s">
        <v>585</v>
      </c>
      <c r="I92" s="267" t="s">
        <v>558</v>
      </c>
      <c r="J92" s="267">
        <v>255</v>
      </c>
      <c r="K92" s="281"/>
    </row>
    <row r="93" s="1" customFormat="1" ht="15" customHeight="1">
      <c r="B93" s="290"/>
      <c r="C93" s="267" t="s">
        <v>586</v>
      </c>
      <c r="D93" s="267"/>
      <c r="E93" s="267"/>
      <c r="F93" s="289" t="s">
        <v>556</v>
      </c>
      <c r="G93" s="288"/>
      <c r="H93" s="267" t="s">
        <v>587</v>
      </c>
      <c r="I93" s="267" t="s">
        <v>588</v>
      </c>
      <c r="J93" s="267"/>
      <c r="K93" s="281"/>
    </row>
    <row r="94" s="1" customFormat="1" ht="15" customHeight="1">
      <c r="B94" s="290"/>
      <c r="C94" s="267" t="s">
        <v>589</v>
      </c>
      <c r="D94" s="267"/>
      <c r="E94" s="267"/>
      <c r="F94" s="289" t="s">
        <v>556</v>
      </c>
      <c r="G94" s="288"/>
      <c r="H94" s="267" t="s">
        <v>590</v>
      </c>
      <c r="I94" s="267" t="s">
        <v>591</v>
      </c>
      <c r="J94" s="267"/>
      <c r="K94" s="281"/>
    </row>
    <row r="95" s="1" customFormat="1" ht="15" customHeight="1">
      <c r="B95" s="290"/>
      <c r="C95" s="267" t="s">
        <v>592</v>
      </c>
      <c r="D95" s="267"/>
      <c r="E95" s="267"/>
      <c r="F95" s="289" t="s">
        <v>556</v>
      </c>
      <c r="G95" s="288"/>
      <c r="H95" s="267" t="s">
        <v>592</v>
      </c>
      <c r="I95" s="267" t="s">
        <v>591</v>
      </c>
      <c r="J95" s="267"/>
      <c r="K95" s="281"/>
    </row>
    <row r="96" s="1" customFormat="1" ht="15" customHeight="1">
      <c r="B96" s="290"/>
      <c r="C96" s="267" t="s">
        <v>36</v>
      </c>
      <c r="D96" s="267"/>
      <c r="E96" s="267"/>
      <c r="F96" s="289" t="s">
        <v>556</v>
      </c>
      <c r="G96" s="288"/>
      <c r="H96" s="267" t="s">
        <v>593</v>
      </c>
      <c r="I96" s="267" t="s">
        <v>591</v>
      </c>
      <c r="J96" s="267"/>
      <c r="K96" s="281"/>
    </row>
    <row r="97" s="1" customFormat="1" ht="15" customHeight="1">
      <c r="B97" s="290"/>
      <c r="C97" s="267" t="s">
        <v>46</v>
      </c>
      <c r="D97" s="267"/>
      <c r="E97" s="267"/>
      <c r="F97" s="289" t="s">
        <v>556</v>
      </c>
      <c r="G97" s="288"/>
      <c r="H97" s="267" t="s">
        <v>594</v>
      </c>
      <c r="I97" s="267" t="s">
        <v>591</v>
      </c>
      <c r="J97" s="267"/>
      <c r="K97" s="281"/>
    </row>
    <row r="98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595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550</v>
      </c>
      <c r="D103" s="282"/>
      <c r="E103" s="282"/>
      <c r="F103" s="282" t="s">
        <v>551</v>
      </c>
      <c r="G103" s="283"/>
      <c r="H103" s="282" t="s">
        <v>52</v>
      </c>
      <c r="I103" s="282" t="s">
        <v>55</v>
      </c>
      <c r="J103" s="282" t="s">
        <v>552</v>
      </c>
      <c r="K103" s="281"/>
    </row>
    <row r="104" s="1" customFormat="1" ht="17.25" customHeight="1">
      <c r="B104" s="279"/>
      <c r="C104" s="284" t="s">
        <v>553</v>
      </c>
      <c r="D104" s="284"/>
      <c r="E104" s="284"/>
      <c r="F104" s="285" t="s">
        <v>554</v>
      </c>
      <c r="G104" s="286"/>
      <c r="H104" s="284"/>
      <c r="I104" s="284"/>
      <c r="J104" s="284" t="s">
        <v>555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298"/>
      <c r="H105" s="282"/>
      <c r="I105" s="282"/>
      <c r="J105" s="282"/>
      <c r="K105" s="281"/>
    </row>
    <row r="106" s="1" customFormat="1" ht="15" customHeight="1">
      <c r="B106" s="279"/>
      <c r="C106" s="267" t="s">
        <v>51</v>
      </c>
      <c r="D106" s="287"/>
      <c r="E106" s="287"/>
      <c r="F106" s="289" t="s">
        <v>556</v>
      </c>
      <c r="G106" s="298"/>
      <c r="H106" s="267" t="s">
        <v>596</v>
      </c>
      <c r="I106" s="267" t="s">
        <v>558</v>
      </c>
      <c r="J106" s="267">
        <v>20</v>
      </c>
      <c r="K106" s="281"/>
    </row>
    <row r="107" s="1" customFormat="1" ht="15" customHeight="1">
      <c r="B107" s="279"/>
      <c r="C107" s="267" t="s">
        <v>559</v>
      </c>
      <c r="D107" s="267"/>
      <c r="E107" s="267"/>
      <c r="F107" s="289" t="s">
        <v>556</v>
      </c>
      <c r="G107" s="267"/>
      <c r="H107" s="267" t="s">
        <v>596</v>
      </c>
      <c r="I107" s="267" t="s">
        <v>558</v>
      </c>
      <c r="J107" s="267">
        <v>120</v>
      </c>
      <c r="K107" s="281"/>
    </row>
    <row r="108" s="1" customFormat="1" ht="15" customHeight="1">
      <c r="B108" s="290"/>
      <c r="C108" s="267" t="s">
        <v>561</v>
      </c>
      <c r="D108" s="267"/>
      <c r="E108" s="267"/>
      <c r="F108" s="289" t="s">
        <v>562</v>
      </c>
      <c r="G108" s="267"/>
      <c r="H108" s="267" t="s">
        <v>596</v>
      </c>
      <c r="I108" s="267" t="s">
        <v>558</v>
      </c>
      <c r="J108" s="267">
        <v>50</v>
      </c>
      <c r="K108" s="281"/>
    </row>
    <row r="109" s="1" customFormat="1" ht="15" customHeight="1">
      <c r="B109" s="290"/>
      <c r="C109" s="267" t="s">
        <v>564</v>
      </c>
      <c r="D109" s="267"/>
      <c r="E109" s="267"/>
      <c r="F109" s="289" t="s">
        <v>556</v>
      </c>
      <c r="G109" s="267"/>
      <c r="H109" s="267" t="s">
        <v>596</v>
      </c>
      <c r="I109" s="267" t="s">
        <v>566</v>
      </c>
      <c r="J109" s="267"/>
      <c r="K109" s="281"/>
    </row>
    <row r="110" s="1" customFormat="1" ht="15" customHeight="1">
      <c r="B110" s="290"/>
      <c r="C110" s="267" t="s">
        <v>575</v>
      </c>
      <c r="D110" s="267"/>
      <c r="E110" s="267"/>
      <c r="F110" s="289" t="s">
        <v>562</v>
      </c>
      <c r="G110" s="267"/>
      <c r="H110" s="267" t="s">
        <v>596</v>
      </c>
      <c r="I110" s="267" t="s">
        <v>558</v>
      </c>
      <c r="J110" s="267">
        <v>50</v>
      </c>
      <c r="K110" s="281"/>
    </row>
    <row r="111" s="1" customFormat="1" ht="15" customHeight="1">
      <c r="B111" s="290"/>
      <c r="C111" s="267" t="s">
        <v>583</v>
      </c>
      <c r="D111" s="267"/>
      <c r="E111" s="267"/>
      <c r="F111" s="289" t="s">
        <v>562</v>
      </c>
      <c r="G111" s="267"/>
      <c r="H111" s="267" t="s">
        <v>596</v>
      </c>
      <c r="I111" s="267" t="s">
        <v>558</v>
      </c>
      <c r="J111" s="267">
        <v>50</v>
      </c>
      <c r="K111" s="281"/>
    </row>
    <row r="112" s="1" customFormat="1" ht="15" customHeight="1">
      <c r="B112" s="290"/>
      <c r="C112" s="267" t="s">
        <v>581</v>
      </c>
      <c r="D112" s="267"/>
      <c r="E112" s="267"/>
      <c r="F112" s="289" t="s">
        <v>562</v>
      </c>
      <c r="G112" s="267"/>
      <c r="H112" s="267" t="s">
        <v>596</v>
      </c>
      <c r="I112" s="267" t="s">
        <v>558</v>
      </c>
      <c r="J112" s="267">
        <v>50</v>
      </c>
      <c r="K112" s="281"/>
    </row>
    <row r="113" s="1" customFormat="1" ht="15" customHeight="1">
      <c r="B113" s="290"/>
      <c r="C113" s="267" t="s">
        <v>51</v>
      </c>
      <c r="D113" s="267"/>
      <c r="E113" s="267"/>
      <c r="F113" s="289" t="s">
        <v>556</v>
      </c>
      <c r="G113" s="267"/>
      <c r="H113" s="267" t="s">
        <v>597</v>
      </c>
      <c r="I113" s="267" t="s">
        <v>558</v>
      </c>
      <c r="J113" s="267">
        <v>20</v>
      </c>
      <c r="K113" s="281"/>
    </row>
    <row r="114" s="1" customFormat="1" ht="15" customHeight="1">
      <c r="B114" s="290"/>
      <c r="C114" s="267" t="s">
        <v>598</v>
      </c>
      <c r="D114" s="267"/>
      <c r="E114" s="267"/>
      <c r="F114" s="289" t="s">
        <v>556</v>
      </c>
      <c r="G114" s="267"/>
      <c r="H114" s="267" t="s">
        <v>599</v>
      </c>
      <c r="I114" s="267" t="s">
        <v>558</v>
      </c>
      <c r="J114" s="267">
        <v>120</v>
      </c>
      <c r="K114" s="281"/>
    </row>
    <row r="115" s="1" customFormat="1" ht="15" customHeight="1">
      <c r="B115" s="290"/>
      <c r="C115" s="267" t="s">
        <v>36</v>
      </c>
      <c r="D115" s="267"/>
      <c r="E115" s="267"/>
      <c r="F115" s="289" t="s">
        <v>556</v>
      </c>
      <c r="G115" s="267"/>
      <c r="H115" s="267" t="s">
        <v>600</v>
      </c>
      <c r="I115" s="267" t="s">
        <v>591</v>
      </c>
      <c r="J115" s="267"/>
      <c r="K115" s="281"/>
    </row>
    <row r="116" s="1" customFormat="1" ht="15" customHeight="1">
      <c r="B116" s="290"/>
      <c r="C116" s="267" t="s">
        <v>46</v>
      </c>
      <c r="D116" s="267"/>
      <c r="E116" s="267"/>
      <c r="F116" s="289" t="s">
        <v>556</v>
      </c>
      <c r="G116" s="267"/>
      <c r="H116" s="267" t="s">
        <v>601</v>
      </c>
      <c r="I116" s="267" t="s">
        <v>591</v>
      </c>
      <c r="J116" s="267"/>
      <c r="K116" s="281"/>
    </row>
    <row r="117" s="1" customFormat="1" ht="15" customHeight="1">
      <c r="B117" s="290"/>
      <c r="C117" s="267" t="s">
        <v>55</v>
      </c>
      <c r="D117" s="267"/>
      <c r="E117" s="267"/>
      <c r="F117" s="289" t="s">
        <v>556</v>
      </c>
      <c r="G117" s="267"/>
      <c r="H117" s="267" t="s">
        <v>602</v>
      </c>
      <c r="I117" s="267" t="s">
        <v>603</v>
      </c>
      <c r="J117" s="267"/>
      <c r="K117" s="281"/>
    </row>
    <row r="118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="1" customFormat="1" ht="18.75" customHeight="1">
      <c r="B119" s="300"/>
      <c r="C119" s="264"/>
      <c r="D119" s="264"/>
      <c r="E119" s="264"/>
      <c r="F119" s="301"/>
      <c r="G119" s="264"/>
      <c r="H119" s="264"/>
      <c r="I119" s="264"/>
      <c r="J119" s="264"/>
      <c r="K119" s="300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8" t="s">
        <v>604</v>
      </c>
      <c r="D122" s="258"/>
      <c r="E122" s="258"/>
      <c r="F122" s="258"/>
      <c r="G122" s="258"/>
      <c r="H122" s="258"/>
      <c r="I122" s="258"/>
      <c r="J122" s="258"/>
      <c r="K122" s="306"/>
    </row>
    <row r="123" s="1" customFormat="1" ht="17.25" customHeight="1">
      <c r="B123" s="307"/>
      <c r="C123" s="282" t="s">
        <v>550</v>
      </c>
      <c r="D123" s="282"/>
      <c r="E123" s="282"/>
      <c r="F123" s="282" t="s">
        <v>551</v>
      </c>
      <c r="G123" s="283"/>
      <c r="H123" s="282" t="s">
        <v>52</v>
      </c>
      <c r="I123" s="282" t="s">
        <v>55</v>
      </c>
      <c r="J123" s="282" t="s">
        <v>552</v>
      </c>
      <c r="K123" s="308"/>
    </row>
    <row r="124" s="1" customFormat="1" ht="17.25" customHeight="1">
      <c r="B124" s="307"/>
      <c r="C124" s="284" t="s">
        <v>553</v>
      </c>
      <c r="D124" s="284"/>
      <c r="E124" s="284"/>
      <c r="F124" s="285" t="s">
        <v>554</v>
      </c>
      <c r="G124" s="286"/>
      <c r="H124" s="284"/>
      <c r="I124" s="284"/>
      <c r="J124" s="284" t="s">
        <v>555</v>
      </c>
      <c r="K124" s="308"/>
    </row>
    <row r="125" s="1" customFormat="1" ht="5.25" customHeight="1">
      <c r="B125" s="309"/>
      <c r="C125" s="287"/>
      <c r="D125" s="287"/>
      <c r="E125" s="287"/>
      <c r="F125" s="287"/>
      <c r="G125" s="267"/>
      <c r="H125" s="287"/>
      <c r="I125" s="287"/>
      <c r="J125" s="287"/>
      <c r="K125" s="310"/>
    </row>
    <row r="126" s="1" customFormat="1" ht="15" customHeight="1">
      <c r="B126" s="309"/>
      <c r="C126" s="267" t="s">
        <v>559</v>
      </c>
      <c r="D126" s="287"/>
      <c r="E126" s="287"/>
      <c r="F126" s="289" t="s">
        <v>556</v>
      </c>
      <c r="G126" s="267"/>
      <c r="H126" s="267" t="s">
        <v>596</v>
      </c>
      <c r="I126" s="267" t="s">
        <v>558</v>
      </c>
      <c r="J126" s="267">
        <v>120</v>
      </c>
      <c r="K126" s="311"/>
    </row>
    <row r="127" s="1" customFormat="1" ht="15" customHeight="1">
      <c r="B127" s="309"/>
      <c r="C127" s="267" t="s">
        <v>605</v>
      </c>
      <c r="D127" s="267"/>
      <c r="E127" s="267"/>
      <c r="F127" s="289" t="s">
        <v>556</v>
      </c>
      <c r="G127" s="267"/>
      <c r="H127" s="267" t="s">
        <v>606</v>
      </c>
      <c r="I127" s="267" t="s">
        <v>558</v>
      </c>
      <c r="J127" s="267" t="s">
        <v>607</v>
      </c>
      <c r="K127" s="311"/>
    </row>
    <row r="128" s="1" customFormat="1" ht="15" customHeight="1">
      <c r="B128" s="309"/>
      <c r="C128" s="267" t="s">
        <v>504</v>
      </c>
      <c r="D128" s="267"/>
      <c r="E128" s="267"/>
      <c r="F128" s="289" t="s">
        <v>556</v>
      </c>
      <c r="G128" s="267"/>
      <c r="H128" s="267" t="s">
        <v>608</v>
      </c>
      <c r="I128" s="267" t="s">
        <v>558</v>
      </c>
      <c r="J128" s="267" t="s">
        <v>607</v>
      </c>
      <c r="K128" s="311"/>
    </row>
    <row r="129" s="1" customFormat="1" ht="15" customHeight="1">
      <c r="B129" s="309"/>
      <c r="C129" s="267" t="s">
        <v>567</v>
      </c>
      <c r="D129" s="267"/>
      <c r="E129" s="267"/>
      <c r="F129" s="289" t="s">
        <v>562</v>
      </c>
      <c r="G129" s="267"/>
      <c r="H129" s="267" t="s">
        <v>568</v>
      </c>
      <c r="I129" s="267" t="s">
        <v>558</v>
      </c>
      <c r="J129" s="267">
        <v>15</v>
      </c>
      <c r="K129" s="311"/>
    </row>
    <row r="130" s="1" customFormat="1" ht="15" customHeight="1">
      <c r="B130" s="309"/>
      <c r="C130" s="291" t="s">
        <v>569</v>
      </c>
      <c r="D130" s="291"/>
      <c r="E130" s="291"/>
      <c r="F130" s="292" t="s">
        <v>562</v>
      </c>
      <c r="G130" s="291"/>
      <c r="H130" s="291" t="s">
        <v>570</v>
      </c>
      <c r="I130" s="291" t="s">
        <v>558</v>
      </c>
      <c r="J130" s="291">
        <v>15</v>
      </c>
      <c r="K130" s="311"/>
    </row>
    <row r="131" s="1" customFormat="1" ht="15" customHeight="1">
      <c r="B131" s="309"/>
      <c r="C131" s="291" t="s">
        <v>571</v>
      </c>
      <c r="D131" s="291"/>
      <c r="E131" s="291"/>
      <c r="F131" s="292" t="s">
        <v>562</v>
      </c>
      <c r="G131" s="291"/>
      <c r="H131" s="291" t="s">
        <v>572</v>
      </c>
      <c r="I131" s="291" t="s">
        <v>558</v>
      </c>
      <c r="J131" s="291">
        <v>20</v>
      </c>
      <c r="K131" s="311"/>
    </row>
    <row r="132" s="1" customFormat="1" ht="15" customHeight="1">
      <c r="B132" s="309"/>
      <c r="C132" s="291" t="s">
        <v>573</v>
      </c>
      <c r="D132" s="291"/>
      <c r="E132" s="291"/>
      <c r="F132" s="292" t="s">
        <v>562</v>
      </c>
      <c r="G132" s="291"/>
      <c r="H132" s="291" t="s">
        <v>574</v>
      </c>
      <c r="I132" s="291" t="s">
        <v>558</v>
      </c>
      <c r="J132" s="291">
        <v>20</v>
      </c>
      <c r="K132" s="311"/>
    </row>
    <row r="133" s="1" customFormat="1" ht="15" customHeight="1">
      <c r="B133" s="309"/>
      <c r="C133" s="267" t="s">
        <v>561</v>
      </c>
      <c r="D133" s="267"/>
      <c r="E133" s="267"/>
      <c r="F133" s="289" t="s">
        <v>562</v>
      </c>
      <c r="G133" s="267"/>
      <c r="H133" s="267" t="s">
        <v>596</v>
      </c>
      <c r="I133" s="267" t="s">
        <v>558</v>
      </c>
      <c r="J133" s="267">
        <v>50</v>
      </c>
      <c r="K133" s="311"/>
    </row>
    <row r="134" s="1" customFormat="1" ht="15" customHeight="1">
      <c r="B134" s="309"/>
      <c r="C134" s="267" t="s">
        <v>575</v>
      </c>
      <c r="D134" s="267"/>
      <c r="E134" s="267"/>
      <c r="F134" s="289" t="s">
        <v>562</v>
      </c>
      <c r="G134" s="267"/>
      <c r="H134" s="267" t="s">
        <v>596</v>
      </c>
      <c r="I134" s="267" t="s">
        <v>558</v>
      </c>
      <c r="J134" s="267">
        <v>50</v>
      </c>
      <c r="K134" s="311"/>
    </row>
    <row r="135" s="1" customFormat="1" ht="15" customHeight="1">
      <c r="B135" s="309"/>
      <c r="C135" s="267" t="s">
        <v>581</v>
      </c>
      <c r="D135" s="267"/>
      <c r="E135" s="267"/>
      <c r="F135" s="289" t="s">
        <v>562</v>
      </c>
      <c r="G135" s="267"/>
      <c r="H135" s="267" t="s">
        <v>596</v>
      </c>
      <c r="I135" s="267" t="s">
        <v>558</v>
      </c>
      <c r="J135" s="267">
        <v>50</v>
      </c>
      <c r="K135" s="311"/>
    </row>
    <row r="136" s="1" customFormat="1" ht="15" customHeight="1">
      <c r="B136" s="309"/>
      <c r="C136" s="267" t="s">
        <v>583</v>
      </c>
      <c r="D136" s="267"/>
      <c r="E136" s="267"/>
      <c r="F136" s="289" t="s">
        <v>562</v>
      </c>
      <c r="G136" s="267"/>
      <c r="H136" s="267" t="s">
        <v>596</v>
      </c>
      <c r="I136" s="267" t="s">
        <v>558</v>
      </c>
      <c r="J136" s="267">
        <v>50</v>
      </c>
      <c r="K136" s="311"/>
    </row>
    <row r="137" s="1" customFormat="1" ht="15" customHeight="1">
      <c r="B137" s="309"/>
      <c r="C137" s="267" t="s">
        <v>584</v>
      </c>
      <c r="D137" s="267"/>
      <c r="E137" s="267"/>
      <c r="F137" s="289" t="s">
        <v>562</v>
      </c>
      <c r="G137" s="267"/>
      <c r="H137" s="267" t="s">
        <v>609</v>
      </c>
      <c r="I137" s="267" t="s">
        <v>558</v>
      </c>
      <c r="J137" s="267">
        <v>255</v>
      </c>
      <c r="K137" s="311"/>
    </row>
    <row r="138" s="1" customFormat="1" ht="15" customHeight="1">
      <c r="B138" s="309"/>
      <c r="C138" s="267" t="s">
        <v>586</v>
      </c>
      <c r="D138" s="267"/>
      <c r="E138" s="267"/>
      <c r="F138" s="289" t="s">
        <v>556</v>
      </c>
      <c r="G138" s="267"/>
      <c r="H138" s="267" t="s">
        <v>610</v>
      </c>
      <c r="I138" s="267" t="s">
        <v>588</v>
      </c>
      <c r="J138" s="267"/>
      <c r="K138" s="311"/>
    </row>
    <row r="139" s="1" customFormat="1" ht="15" customHeight="1">
      <c r="B139" s="309"/>
      <c r="C139" s="267" t="s">
        <v>589</v>
      </c>
      <c r="D139" s="267"/>
      <c r="E139" s="267"/>
      <c r="F139" s="289" t="s">
        <v>556</v>
      </c>
      <c r="G139" s="267"/>
      <c r="H139" s="267" t="s">
        <v>611</v>
      </c>
      <c r="I139" s="267" t="s">
        <v>591</v>
      </c>
      <c r="J139" s="267"/>
      <c r="K139" s="311"/>
    </row>
    <row r="140" s="1" customFormat="1" ht="15" customHeight="1">
      <c r="B140" s="309"/>
      <c r="C140" s="267" t="s">
        <v>592</v>
      </c>
      <c r="D140" s="267"/>
      <c r="E140" s="267"/>
      <c r="F140" s="289" t="s">
        <v>556</v>
      </c>
      <c r="G140" s="267"/>
      <c r="H140" s="267" t="s">
        <v>592</v>
      </c>
      <c r="I140" s="267" t="s">
        <v>591</v>
      </c>
      <c r="J140" s="267"/>
      <c r="K140" s="311"/>
    </row>
    <row r="141" s="1" customFormat="1" ht="15" customHeight="1">
      <c r="B141" s="309"/>
      <c r="C141" s="267" t="s">
        <v>36</v>
      </c>
      <c r="D141" s="267"/>
      <c r="E141" s="267"/>
      <c r="F141" s="289" t="s">
        <v>556</v>
      </c>
      <c r="G141" s="267"/>
      <c r="H141" s="267" t="s">
        <v>612</v>
      </c>
      <c r="I141" s="267" t="s">
        <v>591</v>
      </c>
      <c r="J141" s="267"/>
      <c r="K141" s="311"/>
    </row>
    <row r="142" s="1" customFormat="1" ht="15" customHeight="1">
      <c r="B142" s="309"/>
      <c r="C142" s="267" t="s">
        <v>613</v>
      </c>
      <c r="D142" s="267"/>
      <c r="E142" s="267"/>
      <c r="F142" s="289" t="s">
        <v>556</v>
      </c>
      <c r="G142" s="267"/>
      <c r="H142" s="267" t="s">
        <v>614</v>
      </c>
      <c r="I142" s="267" t="s">
        <v>591</v>
      </c>
      <c r="J142" s="267"/>
      <c r="K142" s="311"/>
    </row>
    <row r="143" s="1" customFormat="1" ht="15" customHeight="1">
      <c r="B143" s="312"/>
      <c r="C143" s="313"/>
      <c r="D143" s="313"/>
      <c r="E143" s="313"/>
      <c r="F143" s="313"/>
      <c r="G143" s="313"/>
      <c r="H143" s="313"/>
      <c r="I143" s="313"/>
      <c r="J143" s="313"/>
      <c r="K143" s="314"/>
    </row>
    <row r="144" s="1" customFormat="1" ht="18.75" customHeight="1">
      <c r="B144" s="264"/>
      <c r="C144" s="264"/>
      <c r="D144" s="264"/>
      <c r="E144" s="264"/>
      <c r="F144" s="301"/>
      <c r="G144" s="264"/>
      <c r="H144" s="264"/>
      <c r="I144" s="264"/>
      <c r="J144" s="264"/>
      <c r="K144" s="264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615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550</v>
      </c>
      <c r="D148" s="282"/>
      <c r="E148" s="282"/>
      <c r="F148" s="282" t="s">
        <v>551</v>
      </c>
      <c r="G148" s="283"/>
      <c r="H148" s="282" t="s">
        <v>52</v>
      </c>
      <c r="I148" s="282" t="s">
        <v>55</v>
      </c>
      <c r="J148" s="282" t="s">
        <v>552</v>
      </c>
      <c r="K148" s="281"/>
    </row>
    <row r="149" s="1" customFormat="1" ht="17.25" customHeight="1">
      <c r="B149" s="279"/>
      <c r="C149" s="284" t="s">
        <v>553</v>
      </c>
      <c r="D149" s="284"/>
      <c r="E149" s="284"/>
      <c r="F149" s="285" t="s">
        <v>554</v>
      </c>
      <c r="G149" s="286"/>
      <c r="H149" s="284"/>
      <c r="I149" s="284"/>
      <c r="J149" s="284" t="s">
        <v>555</v>
      </c>
      <c r="K149" s="281"/>
    </row>
    <row r="150" s="1" customFormat="1" ht="5.25" customHeight="1">
      <c r="B150" s="290"/>
      <c r="C150" s="287"/>
      <c r="D150" s="287"/>
      <c r="E150" s="287"/>
      <c r="F150" s="287"/>
      <c r="G150" s="288"/>
      <c r="H150" s="287"/>
      <c r="I150" s="287"/>
      <c r="J150" s="287"/>
      <c r="K150" s="311"/>
    </row>
    <row r="151" s="1" customFormat="1" ht="15" customHeight="1">
      <c r="B151" s="290"/>
      <c r="C151" s="315" t="s">
        <v>559</v>
      </c>
      <c r="D151" s="267"/>
      <c r="E151" s="267"/>
      <c r="F151" s="316" t="s">
        <v>556</v>
      </c>
      <c r="G151" s="267"/>
      <c r="H151" s="315" t="s">
        <v>596</v>
      </c>
      <c r="I151" s="315" t="s">
        <v>558</v>
      </c>
      <c r="J151" s="315">
        <v>120</v>
      </c>
      <c r="K151" s="311"/>
    </row>
    <row r="152" s="1" customFormat="1" ht="15" customHeight="1">
      <c r="B152" s="290"/>
      <c r="C152" s="315" t="s">
        <v>605</v>
      </c>
      <c r="D152" s="267"/>
      <c r="E152" s="267"/>
      <c r="F152" s="316" t="s">
        <v>556</v>
      </c>
      <c r="G152" s="267"/>
      <c r="H152" s="315" t="s">
        <v>616</v>
      </c>
      <c r="I152" s="315" t="s">
        <v>558</v>
      </c>
      <c r="J152" s="315" t="s">
        <v>607</v>
      </c>
      <c r="K152" s="311"/>
    </row>
    <row r="153" s="1" customFormat="1" ht="15" customHeight="1">
      <c r="B153" s="290"/>
      <c r="C153" s="315" t="s">
        <v>504</v>
      </c>
      <c r="D153" s="267"/>
      <c r="E153" s="267"/>
      <c r="F153" s="316" t="s">
        <v>556</v>
      </c>
      <c r="G153" s="267"/>
      <c r="H153" s="315" t="s">
        <v>617</v>
      </c>
      <c r="I153" s="315" t="s">
        <v>558</v>
      </c>
      <c r="J153" s="315" t="s">
        <v>607</v>
      </c>
      <c r="K153" s="311"/>
    </row>
    <row r="154" s="1" customFormat="1" ht="15" customHeight="1">
      <c r="B154" s="290"/>
      <c r="C154" s="315" t="s">
        <v>561</v>
      </c>
      <c r="D154" s="267"/>
      <c r="E154" s="267"/>
      <c r="F154" s="316" t="s">
        <v>562</v>
      </c>
      <c r="G154" s="267"/>
      <c r="H154" s="315" t="s">
        <v>596</v>
      </c>
      <c r="I154" s="315" t="s">
        <v>558</v>
      </c>
      <c r="J154" s="315">
        <v>50</v>
      </c>
      <c r="K154" s="311"/>
    </row>
    <row r="155" s="1" customFormat="1" ht="15" customHeight="1">
      <c r="B155" s="290"/>
      <c r="C155" s="315" t="s">
        <v>564</v>
      </c>
      <c r="D155" s="267"/>
      <c r="E155" s="267"/>
      <c r="F155" s="316" t="s">
        <v>556</v>
      </c>
      <c r="G155" s="267"/>
      <c r="H155" s="315" t="s">
        <v>596</v>
      </c>
      <c r="I155" s="315" t="s">
        <v>566</v>
      </c>
      <c r="J155" s="315"/>
      <c r="K155" s="311"/>
    </row>
    <row r="156" s="1" customFormat="1" ht="15" customHeight="1">
      <c r="B156" s="290"/>
      <c r="C156" s="315" t="s">
        <v>575</v>
      </c>
      <c r="D156" s="267"/>
      <c r="E156" s="267"/>
      <c r="F156" s="316" t="s">
        <v>562</v>
      </c>
      <c r="G156" s="267"/>
      <c r="H156" s="315" t="s">
        <v>596</v>
      </c>
      <c r="I156" s="315" t="s">
        <v>558</v>
      </c>
      <c r="J156" s="315">
        <v>50</v>
      </c>
      <c r="K156" s="311"/>
    </row>
    <row r="157" s="1" customFormat="1" ht="15" customHeight="1">
      <c r="B157" s="290"/>
      <c r="C157" s="315" t="s">
        <v>583</v>
      </c>
      <c r="D157" s="267"/>
      <c r="E157" s="267"/>
      <c r="F157" s="316" t="s">
        <v>562</v>
      </c>
      <c r="G157" s="267"/>
      <c r="H157" s="315" t="s">
        <v>596</v>
      </c>
      <c r="I157" s="315" t="s">
        <v>558</v>
      </c>
      <c r="J157" s="315">
        <v>50</v>
      </c>
      <c r="K157" s="311"/>
    </row>
    <row r="158" s="1" customFormat="1" ht="15" customHeight="1">
      <c r="B158" s="290"/>
      <c r="C158" s="315" t="s">
        <v>581</v>
      </c>
      <c r="D158" s="267"/>
      <c r="E158" s="267"/>
      <c r="F158" s="316" t="s">
        <v>562</v>
      </c>
      <c r="G158" s="267"/>
      <c r="H158" s="315" t="s">
        <v>596</v>
      </c>
      <c r="I158" s="315" t="s">
        <v>558</v>
      </c>
      <c r="J158" s="315">
        <v>50</v>
      </c>
      <c r="K158" s="311"/>
    </row>
    <row r="159" s="1" customFormat="1" ht="15" customHeight="1">
      <c r="B159" s="290"/>
      <c r="C159" s="315" t="s">
        <v>106</v>
      </c>
      <c r="D159" s="267"/>
      <c r="E159" s="267"/>
      <c r="F159" s="316" t="s">
        <v>556</v>
      </c>
      <c r="G159" s="267"/>
      <c r="H159" s="315" t="s">
        <v>618</v>
      </c>
      <c r="I159" s="315" t="s">
        <v>558</v>
      </c>
      <c r="J159" s="315" t="s">
        <v>619</v>
      </c>
      <c r="K159" s="311"/>
    </row>
    <row r="160" s="1" customFormat="1" ht="15" customHeight="1">
      <c r="B160" s="290"/>
      <c r="C160" s="315" t="s">
        <v>620</v>
      </c>
      <c r="D160" s="267"/>
      <c r="E160" s="267"/>
      <c r="F160" s="316" t="s">
        <v>556</v>
      </c>
      <c r="G160" s="267"/>
      <c r="H160" s="315" t="s">
        <v>621</v>
      </c>
      <c r="I160" s="315" t="s">
        <v>591</v>
      </c>
      <c r="J160" s="315"/>
      <c r="K160" s="311"/>
    </row>
    <row r="161" s="1" customFormat="1" ht="15" customHeight="1">
      <c r="B161" s="317"/>
      <c r="C161" s="299"/>
      <c r="D161" s="299"/>
      <c r="E161" s="299"/>
      <c r="F161" s="299"/>
      <c r="G161" s="299"/>
      <c r="H161" s="299"/>
      <c r="I161" s="299"/>
      <c r="J161" s="299"/>
      <c r="K161" s="318"/>
    </row>
    <row r="162" s="1" customFormat="1" ht="18.75" customHeight="1">
      <c r="B162" s="264"/>
      <c r="C162" s="267"/>
      <c r="D162" s="267"/>
      <c r="E162" s="267"/>
      <c r="F162" s="289"/>
      <c r="G162" s="267"/>
      <c r="H162" s="267"/>
      <c r="I162" s="267"/>
      <c r="J162" s="267"/>
      <c r="K162" s="264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622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550</v>
      </c>
      <c r="D166" s="282"/>
      <c r="E166" s="282"/>
      <c r="F166" s="282" t="s">
        <v>551</v>
      </c>
      <c r="G166" s="319"/>
      <c r="H166" s="320" t="s">
        <v>52</v>
      </c>
      <c r="I166" s="320" t="s">
        <v>55</v>
      </c>
      <c r="J166" s="282" t="s">
        <v>552</v>
      </c>
      <c r="K166" s="259"/>
    </row>
    <row r="167" s="1" customFormat="1" ht="17.25" customHeight="1">
      <c r="B167" s="260"/>
      <c r="C167" s="284" t="s">
        <v>553</v>
      </c>
      <c r="D167" s="284"/>
      <c r="E167" s="284"/>
      <c r="F167" s="285" t="s">
        <v>554</v>
      </c>
      <c r="G167" s="321"/>
      <c r="H167" s="322"/>
      <c r="I167" s="322"/>
      <c r="J167" s="284" t="s">
        <v>555</v>
      </c>
      <c r="K167" s="262"/>
    </row>
    <row r="168" s="1" customFormat="1" ht="5.25" customHeight="1">
      <c r="B168" s="290"/>
      <c r="C168" s="287"/>
      <c r="D168" s="287"/>
      <c r="E168" s="287"/>
      <c r="F168" s="287"/>
      <c r="G168" s="288"/>
      <c r="H168" s="287"/>
      <c r="I168" s="287"/>
      <c r="J168" s="287"/>
      <c r="K168" s="311"/>
    </row>
    <row r="169" s="1" customFormat="1" ht="15" customHeight="1">
      <c r="B169" s="290"/>
      <c r="C169" s="267" t="s">
        <v>559</v>
      </c>
      <c r="D169" s="267"/>
      <c r="E169" s="267"/>
      <c r="F169" s="289" t="s">
        <v>556</v>
      </c>
      <c r="G169" s="267"/>
      <c r="H169" s="267" t="s">
        <v>596</v>
      </c>
      <c r="I169" s="267" t="s">
        <v>558</v>
      </c>
      <c r="J169" s="267">
        <v>120</v>
      </c>
      <c r="K169" s="311"/>
    </row>
    <row r="170" s="1" customFormat="1" ht="15" customHeight="1">
      <c r="B170" s="290"/>
      <c r="C170" s="267" t="s">
        <v>605</v>
      </c>
      <c r="D170" s="267"/>
      <c r="E170" s="267"/>
      <c r="F170" s="289" t="s">
        <v>556</v>
      </c>
      <c r="G170" s="267"/>
      <c r="H170" s="267" t="s">
        <v>606</v>
      </c>
      <c r="I170" s="267" t="s">
        <v>558</v>
      </c>
      <c r="J170" s="267" t="s">
        <v>607</v>
      </c>
      <c r="K170" s="311"/>
    </row>
    <row r="171" s="1" customFormat="1" ht="15" customHeight="1">
      <c r="B171" s="290"/>
      <c r="C171" s="267" t="s">
        <v>504</v>
      </c>
      <c r="D171" s="267"/>
      <c r="E171" s="267"/>
      <c r="F171" s="289" t="s">
        <v>556</v>
      </c>
      <c r="G171" s="267"/>
      <c r="H171" s="267" t="s">
        <v>623</v>
      </c>
      <c r="I171" s="267" t="s">
        <v>558</v>
      </c>
      <c r="J171" s="267" t="s">
        <v>607</v>
      </c>
      <c r="K171" s="311"/>
    </row>
    <row r="172" s="1" customFormat="1" ht="15" customHeight="1">
      <c r="B172" s="290"/>
      <c r="C172" s="267" t="s">
        <v>561</v>
      </c>
      <c r="D172" s="267"/>
      <c r="E172" s="267"/>
      <c r="F172" s="289" t="s">
        <v>562</v>
      </c>
      <c r="G172" s="267"/>
      <c r="H172" s="267" t="s">
        <v>623</v>
      </c>
      <c r="I172" s="267" t="s">
        <v>558</v>
      </c>
      <c r="J172" s="267">
        <v>50</v>
      </c>
      <c r="K172" s="311"/>
    </row>
    <row r="173" s="1" customFormat="1" ht="15" customHeight="1">
      <c r="B173" s="290"/>
      <c r="C173" s="267" t="s">
        <v>564</v>
      </c>
      <c r="D173" s="267"/>
      <c r="E173" s="267"/>
      <c r="F173" s="289" t="s">
        <v>556</v>
      </c>
      <c r="G173" s="267"/>
      <c r="H173" s="267" t="s">
        <v>623</v>
      </c>
      <c r="I173" s="267" t="s">
        <v>566</v>
      </c>
      <c r="J173" s="267"/>
      <c r="K173" s="311"/>
    </row>
    <row r="174" s="1" customFormat="1" ht="15" customHeight="1">
      <c r="B174" s="290"/>
      <c r="C174" s="267" t="s">
        <v>575</v>
      </c>
      <c r="D174" s="267"/>
      <c r="E174" s="267"/>
      <c r="F174" s="289" t="s">
        <v>562</v>
      </c>
      <c r="G174" s="267"/>
      <c r="H174" s="267" t="s">
        <v>623</v>
      </c>
      <c r="I174" s="267" t="s">
        <v>558</v>
      </c>
      <c r="J174" s="267">
        <v>50</v>
      </c>
      <c r="K174" s="311"/>
    </row>
    <row r="175" s="1" customFormat="1" ht="15" customHeight="1">
      <c r="B175" s="290"/>
      <c r="C175" s="267" t="s">
        <v>583</v>
      </c>
      <c r="D175" s="267"/>
      <c r="E175" s="267"/>
      <c r="F175" s="289" t="s">
        <v>562</v>
      </c>
      <c r="G175" s="267"/>
      <c r="H175" s="267" t="s">
        <v>623</v>
      </c>
      <c r="I175" s="267" t="s">
        <v>558</v>
      </c>
      <c r="J175" s="267">
        <v>50</v>
      </c>
      <c r="K175" s="311"/>
    </row>
    <row r="176" s="1" customFormat="1" ht="15" customHeight="1">
      <c r="B176" s="290"/>
      <c r="C176" s="267" t="s">
        <v>581</v>
      </c>
      <c r="D176" s="267"/>
      <c r="E176" s="267"/>
      <c r="F176" s="289" t="s">
        <v>562</v>
      </c>
      <c r="G176" s="267"/>
      <c r="H176" s="267" t="s">
        <v>623</v>
      </c>
      <c r="I176" s="267" t="s">
        <v>558</v>
      </c>
      <c r="J176" s="267">
        <v>50</v>
      </c>
      <c r="K176" s="311"/>
    </row>
    <row r="177" s="1" customFormat="1" ht="15" customHeight="1">
      <c r="B177" s="290"/>
      <c r="C177" s="267" t="s">
        <v>116</v>
      </c>
      <c r="D177" s="267"/>
      <c r="E177" s="267"/>
      <c r="F177" s="289" t="s">
        <v>556</v>
      </c>
      <c r="G177" s="267"/>
      <c r="H177" s="267" t="s">
        <v>624</v>
      </c>
      <c r="I177" s="267" t="s">
        <v>625</v>
      </c>
      <c r="J177" s="267"/>
      <c r="K177" s="311"/>
    </row>
    <row r="178" s="1" customFormat="1" ht="15" customHeight="1">
      <c r="B178" s="290"/>
      <c r="C178" s="267" t="s">
        <v>55</v>
      </c>
      <c r="D178" s="267"/>
      <c r="E178" s="267"/>
      <c r="F178" s="289" t="s">
        <v>556</v>
      </c>
      <c r="G178" s="267"/>
      <c r="H178" s="267" t="s">
        <v>626</v>
      </c>
      <c r="I178" s="267" t="s">
        <v>627</v>
      </c>
      <c r="J178" s="267">
        <v>1</v>
      </c>
      <c r="K178" s="311"/>
    </row>
    <row r="179" s="1" customFormat="1" ht="15" customHeight="1">
      <c r="B179" s="290"/>
      <c r="C179" s="267" t="s">
        <v>51</v>
      </c>
      <c r="D179" s="267"/>
      <c r="E179" s="267"/>
      <c r="F179" s="289" t="s">
        <v>556</v>
      </c>
      <c r="G179" s="267"/>
      <c r="H179" s="267" t="s">
        <v>628</v>
      </c>
      <c r="I179" s="267" t="s">
        <v>558</v>
      </c>
      <c r="J179" s="267">
        <v>20</v>
      </c>
      <c r="K179" s="311"/>
    </row>
    <row r="180" s="1" customFormat="1" ht="15" customHeight="1">
      <c r="B180" s="290"/>
      <c r="C180" s="267" t="s">
        <v>52</v>
      </c>
      <c r="D180" s="267"/>
      <c r="E180" s="267"/>
      <c r="F180" s="289" t="s">
        <v>556</v>
      </c>
      <c r="G180" s="267"/>
      <c r="H180" s="267" t="s">
        <v>629</v>
      </c>
      <c r="I180" s="267" t="s">
        <v>558</v>
      </c>
      <c r="J180" s="267">
        <v>255</v>
      </c>
      <c r="K180" s="311"/>
    </row>
    <row r="181" s="1" customFormat="1" ht="15" customHeight="1">
      <c r="B181" s="290"/>
      <c r="C181" s="267" t="s">
        <v>117</v>
      </c>
      <c r="D181" s="267"/>
      <c r="E181" s="267"/>
      <c r="F181" s="289" t="s">
        <v>556</v>
      </c>
      <c r="G181" s="267"/>
      <c r="H181" s="267" t="s">
        <v>520</v>
      </c>
      <c r="I181" s="267" t="s">
        <v>558</v>
      </c>
      <c r="J181" s="267">
        <v>10</v>
      </c>
      <c r="K181" s="311"/>
    </row>
    <row r="182" s="1" customFormat="1" ht="15" customHeight="1">
      <c r="B182" s="290"/>
      <c r="C182" s="267" t="s">
        <v>118</v>
      </c>
      <c r="D182" s="267"/>
      <c r="E182" s="267"/>
      <c r="F182" s="289" t="s">
        <v>556</v>
      </c>
      <c r="G182" s="267"/>
      <c r="H182" s="267" t="s">
        <v>630</v>
      </c>
      <c r="I182" s="267" t="s">
        <v>591</v>
      </c>
      <c r="J182" s="267"/>
      <c r="K182" s="311"/>
    </row>
    <row r="183" s="1" customFormat="1" ht="15" customHeight="1">
      <c r="B183" s="290"/>
      <c r="C183" s="267" t="s">
        <v>631</v>
      </c>
      <c r="D183" s="267"/>
      <c r="E183" s="267"/>
      <c r="F183" s="289" t="s">
        <v>556</v>
      </c>
      <c r="G183" s="267"/>
      <c r="H183" s="267" t="s">
        <v>632</v>
      </c>
      <c r="I183" s="267" t="s">
        <v>591</v>
      </c>
      <c r="J183" s="267"/>
      <c r="K183" s="311"/>
    </row>
    <row r="184" s="1" customFormat="1" ht="15" customHeight="1">
      <c r="B184" s="290"/>
      <c r="C184" s="267" t="s">
        <v>620</v>
      </c>
      <c r="D184" s="267"/>
      <c r="E184" s="267"/>
      <c r="F184" s="289" t="s">
        <v>556</v>
      </c>
      <c r="G184" s="267"/>
      <c r="H184" s="267" t="s">
        <v>633</v>
      </c>
      <c r="I184" s="267" t="s">
        <v>591</v>
      </c>
      <c r="J184" s="267"/>
      <c r="K184" s="311"/>
    </row>
    <row r="185" s="1" customFormat="1" ht="15" customHeight="1">
      <c r="B185" s="290"/>
      <c r="C185" s="267" t="s">
        <v>120</v>
      </c>
      <c r="D185" s="267"/>
      <c r="E185" s="267"/>
      <c r="F185" s="289" t="s">
        <v>562</v>
      </c>
      <c r="G185" s="267"/>
      <c r="H185" s="267" t="s">
        <v>634</v>
      </c>
      <c r="I185" s="267" t="s">
        <v>558</v>
      </c>
      <c r="J185" s="267">
        <v>50</v>
      </c>
      <c r="K185" s="311"/>
    </row>
    <row r="186" s="1" customFormat="1" ht="15" customHeight="1">
      <c r="B186" s="290"/>
      <c r="C186" s="267" t="s">
        <v>635</v>
      </c>
      <c r="D186" s="267"/>
      <c r="E186" s="267"/>
      <c r="F186" s="289" t="s">
        <v>562</v>
      </c>
      <c r="G186" s="267"/>
      <c r="H186" s="267" t="s">
        <v>636</v>
      </c>
      <c r="I186" s="267" t="s">
        <v>637</v>
      </c>
      <c r="J186" s="267"/>
      <c r="K186" s="311"/>
    </row>
    <row r="187" s="1" customFormat="1" ht="15" customHeight="1">
      <c r="B187" s="290"/>
      <c r="C187" s="267" t="s">
        <v>638</v>
      </c>
      <c r="D187" s="267"/>
      <c r="E187" s="267"/>
      <c r="F187" s="289" t="s">
        <v>562</v>
      </c>
      <c r="G187" s="267"/>
      <c r="H187" s="267" t="s">
        <v>639</v>
      </c>
      <c r="I187" s="267" t="s">
        <v>637</v>
      </c>
      <c r="J187" s="267"/>
      <c r="K187" s="311"/>
    </row>
    <row r="188" s="1" customFormat="1" ht="15" customHeight="1">
      <c r="B188" s="290"/>
      <c r="C188" s="267" t="s">
        <v>640</v>
      </c>
      <c r="D188" s="267"/>
      <c r="E188" s="267"/>
      <c r="F188" s="289" t="s">
        <v>562</v>
      </c>
      <c r="G188" s="267"/>
      <c r="H188" s="267" t="s">
        <v>641</v>
      </c>
      <c r="I188" s="267" t="s">
        <v>637</v>
      </c>
      <c r="J188" s="267"/>
      <c r="K188" s="311"/>
    </row>
    <row r="189" s="1" customFormat="1" ht="15" customHeight="1">
      <c r="B189" s="290"/>
      <c r="C189" s="323" t="s">
        <v>642</v>
      </c>
      <c r="D189" s="267"/>
      <c r="E189" s="267"/>
      <c r="F189" s="289" t="s">
        <v>562</v>
      </c>
      <c r="G189" s="267"/>
      <c r="H189" s="267" t="s">
        <v>643</v>
      </c>
      <c r="I189" s="267" t="s">
        <v>644</v>
      </c>
      <c r="J189" s="324" t="s">
        <v>645</v>
      </c>
      <c r="K189" s="311"/>
    </row>
    <row r="190" s="1" customFormat="1" ht="15" customHeight="1">
      <c r="B190" s="290"/>
      <c r="C190" s="274" t="s">
        <v>40</v>
      </c>
      <c r="D190" s="267"/>
      <c r="E190" s="267"/>
      <c r="F190" s="289" t="s">
        <v>556</v>
      </c>
      <c r="G190" s="267"/>
      <c r="H190" s="264" t="s">
        <v>646</v>
      </c>
      <c r="I190" s="267" t="s">
        <v>647</v>
      </c>
      <c r="J190" s="267"/>
      <c r="K190" s="311"/>
    </row>
    <row r="191" s="1" customFormat="1" ht="15" customHeight="1">
      <c r="B191" s="290"/>
      <c r="C191" s="274" t="s">
        <v>648</v>
      </c>
      <c r="D191" s="267"/>
      <c r="E191" s="267"/>
      <c r="F191" s="289" t="s">
        <v>556</v>
      </c>
      <c r="G191" s="267"/>
      <c r="H191" s="267" t="s">
        <v>649</v>
      </c>
      <c r="I191" s="267" t="s">
        <v>591</v>
      </c>
      <c r="J191" s="267"/>
      <c r="K191" s="311"/>
    </row>
    <row r="192" s="1" customFormat="1" ht="15" customHeight="1">
      <c r="B192" s="290"/>
      <c r="C192" s="274" t="s">
        <v>650</v>
      </c>
      <c r="D192" s="267"/>
      <c r="E192" s="267"/>
      <c r="F192" s="289" t="s">
        <v>556</v>
      </c>
      <c r="G192" s="267"/>
      <c r="H192" s="267" t="s">
        <v>651</v>
      </c>
      <c r="I192" s="267" t="s">
        <v>591</v>
      </c>
      <c r="J192" s="267"/>
      <c r="K192" s="311"/>
    </row>
    <row r="193" s="1" customFormat="1" ht="15" customHeight="1">
      <c r="B193" s="290"/>
      <c r="C193" s="274" t="s">
        <v>652</v>
      </c>
      <c r="D193" s="267"/>
      <c r="E193" s="267"/>
      <c r="F193" s="289" t="s">
        <v>562</v>
      </c>
      <c r="G193" s="267"/>
      <c r="H193" s="267" t="s">
        <v>653</v>
      </c>
      <c r="I193" s="267" t="s">
        <v>591</v>
      </c>
      <c r="J193" s="267"/>
      <c r="K193" s="311"/>
    </row>
    <row r="194" s="1" customFormat="1" ht="15" customHeight="1">
      <c r="B194" s="317"/>
      <c r="C194" s="325"/>
      <c r="D194" s="299"/>
      <c r="E194" s="299"/>
      <c r="F194" s="299"/>
      <c r="G194" s="299"/>
      <c r="H194" s="299"/>
      <c r="I194" s="299"/>
      <c r="J194" s="299"/>
      <c r="K194" s="318"/>
    </row>
    <row r="195" s="1" customFormat="1" ht="18.75" customHeight="1">
      <c r="B195" s="264"/>
      <c r="C195" s="267"/>
      <c r="D195" s="267"/>
      <c r="E195" s="267"/>
      <c r="F195" s="289"/>
      <c r="G195" s="267"/>
      <c r="H195" s="267"/>
      <c r="I195" s="267"/>
      <c r="J195" s="267"/>
      <c r="K195" s="264"/>
    </row>
    <row r="196" s="1" customFormat="1" ht="18.75" customHeight="1">
      <c r="B196" s="264"/>
      <c r="C196" s="267"/>
      <c r="D196" s="267"/>
      <c r="E196" s="267"/>
      <c r="F196" s="289"/>
      <c r="G196" s="267"/>
      <c r="H196" s="267"/>
      <c r="I196" s="267"/>
      <c r="J196" s="267"/>
      <c r="K196" s="264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 ht="13.5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654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26" t="s">
        <v>655</v>
      </c>
      <c r="D200" s="326"/>
      <c r="E200" s="326"/>
      <c r="F200" s="326" t="s">
        <v>656</v>
      </c>
      <c r="G200" s="327"/>
      <c r="H200" s="326" t="s">
        <v>657</v>
      </c>
      <c r="I200" s="326"/>
      <c r="J200" s="326"/>
      <c r="K200" s="259"/>
    </row>
    <row r="201" s="1" customFormat="1" ht="5.25" customHeight="1">
      <c r="B201" s="290"/>
      <c r="C201" s="287"/>
      <c r="D201" s="287"/>
      <c r="E201" s="287"/>
      <c r="F201" s="287"/>
      <c r="G201" s="267"/>
      <c r="H201" s="287"/>
      <c r="I201" s="287"/>
      <c r="J201" s="287"/>
      <c r="K201" s="311"/>
    </row>
    <row r="202" s="1" customFormat="1" ht="15" customHeight="1">
      <c r="B202" s="290"/>
      <c r="C202" s="267" t="s">
        <v>647</v>
      </c>
      <c r="D202" s="267"/>
      <c r="E202" s="267"/>
      <c r="F202" s="289" t="s">
        <v>41</v>
      </c>
      <c r="G202" s="267"/>
      <c r="H202" s="267" t="s">
        <v>658</v>
      </c>
      <c r="I202" s="267"/>
      <c r="J202" s="267"/>
      <c r="K202" s="311"/>
    </row>
    <row r="203" s="1" customFormat="1" ht="15" customHeight="1">
      <c r="B203" s="290"/>
      <c r="C203" s="296"/>
      <c r="D203" s="267"/>
      <c r="E203" s="267"/>
      <c r="F203" s="289" t="s">
        <v>42</v>
      </c>
      <c r="G203" s="267"/>
      <c r="H203" s="267" t="s">
        <v>659</v>
      </c>
      <c r="I203" s="267"/>
      <c r="J203" s="267"/>
      <c r="K203" s="311"/>
    </row>
    <row r="204" s="1" customFormat="1" ht="15" customHeight="1">
      <c r="B204" s="290"/>
      <c r="C204" s="296"/>
      <c r="D204" s="267"/>
      <c r="E204" s="267"/>
      <c r="F204" s="289" t="s">
        <v>45</v>
      </c>
      <c r="G204" s="267"/>
      <c r="H204" s="267" t="s">
        <v>660</v>
      </c>
      <c r="I204" s="267"/>
      <c r="J204" s="267"/>
      <c r="K204" s="311"/>
    </row>
    <row r="205" s="1" customFormat="1" ht="15" customHeight="1">
      <c r="B205" s="290"/>
      <c r="C205" s="267"/>
      <c r="D205" s="267"/>
      <c r="E205" s="267"/>
      <c r="F205" s="289" t="s">
        <v>43</v>
      </c>
      <c r="G205" s="267"/>
      <c r="H205" s="267" t="s">
        <v>661</v>
      </c>
      <c r="I205" s="267"/>
      <c r="J205" s="267"/>
      <c r="K205" s="311"/>
    </row>
    <row r="206" s="1" customFormat="1" ht="15" customHeight="1">
      <c r="B206" s="290"/>
      <c r="C206" s="267"/>
      <c r="D206" s="267"/>
      <c r="E206" s="267"/>
      <c r="F206" s="289" t="s">
        <v>44</v>
      </c>
      <c r="G206" s="267"/>
      <c r="H206" s="267" t="s">
        <v>662</v>
      </c>
      <c r="I206" s="267"/>
      <c r="J206" s="267"/>
      <c r="K206" s="311"/>
    </row>
    <row r="207" s="1" customFormat="1" ht="15" customHeight="1">
      <c r="B207" s="290"/>
      <c r="C207" s="267"/>
      <c r="D207" s="267"/>
      <c r="E207" s="267"/>
      <c r="F207" s="289"/>
      <c r="G207" s="267"/>
      <c r="H207" s="267"/>
      <c r="I207" s="267"/>
      <c r="J207" s="267"/>
      <c r="K207" s="311"/>
    </row>
    <row r="208" s="1" customFormat="1" ht="15" customHeight="1">
      <c r="B208" s="290"/>
      <c r="C208" s="267" t="s">
        <v>603</v>
      </c>
      <c r="D208" s="267"/>
      <c r="E208" s="267"/>
      <c r="F208" s="289" t="s">
        <v>77</v>
      </c>
      <c r="G208" s="267"/>
      <c r="H208" s="267" t="s">
        <v>663</v>
      </c>
      <c r="I208" s="267"/>
      <c r="J208" s="267"/>
      <c r="K208" s="311"/>
    </row>
    <row r="209" s="1" customFormat="1" ht="15" customHeight="1">
      <c r="B209" s="290"/>
      <c r="C209" s="296"/>
      <c r="D209" s="267"/>
      <c r="E209" s="267"/>
      <c r="F209" s="289" t="s">
        <v>498</v>
      </c>
      <c r="G209" s="267"/>
      <c r="H209" s="267" t="s">
        <v>499</v>
      </c>
      <c r="I209" s="267"/>
      <c r="J209" s="267"/>
      <c r="K209" s="311"/>
    </row>
    <row r="210" s="1" customFormat="1" ht="15" customHeight="1">
      <c r="B210" s="290"/>
      <c r="C210" s="267"/>
      <c r="D210" s="267"/>
      <c r="E210" s="267"/>
      <c r="F210" s="289" t="s">
        <v>496</v>
      </c>
      <c r="G210" s="267"/>
      <c r="H210" s="267" t="s">
        <v>664</v>
      </c>
      <c r="I210" s="267"/>
      <c r="J210" s="267"/>
      <c r="K210" s="311"/>
    </row>
    <row r="211" s="1" customFormat="1" ht="15" customHeight="1">
      <c r="B211" s="328"/>
      <c r="C211" s="296"/>
      <c r="D211" s="296"/>
      <c r="E211" s="296"/>
      <c r="F211" s="289" t="s">
        <v>500</v>
      </c>
      <c r="G211" s="274"/>
      <c r="H211" s="315" t="s">
        <v>501</v>
      </c>
      <c r="I211" s="315"/>
      <c r="J211" s="315"/>
      <c r="K211" s="329"/>
    </row>
    <row r="212" s="1" customFormat="1" ht="15" customHeight="1">
      <c r="B212" s="328"/>
      <c r="C212" s="296"/>
      <c r="D212" s="296"/>
      <c r="E212" s="296"/>
      <c r="F212" s="289" t="s">
        <v>502</v>
      </c>
      <c r="G212" s="274"/>
      <c r="H212" s="315" t="s">
        <v>665</v>
      </c>
      <c r="I212" s="315"/>
      <c r="J212" s="315"/>
      <c r="K212" s="329"/>
    </row>
    <row r="213" s="1" customFormat="1" ht="15" customHeight="1">
      <c r="B213" s="328"/>
      <c r="C213" s="296"/>
      <c r="D213" s="296"/>
      <c r="E213" s="296"/>
      <c r="F213" s="330"/>
      <c r="G213" s="274"/>
      <c r="H213" s="331"/>
      <c r="I213" s="331"/>
      <c r="J213" s="331"/>
      <c r="K213" s="329"/>
    </row>
    <row r="214" s="1" customFormat="1" ht="15" customHeight="1">
      <c r="B214" s="328"/>
      <c r="C214" s="267" t="s">
        <v>627</v>
      </c>
      <c r="D214" s="296"/>
      <c r="E214" s="296"/>
      <c r="F214" s="289">
        <v>1</v>
      </c>
      <c r="G214" s="274"/>
      <c r="H214" s="315" t="s">
        <v>666</v>
      </c>
      <c r="I214" s="315"/>
      <c r="J214" s="315"/>
      <c r="K214" s="329"/>
    </row>
    <row r="215" s="1" customFormat="1" ht="15" customHeight="1">
      <c r="B215" s="328"/>
      <c r="C215" s="296"/>
      <c r="D215" s="296"/>
      <c r="E215" s="296"/>
      <c r="F215" s="289">
        <v>2</v>
      </c>
      <c r="G215" s="274"/>
      <c r="H215" s="315" t="s">
        <v>667</v>
      </c>
      <c r="I215" s="315"/>
      <c r="J215" s="315"/>
      <c r="K215" s="329"/>
    </row>
    <row r="216" s="1" customFormat="1" ht="15" customHeight="1">
      <c r="B216" s="328"/>
      <c r="C216" s="296"/>
      <c r="D216" s="296"/>
      <c r="E216" s="296"/>
      <c r="F216" s="289">
        <v>3</v>
      </c>
      <c r="G216" s="274"/>
      <c r="H216" s="315" t="s">
        <v>668</v>
      </c>
      <c r="I216" s="315"/>
      <c r="J216" s="315"/>
      <c r="K216" s="329"/>
    </row>
    <row r="217" s="1" customFormat="1" ht="15" customHeight="1">
      <c r="B217" s="328"/>
      <c r="C217" s="296"/>
      <c r="D217" s="296"/>
      <c r="E217" s="296"/>
      <c r="F217" s="289">
        <v>4</v>
      </c>
      <c r="G217" s="274"/>
      <c r="H217" s="315" t="s">
        <v>669</v>
      </c>
      <c r="I217" s="315"/>
      <c r="J217" s="315"/>
      <c r="K217" s="329"/>
    </row>
    <row r="218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104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27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">
        <v>19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27</v>
      </c>
      <c r="F15" s="37"/>
      <c r="G15" s="37"/>
      <c r="H15" s="37"/>
      <c r="I15" s="139" t="s">
        <v>28</v>
      </c>
      <c r="J15" s="138" t="s">
        <v>19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">
        <v>19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27</v>
      </c>
      <c r="F21" s="37"/>
      <c r="G21" s="37"/>
      <c r="H21" s="37"/>
      <c r="I21" s="139" t="s">
        <v>28</v>
      </c>
      <c r="J21" s="138" t="s">
        <v>19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">
        <v>19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27</v>
      </c>
      <c r="F24" s="37"/>
      <c r="G24" s="37"/>
      <c r="H24" s="37"/>
      <c r="I24" s="139" t="s">
        <v>28</v>
      </c>
      <c r="J24" s="138" t="s">
        <v>19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ROUND(J85,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ROUND((SUM(BE85:BE131)),  2)</f>
        <v>0</v>
      </c>
      <c r="G33" s="37"/>
      <c r="H33" s="37"/>
      <c r="I33" s="154">
        <v>0.20999999999999999</v>
      </c>
      <c r="J33" s="153">
        <f>ROUND(((SUM(BE85:BE131))*I33),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ROUND((SUM(BF85:BF131)),  2)</f>
        <v>0</v>
      </c>
      <c r="G34" s="37"/>
      <c r="H34" s="37"/>
      <c r="I34" s="154">
        <v>0.14999999999999999</v>
      </c>
      <c r="J34" s="153">
        <f>ROUND(((SUM(BF85:BF131))*I34),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ROUND((SUM(BG85:BG131)),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ROUND((SUM(BH85:BH131)),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ROUND((SUM(BI85:BI131)),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MR2019-9-31b - SO 01 - MR2019-9-31b - SO 01 filosofická fakulta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J85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109</v>
      </c>
      <c r="E60" s="178"/>
      <c r="F60" s="178"/>
      <c r="G60" s="178"/>
      <c r="H60" s="178"/>
      <c r="I60" s="179"/>
      <c r="J60" s="180">
        <f>J86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110</v>
      </c>
      <c r="E61" s="178"/>
      <c r="F61" s="178"/>
      <c r="G61" s="178"/>
      <c r="H61" s="178"/>
      <c r="I61" s="179"/>
      <c r="J61" s="180">
        <f>J89</f>
        <v>0</v>
      </c>
      <c r="K61" s="176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5"/>
      <c r="C62" s="176"/>
      <c r="D62" s="177" t="s">
        <v>111</v>
      </c>
      <c r="E62" s="178"/>
      <c r="F62" s="178"/>
      <c r="G62" s="178"/>
      <c r="H62" s="178"/>
      <c r="I62" s="179"/>
      <c r="J62" s="180">
        <f>J94</f>
        <v>0</v>
      </c>
      <c r="K62" s="176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83"/>
      <c r="D63" s="184" t="s">
        <v>112</v>
      </c>
      <c r="E63" s="185"/>
      <c r="F63" s="185"/>
      <c r="G63" s="185"/>
      <c r="H63" s="185"/>
      <c r="I63" s="186"/>
      <c r="J63" s="187">
        <f>J95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113</v>
      </c>
      <c r="E64" s="185"/>
      <c r="F64" s="185"/>
      <c r="G64" s="185"/>
      <c r="H64" s="185"/>
      <c r="I64" s="186"/>
      <c r="J64" s="187">
        <f>J110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114</v>
      </c>
      <c r="E65" s="185"/>
      <c r="F65" s="185"/>
      <c r="G65" s="185"/>
      <c r="H65" s="185"/>
      <c r="I65" s="186"/>
      <c r="J65" s="187">
        <f>J113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135"/>
      <c r="J66" s="39"/>
      <c r="K66" s="39"/>
      <c r="L66" s="136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165"/>
      <c r="J67" s="59"/>
      <c r="K67" s="5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168"/>
      <c r="J71" s="61"/>
      <c r="K71" s="61"/>
      <c r="L71" s="13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115</v>
      </c>
      <c r="D72" s="39"/>
      <c r="E72" s="39"/>
      <c r="F72" s="39"/>
      <c r="G72" s="39"/>
      <c r="H72" s="39"/>
      <c r="I72" s="135"/>
      <c r="J72" s="39"/>
      <c r="K72" s="39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9" t="str">
        <f>E7</f>
        <v>MR2019-9-32-1 - -atypické výrobky</v>
      </c>
      <c r="F75" s="31"/>
      <c r="G75" s="31"/>
      <c r="H75" s="31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103</v>
      </c>
      <c r="D76" s="39"/>
      <c r="E76" s="39"/>
      <c r="F76" s="39"/>
      <c r="G76" s="39"/>
      <c r="H76" s="39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MR2019-9-31b - SO 01 - MR2019-9-31b - SO 01 filosofická fakulta</v>
      </c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 xml:space="preserve"> </v>
      </c>
      <c r="G79" s="39"/>
      <c r="H79" s="39"/>
      <c r="I79" s="139" t="s">
        <v>23</v>
      </c>
      <c r="J79" s="71" t="str">
        <f>IF(J12="","",J12)</f>
        <v>15. 1. 2020</v>
      </c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35"/>
      <c r="J80" s="39"/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 xml:space="preserve"> </v>
      </c>
      <c r="G81" s="39"/>
      <c r="H81" s="39"/>
      <c r="I81" s="139" t="s">
        <v>31</v>
      </c>
      <c r="J81" s="35" t="str">
        <f>E21</f>
        <v xml:space="preserve"> </v>
      </c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IF(E18="","",E18)</f>
        <v>Vyplň údaj</v>
      </c>
      <c r="G82" s="39"/>
      <c r="H82" s="39"/>
      <c r="I82" s="139" t="s">
        <v>33</v>
      </c>
      <c r="J82" s="35" t="str">
        <f>E24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135"/>
      <c r="J83" s="39"/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89"/>
      <c r="B84" s="190"/>
      <c r="C84" s="191" t="s">
        <v>116</v>
      </c>
      <c r="D84" s="192" t="s">
        <v>55</v>
      </c>
      <c r="E84" s="192" t="s">
        <v>51</v>
      </c>
      <c r="F84" s="192" t="s">
        <v>52</v>
      </c>
      <c r="G84" s="192" t="s">
        <v>117</v>
      </c>
      <c r="H84" s="192" t="s">
        <v>118</v>
      </c>
      <c r="I84" s="193" t="s">
        <v>119</v>
      </c>
      <c r="J84" s="194" t="s">
        <v>107</v>
      </c>
      <c r="K84" s="195" t="s">
        <v>120</v>
      </c>
      <c r="L84" s="196"/>
      <c r="M84" s="91" t="s">
        <v>19</v>
      </c>
      <c r="N84" s="92" t="s">
        <v>40</v>
      </c>
      <c r="O84" s="92" t="s">
        <v>121</v>
      </c>
      <c r="P84" s="92" t="s">
        <v>122</v>
      </c>
      <c r="Q84" s="92" t="s">
        <v>123</v>
      </c>
      <c r="R84" s="92" t="s">
        <v>124</v>
      </c>
      <c r="S84" s="92" t="s">
        <v>125</v>
      </c>
      <c r="T84" s="93" t="s">
        <v>126</v>
      </c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</row>
    <row r="85" s="2" customFormat="1" ht="22.8" customHeight="1">
      <c r="A85" s="37"/>
      <c r="B85" s="38"/>
      <c r="C85" s="98" t="s">
        <v>127</v>
      </c>
      <c r="D85" s="39"/>
      <c r="E85" s="39"/>
      <c r="F85" s="39"/>
      <c r="G85" s="39"/>
      <c r="H85" s="39"/>
      <c r="I85" s="135"/>
      <c r="J85" s="197">
        <f>BK85</f>
        <v>0</v>
      </c>
      <c r="K85" s="39"/>
      <c r="L85" s="43"/>
      <c r="M85" s="94"/>
      <c r="N85" s="198"/>
      <c r="O85" s="95"/>
      <c r="P85" s="199">
        <f>P86+P89+P94</f>
        <v>0</v>
      </c>
      <c r="Q85" s="95"/>
      <c r="R85" s="199">
        <f>R86+R89+R94</f>
        <v>0</v>
      </c>
      <c r="S85" s="95"/>
      <c r="T85" s="200">
        <f>T86+T89+T94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108</v>
      </c>
      <c r="BK85" s="201">
        <f>BK86+BK89+BK94</f>
        <v>0</v>
      </c>
    </row>
    <row r="86" s="12" customFormat="1" ht="25.92" customHeight="1">
      <c r="A86" s="12"/>
      <c r="B86" s="202"/>
      <c r="C86" s="203"/>
      <c r="D86" s="204" t="s">
        <v>69</v>
      </c>
      <c r="E86" s="205" t="s">
        <v>128</v>
      </c>
      <c r="F86" s="205" t="s">
        <v>129</v>
      </c>
      <c r="G86" s="203"/>
      <c r="H86" s="203"/>
      <c r="I86" s="206"/>
      <c r="J86" s="207">
        <f>BK86</f>
        <v>0</v>
      </c>
      <c r="K86" s="203"/>
      <c r="L86" s="208"/>
      <c r="M86" s="209"/>
      <c r="N86" s="210"/>
      <c r="O86" s="210"/>
      <c r="P86" s="211">
        <f>SUM(P87:P88)</f>
        <v>0</v>
      </c>
      <c r="Q86" s="210"/>
      <c r="R86" s="211">
        <f>SUM(R87:R88)</f>
        <v>0</v>
      </c>
      <c r="S86" s="210"/>
      <c r="T86" s="212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3" t="s">
        <v>78</v>
      </c>
      <c r="AT86" s="214" t="s">
        <v>69</v>
      </c>
      <c r="AU86" s="214" t="s">
        <v>70</v>
      </c>
      <c r="AY86" s="213" t="s">
        <v>130</v>
      </c>
      <c r="BK86" s="215">
        <f>SUM(BK87:BK88)</f>
        <v>0</v>
      </c>
    </row>
    <row r="87" s="2" customFormat="1" ht="16.5" customHeight="1">
      <c r="A87" s="37"/>
      <c r="B87" s="38"/>
      <c r="C87" s="216" t="s">
        <v>78</v>
      </c>
      <c r="D87" s="216" t="s">
        <v>131</v>
      </c>
      <c r="E87" s="217" t="s">
        <v>132</v>
      </c>
      <c r="F87" s="218" t="s">
        <v>133</v>
      </c>
      <c r="G87" s="219" t="s">
        <v>134</v>
      </c>
      <c r="H87" s="220">
        <v>2</v>
      </c>
      <c r="I87" s="221"/>
      <c r="J87" s="222">
        <f>ROUND(I87*H87,2)</f>
        <v>0</v>
      </c>
      <c r="K87" s="223"/>
      <c r="L87" s="43"/>
      <c r="M87" s="224" t="s">
        <v>19</v>
      </c>
      <c r="N87" s="225" t="s">
        <v>41</v>
      </c>
      <c r="O87" s="8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28" t="s">
        <v>135</v>
      </c>
      <c r="AT87" s="228" t="s">
        <v>131</v>
      </c>
      <c r="AU87" s="228" t="s">
        <v>78</v>
      </c>
      <c r="AY87" s="16" t="s">
        <v>130</v>
      </c>
      <c r="BE87" s="229">
        <f>IF(N87="základní",J87,0)</f>
        <v>0</v>
      </c>
      <c r="BF87" s="229">
        <f>IF(N87="snížená",J87,0)</f>
        <v>0</v>
      </c>
      <c r="BG87" s="229">
        <f>IF(N87="zákl. přenesená",J87,0)</f>
        <v>0</v>
      </c>
      <c r="BH87" s="229">
        <f>IF(N87="sníž. přenesená",J87,0)</f>
        <v>0</v>
      </c>
      <c r="BI87" s="229">
        <f>IF(N87="nulová",J87,0)</f>
        <v>0</v>
      </c>
      <c r="BJ87" s="16" t="s">
        <v>78</v>
      </c>
      <c r="BK87" s="229">
        <f>ROUND(I87*H87,2)</f>
        <v>0</v>
      </c>
      <c r="BL87" s="16" t="s">
        <v>135</v>
      </c>
      <c r="BM87" s="228" t="s">
        <v>136</v>
      </c>
    </row>
    <row r="88" s="2" customFormat="1">
      <c r="A88" s="37"/>
      <c r="B88" s="38"/>
      <c r="C88" s="39"/>
      <c r="D88" s="230" t="s">
        <v>137</v>
      </c>
      <c r="E88" s="39"/>
      <c r="F88" s="231" t="s">
        <v>133</v>
      </c>
      <c r="G88" s="39"/>
      <c r="H88" s="39"/>
      <c r="I88" s="135"/>
      <c r="J88" s="39"/>
      <c r="K88" s="39"/>
      <c r="L88" s="43"/>
      <c r="M88" s="232"/>
      <c r="N88" s="233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78</v>
      </c>
    </row>
    <row r="89" s="12" customFormat="1" ht="25.92" customHeight="1">
      <c r="A89" s="12"/>
      <c r="B89" s="202"/>
      <c r="C89" s="203"/>
      <c r="D89" s="204" t="s">
        <v>69</v>
      </c>
      <c r="E89" s="205" t="s">
        <v>138</v>
      </c>
      <c r="F89" s="205" t="s">
        <v>139</v>
      </c>
      <c r="G89" s="203"/>
      <c r="H89" s="203"/>
      <c r="I89" s="206"/>
      <c r="J89" s="207">
        <f>BK89</f>
        <v>0</v>
      </c>
      <c r="K89" s="203"/>
      <c r="L89" s="208"/>
      <c r="M89" s="209"/>
      <c r="N89" s="210"/>
      <c r="O89" s="210"/>
      <c r="P89" s="211">
        <f>SUM(P90:P93)</f>
        <v>0</v>
      </c>
      <c r="Q89" s="210"/>
      <c r="R89" s="211">
        <f>SUM(R90:R93)</f>
        <v>0</v>
      </c>
      <c r="S89" s="210"/>
      <c r="T89" s="212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3" t="s">
        <v>80</v>
      </c>
      <c r="AT89" s="214" t="s">
        <v>69</v>
      </c>
      <c r="AU89" s="214" t="s">
        <v>70</v>
      </c>
      <c r="AY89" s="213" t="s">
        <v>130</v>
      </c>
      <c r="BK89" s="215">
        <f>SUM(BK90:BK93)</f>
        <v>0</v>
      </c>
    </row>
    <row r="90" s="2" customFormat="1" ht="16.5" customHeight="1">
      <c r="A90" s="37"/>
      <c r="B90" s="38"/>
      <c r="C90" s="216" t="s">
        <v>80</v>
      </c>
      <c r="D90" s="216" t="s">
        <v>131</v>
      </c>
      <c r="E90" s="217" t="s">
        <v>140</v>
      </c>
      <c r="F90" s="218" t="s">
        <v>141</v>
      </c>
      <c r="G90" s="219" t="s">
        <v>134</v>
      </c>
      <c r="H90" s="220">
        <v>5</v>
      </c>
      <c r="I90" s="221"/>
      <c r="J90" s="222">
        <f>ROUND(I90*H90,2)</f>
        <v>0</v>
      </c>
      <c r="K90" s="223"/>
      <c r="L90" s="43"/>
      <c r="M90" s="224" t="s">
        <v>19</v>
      </c>
      <c r="N90" s="225" t="s">
        <v>41</v>
      </c>
      <c r="O90" s="8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8" t="s">
        <v>142</v>
      </c>
      <c r="AT90" s="228" t="s">
        <v>131</v>
      </c>
      <c r="AU90" s="228" t="s">
        <v>78</v>
      </c>
      <c r="AY90" s="16" t="s">
        <v>130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6" t="s">
        <v>78</v>
      </c>
      <c r="BK90" s="229">
        <f>ROUND(I90*H90,2)</f>
        <v>0</v>
      </c>
      <c r="BL90" s="16" t="s">
        <v>142</v>
      </c>
      <c r="BM90" s="228" t="s">
        <v>143</v>
      </c>
    </row>
    <row r="91" s="2" customFormat="1">
      <c r="A91" s="37"/>
      <c r="B91" s="38"/>
      <c r="C91" s="39"/>
      <c r="D91" s="230" t="s">
        <v>137</v>
      </c>
      <c r="E91" s="39"/>
      <c r="F91" s="231" t="s">
        <v>141</v>
      </c>
      <c r="G91" s="39"/>
      <c r="H91" s="39"/>
      <c r="I91" s="135"/>
      <c r="J91" s="39"/>
      <c r="K91" s="39"/>
      <c r="L91" s="43"/>
      <c r="M91" s="232"/>
      <c r="N91" s="23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137</v>
      </c>
      <c r="AU91" s="16" t="s">
        <v>78</v>
      </c>
    </row>
    <row r="92" s="2" customFormat="1" ht="16.5" customHeight="1">
      <c r="A92" s="37"/>
      <c r="B92" s="38"/>
      <c r="C92" s="216" t="s">
        <v>144</v>
      </c>
      <c r="D92" s="216" t="s">
        <v>131</v>
      </c>
      <c r="E92" s="217" t="s">
        <v>145</v>
      </c>
      <c r="F92" s="218" t="s">
        <v>146</v>
      </c>
      <c r="G92" s="219" t="s">
        <v>19</v>
      </c>
      <c r="H92" s="220">
        <v>10</v>
      </c>
      <c r="I92" s="221"/>
      <c r="J92" s="222">
        <f>ROUND(I92*H92,2)</f>
        <v>0</v>
      </c>
      <c r="K92" s="223"/>
      <c r="L92" s="43"/>
      <c r="M92" s="224" t="s">
        <v>19</v>
      </c>
      <c r="N92" s="225" t="s">
        <v>41</v>
      </c>
      <c r="O92" s="8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8" t="s">
        <v>142</v>
      </c>
      <c r="AT92" s="228" t="s">
        <v>131</v>
      </c>
      <c r="AU92" s="228" t="s">
        <v>78</v>
      </c>
      <c r="AY92" s="16" t="s">
        <v>130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6" t="s">
        <v>78</v>
      </c>
      <c r="BK92" s="229">
        <f>ROUND(I92*H92,2)</f>
        <v>0</v>
      </c>
      <c r="BL92" s="16" t="s">
        <v>142</v>
      </c>
      <c r="BM92" s="228" t="s">
        <v>147</v>
      </c>
    </row>
    <row r="93" s="2" customFormat="1">
      <c r="A93" s="37"/>
      <c r="B93" s="38"/>
      <c r="C93" s="39"/>
      <c r="D93" s="230" t="s">
        <v>137</v>
      </c>
      <c r="E93" s="39"/>
      <c r="F93" s="231" t="s">
        <v>146</v>
      </c>
      <c r="G93" s="39"/>
      <c r="H93" s="39"/>
      <c r="I93" s="135"/>
      <c r="J93" s="39"/>
      <c r="K93" s="39"/>
      <c r="L93" s="43"/>
      <c r="M93" s="232"/>
      <c r="N93" s="233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137</v>
      </c>
      <c r="AU93" s="16" t="s">
        <v>78</v>
      </c>
    </row>
    <row r="94" s="12" customFormat="1" ht="25.92" customHeight="1">
      <c r="A94" s="12"/>
      <c r="B94" s="202"/>
      <c r="C94" s="203"/>
      <c r="D94" s="204" t="s">
        <v>69</v>
      </c>
      <c r="E94" s="205" t="s">
        <v>148</v>
      </c>
      <c r="F94" s="205" t="s">
        <v>148</v>
      </c>
      <c r="G94" s="203"/>
      <c r="H94" s="203"/>
      <c r="I94" s="206"/>
      <c r="J94" s="207">
        <f>BK94</f>
        <v>0</v>
      </c>
      <c r="K94" s="203"/>
      <c r="L94" s="208"/>
      <c r="M94" s="209"/>
      <c r="N94" s="210"/>
      <c r="O94" s="210"/>
      <c r="P94" s="211">
        <f>P95+P110+P113</f>
        <v>0</v>
      </c>
      <c r="Q94" s="210"/>
      <c r="R94" s="211">
        <f>R95+R110+R113</f>
        <v>0</v>
      </c>
      <c r="S94" s="210"/>
      <c r="T94" s="212">
        <f>T95+T110+T113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3" t="s">
        <v>80</v>
      </c>
      <c r="AT94" s="214" t="s">
        <v>69</v>
      </c>
      <c r="AU94" s="214" t="s">
        <v>70</v>
      </c>
      <c r="AY94" s="213" t="s">
        <v>130</v>
      </c>
      <c r="BK94" s="215">
        <f>BK95+BK110+BK113</f>
        <v>0</v>
      </c>
    </row>
    <row r="95" s="12" customFormat="1" ht="22.8" customHeight="1">
      <c r="A95" s="12"/>
      <c r="B95" s="202"/>
      <c r="C95" s="203"/>
      <c r="D95" s="204" t="s">
        <v>69</v>
      </c>
      <c r="E95" s="234" t="s">
        <v>149</v>
      </c>
      <c r="F95" s="234" t="s">
        <v>150</v>
      </c>
      <c r="G95" s="203"/>
      <c r="H95" s="203"/>
      <c r="I95" s="206"/>
      <c r="J95" s="235">
        <f>BK95</f>
        <v>0</v>
      </c>
      <c r="K95" s="203"/>
      <c r="L95" s="208"/>
      <c r="M95" s="209"/>
      <c r="N95" s="210"/>
      <c r="O95" s="210"/>
      <c r="P95" s="211">
        <f>SUM(P96:P109)</f>
        <v>0</v>
      </c>
      <c r="Q95" s="210"/>
      <c r="R95" s="211">
        <f>SUM(R96:R109)</f>
        <v>0</v>
      </c>
      <c r="S95" s="210"/>
      <c r="T95" s="212">
        <f>SUM(T96:T109)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3" t="s">
        <v>80</v>
      </c>
      <c r="AT95" s="214" t="s">
        <v>69</v>
      </c>
      <c r="AU95" s="214" t="s">
        <v>78</v>
      </c>
      <c r="AY95" s="213" t="s">
        <v>130</v>
      </c>
      <c r="BK95" s="215">
        <f>SUM(BK96:BK109)</f>
        <v>0</v>
      </c>
    </row>
    <row r="96" s="2" customFormat="1" ht="16.5" customHeight="1">
      <c r="A96" s="37"/>
      <c r="B96" s="38"/>
      <c r="C96" s="216" t="s">
        <v>135</v>
      </c>
      <c r="D96" s="216" t="s">
        <v>131</v>
      </c>
      <c r="E96" s="217" t="s">
        <v>151</v>
      </c>
      <c r="F96" s="218" t="s">
        <v>152</v>
      </c>
      <c r="G96" s="219" t="s">
        <v>134</v>
      </c>
      <c r="H96" s="220">
        <v>27</v>
      </c>
      <c r="I96" s="221"/>
      <c r="J96" s="222">
        <f>ROUND(I96*H96,2)</f>
        <v>0</v>
      </c>
      <c r="K96" s="223"/>
      <c r="L96" s="43"/>
      <c r="M96" s="224" t="s">
        <v>19</v>
      </c>
      <c r="N96" s="225" t="s">
        <v>41</v>
      </c>
      <c r="O96" s="8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8" t="s">
        <v>142</v>
      </c>
      <c r="AT96" s="228" t="s">
        <v>131</v>
      </c>
      <c r="AU96" s="228" t="s">
        <v>80</v>
      </c>
      <c r="AY96" s="16" t="s">
        <v>130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6" t="s">
        <v>78</v>
      </c>
      <c r="BK96" s="229">
        <f>ROUND(I96*H96,2)</f>
        <v>0</v>
      </c>
      <c r="BL96" s="16" t="s">
        <v>142</v>
      </c>
      <c r="BM96" s="228" t="s">
        <v>153</v>
      </c>
    </row>
    <row r="97" s="2" customFormat="1">
      <c r="A97" s="37"/>
      <c r="B97" s="38"/>
      <c r="C97" s="39"/>
      <c r="D97" s="230" t="s">
        <v>137</v>
      </c>
      <c r="E97" s="39"/>
      <c r="F97" s="231" t="s">
        <v>152</v>
      </c>
      <c r="G97" s="39"/>
      <c r="H97" s="39"/>
      <c r="I97" s="135"/>
      <c r="J97" s="39"/>
      <c r="K97" s="39"/>
      <c r="L97" s="43"/>
      <c r="M97" s="232"/>
      <c r="N97" s="23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137</v>
      </c>
      <c r="AU97" s="16" t="s">
        <v>80</v>
      </c>
    </row>
    <row r="98" s="2" customFormat="1" ht="16.5" customHeight="1">
      <c r="A98" s="37"/>
      <c r="B98" s="38"/>
      <c r="C98" s="216" t="s">
        <v>154</v>
      </c>
      <c r="D98" s="216" t="s">
        <v>131</v>
      </c>
      <c r="E98" s="217" t="s">
        <v>155</v>
      </c>
      <c r="F98" s="218" t="s">
        <v>156</v>
      </c>
      <c r="G98" s="219" t="s">
        <v>134</v>
      </c>
      <c r="H98" s="220">
        <v>9</v>
      </c>
      <c r="I98" s="221"/>
      <c r="J98" s="222">
        <f>ROUND(I98*H98,2)</f>
        <v>0</v>
      </c>
      <c r="K98" s="223"/>
      <c r="L98" s="43"/>
      <c r="M98" s="224" t="s">
        <v>19</v>
      </c>
      <c r="N98" s="225" t="s">
        <v>41</v>
      </c>
      <c r="O98" s="8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8" t="s">
        <v>142</v>
      </c>
      <c r="AT98" s="228" t="s">
        <v>131</v>
      </c>
      <c r="AU98" s="228" t="s">
        <v>80</v>
      </c>
      <c r="AY98" s="16" t="s">
        <v>130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6" t="s">
        <v>78</v>
      </c>
      <c r="BK98" s="229">
        <f>ROUND(I98*H98,2)</f>
        <v>0</v>
      </c>
      <c r="BL98" s="16" t="s">
        <v>142</v>
      </c>
      <c r="BM98" s="228" t="s">
        <v>157</v>
      </c>
    </row>
    <row r="99" s="2" customFormat="1">
      <c r="A99" s="37"/>
      <c r="B99" s="38"/>
      <c r="C99" s="39"/>
      <c r="D99" s="230" t="s">
        <v>137</v>
      </c>
      <c r="E99" s="39"/>
      <c r="F99" s="231" t="s">
        <v>156</v>
      </c>
      <c r="G99" s="39"/>
      <c r="H99" s="39"/>
      <c r="I99" s="135"/>
      <c r="J99" s="39"/>
      <c r="K99" s="39"/>
      <c r="L99" s="43"/>
      <c r="M99" s="232"/>
      <c r="N99" s="23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80</v>
      </c>
    </row>
    <row r="100" s="2" customFormat="1" ht="16.5" customHeight="1">
      <c r="A100" s="37"/>
      <c r="B100" s="38"/>
      <c r="C100" s="216" t="s">
        <v>158</v>
      </c>
      <c r="D100" s="216" t="s">
        <v>131</v>
      </c>
      <c r="E100" s="217" t="s">
        <v>159</v>
      </c>
      <c r="F100" s="218" t="s">
        <v>160</v>
      </c>
      <c r="G100" s="219" t="s">
        <v>134</v>
      </c>
      <c r="H100" s="220">
        <v>10</v>
      </c>
      <c r="I100" s="221"/>
      <c r="J100" s="222">
        <f>ROUND(I100*H100,2)</f>
        <v>0</v>
      </c>
      <c r="K100" s="223"/>
      <c r="L100" s="43"/>
      <c r="M100" s="224" t="s">
        <v>19</v>
      </c>
      <c r="N100" s="225" t="s">
        <v>41</v>
      </c>
      <c r="O100" s="8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8" t="s">
        <v>142</v>
      </c>
      <c r="AT100" s="228" t="s">
        <v>131</v>
      </c>
      <c r="AU100" s="228" t="s">
        <v>80</v>
      </c>
      <c r="AY100" s="16" t="s">
        <v>130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6" t="s">
        <v>78</v>
      </c>
      <c r="BK100" s="229">
        <f>ROUND(I100*H100,2)</f>
        <v>0</v>
      </c>
      <c r="BL100" s="16" t="s">
        <v>142</v>
      </c>
      <c r="BM100" s="228" t="s">
        <v>161</v>
      </c>
    </row>
    <row r="101" s="2" customFormat="1">
      <c r="A101" s="37"/>
      <c r="B101" s="38"/>
      <c r="C101" s="39"/>
      <c r="D101" s="230" t="s">
        <v>137</v>
      </c>
      <c r="E101" s="39"/>
      <c r="F101" s="231" t="s">
        <v>160</v>
      </c>
      <c r="G101" s="39"/>
      <c r="H101" s="39"/>
      <c r="I101" s="135"/>
      <c r="J101" s="39"/>
      <c r="K101" s="39"/>
      <c r="L101" s="43"/>
      <c r="M101" s="232"/>
      <c r="N101" s="23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80</v>
      </c>
    </row>
    <row r="102" s="2" customFormat="1" ht="16.5" customHeight="1">
      <c r="A102" s="37"/>
      <c r="B102" s="38"/>
      <c r="C102" s="216" t="s">
        <v>162</v>
      </c>
      <c r="D102" s="216" t="s">
        <v>131</v>
      </c>
      <c r="E102" s="217" t="s">
        <v>163</v>
      </c>
      <c r="F102" s="218" t="s">
        <v>164</v>
      </c>
      <c r="G102" s="219" t="s">
        <v>134</v>
      </c>
      <c r="H102" s="220">
        <v>5</v>
      </c>
      <c r="I102" s="221"/>
      <c r="J102" s="222">
        <f>ROUND(I102*H102,2)</f>
        <v>0</v>
      </c>
      <c r="K102" s="223"/>
      <c r="L102" s="43"/>
      <c r="M102" s="224" t="s">
        <v>19</v>
      </c>
      <c r="N102" s="225" t="s">
        <v>41</v>
      </c>
      <c r="O102" s="8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8" t="s">
        <v>142</v>
      </c>
      <c r="AT102" s="228" t="s">
        <v>131</v>
      </c>
      <c r="AU102" s="228" t="s">
        <v>80</v>
      </c>
      <c r="AY102" s="16" t="s">
        <v>130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6" t="s">
        <v>78</v>
      </c>
      <c r="BK102" s="229">
        <f>ROUND(I102*H102,2)</f>
        <v>0</v>
      </c>
      <c r="BL102" s="16" t="s">
        <v>142</v>
      </c>
      <c r="BM102" s="228" t="s">
        <v>165</v>
      </c>
    </row>
    <row r="103" s="2" customFormat="1">
      <c r="A103" s="37"/>
      <c r="B103" s="38"/>
      <c r="C103" s="39"/>
      <c r="D103" s="230" t="s">
        <v>137</v>
      </c>
      <c r="E103" s="39"/>
      <c r="F103" s="231" t="s">
        <v>164</v>
      </c>
      <c r="G103" s="39"/>
      <c r="H103" s="39"/>
      <c r="I103" s="135"/>
      <c r="J103" s="39"/>
      <c r="K103" s="39"/>
      <c r="L103" s="43"/>
      <c r="M103" s="232"/>
      <c r="N103" s="23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80</v>
      </c>
    </row>
    <row r="104" s="2" customFormat="1" ht="16.5" customHeight="1">
      <c r="A104" s="37"/>
      <c r="B104" s="38"/>
      <c r="C104" s="216" t="s">
        <v>166</v>
      </c>
      <c r="D104" s="216" t="s">
        <v>131</v>
      </c>
      <c r="E104" s="217" t="s">
        <v>167</v>
      </c>
      <c r="F104" s="218" t="s">
        <v>168</v>
      </c>
      <c r="G104" s="219" t="s">
        <v>134</v>
      </c>
      <c r="H104" s="220">
        <v>2</v>
      </c>
      <c r="I104" s="221"/>
      <c r="J104" s="222">
        <f>ROUND(I104*H104,2)</f>
        <v>0</v>
      </c>
      <c r="K104" s="223"/>
      <c r="L104" s="43"/>
      <c r="M104" s="224" t="s">
        <v>19</v>
      </c>
      <c r="N104" s="225" t="s">
        <v>41</v>
      </c>
      <c r="O104" s="8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8" t="s">
        <v>142</v>
      </c>
      <c r="AT104" s="228" t="s">
        <v>131</v>
      </c>
      <c r="AU104" s="228" t="s">
        <v>80</v>
      </c>
      <c r="AY104" s="16" t="s">
        <v>130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6" t="s">
        <v>78</v>
      </c>
      <c r="BK104" s="229">
        <f>ROUND(I104*H104,2)</f>
        <v>0</v>
      </c>
      <c r="BL104" s="16" t="s">
        <v>142</v>
      </c>
      <c r="BM104" s="228" t="s">
        <v>169</v>
      </c>
    </row>
    <row r="105" s="2" customFormat="1">
      <c r="A105" s="37"/>
      <c r="B105" s="38"/>
      <c r="C105" s="39"/>
      <c r="D105" s="230" t="s">
        <v>137</v>
      </c>
      <c r="E105" s="39"/>
      <c r="F105" s="231" t="s">
        <v>168</v>
      </c>
      <c r="G105" s="39"/>
      <c r="H105" s="39"/>
      <c r="I105" s="135"/>
      <c r="J105" s="39"/>
      <c r="K105" s="39"/>
      <c r="L105" s="43"/>
      <c r="M105" s="232"/>
      <c r="N105" s="23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80</v>
      </c>
    </row>
    <row r="106" s="2" customFormat="1" ht="16.5" customHeight="1">
      <c r="A106" s="37"/>
      <c r="B106" s="38"/>
      <c r="C106" s="216" t="s">
        <v>170</v>
      </c>
      <c r="D106" s="216" t="s">
        <v>131</v>
      </c>
      <c r="E106" s="217" t="s">
        <v>171</v>
      </c>
      <c r="F106" s="218" t="s">
        <v>172</v>
      </c>
      <c r="G106" s="219" t="s">
        <v>134</v>
      </c>
      <c r="H106" s="220">
        <v>2</v>
      </c>
      <c r="I106" s="221"/>
      <c r="J106" s="222">
        <f>ROUND(I106*H106,2)</f>
        <v>0</v>
      </c>
      <c r="K106" s="223"/>
      <c r="L106" s="43"/>
      <c r="M106" s="224" t="s">
        <v>19</v>
      </c>
      <c r="N106" s="225" t="s">
        <v>41</v>
      </c>
      <c r="O106" s="8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8" t="s">
        <v>142</v>
      </c>
      <c r="AT106" s="228" t="s">
        <v>131</v>
      </c>
      <c r="AU106" s="228" t="s">
        <v>80</v>
      </c>
      <c r="AY106" s="16" t="s">
        <v>130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6" t="s">
        <v>78</v>
      </c>
      <c r="BK106" s="229">
        <f>ROUND(I106*H106,2)</f>
        <v>0</v>
      </c>
      <c r="BL106" s="16" t="s">
        <v>142</v>
      </c>
      <c r="BM106" s="228" t="s">
        <v>173</v>
      </c>
    </row>
    <row r="107" s="2" customFormat="1">
      <c r="A107" s="37"/>
      <c r="B107" s="38"/>
      <c r="C107" s="39"/>
      <c r="D107" s="230" t="s">
        <v>137</v>
      </c>
      <c r="E107" s="39"/>
      <c r="F107" s="231" t="s">
        <v>172</v>
      </c>
      <c r="G107" s="39"/>
      <c r="H107" s="39"/>
      <c r="I107" s="135"/>
      <c r="J107" s="39"/>
      <c r="K107" s="39"/>
      <c r="L107" s="43"/>
      <c r="M107" s="232"/>
      <c r="N107" s="23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80</v>
      </c>
    </row>
    <row r="108" s="2" customFormat="1" ht="16.5" customHeight="1">
      <c r="A108" s="37"/>
      <c r="B108" s="38"/>
      <c r="C108" s="216" t="s">
        <v>174</v>
      </c>
      <c r="D108" s="216" t="s">
        <v>131</v>
      </c>
      <c r="E108" s="217" t="s">
        <v>175</v>
      </c>
      <c r="F108" s="218" t="s">
        <v>176</v>
      </c>
      <c r="G108" s="219" t="s">
        <v>134</v>
      </c>
      <c r="H108" s="220">
        <v>2</v>
      </c>
      <c r="I108" s="221"/>
      <c r="J108" s="222">
        <f>ROUND(I108*H108,2)</f>
        <v>0</v>
      </c>
      <c r="K108" s="223"/>
      <c r="L108" s="43"/>
      <c r="M108" s="224" t="s">
        <v>19</v>
      </c>
      <c r="N108" s="225" t="s">
        <v>41</v>
      </c>
      <c r="O108" s="8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8" t="s">
        <v>142</v>
      </c>
      <c r="AT108" s="228" t="s">
        <v>131</v>
      </c>
      <c r="AU108" s="228" t="s">
        <v>80</v>
      </c>
      <c r="AY108" s="16" t="s">
        <v>130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6" t="s">
        <v>78</v>
      </c>
      <c r="BK108" s="229">
        <f>ROUND(I108*H108,2)</f>
        <v>0</v>
      </c>
      <c r="BL108" s="16" t="s">
        <v>142</v>
      </c>
      <c r="BM108" s="228" t="s">
        <v>177</v>
      </c>
    </row>
    <row r="109" s="2" customFormat="1">
      <c r="A109" s="37"/>
      <c r="B109" s="38"/>
      <c r="C109" s="39"/>
      <c r="D109" s="230" t="s">
        <v>137</v>
      </c>
      <c r="E109" s="39"/>
      <c r="F109" s="231" t="s">
        <v>176</v>
      </c>
      <c r="G109" s="39"/>
      <c r="H109" s="39"/>
      <c r="I109" s="135"/>
      <c r="J109" s="39"/>
      <c r="K109" s="39"/>
      <c r="L109" s="43"/>
      <c r="M109" s="232"/>
      <c r="N109" s="23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80</v>
      </c>
    </row>
    <row r="110" s="12" customFormat="1" ht="22.8" customHeight="1">
      <c r="A110" s="12"/>
      <c r="B110" s="202"/>
      <c r="C110" s="203"/>
      <c r="D110" s="204" t="s">
        <v>69</v>
      </c>
      <c r="E110" s="234" t="s">
        <v>178</v>
      </c>
      <c r="F110" s="234" t="s">
        <v>179</v>
      </c>
      <c r="G110" s="203"/>
      <c r="H110" s="203"/>
      <c r="I110" s="206"/>
      <c r="J110" s="235">
        <f>BK110</f>
        <v>0</v>
      </c>
      <c r="K110" s="203"/>
      <c r="L110" s="208"/>
      <c r="M110" s="209"/>
      <c r="N110" s="210"/>
      <c r="O110" s="210"/>
      <c r="P110" s="211">
        <f>SUM(P111:P112)</f>
        <v>0</v>
      </c>
      <c r="Q110" s="210"/>
      <c r="R110" s="211">
        <f>SUM(R111:R112)</f>
        <v>0</v>
      </c>
      <c r="S110" s="210"/>
      <c r="T110" s="212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3" t="s">
        <v>80</v>
      </c>
      <c r="AT110" s="214" t="s">
        <v>69</v>
      </c>
      <c r="AU110" s="214" t="s">
        <v>78</v>
      </c>
      <c r="AY110" s="213" t="s">
        <v>130</v>
      </c>
      <c r="BK110" s="215">
        <f>SUM(BK111:BK112)</f>
        <v>0</v>
      </c>
    </row>
    <row r="111" s="2" customFormat="1" ht="16.5" customHeight="1">
      <c r="A111" s="37"/>
      <c r="B111" s="38"/>
      <c r="C111" s="216" t="s">
        <v>180</v>
      </c>
      <c r="D111" s="216" t="s">
        <v>131</v>
      </c>
      <c r="E111" s="217" t="s">
        <v>181</v>
      </c>
      <c r="F111" s="218" t="s">
        <v>182</v>
      </c>
      <c r="G111" s="219" t="s">
        <v>134</v>
      </c>
      <c r="H111" s="220">
        <v>61</v>
      </c>
      <c r="I111" s="221"/>
      <c r="J111" s="222">
        <f>ROUND(I111*H111,2)</f>
        <v>0</v>
      </c>
      <c r="K111" s="223"/>
      <c r="L111" s="43"/>
      <c r="M111" s="224" t="s">
        <v>19</v>
      </c>
      <c r="N111" s="225" t="s">
        <v>41</v>
      </c>
      <c r="O111" s="8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8" t="s">
        <v>142</v>
      </c>
      <c r="AT111" s="228" t="s">
        <v>131</v>
      </c>
      <c r="AU111" s="228" t="s">
        <v>80</v>
      </c>
      <c r="AY111" s="16" t="s">
        <v>130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6" t="s">
        <v>78</v>
      </c>
      <c r="BK111" s="229">
        <f>ROUND(I111*H111,2)</f>
        <v>0</v>
      </c>
      <c r="BL111" s="16" t="s">
        <v>142</v>
      </c>
      <c r="BM111" s="228" t="s">
        <v>183</v>
      </c>
    </row>
    <row r="112" s="2" customFormat="1">
      <c r="A112" s="37"/>
      <c r="B112" s="38"/>
      <c r="C112" s="39"/>
      <c r="D112" s="230" t="s">
        <v>137</v>
      </c>
      <c r="E112" s="39"/>
      <c r="F112" s="231" t="s">
        <v>182</v>
      </c>
      <c r="G112" s="39"/>
      <c r="H112" s="39"/>
      <c r="I112" s="135"/>
      <c r="J112" s="39"/>
      <c r="K112" s="39"/>
      <c r="L112" s="43"/>
      <c r="M112" s="232"/>
      <c r="N112" s="233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80</v>
      </c>
    </row>
    <row r="113" s="12" customFormat="1" ht="22.8" customHeight="1">
      <c r="A113" s="12"/>
      <c r="B113" s="202"/>
      <c r="C113" s="203"/>
      <c r="D113" s="204" t="s">
        <v>69</v>
      </c>
      <c r="E113" s="234" t="s">
        <v>184</v>
      </c>
      <c r="F113" s="234" t="s">
        <v>185</v>
      </c>
      <c r="G113" s="203"/>
      <c r="H113" s="203"/>
      <c r="I113" s="206"/>
      <c r="J113" s="235">
        <f>BK113</f>
        <v>0</v>
      </c>
      <c r="K113" s="203"/>
      <c r="L113" s="208"/>
      <c r="M113" s="209"/>
      <c r="N113" s="210"/>
      <c r="O113" s="210"/>
      <c r="P113" s="211">
        <f>SUM(P114:P131)</f>
        <v>0</v>
      </c>
      <c r="Q113" s="210"/>
      <c r="R113" s="211">
        <f>SUM(R114:R131)</f>
        <v>0</v>
      </c>
      <c r="S113" s="210"/>
      <c r="T113" s="212">
        <f>SUM(T114:T131)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3" t="s">
        <v>80</v>
      </c>
      <c r="AT113" s="214" t="s">
        <v>69</v>
      </c>
      <c r="AU113" s="214" t="s">
        <v>78</v>
      </c>
      <c r="AY113" s="213" t="s">
        <v>130</v>
      </c>
      <c r="BK113" s="215">
        <f>SUM(BK114:BK131)</f>
        <v>0</v>
      </c>
    </row>
    <row r="114" s="2" customFormat="1" ht="16.5" customHeight="1">
      <c r="A114" s="37"/>
      <c r="B114" s="38"/>
      <c r="C114" s="216" t="s">
        <v>186</v>
      </c>
      <c r="D114" s="216" t="s">
        <v>131</v>
      </c>
      <c r="E114" s="217" t="s">
        <v>187</v>
      </c>
      <c r="F114" s="218" t="s">
        <v>188</v>
      </c>
      <c r="G114" s="219" t="s">
        <v>134</v>
      </c>
      <c r="H114" s="220">
        <v>1</v>
      </c>
      <c r="I114" s="221"/>
      <c r="J114" s="222">
        <f>ROUND(I114*H114,2)</f>
        <v>0</v>
      </c>
      <c r="K114" s="223"/>
      <c r="L114" s="43"/>
      <c r="M114" s="224" t="s">
        <v>19</v>
      </c>
      <c r="N114" s="225" t="s">
        <v>41</v>
      </c>
      <c r="O114" s="8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8" t="s">
        <v>142</v>
      </c>
      <c r="AT114" s="228" t="s">
        <v>131</v>
      </c>
      <c r="AU114" s="228" t="s">
        <v>80</v>
      </c>
      <c r="AY114" s="16" t="s">
        <v>130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6" t="s">
        <v>78</v>
      </c>
      <c r="BK114" s="229">
        <f>ROUND(I114*H114,2)</f>
        <v>0</v>
      </c>
      <c r="BL114" s="16" t="s">
        <v>142</v>
      </c>
      <c r="BM114" s="228" t="s">
        <v>189</v>
      </c>
    </row>
    <row r="115" s="2" customFormat="1">
      <c r="A115" s="37"/>
      <c r="B115" s="38"/>
      <c r="C115" s="39"/>
      <c r="D115" s="230" t="s">
        <v>137</v>
      </c>
      <c r="E115" s="39"/>
      <c r="F115" s="231" t="s">
        <v>188</v>
      </c>
      <c r="G115" s="39"/>
      <c r="H115" s="39"/>
      <c r="I115" s="135"/>
      <c r="J115" s="39"/>
      <c r="K115" s="39"/>
      <c r="L115" s="43"/>
      <c r="M115" s="232"/>
      <c r="N115" s="23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80</v>
      </c>
    </row>
    <row r="116" s="2" customFormat="1" ht="16.5" customHeight="1">
      <c r="A116" s="37"/>
      <c r="B116" s="38"/>
      <c r="C116" s="216" t="s">
        <v>190</v>
      </c>
      <c r="D116" s="216" t="s">
        <v>131</v>
      </c>
      <c r="E116" s="217" t="s">
        <v>191</v>
      </c>
      <c r="F116" s="218" t="s">
        <v>192</v>
      </c>
      <c r="G116" s="219" t="s">
        <v>134</v>
      </c>
      <c r="H116" s="220">
        <v>1</v>
      </c>
      <c r="I116" s="221"/>
      <c r="J116" s="222">
        <f>ROUND(I116*H116,2)</f>
        <v>0</v>
      </c>
      <c r="K116" s="223"/>
      <c r="L116" s="43"/>
      <c r="M116" s="224" t="s">
        <v>19</v>
      </c>
      <c r="N116" s="225" t="s">
        <v>41</v>
      </c>
      <c r="O116" s="8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8" t="s">
        <v>142</v>
      </c>
      <c r="AT116" s="228" t="s">
        <v>131</v>
      </c>
      <c r="AU116" s="228" t="s">
        <v>80</v>
      </c>
      <c r="AY116" s="16" t="s">
        <v>130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6" t="s">
        <v>78</v>
      </c>
      <c r="BK116" s="229">
        <f>ROUND(I116*H116,2)</f>
        <v>0</v>
      </c>
      <c r="BL116" s="16" t="s">
        <v>142</v>
      </c>
      <c r="BM116" s="228" t="s">
        <v>193</v>
      </c>
    </row>
    <row r="117" s="2" customFormat="1">
      <c r="A117" s="37"/>
      <c r="B117" s="38"/>
      <c r="C117" s="39"/>
      <c r="D117" s="230" t="s">
        <v>137</v>
      </c>
      <c r="E117" s="39"/>
      <c r="F117" s="231" t="s">
        <v>192</v>
      </c>
      <c r="G117" s="39"/>
      <c r="H117" s="39"/>
      <c r="I117" s="135"/>
      <c r="J117" s="39"/>
      <c r="K117" s="39"/>
      <c r="L117" s="43"/>
      <c r="M117" s="232"/>
      <c r="N117" s="23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80</v>
      </c>
    </row>
    <row r="118" s="2" customFormat="1" ht="16.5" customHeight="1">
      <c r="A118" s="37"/>
      <c r="B118" s="38"/>
      <c r="C118" s="216" t="s">
        <v>194</v>
      </c>
      <c r="D118" s="216" t="s">
        <v>131</v>
      </c>
      <c r="E118" s="217" t="s">
        <v>195</v>
      </c>
      <c r="F118" s="218" t="s">
        <v>196</v>
      </c>
      <c r="G118" s="219" t="s">
        <v>134</v>
      </c>
      <c r="H118" s="220">
        <v>6</v>
      </c>
      <c r="I118" s="221"/>
      <c r="J118" s="222">
        <f>ROUND(I118*H118,2)</f>
        <v>0</v>
      </c>
      <c r="K118" s="223"/>
      <c r="L118" s="43"/>
      <c r="M118" s="224" t="s">
        <v>19</v>
      </c>
      <c r="N118" s="225" t="s">
        <v>41</v>
      </c>
      <c r="O118" s="8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8" t="s">
        <v>142</v>
      </c>
      <c r="AT118" s="228" t="s">
        <v>131</v>
      </c>
      <c r="AU118" s="228" t="s">
        <v>80</v>
      </c>
      <c r="AY118" s="16" t="s">
        <v>130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6" t="s">
        <v>78</v>
      </c>
      <c r="BK118" s="229">
        <f>ROUND(I118*H118,2)</f>
        <v>0</v>
      </c>
      <c r="BL118" s="16" t="s">
        <v>142</v>
      </c>
      <c r="BM118" s="228" t="s">
        <v>197</v>
      </c>
    </row>
    <row r="119" s="2" customFormat="1">
      <c r="A119" s="37"/>
      <c r="B119" s="38"/>
      <c r="C119" s="39"/>
      <c r="D119" s="230" t="s">
        <v>137</v>
      </c>
      <c r="E119" s="39"/>
      <c r="F119" s="231" t="s">
        <v>196</v>
      </c>
      <c r="G119" s="39"/>
      <c r="H119" s="39"/>
      <c r="I119" s="135"/>
      <c r="J119" s="39"/>
      <c r="K119" s="39"/>
      <c r="L119" s="43"/>
      <c r="M119" s="232"/>
      <c r="N119" s="23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80</v>
      </c>
    </row>
    <row r="120" s="2" customFormat="1" ht="16.5" customHeight="1">
      <c r="A120" s="37"/>
      <c r="B120" s="38"/>
      <c r="C120" s="216" t="s">
        <v>8</v>
      </c>
      <c r="D120" s="216" t="s">
        <v>131</v>
      </c>
      <c r="E120" s="217" t="s">
        <v>198</v>
      </c>
      <c r="F120" s="218" t="s">
        <v>199</v>
      </c>
      <c r="G120" s="219" t="s">
        <v>134</v>
      </c>
      <c r="H120" s="220">
        <v>1</v>
      </c>
      <c r="I120" s="221"/>
      <c r="J120" s="222">
        <f>ROUND(I120*H120,2)</f>
        <v>0</v>
      </c>
      <c r="K120" s="223"/>
      <c r="L120" s="43"/>
      <c r="M120" s="224" t="s">
        <v>19</v>
      </c>
      <c r="N120" s="225" t="s">
        <v>41</v>
      </c>
      <c r="O120" s="8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8" t="s">
        <v>142</v>
      </c>
      <c r="AT120" s="228" t="s">
        <v>131</v>
      </c>
      <c r="AU120" s="228" t="s">
        <v>80</v>
      </c>
      <c r="AY120" s="16" t="s">
        <v>130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6" t="s">
        <v>78</v>
      </c>
      <c r="BK120" s="229">
        <f>ROUND(I120*H120,2)</f>
        <v>0</v>
      </c>
      <c r="BL120" s="16" t="s">
        <v>142</v>
      </c>
      <c r="BM120" s="228" t="s">
        <v>200</v>
      </c>
    </row>
    <row r="121" s="2" customFormat="1">
      <c r="A121" s="37"/>
      <c r="B121" s="38"/>
      <c r="C121" s="39"/>
      <c r="D121" s="230" t="s">
        <v>137</v>
      </c>
      <c r="E121" s="39"/>
      <c r="F121" s="231" t="s">
        <v>199</v>
      </c>
      <c r="G121" s="39"/>
      <c r="H121" s="39"/>
      <c r="I121" s="135"/>
      <c r="J121" s="39"/>
      <c r="K121" s="39"/>
      <c r="L121" s="43"/>
      <c r="M121" s="232"/>
      <c r="N121" s="23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80</v>
      </c>
    </row>
    <row r="122" s="2" customFormat="1" ht="16.5" customHeight="1">
      <c r="A122" s="37"/>
      <c r="B122" s="38"/>
      <c r="C122" s="216" t="s">
        <v>142</v>
      </c>
      <c r="D122" s="216" t="s">
        <v>131</v>
      </c>
      <c r="E122" s="217" t="s">
        <v>201</v>
      </c>
      <c r="F122" s="218" t="s">
        <v>202</v>
      </c>
      <c r="G122" s="219" t="s">
        <v>134</v>
      </c>
      <c r="H122" s="220">
        <v>20</v>
      </c>
      <c r="I122" s="221"/>
      <c r="J122" s="222">
        <f>ROUND(I122*H122,2)</f>
        <v>0</v>
      </c>
      <c r="K122" s="223"/>
      <c r="L122" s="43"/>
      <c r="M122" s="224" t="s">
        <v>19</v>
      </c>
      <c r="N122" s="225" t="s">
        <v>41</v>
      </c>
      <c r="O122" s="8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142</v>
      </c>
      <c r="AT122" s="228" t="s">
        <v>131</v>
      </c>
      <c r="AU122" s="228" t="s">
        <v>80</v>
      </c>
      <c r="AY122" s="16" t="s">
        <v>130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78</v>
      </c>
      <c r="BK122" s="229">
        <f>ROUND(I122*H122,2)</f>
        <v>0</v>
      </c>
      <c r="BL122" s="16" t="s">
        <v>142</v>
      </c>
      <c r="BM122" s="228" t="s">
        <v>203</v>
      </c>
    </row>
    <row r="123" s="2" customFormat="1">
      <c r="A123" s="37"/>
      <c r="B123" s="38"/>
      <c r="C123" s="39"/>
      <c r="D123" s="230" t="s">
        <v>137</v>
      </c>
      <c r="E123" s="39"/>
      <c r="F123" s="231" t="s">
        <v>202</v>
      </c>
      <c r="G123" s="39"/>
      <c r="H123" s="39"/>
      <c r="I123" s="135"/>
      <c r="J123" s="39"/>
      <c r="K123" s="39"/>
      <c r="L123" s="43"/>
      <c r="M123" s="232"/>
      <c r="N123" s="23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80</v>
      </c>
    </row>
    <row r="124" s="2" customFormat="1" ht="16.5" customHeight="1">
      <c r="A124" s="37"/>
      <c r="B124" s="38"/>
      <c r="C124" s="216" t="s">
        <v>204</v>
      </c>
      <c r="D124" s="216" t="s">
        <v>131</v>
      </c>
      <c r="E124" s="217" t="s">
        <v>205</v>
      </c>
      <c r="F124" s="218" t="s">
        <v>206</v>
      </c>
      <c r="G124" s="219" t="s">
        <v>134</v>
      </c>
      <c r="H124" s="220">
        <v>6</v>
      </c>
      <c r="I124" s="221"/>
      <c r="J124" s="222">
        <f>ROUND(I124*H124,2)</f>
        <v>0</v>
      </c>
      <c r="K124" s="223"/>
      <c r="L124" s="43"/>
      <c r="M124" s="224" t="s">
        <v>19</v>
      </c>
      <c r="N124" s="225" t="s">
        <v>41</v>
      </c>
      <c r="O124" s="8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142</v>
      </c>
      <c r="AT124" s="228" t="s">
        <v>131</v>
      </c>
      <c r="AU124" s="228" t="s">
        <v>80</v>
      </c>
      <c r="AY124" s="16" t="s">
        <v>130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78</v>
      </c>
      <c r="BK124" s="229">
        <f>ROUND(I124*H124,2)</f>
        <v>0</v>
      </c>
      <c r="BL124" s="16" t="s">
        <v>142</v>
      </c>
      <c r="BM124" s="228" t="s">
        <v>207</v>
      </c>
    </row>
    <row r="125" s="2" customFormat="1">
      <c r="A125" s="37"/>
      <c r="B125" s="38"/>
      <c r="C125" s="39"/>
      <c r="D125" s="230" t="s">
        <v>137</v>
      </c>
      <c r="E125" s="39"/>
      <c r="F125" s="231" t="s">
        <v>206</v>
      </c>
      <c r="G125" s="39"/>
      <c r="H125" s="39"/>
      <c r="I125" s="135"/>
      <c r="J125" s="39"/>
      <c r="K125" s="39"/>
      <c r="L125" s="43"/>
      <c r="M125" s="232"/>
      <c r="N125" s="233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137</v>
      </c>
      <c r="AU125" s="16" t="s">
        <v>80</v>
      </c>
    </row>
    <row r="126" s="2" customFormat="1" ht="16.5" customHeight="1">
      <c r="A126" s="37"/>
      <c r="B126" s="38"/>
      <c r="C126" s="216" t="s">
        <v>208</v>
      </c>
      <c r="D126" s="216" t="s">
        <v>131</v>
      </c>
      <c r="E126" s="217" t="s">
        <v>209</v>
      </c>
      <c r="F126" s="218" t="s">
        <v>210</v>
      </c>
      <c r="G126" s="219" t="s">
        <v>134</v>
      </c>
      <c r="H126" s="220">
        <v>4</v>
      </c>
      <c r="I126" s="221"/>
      <c r="J126" s="222">
        <f>ROUND(I126*H126,2)</f>
        <v>0</v>
      </c>
      <c r="K126" s="223"/>
      <c r="L126" s="43"/>
      <c r="M126" s="224" t="s">
        <v>19</v>
      </c>
      <c r="N126" s="225" t="s">
        <v>41</v>
      </c>
      <c r="O126" s="8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142</v>
      </c>
      <c r="AT126" s="228" t="s">
        <v>131</v>
      </c>
      <c r="AU126" s="228" t="s">
        <v>80</v>
      </c>
      <c r="AY126" s="16" t="s">
        <v>130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78</v>
      </c>
      <c r="BK126" s="229">
        <f>ROUND(I126*H126,2)</f>
        <v>0</v>
      </c>
      <c r="BL126" s="16" t="s">
        <v>142</v>
      </c>
      <c r="BM126" s="228" t="s">
        <v>211</v>
      </c>
    </row>
    <row r="127" s="2" customFormat="1">
      <c r="A127" s="37"/>
      <c r="B127" s="38"/>
      <c r="C127" s="39"/>
      <c r="D127" s="230" t="s">
        <v>137</v>
      </c>
      <c r="E127" s="39"/>
      <c r="F127" s="231" t="s">
        <v>210</v>
      </c>
      <c r="G127" s="39"/>
      <c r="H127" s="39"/>
      <c r="I127" s="135"/>
      <c r="J127" s="39"/>
      <c r="K127" s="39"/>
      <c r="L127" s="43"/>
      <c r="M127" s="232"/>
      <c r="N127" s="23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80</v>
      </c>
    </row>
    <row r="128" s="2" customFormat="1" ht="16.5" customHeight="1">
      <c r="A128" s="37"/>
      <c r="B128" s="38"/>
      <c r="C128" s="216" t="s">
        <v>212</v>
      </c>
      <c r="D128" s="216" t="s">
        <v>131</v>
      </c>
      <c r="E128" s="217" t="s">
        <v>213</v>
      </c>
      <c r="F128" s="218" t="s">
        <v>214</v>
      </c>
      <c r="G128" s="219" t="s">
        <v>134</v>
      </c>
      <c r="H128" s="220">
        <v>113</v>
      </c>
      <c r="I128" s="221"/>
      <c r="J128" s="222">
        <f>ROUND(I128*H128,2)</f>
        <v>0</v>
      </c>
      <c r="K128" s="223"/>
      <c r="L128" s="43"/>
      <c r="M128" s="224" t="s">
        <v>19</v>
      </c>
      <c r="N128" s="225" t="s">
        <v>41</v>
      </c>
      <c r="O128" s="8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142</v>
      </c>
      <c r="AT128" s="228" t="s">
        <v>131</v>
      </c>
      <c r="AU128" s="228" t="s">
        <v>80</v>
      </c>
      <c r="AY128" s="16" t="s">
        <v>130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78</v>
      </c>
      <c r="BK128" s="229">
        <f>ROUND(I128*H128,2)</f>
        <v>0</v>
      </c>
      <c r="BL128" s="16" t="s">
        <v>142</v>
      </c>
      <c r="BM128" s="228" t="s">
        <v>215</v>
      </c>
    </row>
    <row r="129" s="2" customFormat="1">
      <c r="A129" s="37"/>
      <c r="B129" s="38"/>
      <c r="C129" s="39"/>
      <c r="D129" s="230" t="s">
        <v>137</v>
      </c>
      <c r="E129" s="39"/>
      <c r="F129" s="231" t="s">
        <v>214</v>
      </c>
      <c r="G129" s="39"/>
      <c r="H129" s="39"/>
      <c r="I129" s="135"/>
      <c r="J129" s="39"/>
      <c r="K129" s="39"/>
      <c r="L129" s="43"/>
      <c r="M129" s="232"/>
      <c r="N129" s="23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80</v>
      </c>
    </row>
    <row r="130" s="2" customFormat="1" ht="16.5" customHeight="1">
      <c r="A130" s="37"/>
      <c r="B130" s="38"/>
      <c r="C130" s="216" t="s">
        <v>216</v>
      </c>
      <c r="D130" s="216" t="s">
        <v>131</v>
      </c>
      <c r="E130" s="217" t="s">
        <v>217</v>
      </c>
      <c r="F130" s="218" t="s">
        <v>218</v>
      </c>
      <c r="G130" s="219" t="s">
        <v>134</v>
      </c>
      <c r="H130" s="220">
        <v>14</v>
      </c>
      <c r="I130" s="221"/>
      <c r="J130" s="222">
        <f>ROUND(I130*H130,2)</f>
        <v>0</v>
      </c>
      <c r="K130" s="223"/>
      <c r="L130" s="43"/>
      <c r="M130" s="224" t="s">
        <v>19</v>
      </c>
      <c r="N130" s="225" t="s">
        <v>41</v>
      </c>
      <c r="O130" s="8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142</v>
      </c>
      <c r="AT130" s="228" t="s">
        <v>131</v>
      </c>
      <c r="AU130" s="228" t="s">
        <v>80</v>
      </c>
      <c r="AY130" s="16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78</v>
      </c>
      <c r="BK130" s="229">
        <f>ROUND(I130*H130,2)</f>
        <v>0</v>
      </c>
      <c r="BL130" s="16" t="s">
        <v>142</v>
      </c>
      <c r="BM130" s="228" t="s">
        <v>219</v>
      </c>
    </row>
    <row r="131" s="2" customFormat="1">
      <c r="A131" s="37"/>
      <c r="B131" s="38"/>
      <c r="C131" s="39"/>
      <c r="D131" s="230" t="s">
        <v>137</v>
      </c>
      <c r="E131" s="39"/>
      <c r="F131" s="231" t="s">
        <v>218</v>
      </c>
      <c r="G131" s="39"/>
      <c r="H131" s="39"/>
      <c r="I131" s="135"/>
      <c r="J131" s="39"/>
      <c r="K131" s="39"/>
      <c r="L131" s="43"/>
      <c r="M131" s="236"/>
      <c r="N131" s="237"/>
      <c r="O131" s="238"/>
      <c r="P131" s="238"/>
      <c r="Q131" s="238"/>
      <c r="R131" s="238"/>
      <c r="S131" s="238"/>
      <c r="T131" s="239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80</v>
      </c>
    </row>
    <row r="132" s="2" customFormat="1" ht="6.96" customHeight="1">
      <c r="A132" s="37"/>
      <c r="B132" s="58"/>
      <c r="C132" s="59"/>
      <c r="D132" s="59"/>
      <c r="E132" s="59"/>
      <c r="F132" s="59"/>
      <c r="G132" s="59"/>
      <c r="H132" s="59"/>
      <c r="I132" s="165"/>
      <c r="J132" s="59"/>
      <c r="K132" s="59"/>
      <c r="L132" s="43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YbtWTMsMhfNshMxAd8F6EhuDUI1hIVUyMCWf2PJKfZgax+3f7tM056kqdI95FzdM0BtV2HEEnYXUFOR5XGbChA==" hashValue="KdAs4u4HIKvud5uBQvMOed2pECUw9NP4g43Sl/i4SLFrXGmn6yq2pUCtOlZdgzywIjQAA3hVmd+sNrnPxD+bCA==" algorithmName="SHA-512" password="CC35"/>
  <autoFilter ref="C84:K13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220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221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">
        <v>19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27</v>
      </c>
      <c r="F15" s="37"/>
      <c r="G15" s="37"/>
      <c r="H15" s="37"/>
      <c r="I15" s="139" t="s">
        <v>28</v>
      </c>
      <c r="J15" s="138" t="s">
        <v>19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">
        <v>19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27</v>
      </c>
      <c r="F21" s="37"/>
      <c r="G21" s="37"/>
      <c r="H21" s="37"/>
      <c r="I21" s="139" t="s">
        <v>28</v>
      </c>
      <c r="J21" s="138" t="s">
        <v>19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">
        <v>19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27</v>
      </c>
      <c r="F24" s="37"/>
      <c r="G24" s="37"/>
      <c r="H24" s="37"/>
      <c r="I24" s="139" t="s">
        <v>28</v>
      </c>
      <c r="J24" s="138" t="s">
        <v>19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ROUND((SUM(BE86:BE153)),  2)</f>
        <v>0</v>
      </c>
      <c r="G33" s="37"/>
      <c r="H33" s="37"/>
      <c r="I33" s="154">
        <v>0.20999999999999999</v>
      </c>
      <c r="J33" s="153">
        <f>ROUND(((SUM(BE86:BE153))*I33),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ROUND((SUM(BF86:BF153)),  2)</f>
        <v>0</v>
      </c>
      <c r="G34" s="37"/>
      <c r="H34" s="37"/>
      <c r="I34" s="154">
        <v>0.14999999999999999</v>
      </c>
      <c r="J34" s="153">
        <f>ROUND(((SUM(BF86:BF153))*I34),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ROUND((SUM(BG86:BG153)),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ROUND((SUM(BH86:BH153)),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ROUND((SUM(BI86:BI153)),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2019-9-32b - So 0 - MR 2019-9-32b - So 02 CJV a migrace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109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110</v>
      </c>
      <c r="E61" s="178"/>
      <c r="F61" s="178"/>
      <c r="G61" s="178"/>
      <c r="H61" s="178"/>
      <c r="I61" s="179"/>
      <c r="J61" s="180">
        <f>J94</f>
        <v>0</v>
      </c>
      <c r="K61" s="176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5"/>
      <c r="C62" s="176"/>
      <c r="D62" s="177" t="s">
        <v>111</v>
      </c>
      <c r="E62" s="178"/>
      <c r="F62" s="178"/>
      <c r="G62" s="178"/>
      <c r="H62" s="178"/>
      <c r="I62" s="179"/>
      <c r="J62" s="180">
        <f>J99</f>
        <v>0</v>
      </c>
      <c r="K62" s="176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83"/>
      <c r="D63" s="184" t="s">
        <v>112</v>
      </c>
      <c r="E63" s="185"/>
      <c r="F63" s="185"/>
      <c r="G63" s="185"/>
      <c r="H63" s="185"/>
      <c r="I63" s="186"/>
      <c r="J63" s="187">
        <f>J100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222</v>
      </c>
      <c r="E64" s="185"/>
      <c r="F64" s="185"/>
      <c r="G64" s="185"/>
      <c r="H64" s="185"/>
      <c r="I64" s="186"/>
      <c r="J64" s="187">
        <f>J127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J144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J147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MR 2019-9-32b - So 0 - MR 2019-9-32b - So 02 CJV a migrace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olomouc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4" t="s">
        <v>107</v>
      </c>
      <c r="K85" s="195" t="s">
        <v>120</v>
      </c>
      <c r="L85" s="196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7">
        <f>BK86</f>
        <v>0</v>
      </c>
      <c r="K86" s="39"/>
      <c r="L86" s="43"/>
      <c r="M86" s="94"/>
      <c r="N86" s="198"/>
      <c r="O86" s="95"/>
      <c r="P86" s="199">
        <f>P87+P94+P99</f>
        <v>0</v>
      </c>
      <c r="Q86" s="95"/>
      <c r="R86" s="199">
        <f>R87+R94+R99</f>
        <v>0</v>
      </c>
      <c r="S86" s="95"/>
      <c r="T86" s="200">
        <f>T87+T94+T99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1">
        <f>BK87+BK94+BK99</f>
        <v>0</v>
      </c>
    </row>
    <row r="87" s="12" customFormat="1" ht="25.92" customHeight="1">
      <c r="A87" s="12"/>
      <c r="B87" s="202"/>
      <c r="C87" s="203"/>
      <c r="D87" s="204" t="s">
        <v>69</v>
      </c>
      <c r="E87" s="205" t="s">
        <v>128</v>
      </c>
      <c r="F87" s="205" t="s">
        <v>129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SUM(P88:P93)</f>
        <v>0</v>
      </c>
      <c r="Q87" s="210"/>
      <c r="R87" s="211">
        <f>SUM(R88:R93)</f>
        <v>0</v>
      </c>
      <c r="S87" s="210"/>
      <c r="T87" s="212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3" t="s">
        <v>78</v>
      </c>
      <c r="AT87" s="214" t="s">
        <v>69</v>
      </c>
      <c r="AU87" s="214" t="s">
        <v>70</v>
      </c>
      <c r="AY87" s="213" t="s">
        <v>130</v>
      </c>
      <c r="BK87" s="215">
        <f>SUM(BK88:BK93)</f>
        <v>0</v>
      </c>
    </row>
    <row r="88" s="2" customFormat="1" ht="16.5" customHeight="1">
      <c r="A88" s="37"/>
      <c r="B88" s="38"/>
      <c r="C88" s="216" t="s">
        <v>78</v>
      </c>
      <c r="D88" s="216" t="s">
        <v>131</v>
      </c>
      <c r="E88" s="217" t="s">
        <v>223</v>
      </c>
      <c r="F88" s="218" t="s">
        <v>224</v>
      </c>
      <c r="G88" s="219" t="s">
        <v>134</v>
      </c>
      <c r="H88" s="220">
        <v>11</v>
      </c>
      <c r="I88" s="221"/>
      <c r="J88" s="222">
        <f>ROUND(I88*H88,2)</f>
        <v>0</v>
      </c>
      <c r="K88" s="223"/>
      <c r="L88" s="43"/>
      <c r="M88" s="224" t="s">
        <v>19</v>
      </c>
      <c r="N88" s="225" t="s">
        <v>41</v>
      </c>
      <c r="O88" s="8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8" t="s">
        <v>135</v>
      </c>
      <c r="AT88" s="228" t="s">
        <v>131</v>
      </c>
      <c r="AU88" s="228" t="s">
        <v>78</v>
      </c>
      <c r="AY88" s="16" t="s">
        <v>130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6" t="s">
        <v>78</v>
      </c>
      <c r="BK88" s="229">
        <f>ROUND(I88*H88,2)</f>
        <v>0</v>
      </c>
      <c r="BL88" s="16" t="s">
        <v>135</v>
      </c>
      <c r="BM88" s="228" t="s">
        <v>225</v>
      </c>
    </row>
    <row r="89" s="2" customFormat="1">
      <c r="A89" s="37"/>
      <c r="B89" s="38"/>
      <c r="C89" s="39"/>
      <c r="D89" s="230" t="s">
        <v>137</v>
      </c>
      <c r="E89" s="39"/>
      <c r="F89" s="231" t="s">
        <v>224</v>
      </c>
      <c r="G89" s="39"/>
      <c r="H89" s="39"/>
      <c r="I89" s="135"/>
      <c r="J89" s="39"/>
      <c r="K89" s="39"/>
      <c r="L89" s="43"/>
      <c r="M89" s="232"/>
      <c r="N89" s="233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137</v>
      </c>
      <c r="AU89" s="16" t="s">
        <v>78</v>
      </c>
    </row>
    <row r="90" s="2" customFormat="1" ht="16.5" customHeight="1">
      <c r="A90" s="37"/>
      <c r="B90" s="38"/>
      <c r="C90" s="216" t="s">
        <v>80</v>
      </c>
      <c r="D90" s="216" t="s">
        <v>131</v>
      </c>
      <c r="E90" s="217" t="s">
        <v>226</v>
      </c>
      <c r="F90" s="218" t="s">
        <v>227</v>
      </c>
      <c r="G90" s="219" t="s">
        <v>134</v>
      </c>
      <c r="H90" s="220">
        <v>4</v>
      </c>
      <c r="I90" s="221"/>
      <c r="J90" s="222">
        <f>ROUND(I90*H90,2)</f>
        <v>0</v>
      </c>
      <c r="K90" s="223"/>
      <c r="L90" s="43"/>
      <c r="M90" s="224" t="s">
        <v>19</v>
      </c>
      <c r="N90" s="225" t="s">
        <v>41</v>
      </c>
      <c r="O90" s="8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8" t="s">
        <v>135</v>
      </c>
      <c r="AT90" s="228" t="s">
        <v>131</v>
      </c>
      <c r="AU90" s="228" t="s">
        <v>78</v>
      </c>
      <c r="AY90" s="16" t="s">
        <v>130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6" t="s">
        <v>78</v>
      </c>
      <c r="BK90" s="229">
        <f>ROUND(I90*H90,2)</f>
        <v>0</v>
      </c>
      <c r="BL90" s="16" t="s">
        <v>135</v>
      </c>
      <c r="BM90" s="228" t="s">
        <v>228</v>
      </c>
    </row>
    <row r="91" s="2" customFormat="1">
      <c r="A91" s="37"/>
      <c r="B91" s="38"/>
      <c r="C91" s="39"/>
      <c r="D91" s="230" t="s">
        <v>137</v>
      </c>
      <c r="E91" s="39"/>
      <c r="F91" s="231" t="s">
        <v>227</v>
      </c>
      <c r="G91" s="39"/>
      <c r="H91" s="39"/>
      <c r="I91" s="135"/>
      <c r="J91" s="39"/>
      <c r="K91" s="39"/>
      <c r="L91" s="43"/>
      <c r="M91" s="232"/>
      <c r="N91" s="23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137</v>
      </c>
      <c r="AU91" s="16" t="s">
        <v>78</v>
      </c>
    </row>
    <row r="92" s="2" customFormat="1" ht="16.5" customHeight="1">
      <c r="A92" s="37"/>
      <c r="B92" s="38"/>
      <c r="C92" s="216" t="s">
        <v>144</v>
      </c>
      <c r="D92" s="216" t="s">
        <v>131</v>
      </c>
      <c r="E92" s="217" t="s">
        <v>132</v>
      </c>
      <c r="F92" s="218" t="s">
        <v>133</v>
      </c>
      <c r="G92" s="219" t="s">
        <v>134</v>
      </c>
      <c r="H92" s="220">
        <v>1</v>
      </c>
      <c r="I92" s="221"/>
      <c r="J92" s="222">
        <f>ROUND(I92*H92,2)</f>
        <v>0</v>
      </c>
      <c r="K92" s="223"/>
      <c r="L92" s="43"/>
      <c r="M92" s="224" t="s">
        <v>19</v>
      </c>
      <c r="N92" s="225" t="s">
        <v>41</v>
      </c>
      <c r="O92" s="8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8" t="s">
        <v>135</v>
      </c>
      <c r="AT92" s="228" t="s">
        <v>131</v>
      </c>
      <c r="AU92" s="228" t="s">
        <v>78</v>
      </c>
      <c r="AY92" s="16" t="s">
        <v>130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6" t="s">
        <v>78</v>
      </c>
      <c r="BK92" s="229">
        <f>ROUND(I92*H92,2)</f>
        <v>0</v>
      </c>
      <c r="BL92" s="16" t="s">
        <v>135</v>
      </c>
      <c r="BM92" s="228" t="s">
        <v>229</v>
      </c>
    </row>
    <row r="93" s="2" customFormat="1">
      <c r="A93" s="37"/>
      <c r="B93" s="38"/>
      <c r="C93" s="39"/>
      <c r="D93" s="230" t="s">
        <v>137</v>
      </c>
      <c r="E93" s="39"/>
      <c r="F93" s="231" t="s">
        <v>133</v>
      </c>
      <c r="G93" s="39"/>
      <c r="H93" s="39"/>
      <c r="I93" s="135"/>
      <c r="J93" s="39"/>
      <c r="K93" s="39"/>
      <c r="L93" s="43"/>
      <c r="M93" s="232"/>
      <c r="N93" s="233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137</v>
      </c>
      <c r="AU93" s="16" t="s">
        <v>78</v>
      </c>
    </row>
    <row r="94" s="12" customFormat="1" ht="25.92" customHeight="1">
      <c r="A94" s="12"/>
      <c r="B94" s="202"/>
      <c r="C94" s="203"/>
      <c r="D94" s="204" t="s">
        <v>69</v>
      </c>
      <c r="E94" s="205" t="s">
        <v>138</v>
      </c>
      <c r="F94" s="205" t="s">
        <v>139</v>
      </c>
      <c r="G94" s="203"/>
      <c r="H94" s="203"/>
      <c r="I94" s="206"/>
      <c r="J94" s="207">
        <f>BK94</f>
        <v>0</v>
      </c>
      <c r="K94" s="203"/>
      <c r="L94" s="208"/>
      <c r="M94" s="209"/>
      <c r="N94" s="210"/>
      <c r="O94" s="210"/>
      <c r="P94" s="211">
        <f>SUM(P95:P98)</f>
        <v>0</v>
      </c>
      <c r="Q94" s="210"/>
      <c r="R94" s="211">
        <f>SUM(R95:R98)</f>
        <v>0</v>
      </c>
      <c r="S94" s="210"/>
      <c r="T94" s="212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3" t="s">
        <v>80</v>
      </c>
      <c r="AT94" s="214" t="s">
        <v>69</v>
      </c>
      <c r="AU94" s="214" t="s">
        <v>70</v>
      </c>
      <c r="AY94" s="213" t="s">
        <v>130</v>
      </c>
      <c r="BK94" s="215">
        <f>SUM(BK95:BK98)</f>
        <v>0</v>
      </c>
    </row>
    <row r="95" s="2" customFormat="1" ht="16.5" customHeight="1">
      <c r="A95" s="37"/>
      <c r="B95" s="38"/>
      <c r="C95" s="216" t="s">
        <v>135</v>
      </c>
      <c r="D95" s="216" t="s">
        <v>131</v>
      </c>
      <c r="E95" s="217" t="s">
        <v>140</v>
      </c>
      <c r="F95" s="218" t="s">
        <v>141</v>
      </c>
      <c r="G95" s="219" t="s">
        <v>134</v>
      </c>
      <c r="H95" s="220">
        <v>9</v>
      </c>
      <c r="I95" s="221"/>
      <c r="J95" s="222">
        <f>ROUND(I95*H95,2)</f>
        <v>0</v>
      </c>
      <c r="K95" s="223"/>
      <c r="L95" s="43"/>
      <c r="M95" s="224" t="s">
        <v>19</v>
      </c>
      <c r="N95" s="225" t="s">
        <v>41</v>
      </c>
      <c r="O95" s="8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8" t="s">
        <v>142</v>
      </c>
      <c r="AT95" s="228" t="s">
        <v>131</v>
      </c>
      <c r="AU95" s="228" t="s">
        <v>78</v>
      </c>
      <c r="AY95" s="16" t="s">
        <v>130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6" t="s">
        <v>78</v>
      </c>
      <c r="BK95" s="229">
        <f>ROUND(I95*H95,2)</f>
        <v>0</v>
      </c>
      <c r="BL95" s="16" t="s">
        <v>142</v>
      </c>
      <c r="BM95" s="228" t="s">
        <v>230</v>
      </c>
    </row>
    <row r="96" s="2" customFormat="1">
      <c r="A96" s="37"/>
      <c r="B96" s="38"/>
      <c r="C96" s="39"/>
      <c r="D96" s="230" t="s">
        <v>137</v>
      </c>
      <c r="E96" s="39"/>
      <c r="F96" s="231" t="s">
        <v>141</v>
      </c>
      <c r="G96" s="39"/>
      <c r="H96" s="39"/>
      <c r="I96" s="135"/>
      <c r="J96" s="39"/>
      <c r="K96" s="39"/>
      <c r="L96" s="43"/>
      <c r="M96" s="232"/>
      <c r="N96" s="23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78</v>
      </c>
    </row>
    <row r="97" s="2" customFormat="1" ht="16.5" customHeight="1">
      <c r="A97" s="37"/>
      <c r="B97" s="38"/>
      <c r="C97" s="216" t="s">
        <v>154</v>
      </c>
      <c r="D97" s="216" t="s">
        <v>131</v>
      </c>
      <c r="E97" s="217" t="s">
        <v>145</v>
      </c>
      <c r="F97" s="218" t="s">
        <v>146</v>
      </c>
      <c r="G97" s="219" t="s">
        <v>19</v>
      </c>
      <c r="H97" s="220">
        <v>27</v>
      </c>
      <c r="I97" s="221"/>
      <c r="J97" s="222">
        <f>ROUND(I97*H97,2)</f>
        <v>0</v>
      </c>
      <c r="K97" s="223"/>
      <c r="L97" s="43"/>
      <c r="M97" s="224" t="s">
        <v>19</v>
      </c>
      <c r="N97" s="225" t="s">
        <v>41</v>
      </c>
      <c r="O97" s="8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8" t="s">
        <v>142</v>
      </c>
      <c r="AT97" s="228" t="s">
        <v>131</v>
      </c>
      <c r="AU97" s="228" t="s">
        <v>78</v>
      </c>
      <c r="AY97" s="16" t="s">
        <v>130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6" t="s">
        <v>78</v>
      </c>
      <c r="BK97" s="229">
        <f>ROUND(I97*H97,2)</f>
        <v>0</v>
      </c>
      <c r="BL97" s="16" t="s">
        <v>142</v>
      </c>
      <c r="BM97" s="228" t="s">
        <v>231</v>
      </c>
    </row>
    <row r="98" s="2" customFormat="1">
      <c r="A98" s="37"/>
      <c r="B98" s="38"/>
      <c r="C98" s="39"/>
      <c r="D98" s="230" t="s">
        <v>137</v>
      </c>
      <c r="E98" s="39"/>
      <c r="F98" s="231" t="s">
        <v>146</v>
      </c>
      <c r="G98" s="39"/>
      <c r="H98" s="39"/>
      <c r="I98" s="135"/>
      <c r="J98" s="39"/>
      <c r="K98" s="39"/>
      <c r="L98" s="43"/>
      <c r="M98" s="232"/>
      <c r="N98" s="23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78</v>
      </c>
    </row>
    <row r="99" s="12" customFormat="1" ht="25.92" customHeight="1">
      <c r="A99" s="12"/>
      <c r="B99" s="202"/>
      <c r="C99" s="203"/>
      <c r="D99" s="204" t="s">
        <v>69</v>
      </c>
      <c r="E99" s="205" t="s">
        <v>148</v>
      </c>
      <c r="F99" s="205" t="s">
        <v>148</v>
      </c>
      <c r="G99" s="203"/>
      <c r="H99" s="203"/>
      <c r="I99" s="206"/>
      <c r="J99" s="207">
        <f>BK99</f>
        <v>0</v>
      </c>
      <c r="K99" s="203"/>
      <c r="L99" s="208"/>
      <c r="M99" s="209"/>
      <c r="N99" s="210"/>
      <c r="O99" s="210"/>
      <c r="P99" s="211">
        <f>P100+P127+P144+P147</f>
        <v>0</v>
      </c>
      <c r="Q99" s="210"/>
      <c r="R99" s="211">
        <f>R100+R127+R144+R147</f>
        <v>0</v>
      </c>
      <c r="S99" s="210"/>
      <c r="T99" s="212">
        <f>T100+T127+T144+T147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3" t="s">
        <v>80</v>
      </c>
      <c r="AT99" s="214" t="s">
        <v>69</v>
      </c>
      <c r="AU99" s="214" t="s">
        <v>70</v>
      </c>
      <c r="AY99" s="213" t="s">
        <v>130</v>
      </c>
      <c r="BK99" s="215">
        <f>BK100+BK127+BK144+BK147</f>
        <v>0</v>
      </c>
    </row>
    <row r="100" s="12" customFormat="1" ht="22.8" customHeight="1">
      <c r="A100" s="12"/>
      <c r="B100" s="202"/>
      <c r="C100" s="203"/>
      <c r="D100" s="204" t="s">
        <v>69</v>
      </c>
      <c r="E100" s="234" t="s">
        <v>149</v>
      </c>
      <c r="F100" s="234" t="s">
        <v>150</v>
      </c>
      <c r="G100" s="203"/>
      <c r="H100" s="203"/>
      <c r="I100" s="206"/>
      <c r="J100" s="235">
        <f>BK100</f>
        <v>0</v>
      </c>
      <c r="K100" s="203"/>
      <c r="L100" s="208"/>
      <c r="M100" s="209"/>
      <c r="N100" s="210"/>
      <c r="O100" s="210"/>
      <c r="P100" s="211">
        <f>SUM(P101:P126)</f>
        <v>0</v>
      </c>
      <c r="Q100" s="210"/>
      <c r="R100" s="211">
        <f>SUM(R101:R126)</f>
        <v>0</v>
      </c>
      <c r="S100" s="210"/>
      <c r="T100" s="212">
        <f>SUM(T101:T126)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3" t="s">
        <v>80</v>
      </c>
      <c r="AT100" s="214" t="s">
        <v>69</v>
      </c>
      <c r="AU100" s="214" t="s">
        <v>78</v>
      </c>
      <c r="AY100" s="213" t="s">
        <v>130</v>
      </c>
      <c r="BK100" s="215">
        <f>SUM(BK101:BK126)</f>
        <v>0</v>
      </c>
    </row>
    <row r="101" s="2" customFormat="1" ht="16.5" customHeight="1">
      <c r="A101" s="37"/>
      <c r="B101" s="38"/>
      <c r="C101" s="216" t="s">
        <v>158</v>
      </c>
      <c r="D101" s="216" t="s">
        <v>131</v>
      </c>
      <c r="E101" s="217" t="s">
        <v>232</v>
      </c>
      <c r="F101" s="218" t="s">
        <v>233</v>
      </c>
      <c r="G101" s="219" t="s">
        <v>134</v>
      </c>
      <c r="H101" s="220">
        <v>19</v>
      </c>
      <c r="I101" s="221"/>
      <c r="J101" s="222">
        <f>ROUND(I101*H101,2)</f>
        <v>0</v>
      </c>
      <c r="K101" s="223"/>
      <c r="L101" s="43"/>
      <c r="M101" s="224" t="s">
        <v>19</v>
      </c>
      <c r="N101" s="225" t="s">
        <v>41</v>
      </c>
      <c r="O101" s="8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8" t="s">
        <v>142</v>
      </c>
      <c r="AT101" s="228" t="s">
        <v>131</v>
      </c>
      <c r="AU101" s="228" t="s">
        <v>80</v>
      </c>
      <c r="AY101" s="16" t="s">
        <v>130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6" t="s">
        <v>78</v>
      </c>
      <c r="BK101" s="229">
        <f>ROUND(I101*H101,2)</f>
        <v>0</v>
      </c>
      <c r="BL101" s="16" t="s">
        <v>142</v>
      </c>
      <c r="BM101" s="228" t="s">
        <v>234</v>
      </c>
    </row>
    <row r="102" s="2" customFormat="1">
      <c r="A102" s="37"/>
      <c r="B102" s="38"/>
      <c r="C102" s="39"/>
      <c r="D102" s="230" t="s">
        <v>137</v>
      </c>
      <c r="E102" s="39"/>
      <c r="F102" s="231" t="s">
        <v>233</v>
      </c>
      <c r="G102" s="39"/>
      <c r="H102" s="39"/>
      <c r="I102" s="135"/>
      <c r="J102" s="39"/>
      <c r="K102" s="39"/>
      <c r="L102" s="43"/>
      <c r="M102" s="232"/>
      <c r="N102" s="233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137</v>
      </c>
      <c r="AU102" s="16" t="s">
        <v>80</v>
      </c>
    </row>
    <row r="103" s="2" customFormat="1" ht="16.5" customHeight="1">
      <c r="A103" s="37"/>
      <c r="B103" s="38"/>
      <c r="C103" s="216" t="s">
        <v>162</v>
      </c>
      <c r="D103" s="216" t="s">
        <v>131</v>
      </c>
      <c r="E103" s="217" t="s">
        <v>235</v>
      </c>
      <c r="F103" s="218" t="s">
        <v>236</v>
      </c>
      <c r="G103" s="219" t="s">
        <v>134</v>
      </c>
      <c r="H103" s="220">
        <v>1</v>
      </c>
      <c r="I103" s="221"/>
      <c r="J103" s="222">
        <f>ROUND(I103*H103,2)</f>
        <v>0</v>
      </c>
      <c r="K103" s="223"/>
      <c r="L103" s="43"/>
      <c r="M103" s="224" t="s">
        <v>19</v>
      </c>
      <c r="N103" s="225" t="s">
        <v>41</v>
      </c>
      <c r="O103" s="8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8" t="s">
        <v>142</v>
      </c>
      <c r="AT103" s="228" t="s">
        <v>131</v>
      </c>
      <c r="AU103" s="228" t="s">
        <v>80</v>
      </c>
      <c r="AY103" s="16" t="s">
        <v>130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6" t="s">
        <v>78</v>
      </c>
      <c r="BK103" s="229">
        <f>ROUND(I103*H103,2)</f>
        <v>0</v>
      </c>
      <c r="BL103" s="16" t="s">
        <v>142</v>
      </c>
      <c r="BM103" s="228" t="s">
        <v>237</v>
      </c>
    </row>
    <row r="104" s="2" customFormat="1">
      <c r="A104" s="37"/>
      <c r="B104" s="38"/>
      <c r="C104" s="39"/>
      <c r="D104" s="230" t="s">
        <v>137</v>
      </c>
      <c r="E104" s="39"/>
      <c r="F104" s="231" t="s">
        <v>236</v>
      </c>
      <c r="G104" s="39"/>
      <c r="H104" s="39"/>
      <c r="I104" s="135"/>
      <c r="J104" s="39"/>
      <c r="K104" s="39"/>
      <c r="L104" s="43"/>
      <c r="M104" s="232"/>
      <c r="N104" s="233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137</v>
      </c>
      <c r="AU104" s="16" t="s">
        <v>80</v>
      </c>
    </row>
    <row r="105" s="2" customFormat="1" ht="16.5" customHeight="1">
      <c r="A105" s="37"/>
      <c r="B105" s="38"/>
      <c r="C105" s="216" t="s">
        <v>166</v>
      </c>
      <c r="D105" s="216" t="s">
        <v>131</v>
      </c>
      <c r="E105" s="217" t="s">
        <v>238</v>
      </c>
      <c r="F105" s="218" t="s">
        <v>239</v>
      </c>
      <c r="G105" s="219" t="s">
        <v>134</v>
      </c>
      <c r="H105" s="220">
        <v>6</v>
      </c>
      <c r="I105" s="221"/>
      <c r="J105" s="222">
        <f>ROUND(I105*H105,2)</f>
        <v>0</v>
      </c>
      <c r="K105" s="223"/>
      <c r="L105" s="43"/>
      <c r="M105" s="224" t="s">
        <v>19</v>
      </c>
      <c r="N105" s="225" t="s">
        <v>41</v>
      </c>
      <c r="O105" s="8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8" t="s">
        <v>142</v>
      </c>
      <c r="AT105" s="228" t="s">
        <v>131</v>
      </c>
      <c r="AU105" s="228" t="s">
        <v>80</v>
      </c>
      <c r="AY105" s="16" t="s">
        <v>130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6" t="s">
        <v>78</v>
      </c>
      <c r="BK105" s="229">
        <f>ROUND(I105*H105,2)</f>
        <v>0</v>
      </c>
      <c r="BL105" s="16" t="s">
        <v>142</v>
      </c>
      <c r="BM105" s="228" t="s">
        <v>240</v>
      </c>
    </row>
    <row r="106" s="2" customFormat="1">
      <c r="A106" s="37"/>
      <c r="B106" s="38"/>
      <c r="C106" s="39"/>
      <c r="D106" s="230" t="s">
        <v>137</v>
      </c>
      <c r="E106" s="39"/>
      <c r="F106" s="231" t="s">
        <v>239</v>
      </c>
      <c r="G106" s="39"/>
      <c r="H106" s="39"/>
      <c r="I106" s="135"/>
      <c r="J106" s="39"/>
      <c r="K106" s="39"/>
      <c r="L106" s="43"/>
      <c r="M106" s="232"/>
      <c r="N106" s="23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137</v>
      </c>
      <c r="AU106" s="16" t="s">
        <v>80</v>
      </c>
    </row>
    <row r="107" s="2" customFormat="1" ht="16.5" customHeight="1">
      <c r="A107" s="37"/>
      <c r="B107" s="38"/>
      <c r="C107" s="216" t="s">
        <v>170</v>
      </c>
      <c r="D107" s="216" t="s">
        <v>131</v>
      </c>
      <c r="E107" s="217" t="s">
        <v>241</v>
      </c>
      <c r="F107" s="218" t="s">
        <v>242</v>
      </c>
      <c r="G107" s="219" t="s">
        <v>134</v>
      </c>
      <c r="H107" s="220">
        <v>4</v>
      </c>
      <c r="I107" s="221"/>
      <c r="J107" s="222">
        <f>ROUND(I107*H107,2)</f>
        <v>0</v>
      </c>
      <c r="K107" s="223"/>
      <c r="L107" s="43"/>
      <c r="M107" s="224" t="s">
        <v>19</v>
      </c>
      <c r="N107" s="225" t="s">
        <v>41</v>
      </c>
      <c r="O107" s="8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8" t="s">
        <v>142</v>
      </c>
      <c r="AT107" s="228" t="s">
        <v>131</v>
      </c>
      <c r="AU107" s="228" t="s">
        <v>80</v>
      </c>
      <c r="AY107" s="16" t="s">
        <v>130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6" t="s">
        <v>78</v>
      </c>
      <c r="BK107" s="229">
        <f>ROUND(I107*H107,2)</f>
        <v>0</v>
      </c>
      <c r="BL107" s="16" t="s">
        <v>142</v>
      </c>
      <c r="BM107" s="228" t="s">
        <v>243</v>
      </c>
    </row>
    <row r="108" s="2" customFormat="1">
      <c r="A108" s="37"/>
      <c r="B108" s="38"/>
      <c r="C108" s="39"/>
      <c r="D108" s="230" t="s">
        <v>137</v>
      </c>
      <c r="E108" s="39"/>
      <c r="F108" s="231" t="s">
        <v>242</v>
      </c>
      <c r="G108" s="39"/>
      <c r="H108" s="39"/>
      <c r="I108" s="135"/>
      <c r="J108" s="39"/>
      <c r="K108" s="39"/>
      <c r="L108" s="43"/>
      <c r="M108" s="232"/>
      <c r="N108" s="233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80</v>
      </c>
    </row>
    <row r="109" s="2" customFormat="1" ht="16.5" customHeight="1">
      <c r="A109" s="37"/>
      <c r="B109" s="38"/>
      <c r="C109" s="216" t="s">
        <v>174</v>
      </c>
      <c r="D109" s="216" t="s">
        <v>131</v>
      </c>
      <c r="E109" s="217" t="s">
        <v>244</v>
      </c>
      <c r="F109" s="218" t="s">
        <v>245</v>
      </c>
      <c r="G109" s="219" t="s">
        <v>134</v>
      </c>
      <c r="H109" s="220">
        <v>1</v>
      </c>
      <c r="I109" s="221"/>
      <c r="J109" s="222">
        <f>ROUND(I109*H109,2)</f>
        <v>0</v>
      </c>
      <c r="K109" s="223"/>
      <c r="L109" s="43"/>
      <c r="M109" s="224" t="s">
        <v>19</v>
      </c>
      <c r="N109" s="225" t="s">
        <v>41</v>
      </c>
      <c r="O109" s="8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8" t="s">
        <v>142</v>
      </c>
      <c r="AT109" s="228" t="s">
        <v>131</v>
      </c>
      <c r="AU109" s="228" t="s">
        <v>80</v>
      </c>
      <c r="AY109" s="16" t="s">
        <v>130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6" t="s">
        <v>78</v>
      </c>
      <c r="BK109" s="229">
        <f>ROUND(I109*H109,2)</f>
        <v>0</v>
      </c>
      <c r="BL109" s="16" t="s">
        <v>142</v>
      </c>
      <c r="BM109" s="228" t="s">
        <v>246</v>
      </c>
    </row>
    <row r="110" s="2" customFormat="1">
      <c r="A110" s="37"/>
      <c r="B110" s="38"/>
      <c r="C110" s="39"/>
      <c r="D110" s="230" t="s">
        <v>137</v>
      </c>
      <c r="E110" s="39"/>
      <c r="F110" s="231" t="s">
        <v>245</v>
      </c>
      <c r="G110" s="39"/>
      <c r="H110" s="39"/>
      <c r="I110" s="135"/>
      <c r="J110" s="39"/>
      <c r="K110" s="39"/>
      <c r="L110" s="43"/>
      <c r="M110" s="232"/>
      <c r="N110" s="233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137</v>
      </c>
      <c r="AU110" s="16" t="s">
        <v>80</v>
      </c>
    </row>
    <row r="111" s="2" customFormat="1" ht="16.5" customHeight="1">
      <c r="A111" s="37"/>
      <c r="B111" s="38"/>
      <c r="C111" s="216" t="s">
        <v>180</v>
      </c>
      <c r="D111" s="216" t="s">
        <v>131</v>
      </c>
      <c r="E111" s="217" t="s">
        <v>247</v>
      </c>
      <c r="F111" s="218" t="s">
        <v>248</v>
      </c>
      <c r="G111" s="219" t="s">
        <v>134</v>
      </c>
      <c r="H111" s="220">
        <v>82</v>
      </c>
      <c r="I111" s="221"/>
      <c r="J111" s="222">
        <f>ROUND(I111*H111,2)</f>
        <v>0</v>
      </c>
      <c r="K111" s="223"/>
      <c r="L111" s="43"/>
      <c r="M111" s="224" t="s">
        <v>19</v>
      </c>
      <c r="N111" s="225" t="s">
        <v>41</v>
      </c>
      <c r="O111" s="8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8" t="s">
        <v>142</v>
      </c>
      <c r="AT111" s="228" t="s">
        <v>131</v>
      </c>
      <c r="AU111" s="228" t="s">
        <v>80</v>
      </c>
      <c r="AY111" s="16" t="s">
        <v>130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6" t="s">
        <v>78</v>
      </c>
      <c r="BK111" s="229">
        <f>ROUND(I111*H111,2)</f>
        <v>0</v>
      </c>
      <c r="BL111" s="16" t="s">
        <v>142</v>
      </c>
      <c r="BM111" s="228" t="s">
        <v>249</v>
      </c>
    </row>
    <row r="112" s="2" customFormat="1">
      <c r="A112" s="37"/>
      <c r="B112" s="38"/>
      <c r="C112" s="39"/>
      <c r="D112" s="230" t="s">
        <v>137</v>
      </c>
      <c r="E112" s="39"/>
      <c r="F112" s="231" t="s">
        <v>248</v>
      </c>
      <c r="G112" s="39"/>
      <c r="H112" s="39"/>
      <c r="I112" s="135"/>
      <c r="J112" s="39"/>
      <c r="K112" s="39"/>
      <c r="L112" s="43"/>
      <c r="M112" s="232"/>
      <c r="N112" s="233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80</v>
      </c>
    </row>
    <row r="113" s="2" customFormat="1" ht="16.5" customHeight="1">
      <c r="A113" s="37"/>
      <c r="B113" s="38"/>
      <c r="C113" s="216" t="s">
        <v>186</v>
      </c>
      <c r="D113" s="216" t="s">
        <v>131</v>
      </c>
      <c r="E113" s="217" t="s">
        <v>155</v>
      </c>
      <c r="F113" s="218" t="s">
        <v>156</v>
      </c>
      <c r="G113" s="219" t="s">
        <v>134</v>
      </c>
      <c r="H113" s="220">
        <v>15</v>
      </c>
      <c r="I113" s="221"/>
      <c r="J113" s="222">
        <f>ROUND(I113*H113,2)</f>
        <v>0</v>
      </c>
      <c r="K113" s="223"/>
      <c r="L113" s="43"/>
      <c r="M113" s="224" t="s">
        <v>19</v>
      </c>
      <c r="N113" s="225" t="s">
        <v>41</v>
      </c>
      <c r="O113" s="8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8" t="s">
        <v>142</v>
      </c>
      <c r="AT113" s="228" t="s">
        <v>131</v>
      </c>
      <c r="AU113" s="228" t="s">
        <v>80</v>
      </c>
      <c r="AY113" s="16" t="s">
        <v>130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6" t="s">
        <v>78</v>
      </c>
      <c r="BK113" s="229">
        <f>ROUND(I113*H113,2)</f>
        <v>0</v>
      </c>
      <c r="BL113" s="16" t="s">
        <v>142</v>
      </c>
      <c r="BM113" s="228" t="s">
        <v>250</v>
      </c>
    </row>
    <row r="114" s="2" customFormat="1">
      <c r="A114" s="37"/>
      <c r="B114" s="38"/>
      <c r="C114" s="39"/>
      <c r="D114" s="230" t="s">
        <v>137</v>
      </c>
      <c r="E114" s="39"/>
      <c r="F114" s="231" t="s">
        <v>156</v>
      </c>
      <c r="G114" s="39"/>
      <c r="H114" s="39"/>
      <c r="I114" s="135"/>
      <c r="J114" s="39"/>
      <c r="K114" s="39"/>
      <c r="L114" s="43"/>
      <c r="M114" s="232"/>
      <c r="N114" s="233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137</v>
      </c>
      <c r="AU114" s="16" t="s">
        <v>80</v>
      </c>
    </row>
    <row r="115" s="2" customFormat="1" ht="16.5" customHeight="1">
      <c r="A115" s="37"/>
      <c r="B115" s="38"/>
      <c r="C115" s="216" t="s">
        <v>190</v>
      </c>
      <c r="D115" s="216" t="s">
        <v>131</v>
      </c>
      <c r="E115" s="217" t="s">
        <v>251</v>
      </c>
      <c r="F115" s="218" t="s">
        <v>252</v>
      </c>
      <c r="G115" s="219" t="s">
        <v>134</v>
      </c>
      <c r="H115" s="220">
        <v>6</v>
      </c>
      <c r="I115" s="221"/>
      <c r="J115" s="222">
        <f>ROUND(I115*H115,2)</f>
        <v>0</v>
      </c>
      <c r="K115" s="223"/>
      <c r="L115" s="43"/>
      <c r="M115" s="224" t="s">
        <v>19</v>
      </c>
      <c r="N115" s="225" t="s">
        <v>41</v>
      </c>
      <c r="O115" s="8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8" t="s">
        <v>142</v>
      </c>
      <c r="AT115" s="228" t="s">
        <v>131</v>
      </c>
      <c r="AU115" s="228" t="s">
        <v>80</v>
      </c>
      <c r="AY115" s="16" t="s">
        <v>130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6" t="s">
        <v>78</v>
      </c>
      <c r="BK115" s="229">
        <f>ROUND(I115*H115,2)</f>
        <v>0</v>
      </c>
      <c r="BL115" s="16" t="s">
        <v>142</v>
      </c>
      <c r="BM115" s="228" t="s">
        <v>253</v>
      </c>
    </row>
    <row r="116" s="2" customFormat="1">
      <c r="A116" s="37"/>
      <c r="B116" s="38"/>
      <c r="C116" s="39"/>
      <c r="D116" s="230" t="s">
        <v>137</v>
      </c>
      <c r="E116" s="39"/>
      <c r="F116" s="231" t="s">
        <v>252</v>
      </c>
      <c r="G116" s="39"/>
      <c r="H116" s="39"/>
      <c r="I116" s="135"/>
      <c r="J116" s="39"/>
      <c r="K116" s="39"/>
      <c r="L116" s="43"/>
      <c r="M116" s="232"/>
      <c r="N116" s="233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80</v>
      </c>
    </row>
    <row r="117" s="2" customFormat="1" ht="16.5" customHeight="1">
      <c r="A117" s="37"/>
      <c r="B117" s="38"/>
      <c r="C117" s="216" t="s">
        <v>194</v>
      </c>
      <c r="D117" s="216" t="s">
        <v>131</v>
      </c>
      <c r="E117" s="217" t="s">
        <v>254</v>
      </c>
      <c r="F117" s="218" t="s">
        <v>255</v>
      </c>
      <c r="G117" s="219" t="s">
        <v>134</v>
      </c>
      <c r="H117" s="220">
        <v>12</v>
      </c>
      <c r="I117" s="221"/>
      <c r="J117" s="222">
        <f>ROUND(I117*H117,2)</f>
        <v>0</v>
      </c>
      <c r="K117" s="223"/>
      <c r="L117" s="43"/>
      <c r="M117" s="224" t="s">
        <v>19</v>
      </c>
      <c r="N117" s="225" t="s">
        <v>41</v>
      </c>
      <c r="O117" s="8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8" t="s">
        <v>142</v>
      </c>
      <c r="AT117" s="228" t="s">
        <v>131</v>
      </c>
      <c r="AU117" s="228" t="s">
        <v>80</v>
      </c>
      <c r="AY117" s="16" t="s">
        <v>130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6" t="s">
        <v>78</v>
      </c>
      <c r="BK117" s="229">
        <f>ROUND(I117*H117,2)</f>
        <v>0</v>
      </c>
      <c r="BL117" s="16" t="s">
        <v>142</v>
      </c>
      <c r="BM117" s="228" t="s">
        <v>256</v>
      </c>
    </row>
    <row r="118" s="2" customFormat="1">
      <c r="A118" s="37"/>
      <c r="B118" s="38"/>
      <c r="C118" s="39"/>
      <c r="D118" s="230" t="s">
        <v>137</v>
      </c>
      <c r="E118" s="39"/>
      <c r="F118" s="231" t="s">
        <v>255</v>
      </c>
      <c r="G118" s="39"/>
      <c r="H118" s="39"/>
      <c r="I118" s="135"/>
      <c r="J118" s="39"/>
      <c r="K118" s="39"/>
      <c r="L118" s="43"/>
      <c r="M118" s="232"/>
      <c r="N118" s="233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137</v>
      </c>
      <c r="AU118" s="16" t="s">
        <v>80</v>
      </c>
    </row>
    <row r="119" s="2" customFormat="1" ht="16.5" customHeight="1">
      <c r="A119" s="37"/>
      <c r="B119" s="38"/>
      <c r="C119" s="216" t="s">
        <v>8</v>
      </c>
      <c r="D119" s="216" t="s">
        <v>131</v>
      </c>
      <c r="E119" s="217" t="s">
        <v>257</v>
      </c>
      <c r="F119" s="218" t="s">
        <v>258</v>
      </c>
      <c r="G119" s="219" t="s">
        <v>134</v>
      </c>
      <c r="H119" s="220">
        <v>11</v>
      </c>
      <c r="I119" s="221"/>
      <c r="J119" s="222">
        <f>ROUND(I119*H119,2)</f>
        <v>0</v>
      </c>
      <c r="K119" s="223"/>
      <c r="L119" s="43"/>
      <c r="M119" s="224" t="s">
        <v>19</v>
      </c>
      <c r="N119" s="225" t="s">
        <v>41</v>
      </c>
      <c r="O119" s="8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142</v>
      </c>
      <c r="AT119" s="228" t="s">
        <v>131</v>
      </c>
      <c r="AU119" s="228" t="s">
        <v>80</v>
      </c>
      <c r="AY119" s="16" t="s">
        <v>130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78</v>
      </c>
      <c r="BK119" s="229">
        <f>ROUND(I119*H119,2)</f>
        <v>0</v>
      </c>
      <c r="BL119" s="16" t="s">
        <v>142</v>
      </c>
      <c r="BM119" s="228" t="s">
        <v>259</v>
      </c>
    </row>
    <row r="120" s="2" customFormat="1">
      <c r="A120" s="37"/>
      <c r="B120" s="38"/>
      <c r="C120" s="39"/>
      <c r="D120" s="230" t="s">
        <v>137</v>
      </c>
      <c r="E120" s="39"/>
      <c r="F120" s="231" t="s">
        <v>258</v>
      </c>
      <c r="G120" s="39"/>
      <c r="H120" s="39"/>
      <c r="I120" s="135"/>
      <c r="J120" s="39"/>
      <c r="K120" s="39"/>
      <c r="L120" s="43"/>
      <c r="M120" s="232"/>
      <c r="N120" s="23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137</v>
      </c>
      <c r="AU120" s="16" t="s">
        <v>80</v>
      </c>
    </row>
    <row r="121" s="2" customFormat="1" ht="16.5" customHeight="1">
      <c r="A121" s="37"/>
      <c r="B121" s="38"/>
      <c r="C121" s="216" t="s">
        <v>142</v>
      </c>
      <c r="D121" s="216" t="s">
        <v>131</v>
      </c>
      <c r="E121" s="217" t="s">
        <v>167</v>
      </c>
      <c r="F121" s="218" t="s">
        <v>260</v>
      </c>
      <c r="G121" s="219" t="s">
        <v>134</v>
      </c>
      <c r="H121" s="220">
        <v>1</v>
      </c>
      <c r="I121" s="221"/>
      <c r="J121" s="222">
        <f>ROUND(I121*H121,2)</f>
        <v>0</v>
      </c>
      <c r="K121" s="223"/>
      <c r="L121" s="43"/>
      <c r="M121" s="224" t="s">
        <v>19</v>
      </c>
      <c r="N121" s="225" t="s">
        <v>41</v>
      </c>
      <c r="O121" s="8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142</v>
      </c>
      <c r="AT121" s="228" t="s">
        <v>131</v>
      </c>
      <c r="AU121" s="228" t="s">
        <v>80</v>
      </c>
      <c r="AY121" s="16" t="s">
        <v>130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78</v>
      </c>
      <c r="BK121" s="229">
        <f>ROUND(I121*H121,2)</f>
        <v>0</v>
      </c>
      <c r="BL121" s="16" t="s">
        <v>142</v>
      </c>
      <c r="BM121" s="228" t="s">
        <v>261</v>
      </c>
    </row>
    <row r="122" s="2" customFormat="1">
      <c r="A122" s="37"/>
      <c r="B122" s="38"/>
      <c r="C122" s="39"/>
      <c r="D122" s="230" t="s">
        <v>137</v>
      </c>
      <c r="E122" s="39"/>
      <c r="F122" s="231" t="s">
        <v>262</v>
      </c>
      <c r="G122" s="39"/>
      <c r="H122" s="39"/>
      <c r="I122" s="135"/>
      <c r="J122" s="39"/>
      <c r="K122" s="39"/>
      <c r="L122" s="43"/>
      <c r="M122" s="232"/>
      <c r="N122" s="233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137</v>
      </c>
      <c r="AU122" s="16" t="s">
        <v>80</v>
      </c>
    </row>
    <row r="123" s="2" customFormat="1" ht="16.5" customHeight="1">
      <c r="A123" s="37"/>
      <c r="B123" s="38"/>
      <c r="C123" s="216" t="s">
        <v>204</v>
      </c>
      <c r="D123" s="216" t="s">
        <v>131</v>
      </c>
      <c r="E123" s="217" t="s">
        <v>171</v>
      </c>
      <c r="F123" s="218" t="s">
        <v>172</v>
      </c>
      <c r="G123" s="219" t="s">
        <v>134</v>
      </c>
      <c r="H123" s="220">
        <v>1</v>
      </c>
      <c r="I123" s="221"/>
      <c r="J123" s="222">
        <f>ROUND(I123*H123,2)</f>
        <v>0</v>
      </c>
      <c r="K123" s="223"/>
      <c r="L123" s="43"/>
      <c r="M123" s="224" t="s">
        <v>19</v>
      </c>
      <c r="N123" s="225" t="s">
        <v>41</v>
      </c>
      <c r="O123" s="8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142</v>
      </c>
      <c r="AT123" s="228" t="s">
        <v>131</v>
      </c>
      <c r="AU123" s="228" t="s">
        <v>80</v>
      </c>
      <c r="AY123" s="16" t="s">
        <v>130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78</v>
      </c>
      <c r="BK123" s="229">
        <f>ROUND(I123*H123,2)</f>
        <v>0</v>
      </c>
      <c r="BL123" s="16" t="s">
        <v>142</v>
      </c>
      <c r="BM123" s="228" t="s">
        <v>263</v>
      </c>
    </row>
    <row r="124" s="2" customFormat="1">
      <c r="A124" s="37"/>
      <c r="B124" s="38"/>
      <c r="C124" s="39"/>
      <c r="D124" s="230" t="s">
        <v>137</v>
      </c>
      <c r="E124" s="39"/>
      <c r="F124" s="231" t="s">
        <v>172</v>
      </c>
      <c r="G124" s="39"/>
      <c r="H124" s="39"/>
      <c r="I124" s="135"/>
      <c r="J124" s="39"/>
      <c r="K124" s="39"/>
      <c r="L124" s="43"/>
      <c r="M124" s="232"/>
      <c r="N124" s="233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80</v>
      </c>
    </row>
    <row r="125" s="2" customFormat="1" ht="16.5" customHeight="1">
      <c r="A125" s="37"/>
      <c r="B125" s="38"/>
      <c r="C125" s="216" t="s">
        <v>208</v>
      </c>
      <c r="D125" s="216" t="s">
        <v>131</v>
      </c>
      <c r="E125" s="217" t="s">
        <v>175</v>
      </c>
      <c r="F125" s="218" t="s">
        <v>176</v>
      </c>
      <c r="G125" s="219" t="s">
        <v>134</v>
      </c>
      <c r="H125" s="220">
        <v>1</v>
      </c>
      <c r="I125" s="221"/>
      <c r="J125" s="222">
        <f>ROUND(I125*H125,2)</f>
        <v>0</v>
      </c>
      <c r="K125" s="223"/>
      <c r="L125" s="43"/>
      <c r="M125" s="224" t="s">
        <v>19</v>
      </c>
      <c r="N125" s="225" t="s">
        <v>41</v>
      </c>
      <c r="O125" s="8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142</v>
      </c>
      <c r="AT125" s="228" t="s">
        <v>131</v>
      </c>
      <c r="AU125" s="228" t="s">
        <v>80</v>
      </c>
      <c r="AY125" s="16" t="s">
        <v>130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78</v>
      </c>
      <c r="BK125" s="229">
        <f>ROUND(I125*H125,2)</f>
        <v>0</v>
      </c>
      <c r="BL125" s="16" t="s">
        <v>142</v>
      </c>
      <c r="BM125" s="228" t="s">
        <v>264</v>
      </c>
    </row>
    <row r="126" s="2" customFormat="1">
      <c r="A126" s="37"/>
      <c r="B126" s="38"/>
      <c r="C126" s="39"/>
      <c r="D126" s="230" t="s">
        <v>137</v>
      </c>
      <c r="E126" s="39"/>
      <c r="F126" s="231" t="s">
        <v>176</v>
      </c>
      <c r="G126" s="39"/>
      <c r="H126" s="39"/>
      <c r="I126" s="135"/>
      <c r="J126" s="39"/>
      <c r="K126" s="39"/>
      <c r="L126" s="43"/>
      <c r="M126" s="232"/>
      <c r="N126" s="233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80</v>
      </c>
    </row>
    <row r="127" s="12" customFormat="1" ht="22.8" customHeight="1">
      <c r="A127" s="12"/>
      <c r="B127" s="202"/>
      <c r="C127" s="203"/>
      <c r="D127" s="204" t="s">
        <v>69</v>
      </c>
      <c r="E127" s="234" t="s">
        <v>265</v>
      </c>
      <c r="F127" s="234" t="s">
        <v>266</v>
      </c>
      <c r="G127" s="203"/>
      <c r="H127" s="203"/>
      <c r="I127" s="206"/>
      <c r="J127" s="235">
        <f>BK127</f>
        <v>0</v>
      </c>
      <c r="K127" s="203"/>
      <c r="L127" s="208"/>
      <c r="M127" s="209"/>
      <c r="N127" s="210"/>
      <c r="O127" s="210"/>
      <c r="P127" s="211">
        <f>SUM(P128:P143)</f>
        <v>0</v>
      </c>
      <c r="Q127" s="210"/>
      <c r="R127" s="211">
        <f>SUM(R128:R143)</f>
        <v>0</v>
      </c>
      <c r="S127" s="210"/>
      <c r="T127" s="212">
        <f>SUM(T128:T143)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80</v>
      </c>
      <c r="AT127" s="214" t="s">
        <v>69</v>
      </c>
      <c r="AU127" s="214" t="s">
        <v>78</v>
      </c>
      <c r="AY127" s="213" t="s">
        <v>130</v>
      </c>
      <c r="BK127" s="215">
        <f>SUM(BK128:BK143)</f>
        <v>0</v>
      </c>
    </row>
    <row r="128" s="2" customFormat="1" ht="16.5" customHeight="1">
      <c r="A128" s="37"/>
      <c r="B128" s="38"/>
      <c r="C128" s="216" t="s">
        <v>212</v>
      </c>
      <c r="D128" s="216" t="s">
        <v>131</v>
      </c>
      <c r="E128" s="217" t="s">
        <v>267</v>
      </c>
      <c r="F128" s="218" t="s">
        <v>268</v>
      </c>
      <c r="G128" s="219" t="s">
        <v>134</v>
      </c>
      <c r="H128" s="220">
        <v>9</v>
      </c>
      <c r="I128" s="221"/>
      <c r="J128" s="222">
        <f>ROUND(I128*H128,2)</f>
        <v>0</v>
      </c>
      <c r="K128" s="223"/>
      <c r="L128" s="43"/>
      <c r="M128" s="224" t="s">
        <v>19</v>
      </c>
      <c r="N128" s="225" t="s">
        <v>41</v>
      </c>
      <c r="O128" s="8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142</v>
      </c>
      <c r="AT128" s="228" t="s">
        <v>131</v>
      </c>
      <c r="AU128" s="228" t="s">
        <v>80</v>
      </c>
      <c r="AY128" s="16" t="s">
        <v>130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78</v>
      </c>
      <c r="BK128" s="229">
        <f>ROUND(I128*H128,2)</f>
        <v>0</v>
      </c>
      <c r="BL128" s="16" t="s">
        <v>142</v>
      </c>
      <c r="BM128" s="228" t="s">
        <v>269</v>
      </c>
    </row>
    <row r="129" s="2" customFormat="1">
      <c r="A129" s="37"/>
      <c r="B129" s="38"/>
      <c r="C129" s="39"/>
      <c r="D129" s="230" t="s">
        <v>137</v>
      </c>
      <c r="E129" s="39"/>
      <c r="F129" s="231" t="s">
        <v>268</v>
      </c>
      <c r="G129" s="39"/>
      <c r="H129" s="39"/>
      <c r="I129" s="135"/>
      <c r="J129" s="39"/>
      <c r="K129" s="39"/>
      <c r="L129" s="43"/>
      <c r="M129" s="232"/>
      <c r="N129" s="23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80</v>
      </c>
    </row>
    <row r="130" s="2" customFormat="1" ht="16.5" customHeight="1">
      <c r="A130" s="37"/>
      <c r="B130" s="38"/>
      <c r="C130" s="216" t="s">
        <v>216</v>
      </c>
      <c r="D130" s="216" t="s">
        <v>131</v>
      </c>
      <c r="E130" s="217" t="s">
        <v>270</v>
      </c>
      <c r="F130" s="218" t="s">
        <v>271</v>
      </c>
      <c r="G130" s="219" t="s">
        <v>134</v>
      </c>
      <c r="H130" s="220">
        <v>2</v>
      </c>
      <c r="I130" s="221"/>
      <c r="J130" s="222">
        <f>ROUND(I130*H130,2)</f>
        <v>0</v>
      </c>
      <c r="K130" s="223"/>
      <c r="L130" s="43"/>
      <c r="M130" s="224" t="s">
        <v>19</v>
      </c>
      <c r="N130" s="225" t="s">
        <v>41</v>
      </c>
      <c r="O130" s="8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142</v>
      </c>
      <c r="AT130" s="228" t="s">
        <v>131</v>
      </c>
      <c r="AU130" s="228" t="s">
        <v>80</v>
      </c>
      <c r="AY130" s="16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78</v>
      </c>
      <c r="BK130" s="229">
        <f>ROUND(I130*H130,2)</f>
        <v>0</v>
      </c>
      <c r="BL130" s="16" t="s">
        <v>142</v>
      </c>
      <c r="BM130" s="228" t="s">
        <v>272</v>
      </c>
    </row>
    <row r="131" s="2" customFormat="1">
      <c r="A131" s="37"/>
      <c r="B131" s="38"/>
      <c r="C131" s="39"/>
      <c r="D131" s="230" t="s">
        <v>137</v>
      </c>
      <c r="E131" s="39"/>
      <c r="F131" s="231" t="s">
        <v>271</v>
      </c>
      <c r="G131" s="39"/>
      <c r="H131" s="39"/>
      <c r="I131" s="135"/>
      <c r="J131" s="39"/>
      <c r="K131" s="39"/>
      <c r="L131" s="43"/>
      <c r="M131" s="232"/>
      <c r="N131" s="233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80</v>
      </c>
    </row>
    <row r="132" s="2" customFormat="1" ht="16.5" customHeight="1">
      <c r="A132" s="37"/>
      <c r="B132" s="38"/>
      <c r="C132" s="216" t="s">
        <v>7</v>
      </c>
      <c r="D132" s="216" t="s">
        <v>131</v>
      </c>
      <c r="E132" s="217" t="s">
        <v>273</v>
      </c>
      <c r="F132" s="218" t="s">
        <v>274</v>
      </c>
      <c r="G132" s="219" t="s">
        <v>134</v>
      </c>
      <c r="H132" s="220">
        <v>35</v>
      </c>
      <c r="I132" s="221"/>
      <c r="J132" s="222">
        <f>ROUND(I132*H132,2)</f>
        <v>0</v>
      </c>
      <c r="K132" s="223"/>
      <c r="L132" s="43"/>
      <c r="M132" s="224" t="s">
        <v>19</v>
      </c>
      <c r="N132" s="225" t="s">
        <v>41</v>
      </c>
      <c r="O132" s="8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142</v>
      </c>
      <c r="AT132" s="228" t="s">
        <v>131</v>
      </c>
      <c r="AU132" s="228" t="s">
        <v>80</v>
      </c>
      <c r="AY132" s="16" t="s">
        <v>130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78</v>
      </c>
      <c r="BK132" s="229">
        <f>ROUND(I132*H132,2)</f>
        <v>0</v>
      </c>
      <c r="BL132" s="16" t="s">
        <v>142</v>
      </c>
      <c r="BM132" s="228" t="s">
        <v>275</v>
      </c>
    </row>
    <row r="133" s="2" customFormat="1">
      <c r="A133" s="37"/>
      <c r="B133" s="38"/>
      <c r="C133" s="39"/>
      <c r="D133" s="230" t="s">
        <v>137</v>
      </c>
      <c r="E133" s="39"/>
      <c r="F133" s="231" t="s">
        <v>274</v>
      </c>
      <c r="G133" s="39"/>
      <c r="H133" s="39"/>
      <c r="I133" s="135"/>
      <c r="J133" s="39"/>
      <c r="K133" s="39"/>
      <c r="L133" s="43"/>
      <c r="M133" s="232"/>
      <c r="N133" s="233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137</v>
      </c>
      <c r="AU133" s="16" t="s">
        <v>80</v>
      </c>
    </row>
    <row r="134" s="2" customFormat="1" ht="16.5" customHeight="1">
      <c r="A134" s="37"/>
      <c r="B134" s="38"/>
      <c r="C134" s="216" t="s">
        <v>276</v>
      </c>
      <c r="D134" s="216" t="s">
        <v>131</v>
      </c>
      <c r="E134" s="217" t="s">
        <v>277</v>
      </c>
      <c r="F134" s="218" t="s">
        <v>278</v>
      </c>
      <c r="G134" s="219" t="s">
        <v>134</v>
      </c>
      <c r="H134" s="220">
        <v>19</v>
      </c>
      <c r="I134" s="221"/>
      <c r="J134" s="222">
        <f>ROUND(I134*H134,2)</f>
        <v>0</v>
      </c>
      <c r="K134" s="223"/>
      <c r="L134" s="43"/>
      <c r="M134" s="224" t="s">
        <v>19</v>
      </c>
      <c r="N134" s="225" t="s">
        <v>41</v>
      </c>
      <c r="O134" s="8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142</v>
      </c>
      <c r="AT134" s="228" t="s">
        <v>131</v>
      </c>
      <c r="AU134" s="228" t="s">
        <v>80</v>
      </c>
      <c r="AY134" s="16" t="s">
        <v>130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78</v>
      </c>
      <c r="BK134" s="229">
        <f>ROUND(I134*H134,2)</f>
        <v>0</v>
      </c>
      <c r="BL134" s="16" t="s">
        <v>142</v>
      </c>
      <c r="BM134" s="228" t="s">
        <v>279</v>
      </c>
    </row>
    <row r="135" s="2" customFormat="1">
      <c r="A135" s="37"/>
      <c r="B135" s="38"/>
      <c r="C135" s="39"/>
      <c r="D135" s="230" t="s">
        <v>137</v>
      </c>
      <c r="E135" s="39"/>
      <c r="F135" s="231" t="s">
        <v>278</v>
      </c>
      <c r="G135" s="39"/>
      <c r="H135" s="39"/>
      <c r="I135" s="135"/>
      <c r="J135" s="39"/>
      <c r="K135" s="39"/>
      <c r="L135" s="43"/>
      <c r="M135" s="232"/>
      <c r="N135" s="233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137</v>
      </c>
      <c r="AU135" s="16" t="s">
        <v>80</v>
      </c>
    </row>
    <row r="136" s="2" customFormat="1" ht="16.5" customHeight="1">
      <c r="A136" s="37"/>
      <c r="B136" s="38"/>
      <c r="C136" s="216" t="s">
        <v>280</v>
      </c>
      <c r="D136" s="216" t="s">
        <v>131</v>
      </c>
      <c r="E136" s="217" t="s">
        <v>281</v>
      </c>
      <c r="F136" s="218" t="s">
        <v>282</v>
      </c>
      <c r="G136" s="219" t="s">
        <v>134</v>
      </c>
      <c r="H136" s="220">
        <v>4</v>
      </c>
      <c r="I136" s="221"/>
      <c r="J136" s="222">
        <f>ROUND(I136*H136,2)</f>
        <v>0</v>
      </c>
      <c r="K136" s="223"/>
      <c r="L136" s="43"/>
      <c r="M136" s="224" t="s">
        <v>19</v>
      </c>
      <c r="N136" s="225" t="s">
        <v>41</v>
      </c>
      <c r="O136" s="8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142</v>
      </c>
      <c r="AT136" s="228" t="s">
        <v>131</v>
      </c>
      <c r="AU136" s="228" t="s">
        <v>80</v>
      </c>
      <c r="AY136" s="16" t="s">
        <v>130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78</v>
      </c>
      <c r="BK136" s="229">
        <f>ROUND(I136*H136,2)</f>
        <v>0</v>
      </c>
      <c r="BL136" s="16" t="s">
        <v>142</v>
      </c>
      <c r="BM136" s="228" t="s">
        <v>283</v>
      </c>
    </row>
    <row r="137" s="2" customFormat="1">
      <c r="A137" s="37"/>
      <c r="B137" s="38"/>
      <c r="C137" s="39"/>
      <c r="D137" s="230" t="s">
        <v>137</v>
      </c>
      <c r="E137" s="39"/>
      <c r="F137" s="231" t="s">
        <v>282</v>
      </c>
      <c r="G137" s="39"/>
      <c r="H137" s="39"/>
      <c r="I137" s="135"/>
      <c r="J137" s="39"/>
      <c r="K137" s="39"/>
      <c r="L137" s="43"/>
      <c r="M137" s="232"/>
      <c r="N137" s="233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137</v>
      </c>
      <c r="AU137" s="16" t="s">
        <v>80</v>
      </c>
    </row>
    <row r="138" s="2" customFormat="1" ht="16.5" customHeight="1">
      <c r="A138" s="37"/>
      <c r="B138" s="38"/>
      <c r="C138" s="216" t="s">
        <v>284</v>
      </c>
      <c r="D138" s="216" t="s">
        <v>131</v>
      </c>
      <c r="E138" s="217" t="s">
        <v>285</v>
      </c>
      <c r="F138" s="218" t="s">
        <v>286</v>
      </c>
      <c r="G138" s="219" t="s">
        <v>134</v>
      </c>
      <c r="H138" s="220">
        <v>2</v>
      </c>
      <c r="I138" s="221"/>
      <c r="J138" s="222">
        <f>ROUND(I138*H138,2)</f>
        <v>0</v>
      </c>
      <c r="K138" s="223"/>
      <c r="L138" s="43"/>
      <c r="M138" s="224" t="s">
        <v>19</v>
      </c>
      <c r="N138" s="225" t="s">
        <v>41</v>
      </c>
      <c r="O138" s="8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142</v>
      </c>
      <c r="AT138" s="228" t="s">
        <v>131</v>
      </c>
      <c r="AU138" s="228" t="s">
        <v>80</v>
      </c>
      <c r="AY138" s="16" t="s">
        <v>130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78</v>
      </c>
      <c r="BK138" s="229">
        <f>ROUND(I138*H138,2)</f>
        <v>0</v>
      </c>
      <c r="BL138" s="16" t="s">
        <v>142</v>
      </c>
      <c r="BM138" s="228" t="s">
        <v>287</v>
      </c>
    </row>
    <row r="139" s="2" customFormat="1">
      <c r="A139" s="37"/>
      <c r="B139" s="38"/>
      <c r="C139" s="39"/>
      <c r="D139" s="230" t="s">
        <v>137</v>
      </c>
      <c r="E139" s="39"/>
      <c r="F139" s="231" t="s">
        <v>286</v>
      </c>
      <c r="G139" s="39"/>
      <c r="H139" s="39"/>
      <c r="I139" s="135"/>
      <c r="J139" s="39"/>
      <c r="K139" s="39"/>
      <c r="L139" s="43"/>
      <c r="M139" s="232"/>
      <c r="N139" s="233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137</v>
      </c>
      <c r="AU139" s="16" t="s">
        <v>80</v>
      </c>
    </row>
    <row r="140" s="2" customFormat="1" ht="16.5" customHeight="1">
      <c r="A140" s="37"/>
      <c r="B140" s="38"/>
      <c r="C140" s="216" t="s">
        <v>288</v>
      </c>
      <c r="D140" s="216" t="s">
        <v>131</v>
      </c>
      <c r="E140" s="217" t="s">
        <v>289</v>
      </c>
      <c r="F140" s="218" t="s">
        <v>290</v>
      </c>
      <c r="G140" s="219" t="s">
        <v>134</v>
      </c>
      <c r="H140" s="220">
        <v>2</v>
      </c>
      <c r="I140" s="221"/>
      <c r="J140" s="222">
        <f>ROUND(I140*H140,2)</f>
        <v>0</v>
      </c>
      <c r="K140" s="223"/>
      <c r="L140" s="43"/>
      <c r="M140" s="224" t="s">
        <v>19</v>
      </c>
      <c r="N140" s="225" t="s">
        <v>41</v>
      </c>
      <c r="O140" s="8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142</v>
      </c>
      <c r="AT140" s="228" t="s">
        <v>131</v>
      </c>
      <c r="AU140" s="228" t="s">
        <v>80</v>
      </c>
      <c r="AY140" s="16" t="s">
        <v>130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78</v>
      </c>
      <c r="BK140" s="229">
        <f>ROUND(I140*H140,2)</f>
        <v>0</v>
      </c>
      <c r="BL140" s="16" t="s">
        <v>142</v>
      </c>
      <c r="BM140" s="228" t="s">
        <v>291</v>
      </c>
    </row>
    <row r="141" s="2" customFormat="1">
      <c r="A141" s="37"/>
      <c r="B141" s="38"/>
      <c r="C141" s="39"/>
      <c r="D141" s="230" t="s">
        <v>137</v>
      </c>
      <c r="E141" s="39"/>
      <c r="F141" s="231" t="s">
        <v>290</v>
      </c>
      <c r="G141" s="39"/>
      <c r="H141" s="39"/>
      <c r="I141" s="135"/>
      <c r="J141" s="39"/>
      <c r="K141" s="39"/>
      <c r="L141" s="43"/>
      <c r="M141" s="232"/>
      <c r="N141" s="233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137</v>
      </c>
      <c r="AU141" s="16" t="s">
        <v>80</v>
      </c>
    </row>
    <row r="142" s="2" customFormat="1" ht="16.5" customHeight="1">
      <c r="A142" s="37"/>
      <c r="B142" s="38"/>
      <c r="C142" s="216" t="s">
        <v>292</v>
      </c>
      <c r="D142" s="216" t="s">
        <v>131</v>
      </c>
      <c r="E142" s="217" t="s">
        <v>293</v>
      </c>
      <c r="F142" s="218" t="s">
        <v>294</v>
      </c>
      <c r="G142" s="219" t="s">
        <v>134</v>
      </c>
      <c r="H142" s="220">
        <v>1</v>
      </c>
      <c r="I142" s="221"/>
      <c r="J142" s="222">
        <f>ROUND(I142*H142,2)</f>
        <v>0</v>
      </c>
      <c r="K142" s="223"/>
      <c r="L142" s="43"/>
      <c r="M142" s="224" t="s">
        <v>19</v>
      </c>
      <c r="N142" s="225" t="s">
        <v>41</v>
      </c>
      <c r="O142" s="8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142</v>
      </c>
      <c r="AT142" s="228" t="s">
        <v>131</v>
      </c>
      <c r="AU142" s="228" t="s">
        <v>80</v>
      </c>
      <c r="AY142" s="16" t="s">
        <v>130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78</v>
      </c>
      <c r="BK142" s="229">
        <f>ROUND(I142*H142,2)</f>
        <v>0</v>
      </c>
      <c r="BL142" s="16" t="s">
        <v>142</v>
      </c>
      <c r="BM142" s="228" t="s">
        <v>295</v>
      </c>
    </row>
    <row r="143" s="2" customFormat="1">
      <c r="A143" s="37"/>
      <c r="B143" s="38"/>
      <c r="C143" s="39"/>
      <c r="D143" s="230" t="s">
        <v>137</v>
      </c>
      <c r="E143" s="39"/>
      <c r="F143" s="231" t="s">
        <v>294</v>
      </c>
      <c r="G143" s="39"/>
      <c r="H143" s="39"/>
      <c r="I143" s="135"/>
      <c r="J143" s="39"/>
      <c r="K143" s="39"/>
      <c r="L143" s="43"/>
      <c r="M143" s="232"/>
      <c r="N143" s="233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137</v>
      </c>
      <c r="AU143" s="16" t="s">
        <v>80</v>
      </c>
    </row>
    <row r="144" s="12" customFormat="1" ht="22.8" customHeight="1">
      <c r="A144" s="12"/>
      <c r="B144" s="202"/>
      <c r="C144" s="203"/>
      <c r="D144" s="204" t="s">
        <v>69</v>
      </c>
      <c r="E144" s="234" t="s">
        <v>178</v>
      </c>
      <c r="F144" s="234" t="s">
        <v>179</v>
      </c>
      <c r="G144" s="203"/>
      <c r="H144" s="203"/>
      <c r="I144" s="206"/>
      <c r="J144" s="235">
        <f>BK144</f>
        <v>0</v>
      </c>
      <c r="K144" s="203"/>
      <c r="L144" s="208"/>
      <c r="M144" s="209"/>
      <c r="N144" s="210"/>
      <c r="O144" s="210"/>
      <c r="P144" s="211">
        <f>SUM(P145:P146)</f>
        <v>0</v>
      </c>
      <c r="Q144" s="210"/>
      <c r="R144" s="211">
        <f>SUM(R145:R146)</f>
        <v>0</v>
      </c>
      <c r="S144" s="210"/>
      <c r="T144" s="212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80</v>
      </c>
      <c r="AT144" s="214" t="s">
        <v>69</v>
      </c>
      <c r="AU144" s="214" t="s">
        <v>78</v>
      </c>
      <c r="AY144" s="213" t="s">
        <v>130</v>
      </c>
      <c r="BK144" s="215">
        <f>SUM(BK145:BK146)</f>
        <v>0</v>
      </c>
    </row>
    <row r="145" s="2" customFormat="1" ht="16.5" customHeight="1">
      <c r="A145" s="37"/>
      <c r="B145" s="38"/>
      <c r="C145" s="216" t="s">
        <v>296</v>
      </c>
      <c r="D145" s="216" t="s">
        <v>131</v>
      </c>
      <c r="E145" s="217" t="s">
        <v>297</v>
      </c>
      <c r="F145" s="218" t="s">
        <v>298</v>
      </c>
      <c r="G145" s="219" t="s">
        <v>134</v>
      </c>
      <c r="H145" s="220">
        <v>15</v>
      </c>
      <c r="I145" s="221"/>
      <c r="J145" s="222">
        <f>ROUND(I145*H145,2)</f>
        <v>0</v>
      </c>
      <c r="K145" s="223"/>
      <c r="L145" s="43"/>
      <c r="M145" s="224" t="s">
        <v>19</v>
      </c>
      <c r="N145" s="225" t="s">
        <v>41</v>
      </c>
      <c r="O145" s="8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142</v>
      </c>
      <c r="AT145" s="228" t="s">
        <v>131</v>
      </c>
      <c r="AU145" s="228" t="s">
        <v>80</v>
      </c>
      <c r="AY145" s="16" t="s">
        <v>130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78</v>
      </c>
      <c r="BK145" s="229">
        <f>ROUND(I145*H145,2)</f>
        <v>0</v>
      </c>
      <c r="BL145" s="16" t="s">
        <v>142</v>
      </c>
      <c r="BM145" s="228" t="s">
        <v>299</v>
      </c>
    </row>
    <row r="146" s="2" customFormat="1">
      <c r="A146" s="37"/>
      <c r="B146" s="38"/>
      <c r="C146" s="39"/>
      <c r="D146" s="230" t="s">
        <v>137</v>
      </c>
      <c r="E146" s="39"/>
      <c r="F146" s="231" t="s">
        <v>298</v>
      </c>
      <c r="G146" s="39"/>
      <c r="H146" s="39"/>
      <c r="I146" s="135"/>
      <c r="J146" s="39"/>
      <c r="K146" s="39"/>
      <c r="L146" s="43"/>
      <c r="M146" s="232"/>
      <c r="N146" s="233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137</v>
      </c>
      <c r="AU146" s="16" t="s">
        <v>80</v>
      </c>
    </row>
    <row r="147" s="12" customFormat="1" ht="22.8" customHeight="1">
      <c r="A147" s="12"/>
      <c r="B147" s="202"/>
      <c r="C147" s="203"/>
      <c r="D147" s="204" t="s">
        <v>69</v>
      </c>
      <c r="E147" s="234" t="s">
        <v>184</v>
      </c>
      <c r="F147" s="234" t="s">
        <v>185</v>
      </c>
      <c r="G147" s="203"/>
      <c r="H147" s="203"/>
      <c r="I147" s="206"/>
      <c r="J147" s="235">
        <f>BK147</f>
        <v>0</v>
      </c>
      <c r="K147" s="203"/>
      <c r="L147" s="208"/>
      <c r="M147" s="209"/>
      <c r="N147" s="210"/>
      <c r="O147" s="210"/>
      <c r="P147" s="211">
        <f>SUM(P148:P153)</f>
        <v>0</v>
      </c>
      <c r="Q147" s="210"/>
      <c r="R147" s="211">
        <f>SUM(R148:R153)</f>
        <v>0</v>
      </c>
      <c r="S147" s="210"/>
      <c r="T147" s="212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80</v>
      </c>
      <c r="AT147" s="214" t="s">
        <v>69</v>
      </c>
      <c r="AU147" s="214" t="s">
        <v>78</v>
      </c>
      <c r="AY147" s="213" t="s">
        <v>130</v>
      </c>
      <c r="BK147" s="215">
        <f>SUM(BK148:BK153)</f>
        <v>0</v>
      </c>
    </row>
    <row r="148" s="2" customFormat="1" ht="16.5" customHeight="1">
      <c r="A148" s="37"/>
      <c r="B148" s="38"/>
      <c r="C148" s="216" t="s">
        <v>300</v>
      </c>
      <c r="D148" s="216" t="s">
        <v>131</v>
      </c>
      <c r="E148" s="217" t="s">
        <v>213</v>
      </c>
      <c r="F148" s="218" t="s">
        <v>214</v>
      </c>
      <c r="G148" s="219" t="s">
        <v>134</v>
      </c>
      <c r="H148" s="220">
        <v>24</v>
      </c>
      <c r="I148" s="221"/>
      <c r="J148" s="222">
        <f>ROUND(I148*H148,2)</f>
        <v>0</v>
      </c>
      <c r="K148" s="223"/>
      <c r="L148" s="43"/>
      <c r="M148" s="224" t="s">
        <v>19</v>
      </c>
      <c r="N148" s="225" t="s">
        <v>41</v>
      </c>
      <c r="O148" s="8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142</v>
      </c>
      <c r="AT148" s="228" t="s">
        <v>131</v>
      </c>
      <c r="AU148" s="228" t="s">
        <v>80</v>
      </c>
      <c r="AY148" s="16" t="s">
        <v>130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78</v>
      </c>
      <c r="BK148" s="229">
        <f>ROUND(I148*H148,2)</f>
        <v>0</v>
      </c>
      <c r="BL148" s="16" t="s">
        <v>142</v>
      </c>
      <c r="BM148" s="228" t="s">
        <v>301</v>
      </c>
    </row>
    <row r="149" s="2" customFormat="1">
      <c r="A149" s="37"/>
      <c r="B149" s="38"/>
      <c r="C149" s="39"/>
      <c r="D149" s="230" t="s">
        <v>137</v>
      </c>
      <c r="E149" s="39"/>
      <c r="F149" s="231" t="s">
        <v>214</v>
      </c>
      <c r="G149" s="39"/>
      <c r="H149" s="39"/>
      <c r="I149" s="135"/>
      <c r="J149" s="39"/>
      <c r="K149" s="39"/>
      <c r="L149" s="43"/>
      <c r="M149" s="232"/>
      <c r="N149" s="233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137</v>
      </c>
      <c r="AU149" s="16" t="s">
        <v>80</v>
      </c>
    </row>
    <row r="150" s="2" customFormat="1" ht="16.5" customHeight="1">
      <c r="A150" s="37"/>
      <c r="B150" s="38"/>
      <c r="C150" s="216" t="s">
        <v>302</v>
      </c>
      <c r="D150" s="216" t="s">
        <v>131</v>
      </c>
      <c r="E150" s="217" t="s">
        <v>303</v>
      </c>
      <c r="F150" s="218" t="s">
        <v>304</v>
      </c>
      <c r="G150" s="219" t="s">
        <v>134</v>
      </c>
      <c r="H150" s="220">
        <v>21</v>
      </c>
      <c r="I150" s="221"/>
      <c r="J150" s="222">
        <f>ROUND(I150*H150,2)</f>
        <v>0</v>
      </c>
      <c r="K150" s="223"/>
      <c r="L150" s="43"/>
      <c r="M150" s="224" t="s">
        <v>19</v>
      </c>
      <c r="N150" s="225" t="s">
        <v>41</v>
      </c>
      <c r="O150" s="8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142</v>
      </c>
      <c r="AT150" s="228" t="s">
        <v>131</v>
      </c>
      <c r="AU150" s="228" t="s">
        <v>80</v>
      </c>
      <c r="AY150" s="16" t="s">
        <v>130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78</v>
      </c>
      <c r="BK150" s="229">
        <f>ROUND(I150*H150,2)</f>
        <v>0</v>
      </c>
      <c r="BL150" s="16" t="s">
        <v>142</v>
      </c>
      <c r="BM150" s="228" t="s">
        <v>305</v>
      </c>
    </row>
    <row r="151" s="2" customFormat="1">
      <c r="A151" s="37"/>
      <c r="B151" s="38"/>
      <c r="C151" s="39"/>
      <c r="D151" s="230" t="s">
        <v>137</v>
      </c>
      <c r="E151" s="39"/>
      <c r="F151" s="231" t="s">
        <v>304</v>
      </c>
      <c r="G151" s="39"/>
      <c r="H151" s="39"/>
      <c r="I151" s="135"/>
      <c r="J151" s="39"/>
      <c r="K151" s="39"/>
      <c r="L151" s="43"/>
      <c r="M151" s="232"/>
      <c r="N151" s="233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137</v>
      </c>
      <c r="AU151" s="16" t="s">
        <v>80</v>
      </c>
    </row>
    <row r="152" s="2" customFormat="1" ht="16.5" customHeight="1">
      <c r="A152" s="37"/>
      <c r="B152" s="38"/>
      <c r="C152" s="216" t="s">
        <v>306</v>
      </c>
      <c r="D152" s="216" t="s">
        <v>131</v>
      </c>
      <c r="E152" s="217" t="s">
        <v>217</v>
      </c>
      <c r="F152" s="218" t="s">
        <v>218</v>
      </c>
      <c r="G152" s="219" t="s">
        <v>134</v>
      </c>
      <c r="H152" s="220">
        <v>14</v>
      </c>
      <c r="I152" s="221"/>
      <c r="J152" s="222">
        <f>ROUND(I152*H152,2)</f>
        <v>0</v>
      </c>
      <c r="K152" s="223"/>
      <c r="L152" s="43"/>
      <c r="M152" s="224" t="s">
        <v>19</v>
      </c>
      <c r="N152" s="225" t="s">
        <v>41</v>
      </c>
      <c r="O152" s="8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142</v>
      </c>
      <c r="AT152" s="228" t="s">
        <v>131</v>
      </c>
      <c r="AU152" s="228" t="s">
        <v>80</v>
      </c>
      <c r="AY152" s="16" t="s">
        <v>130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78</v>
      </c>
      <c r="BK152" s="229">
        <f>ROUND(I152*H152,2)</f>
        <v>0</v>
      </c>
      <c r="BL152" s="16" t="s">
        <v>142</v>
      </c>
      <c r="BM152" s="228" t="s">
        <v>307</v>
      </c>
    </row>
    <row r="153" s="2" customFormat="1">
      <c r="A153" s="37"/>
      <c r="B153" s="38"/>
      <c r="C153" s="39"/>
      <c r="D153" s="230" t="s">
        <v>137</v>
      </c>
      <c r="E153" s="39"/>
      <c r="F153" s="231" t="s">
        <v>218</v>
      </c>
      <c r="G153" s="39"/>
      <c r="H153" s="39"/>
      <c r="I153" s="135"/>
      <c r="J153" s="39"/>
      <c r="K153" s="39"/>
      <c r="L153" s="43"/>
      <c r="M153" s="236"/>
      <c r="N153" s="237"/>
      <c r="O153" s="238"/>
      <c r="P153" s="238"/>
      <c r="Q153" s="238"/>
      <c r="R153" s="238"/>
      <c r="S153" s="238"/>
      <c r="T153" s="239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137</v>
      </c>
      <c r="AU153" s="16" t="s">
        <v>80</v>
      </c>
    </row>
    <row r="154" s="2" customFormat="1" ht="6.96" customHeight="1">
      <c r="A154" s="37"/>
      <c r="B154" s="58"/>
      <c r="C154" s="59"/>
      <c r="D154" s="59"/>
      <c r="E154" s="59"/>
      <c r="F154" s="59"/>
      <c r="G154" s="59"/>
      <c r="H154" s="59"/>
      <c r="I154" s="165"/>
      <c r="J154" s="59"/>
      <c r="K154" s="59"/>
      <c r="L154" s="43"/>
      <c r="M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</sheetData>
  <sheetProtection sheet="1" autoFilter="0" formatColumns="0" formatRows="0" objects="1" scenarios="1" spinCount="100000" saltValue="cIoykD1STnvaT5BrpbCqNj/kmbTLHb8qUS+Rgu7oWFbSKj+b0WvN2N7f/vlzV3959FYM2+y0pv6BqweIIjUvPw==" hashValue="pZFkJlOJsa096cYgoxgfabjykBmfj0dS56WbQkNujbV1AlHIB8awfqbRlk+BBhHszvXxKCZG+mCQepfcsNu86A==" algorithmName="SHA-512" password="CC35"/>
  <autoFilter ref="C85:K15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308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221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">
        <v>19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27</v>
      </c>
      <c r="F15" s="37"/>
      <c r="G15" s="37"/>
      <c r="H15" s="37"/>
      <c r="I15" s="139" t="s">
        <v>28</v>
      </c>
      <c r="J15" s="138" t="s">
        <v>19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">
        <v>19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27</v>
      </c>
      <c r="F21" s="37"/>
      <c r="G21" s="37"/>
      <c r="H21" s="37"/>
      <c r="I21" s="139" t="s">
        <v>28</v>
      </c>
      <c r="J21" s="138" t="s">
        <v>19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">
        <v>19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27</v>
      </c>
      <c r="F24" s="37"/>
      <c r="G24" s="37"/>
      <c r="H24" s="37"/>
      <c r="I24" s="139" t="s">
        <v>28</v>
      </c>
      <c r="J24" s="138" t="s">
        <v>19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ROUND((SUM(BE86:BE131)),  2)</f>
        <v>0</v>
      </c>
      <c r="G33" s="37"/>
      <c r="H33" s="37"/>
      <c r="I33" s="154">
        <v>0.20999999999999999</v>
      </c>
      <c r="J33" s="153">
        <f>ROUND(((SUM(BE86:BE131))*I33),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ROUND((SUM(BF86:BF131)),  2)</f>
        <v>0</v>
      </c>
      <c r="G34" s="37"/>
      <c r="H34" s="37"/>
      <c r="I34" s="154">
        <v>0.14999999999999999</v>
      </c>
      <c r="J34" s="153">
        <f>ROUND(((SUM(BF86:BF131))*I34),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ROUND((SUM(BG86:BG131)),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ROUND((SUM(BH86:BH131)),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ROUND((SUM(BI86:BI131)),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2019-9-33b - SO 0 - MR 2019-9-33b - SO 03 sociologie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111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112</v>
      </c>
      <c r="E61" s="185"/>
      <c r="F61" s="185"/>
      <c r="G61" s="185"/>
      <c r="H61" s="185"/>
      <c r="I61" s="186"/>
      <c r="J61" s="187">
        <f>J88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83"/>
      <c r="D62" s="184" t="s">
        <v>222</v>
      </c>
      <c r="E62" s="185"/>
      <c r="F62" s="185"/>
      <c r="G62" s="185"/>
      <c r="H62" s="185"/>
      <c r="I62" s="186"/>
      <c r="J62" s="187">
        <f>J97</f>
        <v>0</v>
      </c>
      <c r="K62" s="183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2"/>
      <c r="C63" s="183"/>
      <c r="D63" s="184" t="s">
        <v>309</v>
      </c>
      <c r="E63" s="185"/>
      <c r="F63" s="185"/>
      <c r="G63" s="185"/>
      <c r="H63" s="185"/>
      <c r="I63" s="186"/>
      <c r="J63" s="187">
        <f>J112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21.84" customHeight="1">
      <c r="A64" s="10"/>
      <c r="B64" s="182"/>
      <c r="C64" s="183"/>
      <c r="D64" s="184" t="s">
        <v>310</v>
      </c>
      <c r="E64" s="185"/>
      <c r="F64" s="185"/>
      <c r="G64" s="185"/>
      <c r="H64" s="185"/>
      <c r="I64" s="186"/>
      <c r="J64" s="187">
        <f>J117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J122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J125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MR 2019-9-33b - SO 0 - MR 2019-9-33b - SO 03 sociologie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olomouc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4" t="s">
        <v>107</v>
      </c>
      <c r="K85" s="195" t="s">
        <v>120</v>
      </c>
      <c r="L85" s="196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7">
        <f>BK86</f>
        <v>0</v>
      </c>
      <c r="K86" s="39"/>
      <c r="L86" s="43"/>
      <c r="M86" s="94"/>
      <c r="N86" s="198"/>
      <c r="O86" s="95"/>
      <c r="P86" s="199">
        <f>P87</f>
        <v>0</v>
      </c>
      <c r="Q86" s="95"/>
      <c r="R86" s="199">
        <f>R87</f>
        <v>0</v>
      </c>
      <c r="S86" s="95"/>
      <c r="T86" s="200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1">
        <f>BK87</f>
        <v>0</v>
      </c>
    </row>
    <row r="87" s="12" customFormat="1" ht="25.92" customHeight="1">
      <c r="A87" s="12"/>
      <c r="B87" s="202"/>
      <c r="C87" s="203"/>
      <c r="D87" s="204" t="s">
        <v>69</v>
      </c>
      <c r="E87" s="205" t="s">
        <v>148</v>
      </c>
      <c r="F87" s="205" t="s">
        <v>148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P88+P97+P122+P125</f>
        <v>0</v>
      </c>
      <c r="Q87" s="210"/>
      <c r="R87" s="211">
        <f>R88+R97+R122+R125</f>
        <v>0</v>
      </c>
      <c r="S87" s="210"/>
      <c r="T87" s="212">
        <f>T88+T97+T122+T125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3" t="s">
        <v>80</v>
      </c>
      <c r="AT87" s="214" t="s">
        <v>69</v>
      </c>
      <c r="AU87" s="214" t="s">
        <v>70</v>
      </c>
      <c r="AY87" s="213" t="s">
        <v>130</v>
      </c>
      <c r="BK87" s="215">
        <f>BK88+BK97+BK122+BK125</f>
        <v>0</v>
      </c>
    </row>
    <row r="88" s="12" customFormat="1" ht="22.8" customHeight="1">
      <c r="A88" s="12"/>
      <c r="B88" s="202"/>
      <c r="C88" s="203"/>
      <c r="D88" s="204" t="s">
        <v>69</v>
      </c>
      <c r="E88" s="234" t="s">
        <v>149</v>
      </c>
      <c r="F88" s="234" t="s">
        <v>150</v>
      </c>
      <c r="G88" s="203"/>
      <c r="H88" s="203"/>
      <c r="I88" s="206"/>
      <c r="J88" s="235">
        <f>BK88</f>
        <v>0</v>
      </c>
      <c r="K88" s="203"/>
      <c r="L88" s="208"/>
      <c r="M88" s="209"/>
      <c r="N88" s="210"/>
      <c r="O88" s="210"/>
      <c r="P88" s="211">
        <f>SUM(P89:P96)</f>
        <v>0</v>
      </c>
      <c r="Q88" s="210"/>
      <c r="R88" s="211">
        <f>SUM(R89:R96)</f>
        <v>0</v>
      </c>
      <c r="S88" s="210"/>
      <c r="T88" s="212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3" t="s">
        <v>80</v>
      </c>
      <c r="AT88" s="214" t="s">
        <v>69</v>
      </c>
      <c r="AU88" s="214" t="s">
        <v>78</v>
      </c>
      <c r="AY88" s="213" t="s">
        <v>130</v>
      </c>
      <c r="BK88" s="215">
        <f>SUM(BK89:BK96)</f>
        <v>0</v>
      </c>
    </row>
    <row r="89" s="2" customFormat="1" ht="16.5" customHeight="1">
      <c r="A89" s="37"/>
      <c r="B89" s="38"/>
      <c r="C89" s="216" t="s">
        <v>78</v>
      </c>
      <c r="D89" s="216" t="s">
        <v>131</v>
      </c>
      <c r="E89" s="217" t="s">
        <v>232</v>
      </c>
      <c r="F89" s="218" t="s">
        <v>233</v>
      </c>
      <c r="G89" s="219" t="s">
        <v>134</v>
      </c>
      <c r="H89" s="220">
        <v>18</v>
      </c>
      <c r="I89" s="221"/>
      <c r="J89" s="222">
        <f>ROUND(I89*H89,2)</f>
        <v>0</v>
      </c>
      <c r="K89" s="223"/>
      <c r="L89" s="43"/>
      <c r="M89" s="224" t="s">
        <v>19</v>
      </c>
      <c r="N89" s="225" t="s">
        <v>41</v>
      </c>
      <c r="O89" s="8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8" t="s">
        <v>142</v>
      </c>
      <c r="AT89" s="228" t="s">
        <v>131</v>
      </c>
      <c r="AU89" s="228" t="s">
        <v>80</v>
      </c>
      <c r="AY89" s="16" t="s">
        <v>130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6" t="s">
        <v>78</v>
      </c>
      <c r="BK89" s="229">
        <f>ROUND(I89*H89,2)</f>
        <v>0</v>
      </c>
      <c r="BL89" s="16" t="s">
        <v>142</v>
      </c>
      <c r="BM89" s="228" t="s">
        <v>311</v>
      </c>
    </row>
    <row r="90" s="2" customFormat="1">
      <c r="A90" s="37"/>
      <c r="B90" s="38"/>
      <c r="C90" s="39"/>
      <c r="D90" s="230" t="s">
        <v>137</v>
      </c>
      <c r="E90" s="39"/>
      <c r="F90" s="231" t="s">
        <v>233</v>
      </c>
      <c r="G90" s="39"/>
      <c r="H90" s="39"/>
      <c r="I90" s="135"/>
      <c r="J90" s="39"/>
      <c r="K90" s="39"/>
      <c r="L90" s="43"/>
      <c r="M90" s="232"/>
      <c r="N90" s="233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80</v>
      </c>
    </row>
    <row r="91" s="2" customFormat="1" ht="16.5" customHeight="1">
      <c r="A91" s="37"/>
      <c r="B91" s="38"/>
      <c r="C91" s="216" t="s">
        <v>80</v>
      </c>
      <c r="D91" s="216" t="s">
        <v>131</v>
      </c>
      <c r="E91" s="217" t="s">
        <v>238</v>
      </c>
      <c r="F91" s="218" t="s">
        <v>239</v>
      </c>
      <c r="G91" s="219" t="s">
        <v>134</v>
      </c>
      <c r="H91" s="220">
        <v>4</v>
      </c>
      <c r="I91" s="221"/>
      <c r="J91" s="222">
        <f>ROUND(I91*H91,2)</f>
        <v>0</v>
      </c>
      <c r="K91" s="223"/>
      <c r="L91" s="43"/>
      <c r="M91" s="224" t="s">
        <v>19</v>
      </c>
      <c r="N91" s="225" t="s">
        <v>41</v>
      </c>
      <c r="O91" s="8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8" t="s">
        <v>142</v>
      </c>
      <c r="AT91" s="228" t="s">
        <v>131</v>
      </c>
      <c r="AU91" s="228" t="s">
        <v>80</v>
      </c>
      <c r="AY91" s="16" t="s">
        <v>130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6" t="s">
        <v>78</v>
      </c>
      <c r="BK91" s="229">
        <f>ROUND(I91*H91,2)</f>
        <v>0</v>
      </c>
      <c r="BL91" s="16" t="s">
        <v>142</v>
      </c>
      <c r="BM91" s="228" t="s">
        <v>312</v>
      </c>
    </row>
    <row r="92" s="2" customFormat="1">
      <c r="A92" s="37"/>
      <c r="B92" s="38"/>
      <c r="C92" s="39"/>
      <c r="D92" s="230" t="s">
        <v>137</v>
      </c>
      <c r="E92" s="39"/>
      <c r="F92" s="231" t="s">
        <v>239</v>
      </c>
      <c r="G92" s="39"/>
      <c r="H92" s="39"/>
      <c r="I92" s="135"/>
      <c r="J92" s="39"/>
      <c r="K92" s="39"/>
      <c r="L92" s="43"/>
      <c r="M92" s="232"/>
      <c r="N92" s="23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80</v>
      </c>
    </row>
    <row r="93" s="2" customFormat="1" ht="16.5" customHeight="1">
      <c r="A93" s="37"/>
      <c r="B93" s="38"/>
      <c r="C93" s="216" t="s">
        <v>144</v>
      </c>
      <c r="D93" s="216" t="s">
        <v>131</v>
      </c>
      <c r="E93" s="217" t="s">
        <v>247</v>
      </c>
      <c r="F93" s="218" t="s">
        <v>248</v>
      </c>
      <c r="G93" s="219" t="s">
        <v>134</v>
      </c>
      <c r="H93" s="220">
        <v>15</v>
      </c>
      <c r="I93" s="221"/>
      <c r="J93" s="222">
        <f>ROUND(I93*H93,2)</f>
        <v>0</v>
      </c>
      <c r="K93" s="223"/>
      <c r="L93" s="43"/>
      <c r="M93" s="224" t="s">
        <v>19</v>
      </c>
      <c r="N93" s="225" t="s">
        <v>41</v>
      </c>
      <c r="O93" s="8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8" t="s">
        <v>142</v>
      </c>
      <c r="AT93" s="228" t="s">
        <v>131</v>
      </c>
      <c r="AU93" s="228" t="s">
        <v>80</v>
      </c>
      <c r="AY93" s="16" t="s">
        <v>130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6" t="s">
        <v>78</v>
      </c>
      <c r="BK93" s="229">
        <f>ROUND(I93*H93,2)</f>
        <v>0</v>
      </c>
      <c r="BL93" s="16" t="s">
        <v>142</v>
      </c>
      <c r="BM93" s="228" t="s">
        <v>313</v>
      </c>
    </row>
    <row r="94" s="2" customFormat="1">
      <c r="A94" s="37"/>
      <c r="B94" s="38"/>
      <c r="C94" s="39"/>
      <c r="D94" s="230" t="s">
        <v>137</v>
      </c>
      <c r="E94" s="39"/>
      <c r="F94" s="231" t="s">
        <v>248</v>
      </c>
      <c r="G94" s="39"/>
      <c r="H94" s="39"/>
      <c r="I94" s="135"/>
      <c r="J94" s="39"/>
      <c r="K94" s="39"/>
      <c r="L94" s="43"/>
      <c r="M94" s="232"/>
      <c r="N94" s="23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80</v>
      </c>
    </row>
    <row r="95" s="2" customFormat="1" ht="16.5" customHeight="1">
      <c r="A95" s="37"/>
      <c r="B95" s="38"/>
      <c r="C95" s="216" t="s">
        <v>135</v>
      </c>
      <c r="D95" s="216" t="s">
        <v>131</v>
      </c>
      <c r="E95" s="217" t="s">
        <v>257</v>
      </c>
      <c r="F95" s="218" t="s">
        <v>258</v>
      </c>
      <c r="G95" s="219" t="s">
        <v>134</v>
      </c>
      <c r="H95" s="220">
        <v>1</v>
      </c>
      <c r="I95" s="221"/>
      <c r="J95" s="222">
        <f>ROUND(I95*H95,2)</f>
        <v>0</v>
      </c>
      <c r="K95" s="223"/>
      <c r="L95" s="43"/>
      <c r="M95" s="224" t="s">
        <v>19</v>
      </c>
      <c r="N95" s="225" t="s">
        <v>41</v>
      </c>
      <c r="O95" s="8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8" t="s">
        <v>142</v>
      </c>
      <c r="AT95" s="228" t="s">
        <v>131</v>
      </c>
      <c r="AU95" s="228" t="s">
        <v>80</v>
      </c>
      <c r="AY95" s="16" t="s">
        <v>130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6" t="s">
        <v>78</v>
      </c>
      <c r="BK95" s="229">
        <f>ROUND(I95*H95,2)</f>
        <v>0</v>
      </c>
      <c r="BL95" s="16" t="s">
        <v>142</v>
      </c>
      <c r="BM95" s="228" t="s">
        <v>314</v>
      </c>
    </row>
    <row r="96" s="2" customFormat="1">
      <c r="A96" s="37"/>
      <c r="B96" s="38"/>
      <c r="C96" s="39"/>
      <c r="D96" s="230" t="s">
        <v>137</v>
      </c>
      <c r="E96" s="39"/>
      <c r="F96" s="231" t="s">
        <v>258</v>
      </c>
      <c r="G96" s="39"/>
      <c r="H96" s="39"/>
      <c r="I96" s="135"/>
      <c r="J96" s="39"/>
      <c r="K96" s="39"/>
      <c r="L96" s="43"/>
      <c r="M96" s="232"/>
      <c r="N96" s="23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80</v>
      </c>
    </row>
    <row r="97" s="12" customFormat="1" ht="22.8" customHeight="1">
      <c r="A97" s="12"/>
      <c r="B97" s="202"/>
      <c r="C97" s="203"/>
      <c r="D97" s="204" t="s">
        <v>69</v>
      </c>
      <c r="E97" s="234" t="s">
        <v>265</v>
      </c>
      <c r="F97" s="234" t="s">
        <v>266</v>
      </c>
      <c r="G97" s="203"/>
      <c r="H97" s="203"/>
      <c r="I97" s="206"/>
      <c r="J97" s="235">
        <f>BK97</f>
        <v>0</v>
      </c>
      <c r="K97" s="203"/>
      <c r="L97" s="208"/>
      <c r="M97" s="209"/>
      <c r="N97" s="210"/>
      <c r="O97" s="210"/>
      <c r="P97" s="211">
        <f>P98+SUM(P99:P112)</f>
        <v>0</v>
      </c>
      <c r="Q97" s="210"/>
      <c r="R97" s="211">
        <f>R98+SUM(R99:R112)</f>
        <v>0</v>
      </c>
      <c r="S97" s="210"/>
      <c r="T97" s="212">
        <f>T98+SUM(T99:T112)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3" t="s">
        <v>80</v>
      </c>
      <c r="AT97" s="214" t="s">
        <v>69</v>
      </c>
      <c r="AU97" s="214" t="s">
        <v>78</v>
      </c>
      <c r="AY97" s="213" t="s">
        <v>130</v>
      </c>
      <c r="BK97" s="215">
        <f>BK98+SUM(BK99:BK112)</f>
        <v>0</v>
      </c>
    </row>
    <row r="98" s="2" customFormat="1" ht="16.5" customHeight="1">
      <c r="A98" s="37"/>
      <c r="B98" s="38"/>
      <c r="C98" s="216" t="s">
        <v>154</v>
      </c>
      <c r="D98" s="216" t="s">
        <v>131</v>
      </c>
      <c r="E98" s="217" t="s">
        <v>273</v>
      </c>
      <c r="F98" s="218" t="s">
        <v>274</v>
      </c>
      <c r="G98" s="219" t="s">
        <v>134</v>
      </c>
      <c r="H98" s="220">
        <v>6</v>
      </c>
      <c r="I98" s="221"/>
      <c r="J98" s="222">
        <f>ROUND(I98*H98,2)</f>
        <v>0</v>
      </c>
      <c r="K98" s="223"/>
      <c r="L98" s="43"/>
      <c r="M98" s="224" t="s">
        <v>19</v>
      </c>
      <c r="N98" s="225" t="s">
        <v>41</v>
      </c>
      <c r="O98" s="8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8" t="s">
        <v>142</v>
      </c>
      <c r="AT98" s="228" t="s">
        <v>131</v>
      </c>
      <c r="AU98" s="228" t="s">
        <v>80</v>
      </c>
      <c r="AY98" s="16" t="s">
        <v>130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6" t="s">
        <v>78</v>
      </c>
      <c r="BK98" s="229">
        <f>ROUND(I98*H98,2)</f>
        <v>0</v>
      </c>
      <c r="BL98" s="16" t="s">
        <v>142</v>
      </c>
      <c r="BM98" s="228" t="s">
        <v>315</v>
      </c>
    </row>
    <row r="99" s="2" customFormat="1">
      <c r="A99" s="37"/>
      <c r="B99" s="38"/>
      <c r="C99" s="39"/>
      <c r="D99" s="230" t="s">
        <v>137</v>
      </c>
      <c r="E99" s="39"/>
      <c r="F99" s="231" t="s">
        <v>274</v>
      </c>
      <c r="G99" s="39"/>
      <c r="H99" s="39"/>
      <c r="I99" s="135"/>
      <c r="J99" s="39"/>
      <c r="K99" s="39"/>
      <c r="L99" s="43"/>
      <c r="M99" s="232"/>
      <c r="N99" s="23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80</v>
      </c>
    </row>
    <row r="100" s="2" customFormat="1" ht="16.5" customHeight="1">
      <c r="A100" s="37"/>
      <c r="B100" s="38"/>
      <c r="C100" s="216" t="s">
        <v>158</v>
      </c>
      <c r="D100" s="216" t="s">
        <v>131</v>
      </c>
      <c r="E100" s="217" t="s">
        <v>277</v>
      </c>
      <c r="F100" s="218" t="s">
        <v>278</v>
      </c>
      <c r="G100" s="219" t="s">
        <v>134</v>
      </c>
      <c r="H100" s="220">
        <v>9</v>
      </c>
      <c r="I100" s="221"/>
      <c r="J100" s="222">
        <f>ROUND(I100*H100,2)</f>
        <v>0</v>
      </c>
      <c r="K100" s="223"/>
      <c r="L100" s="43"/>
      <c r="M100" s="224" t="s">
        <v>19</v>
      </c>
      <c r="N100" s="225" t="s">
        <v>41</v>
      </c>
      <c r="O100" s="8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8" t="s">
        <v>142</v>
      </c>
      <c r="AT100" s="228" t="s">
        <v>131</v>
      </c>
      <c r="AU100" s="228" t="s">
        <v>80</v>
      </c>
      <c r="AY100" s="16" t="s">
        <v>130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6" t="s">
        <v>78</v>
      </c>
      <c r="BK100" s="229">
        <f>ROUND(I100*H100,2)</f>
        <v>0</v>
      </c>
      <c r="BL100" s="16" t="s">
        <v>142</v>
      </c>
      <c r="BM100" s="228" t="s">
        <v>316</v>
      </c>
    </row>
    <row r="101" s="2" customFormat="1">
      <c r="A101" s="37"/>
      <c r="B101" s="38"/>
      <c r="C101" s="39"/>
      <c r="D101" s="230" t="s">
        <v>137</v>
      </c>
      <c r="E101" s="39"/>
      <c r="F101" s="231" t="s">
        <v>278</v>
      </c>
      <c r="G101" s="39"/>
      <c r="H101" s="39"/>
      <c r="I101" s="135"/>
      <c r="J101" s="39"/>
      <c r="K101" s="39"/>
      <c r="L101" s="43"/>
      <c r="M101" s="232"/>
      <c r="N101" s="23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80</v>
      </c>
    </row>
    <row r="102" s="2" customFormat="1" ht="16.5" customHeight="1">
      <c r="A102" s="37"/>
      <c r="B102" s="38"/>
      <c r="C102" s="216" t="s">
        <v>162</v>
      </c>
      <c r="D102" s="216" t="s">
        <v>131</v>
      </c>
      <c r="E102" s="217" t="s">
        <v>267</v>
      </c>
      <c r="F102" s="218" t="s">
        <v>268</v>
      </c>
      <c r="G102" s="219" t="s">
        <v>134</v>
      </c>
      <c r="H102" s="220">
        <v>4</v>
      </c>
      <c r="I102" s="221"/>
      <c r="J102" s="222">
        <f>ROUND(I102*H102,2)</f>
        <v>0</v>
      </c>
      <c r="K102" s="223"/>
      <c r="L102" s="43"/>
      <c r="M102" s="224" t="s">
        <v>19</v>
      </c>
      <c r="N102" s="225" t="s">
        <v>41</v>
      </c>
      <c r="O102" s="8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8" t="s">
        <v>142</v>
      </c>
      <c r="AT102" s="228" t="s">
        <v>131</v>
      </c>
      <c r="AU102" s="228" t="s">
        <v>80</v>
      </c>
      <c r="AY102" s="16" t="s">
        <v>130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6" t="s">
        <v>78</v>
      </c>
      <c r="BK102" s="229">
        <f>ROUND(I102*H102,2)</f>
        <v>0</v>
      </c>
      <c r="BL102" s="16" t="s">
        <v>142</v>
      </c>
      <c r="BM102" s="228" t="s">
        <v>317</v>
      </c>
    </row>
    <row r="103" s="2" customFormat="1">
      <c r="A103" s="37"/>
      <c r="B103" s="38"/>
      <c r="C103" s="39"/>
      <c r="D103" s="230" t="s">
        <v>137</v>
      </c>
      <c r="E103" s="39"/>
      <c r="F103" s="231" t="s">
        <v>268</v>
      </c>
      <c r="G103" s="39"/>
      <c r="H103" s="39"/>
      <c r="I103" s="135"/>
      <c r="J103" s="39"/>
      <c r="K103" s="39"/>
      <c r="L103" s="43"/>
      <c r="M103" s="232"/>
      <c r="N103" s="23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80</v>
      </c>
    </row>
    <row r="104" s="2" customFormat="1" ht="16.5" customHeight="1">
      <c r="A104" s="37"/>
      <c r="B104" s="38"/>
      <c r="C104" s="216" t="s">
        <v>166</v>
      </c>
      <c r="D104" s="216" t="s">
        <v>131</v>
      </c>
      <c r="E104" s="217" t="s">
        <v>285</v>
      </c>
      <c r="F104" s="218" t="s">
        <v>286</v>
      </c>
      <c r="G104" s="219" t="s">
        <v>134</v>
      </c>
      <c r="H104" s="220">
        <v>4</v>
      </c>
      <c r="I104" s="221"/>
      <c r="J104" s="222">
        <f>ROUND(I104*H104,2)</f>
        <v>0</v>
      </c>
      <c r="K104" s="223"/>
      <c r="L104" s="43"/>
      <c r="M104" s="224" t="s">
        <v>19</v>
      </c>
      <c r="N104" s="225" t="s">
        <v>41</v>
      </c>
      <c r="O104" s="8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8" t="s">
        <v>142</v>
      </c>
      <c r="AT104" s="228" t="s">
        <v>131</v>
      </c>
      <c r="AU104" s="228" t="s">
        <v>80</v>
      </c>
      <c r="AY104" s="16" t="s">
        <v>130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6" t="s">
        <v>78</v>
      </c>
      <c r="BK104" s="229">
        <f>ROUND(I104*H104,2)</f>
        <v>0</v>
      </c>
      <c r="BL104" s="16" t="s">
        <v>142</v>
      </c>
      <c r="BM104" s="228" t="s">
        <v>318</v>
      </c>
    </row>
    <row r="105" s="2" customFormat="1">
      <c r="A105" s="37"/>
      <c r="B105" s="38"/>
      <c r="C105" s="39"/>
      <c r="D105" s="230" t="s">
        <v>137</v>
      </c>
      <c r="E105" s="39"/>
      <c r="F105" s="231" t="s">
        <v>286</v>
      </c>
      <c r="G105" s="39"/>
      <c r="H105" s="39"/>
      <c r="I105" s="135"/>
      <c r="J105" s="39"/>
      <c r="K105" s="39"/>
      <c r="L105" s="43"/>
      <c r="M105" s="232"/>
      <c r="N105" s="23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80</v>
      </c>
    </row>
    <row r="106" s="2" customFormat="1" ht="16.5" customHeight="1">
      <c r="A106" s="37"/>
      <c r="B106" s="38"/>
      <c r="C106" s="216" t="s">
        <v>170</v>
      </c>
      <c r="D106" s="216" t="s">
        <v>131</v>
      </c>
      <c r="E106" s="217" t="s">
        <v>270</v>
      </c>
      <c r="F106" s="218" t="s">
        <v>271</v>
      </c>
      <c r="G106" s="219" t="s">
        <v>134</v>
      </c>
      <c r="H106" s="220">
        <v>4</v>
      </c>
      <c r="I106" s="221"/>
      <c r="J106" s="222">
        <f>ROUND(I106*H106,2)</f>
        <v>0</v>
      </c>
      <c r="K106" s="223"/>
      <c r="L106" s="43"/>
      <c r="M106" s="224" t="s">
        <v>19</v>
      </c>
      <c r="N106" s="225" t="s">
        <v>41</v>
      </c>
      <c r="O106" s="8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8" t="s">
        <v>142</v>
      </c>
      <c r="AT106" s="228" t="s">
        <v>131</v>
      </c>
      <c r="AU106" s="228" t="s">
        <v>80</v>
      </c>
      <c r="AY106" s="16" t="s">
        <v>130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6" t="s">
        <v>78</v>
      </c>
      <c r="BK106" s="229">
        <f>ROUND(I106*H106,2)</f>
        <v>0</v>
      </c>
      <c r="BL106" s="16" t="s">
        <v>142</v>
      </c>
      <c r="BM106" s="228" t="s">
        <v>319</v>
      </c>
    </row>
    <row r="107" s="2" customFormat="1">
      <c r="A107" s="37"/>
      <c r="B107" s="38"/>
      <c r="C107" s="39"/>
      <c r="D107" s="230" t="s">
        <v>137</v>
      </c>
      <c r="E107" s="39"/>
      <c r="F107" s="231" t="s">
        <v>271</v>
      </c>
      <c r="G107" s="39"/>
      <c r="H107" s="39"/>
      <c r="I107" s="135"/>
      <c r="J107" s="39"/>
      <c r="K107" s="39"/>
      <c r="L107" s="43"/>
      <c r="M107" s="232"/>
      <c r="N107" s="23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80</v>
      </c>
    </row>
    <row r="108" s="2" customFormat="1" ht="16.5" customHeight="1">
      <c r="A108" s="37"/>
      <c r="B108" s="38"/>
      <c r="C108" s="216" t="s">
        <v>174</v>
      </c>
      <c r="D108" s="216" t="s">
        <v>131</v>
      </c>
      <c r="E108" s="217" t="s">
        <v>281</v>
      </c>
      <c r="F108" s="218" t="s">
        <v>282</v>
      </c>
      <c r="G108" s="219" t="s">
        <v>134</v>
      </c>
      <c r="H108" s="220">
        <v>10</v>
      </c>
      <c r="I108" s="221"/>
      <c r="J108" s="222">
        <f>ROUND(I108*H108,2)</f>
        <v>0</v>
      </c>
      <c r="K108" s="223"/>
      <c r="L108" s="43"/>
      <c r="M108" s="224" t="s">
        <v>19</v>
      </c>
      <c r="N108" s="225" t="s">
        <v>41</v>
      </c>
      <c r="O108" s="8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8" t="s">
        <v>142</v>
      </c>
      <c r="AT108" s="228" t="s">
        <v>131</v>
      </c>
      <c r="AU108" s="228" t="s">
        <v>80</v>
      </c>
      <c r="AY108" s="16" t="s">
        <v>130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6" t="s">
        <v>78</v>
      </c>
      <c r="BK108" s="229">
        <f>ROUND(I108*H108,2)</f>
        <v>0</v>
      </c>
      <c r="BL108" s="16" t="s">
        <v>142</v>
      </c>
      <c r="BM108" s="228" t="s">
        <v>320</v>
      </c>
    </row>
    <row r="109" s="2" customFormat="1">
      <c r="A109" s="37"/>
      <c r="B109" s="38"/>
      <c r="C109" s="39"/>
      <c r="D109" s="230" t="s">
        <v>137</v>
      </c>
      <c r="E109" s="39"/>
      <c r="F109" s="231" t="s">
        <v>282</v>
      </c>
      <c r="G109" s="39"/>
      <c r="H109" s="39"/>
      <c r="I109" s="135"/>
      <c r="J109" s="39"/>
      <c r="K109" s="39"/>
      <c r="L109" s="43"/>
      <c r="M109" s="232"/>
      <c r="N109" s="23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80</v>
      </c>
    </row>
    <row r="110" s="2" customFormat="1" ht="16.5" customHeight="1">
      <c r="A110" s="37"/>
      <c r="B110" s="38"/>
      <c r="C110" s="216" t="s">
        <v>180</v>
      </c>
      <c r="D110" s="216" t="s">
        <v>131</v>
      </c>
      <c r="E110" s="217" t="s">
        <v>289</v>
      </c>
      <c r="F110" s="218" t="s">
        <v>290</v>
      </c>
      <c r="G110" s="219" t="s">
        <v>134</v>
      </c>
      <c r="H110" s="220">
        <v>6</v>
      </c>
      <c r="I110" s="221"/>
      <c r="J110" s="222">
        <f>ROUND(I110*H110,2)</f>
        <v>0</v>
      </c>
      <c r="K110" s="223"/>
      <c r="L110" s="43"/>
      <c r="M110" s="224" t="s">
        <v>19</v>
      </c>
      <c r="N110" s="225" t="s">
        <v>41</v>
      </c>
      <c r="O110" s="8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8" t="s">
        <v>142</v>
      </c>
      <c r="AT110" s="228" t="s">
        <v>131</v>
      </c>
      <c r="AU110" s="228" t="s">
        <v>80</v>
      </c>
      <c r="AY110" s="16" t="s">
        <v>130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6" t="s">
        <v>78</v>
      </c>
      <c r="BK110" s="229">
        <f>ROUND(I110*H110,2)</f>
        <v>0</v>
      </c>
      <c r="BL110" s="16" t="s">
        <v>142</v>
      </c>
      <c r="BM110" s="228" t="s">
        <v>321</v>
      </c>
    </row>
    <row r="111" s="2" customFormat="1">
      <c r="A111" s="37"/>
      <c r="B111" s="38"/>
      <c r="C111" s="39"/>
      <c r="D111" s="230" t="s">
        <v>137</v>
      </c>
      <c r="E111" s="39"/>
      <c r="F111" s="231" t="s">
        <v>290</v>
      </c>
      <c r="G111" s="39"/>
      <c r="H111" s="39"/>
      <c r="I111" s="135"/>
      <c r="J111" s="39"/>
      <c r="K111" s="39"/>
      <c r="L111" s="43"/>
      <c r="M111" s="232"/>
      <c r="N111" s="233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137</v>
      </c>
      <c r="AU111" s="16" t="s">
        <v>80</v>
      </c>
    </row>
    <row r="112" s="12" customFormat="1" ht="20.88" customHeight="1">
      <c r="A112" s="12"/>
      <c r="B112" s="202"/>
      <c r="C112" s="203"/>
      <c r="D112" s="204" t="s">
        <v>69</v>
      </c>
      <c r="E112" s="234" t="s">
        <v>128</v>
      </c>
      <c r="F112" s="234" t="s">
        <v>129</v>
      </c>
      <c r="G112" s="203"/>
      <c r="H112" s="203"/>
      <c r="I112" s="206"/>
      <c r="J112" s="235">
        <f>BK112</f>
        <v>0</v>
      </c>
      <c r="K112" s="203"/>
      <c r="L112" s="208"/>
      <c r="M112" s="209"/>
      <c r="N112" s="210"/>
      <c r="O112" s="210"/>
      <c r="P112" s="211">
        <f>P113+SUM(P114:P117)</f>
        <v>0</v>
      </c>
      <c r="Q112" s="210"/>
      <c r="R112" s="211">
        <f>R113+SUM(R114:R117)</f>
        <v>0</v>
      </c>
      <c r="S112" s="210"/>
      <c r="T112" s="212">
        <f>T113+SUM(T114:T117)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3" t="s">
        <v>78</v>
      </c>
      <c r="AT112" s="214" t="s">
        <v>69</v>
      </c>
      <c r="AU112" s="214" t="s">
        <v>80</v>
      </c>
      <c r="AY112" s="213" t="s">
        <v>130</v>
      </c>
      <c r="BK112" s="215">
        <f>BK113+SUM(BK114:BK117)</f>
        <v>0</v>
      </c>
    </row>
    <row r="113" s="2" customFormat="1" ht="16.5" customHeight="1">
      <c r="A113" s="37"/>
      <c r="B113" s="38"/>
      <c r="C113" s="216" t="s">
        <v>186</v>
      </c>
      <c r="D113" s="216" t="s">
        <v>131</v>
      </c>
      <c r="E113" s="217" t="s">
        <v>223</v>
      </c>
      <c r="F113" s="218" t="s">
        <v>224</v>
      </c>
      <c r="G113" s="219" t="s">
        <v>134</v>
      </c>
      <c r="H113" s="220">
        <v>1</v>
      </c>
      <c r="I113" s="221"/>
      <c r="J113" s="222">
        <f>ROUND(I113*H113,2)</f>
        <v>0</v>
      </c>
      <c r="K113" s="223"/>
      <c r="L113" s="43"/>
      <c r="M113" s="224" t="s">
        <v>19</v>
      </c>
      <c r="N113" s="225" t="s">
        <v>41</v>
      </c>
      <c r="O113" s="8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8" t="s">
        <v>135</v>
      </c>
      <c r="AT113" s="228" t="s">
        <v>131</v>
      </c>
      <c r="AU113" s="228" t="s">
        <v>144</v>
      </c>
      <c r="AY113" s="16" t="s">
        <v>130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6" t="s">
        <v>78</v>
      </c>
      <c r="BK113" s="229">
        <f>ROUND(I113*H113,2)</f>
        <v>0</v>
      </c>
      <c r="BL113" s="16" t="s">
        <v>135</v>
      </c>
      <c r="BM113" s="228" t="s">
        <v>322</v>
      </c>
    </row>
    <row r="114" s="2" customFormat="1">
      <c r="A114" s="37"/>
      <c r="B114" s="38"/>
      <c r="C114" s="39"/>
      <c r="D114" s="230" t="s">
        <v>137</v>
      </c>
      <c r="E114" s="39"/>
      <c r="F114" s="231" t="s">
        <v>224</v>
      </c>
      <c r="G114" s="39"/>
      <c r="H114" s="39"/>
      <c r="I114" s="135"/>
      <c r="J114" s="39"/>
      <c r="K114" s="39"/>
      <c r="L114" s="43"/>
      <c r="M114" s="232"/>
      <c r="N114" s="233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137</v>
      </c>
      <c r="AU114" s="16" t="s">
        <v>144</v>
      </c>
    </row>
    <row r="115" s="2" customFormat="1" ht="16.5" customHeight="1">
      <c r="A115" s="37"/>
      <c r="B115" s="38"/>
      <c r="C115" s="216" t="s">
        <v>190</v>
      </c>
      <c r="D115" s="216" t="s">
        <v>131</v>
      </c>
      <c r="E115" s="217" t="s">
        <v>226</v>
      </c>
      <c r="F115" s="218" t="s">
        <v>227</v>
      </c>
      <c r="G115" s="219" t="s">
        <v>134</v>
      </c>
      <c r="H115" s="220">
        <v>2</v>
      </c>
      <c r="I115" s="221"/>
      <c r="J115" s="222">
        <f>ROUND(I115*H115,2)</f>
        <v>0</v>
      </c>
      <c r="K115" s="223"/>
      <c r="L115" s="43"/>
      <c r="M115" s="224" t="s">
        <v>19</v>
      </c>
      <c r="N115" s="225" t="s">
        <v>41</v>
      </c>
      <c r="O115" s="8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8" t="s">
        <v>135</v>
      </c>
      <c r="AT115" s="228" t="s">
        <v>131</v>
      </c>
      <c r="AU115" s="228" t="s">
        <v>144</v>
      </c>
      <c r="AY115" s="16" t="s">
        <v>130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6" t="s">
        <v>78</v>
      </c>
      <c r="BK115" s="229">
        <f>ROUND(I115*H115,2)</f>
        <v>0</v>
      </c>
      <c r="BL115" s="16" t="s">
        <v>135</v>
      </c>
      <c r="BM115" s="228" t="s">
        <v>323</v>
      </c>
    </row>
    <row r="116" s="2" customFormat="1">
      <c r="A116" s="37"/>
      <c r="B116" s="38"/>
      <c r="C116" s="39"/>
      <c r="D116" s="230" t="s">
        <v>137</v>
      </c>
      <c r="E116" s="39"/>
      <c r="F116" s="231" t="s">
        <v>227</v>
      </c>
      <c r="G116" s="39"/>
      <c r="H116" s="39"/>
      <c r="I116" s="135"/>
      <c r="J116" s="39"/>
      <c r="K116" s="39"/>
      <c r="L116" s="43"/>
      <c r="M116" s="232"/>
      <c r="N116" s="233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144</v>
      </c>
    </row>
    <row r="117" s="13" customFormat="1" ht="20.88" customHeight="1">
      <c r="A117" s="13"/>
      <c r="B117" s="240"/>
      <c r="C117" s="241"/>
      <c r="D117" s="242" t="s">
        <v>69</v>
      </c>
      <c r="E117" s="242" t="s">
        <v>138</v>
      </c>
      <c r="F117" s="242" t="s">
        <v>139</v>
      </c>
      <c r="G117" s="241"/>
      <c r="H117" s="241"/>
      <c r="I117" s="243"/>
      <c r="J117" s="244">
        <f>BK117</f>
        <v>0</v>
      </c>
      <c r="K117" s="241"/>
      <c r="L117" s="245"/>
      <c r="M117" s="246"/>
      <c r="N117" s="247"/>
      <c r="O117" s="247"/>
      <c r="P117" s="248">
        <f>SUM(P118:P121)</f>
        <v>0</v>
      </c>
      <c r="Q117" s="247"/>
      <c r="R117" s="248">
        <f>SUM(R118:R121)</f>
        <v>0</v>
      </c>
      <c r="S117" s="247"/>
      <c r="T117" s="249">
        <f>SUM(T118:T121)</f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250" t="s">
        <v>80</v>
      </c>
      <c r="AT117" s="251" t="s">
        <v>69</v>
      </c>
      <c r="AU117" s="251" t="s">
        <v>144</v>
      </c>
      <c r="AY117" s="250" t="s">
        <v>130</v>
      </c>
      <c r="BK117" s="252">
        <f>SUM(BK118:BK121)</f>
        <v>0</v>
      </c>
    </row>
    <row r="118" s="2" customFormat="1" ht="16.5" customHeight="1">
      <c r="A118" s="37"/>
      <c r="B118" s="38"/>
      <c r="C118" s="216" t="s">
        <v>194</v>
      </c>
      <c r="D118" s="216" t="s">
        <v>131</v>
      </c>
      <c r="E118" s="217" t="s">
        <v>140</v>
      </c>
      <c r="F118" s="218" t="s">
        <v>141</v>
      </c>
      <c r="G118" s="219" t="s">
        <v>134</v>
      </c>
      <c r="H118" s="220">
        <v>4</v>
      </c>
      <c r="I118" s="221"/>
      <c r="J118" s="222">
        <f>ROUND(I118*H118,2)</f>
        <v>0</v>
      </c>
      <c r="K118" s="223"/>
      <c r="L118" s="43"/>
      <c r="M118" s="224" t="s">
        <v>19</v>
      </c>
      <c r="N118" s="225" t="s">
        <v>41</v>
      </c>
      <c r="O118" s="8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8" t="s">
        <v>142</v>
      </c>
      <c r="AT118" s="228" t="s">
        <v>131</v>
      </c>
      <c r="AU118" s="228" t="s">
        <v>135</v>
      </c>
      <c r="AY118" s="16" t="s">
        <v>130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6" t="s">
        <v>78</v>
      </c>
      <c r="BK118" s="229">
        <f>ROUND(I118*H118,2)</f>
        <v>0</v>
      </c>
      <c r="BL118" s="16" t="s">
        <v>142</v>
      </c>
      <c r="BM118" s="228" t="s">
        <v>324</v>
      </c>
    </row>
    <row r="119" s="2" customFormat="1">
      <c r="A119" s="37"/>
      <c r="B119" s="38"/>
      <c r="C119" s="39"/>
      <c r="D119" s="230" t="s">
        <v>137</v>
      </c>
      <c r="E119" s="39"/>
      <c r="F119" s="231" t="s">
        <v>141</v>
      </c>
      <c r="G119" s="39"/>
      <c r="H119" s="39"/>
      <c r="I119" s="135"/>
      <c r="J119" s="39"/>
      <c r="K119" s="39"/>
      <c r="L119" s="43"/>
      <c r="M119" s="232"/>
      <c r="N119" s="23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135</v>
      </c>
    </row>
    <row r="120" s="2" customFormat="1" ht="16.5" customHeight="1">
      <c r="A120" s="37"/>
      <c r="B120" s="38"/>
      <c r="C120" s="216" t="s">
        <v>8</v>
      </c>
      <c r="D120" s="216" t="s">
        <v>131</v>
      </c>
      <c r="E120" s="217" t="s">
        <v>145</v>
      </c>
      <c r="F120" s="218" t="s">
        <v>146</v>
      </c>
      <c r="G120" s="219" t="s">
        <v>19</v>
      </c>
      <c r="H120" s="220">
        <v>3</v>
      </c>
      <c r="I120" s="221"/>
      <c r="J120" s="222">
        <f>ROUND(I120*H120,2)</f>
        <v>0</v>
      </c>
      <c r="K120" s="223"/>
      <c r="L120" s="43"/>
      <c r="M120" s="224" t="s">
        <v>19</v>
      </c>
      <c r="N120" s="225" t="s">
        <v>41</v>
      </c>
      <c r="O120" s="8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8" t="s">
        <v>142</v>
      </c>
      <c r="AT120" s="228" t="s">
        <v>131</v>
      </c>
      <c r="AU120" s="228" t="s">
        <v>135</v>
      </c>
      <c r="AY120" s="16" t="s">
        <v>130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6" t="s">
        <v>78</v>
      </c>
      <c r="BK120" s="229">
        <f>ROUND(I120*H120,2)</f>
        <v>0</v>
      </c>
      <c r="BL120" s="16" t="s">
        <v>142</v>
      </c>
      <c r="BM120" s="228" t="s">
        <v>325</v>
      </c>
    </row>
    <row r="121" s="2" customFormat="1">
      <c r="A121" s="37"/>
      <c r="B121" s="38"/>
      <c r="C121" s="39"/>
      <c r="D121" s="230" t="s">
        <v>137</v>
      </c>
      <c r="E121" s="39"/>
      <c r="F121" s="231" t="s">
        <v>146</v>
      </c>
      <c r="G121" s="39"/>
      <c r="H121" s="39"/>
      <c r="I121" s="135"/>
      <c r="J121" s="39"/>
      <c r="K121" s="39"/>
      <c r="L121" s="43"/>
      <c r="M121" s="232"/>
      <c r="N121" s="23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135</v>
      </c>
    </row>
    <row r="122" s="12" customFormat="1" ht="22.8" customHeight="1">
      <c r="A122" s="12"/>
      <c r="B122" s="202"/>
      <c r="C122" s="203"/>
      <c r="D122" s="204" t="s">
        <v>69</v>
      </c>
      <c r="E122" s="234" t="s">
        <v>178</v>
      </c>
      <c r="F122" s="234" t="s">
        <v>179</v>
      </c>
      <c r="G122" s="203"/>
      <c r="H122" s="203"/>
      <c r="I122" s="206"/>
      <c r="J122" s="235">
        <f>BK122</f>
        <v>0</v>
      </c>
      <c r="K122" s="203"/>
      <c r="L122" s="208"/>
      <c r="M122" s="209"/>
      <c r="N122" s="210"/>
      <c r="O122" s="210"/>
      <c r="P122" s="211">
        <f>SUM(P123:P124)</f>
        <v>0</v>
      </c>
      <c r="Q122" s="210"/>
      <c r="R122" s="211">
        <f>SUM(R123:R124)</f>
        <v>0</v>
      </c>
      <c r="S122" s="210"/>
      <c r="T122" s="212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80</v>
      </c>
      <c r="AT122" s="214" t="s">
        <v>69</v>
      </c>
      <c r="AU122" s="214" t="s">
        <v>78</v>
      </c>
      <c r="AY122" s="213" t="s">
        <v>130</v>
      </c>
      <c r="BK122" s="215">
        <f>SUM(BK123:BK124)</f>
        <v>0</v>
      </c>
    </row>
    <row r="123" s="2" customFormat="1" ht="16.5" customHeight="1">
      <c r="A123" s="37"/>
      <c r="B123" s="38"/>
      <c r="C123" s="216" t="s">
        <v>142</v>
      </c>
      <c r="D123" s="216" t="s">
        <v>131</v>
      </c>
      <c r="E123" s="217" t="s">
        <v>297</v>
      </c>
      <c r="F123" s="218" t="s">
        <v>298</v>
      </c>
      <c r="G123" s="219" t="s">
        <v>134</v>
      </c>
      <c r="H123" s="220">
        <v>8</v>
      </c>
      <c r="I123" s="221"/>
      <c r="J123" s="222">
        <f>ROUND(I123*H123,2)</f>
        <v>0</v>
      </c>
      <c r="K123" s="223"/>
      <c r="L123" s="43"/>
      <c r="M123" s="224" t="s">
        <v>19</v>
      </c>
      <c r="N123" s="225" t="s">
        <v>41</v>
      </c>
      <c r="O123" s="8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142</v>
      </c>
      <c r="AT123" s="228" t="s">
        <v>131</v>
      </c>
      <c r="AU123" s="228" t="s">
        <v>80</v>
      </c>
      <c r="AY123" s="16" t="s">
        <v>130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78</v>
      </c>
      <c r="BK123" s="229">
        <f>ROUND(I123*H123,2)</f>
        <v>0</v>
      </c>
      <c r="BL123" s="16" t="s">
        <v>142</v>
      </c>
      <c r="BM123" s="228" t="s">
        <v>326</v>
      </c>
    </row>
    <row r="124" s="2" customFormat="1">
      <c r="A124" s="37"/>
      <c r="B124" s="38"/>
      <c r="C124" s="39"/>
      <c r="D124" s="230" t="s">
        <v>137</v>
      </c>
      <c r="E124" s="39"/>
      <c r="F124" s="231" t="s">
        <v>298</v>
      </c>
      <c r="G124" s="39"/>
      <c r="H124" s="39"/>
      <c r="I124" s="135"/>
      <c r="J124" s="39"/>
      <c r="K124" s="39"/>
      <c r="L124" s="43"/>
      <c r="M124" s="232"/>
      <c r="N124" s="233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80</v>
      </c>
    </row>
    <row r="125" s="12" customFormat="1" ht="22.8" customHeight="1">
      <c r="A125" s="12"/>
      <c r="B125" s="202"/>
      <c r="C125" s="203"/>
      <c r="D125" s="204" t="s">
        <v>69</v>
      </c>
      <c r="E125" s="234" t="s">
        <v>184</v>
      </c>
      <c r="F125" s="234" t="s">
        <v>185</v>
      </c>
      <c r="G125" s="203"/>
      <c r="H125" s="203"/>
      <c r="I125" s="206"/>
      <c r="J125" s="235">
        <f>BK125</f>
        <v>0</v>
      </c>
      <c r="K125" s="203"/>
      <c r="L125" s="208"/>
      <c r="M125" s="209"/>
      <c r="N125" s="210"/>
      <c r="O125" s="210"/>
      <c r="P125" s="211">
        <f>SUM(P126:P131)</f>
        <v>0</v>
      </c>
      <c r="Q125" s="210"/>
      <c r="R125" s="211">
        <f>SUM(R126:R131)</f>
        <v>0</v>
      </c>
      <c r="S125" s="210"/>
      <c r="T125" s="212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80</v>
      </c>
      <c r="AT125" s="214" t="s">
        <v>69</v>
      </c>
      <c r="AU125" s="214" t="s">
        <v>78</v>
      </c>
      <c r="AY125" s="213" t="s">
        <v>130</v>
      </c>
      <c r="BK125" s="215">
        <f>SUM(BK126:BK131)</f>
        <v>0</v>
      </c>
    </row>
    <row r="126" s="2" customFormat="1" ht="16.5" customHeight="1">
      <c r="A126" s="37"/>
      <c r="B126" s="38"/>
      <c r="C126" s="216" t="s">
        <v>204</v>
      </c>
      <c r="D126" s="216" t="s">
        <v>131</v>
      </c>
      <c r="E126" s="217" t="s">
        <v>213</v>
      </c>
      <c r="F126" s="218" t="s">
        <v>214</v>
      </c>
      <c r="G126" s="219" t="s">
        <v>134</v>
      </c>
      <c r="H126" s="220">
        <v>7</v>
      </c>
      <c r="I126" s="221"/>
      <c r="J126" s="222">
        <f>ROUND(I126*H126,2)</f>
        <v>0</v>
      </c>
      <c r="K126" s="223"/>
      <c r="L126" s="43"/>
      <c r="M126" s="224" t="s">
        <v>19</v>
      </c>
      <c r="N126" s="225" t="s">
        <v>41</v>
      </c>
      <c r="O126" s="8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142</v>
      </c>
      <c r="AT126" s="228" t="s">
        <v>131</v>
      </c>
      <c r="AU126" s="228" t="s">
        <v>80</v>
      </c>
      <c r="AY126" s="16" t="s">
        <v>130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78</v>
      </c>
      <c r="BK126" s="229">
        <f>ROUND(I126*H126,2)</f>
        <v>0</v>
      </c>
      <c r="BL126" s="16" t="s">
        <v>142</v>
      </c>
      <c r="BM126" s="228" t="s">
        <v>327</v>
      </c>
    </row>
    <row r="127" s="2" customFormat="1">
      <c r="A127" s="37"/>
      <c r="B127" s="38"/>
      <c r="C127" s="39"/>
      <c r="D127" s="230" t="s">
        <v>137</v>
      </c>
      <c r="E127" s="39"/>
      <c r="F127" s="231" t="s">
        <v>214</v>
      </c>
      <c r="G127" s="39"/>
      <c r="H127" s="39"/>
      <c r="I127" s="135"/>
      <c r="J127" s="39"/>
      <c r="K127" s="39"/>
      <c r="L127" s="43"/>
      <c r="M127" s="232"/>
      <c r="N127" s="23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80</v>
      </c>
    </row>
    <row r="128" s="2" customFormat="1" ht="16.5" customHeight="1">
      <c r="A128" s="37"/>
      <c r="B128" s="38"/>
      <c r="C128" s="216" t="s">
        <v>208</v>
      </c>
      <c r="D128" s="216" t="s">
        <v>131</v>
      </c>
      <c r="E128" s="217" t="s">
        <v>303</v>
      </c>
      <c r="F128" s="218" t="s">
        <v>304</v>
      </c>
      <c r="G128" s="219" t="s">
        <v>134</v>
      </c>
      <c r="H128" s="220">
        <v>7</v>
      </c>
      <c r="I128" s="221"/>
      <c r="J128" s="222">
        <f>ROUND(I128*H128,2)</f>
        <v>0</v>
      </c>
      <c r="K128" s="223"/>
      <c r="L128" s="43"/>
      <c r="M128" s="224" t="s">
        <v>19</v>
      </c>
      <c r="N128" s="225" t="s">
        <v>41</v>
      </c>
      <c r="O128" s="8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142</v>
      </c>
      <c r="AT128" s="228" t="s">
        <v>131</v>
      </c>
      <c r="AU128" s="228" t="s">
        <v>80</v>
      </c>
      <c r="AY128" s="16" t="s">
        <v>130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78</v>
      </c>
      <c r="BK128" s="229">
        <f>ROUND(I128*H128,2)</f>
        <v>0</v>
      </c>
      <c r="BL128" s="16" t="s">
        <v>142</v>
      </c>
      <c r="BM128" s="228" t="s">
        <v>328</v>
      </c>
    </row>
    <row r="129" s="2" customFormat="1">
      <c r="A129" s="37"/>
      <c r="B129" s="38"/>
      <c r="C129" s="39"/>
      <c r="D129" s="230" t="s">
        <v>137</v>
      </c>
      <c r="E129" s="39"/>
      <c r="F129" s="231" t="s">
        <v>304</v>
      </c>
      <c r="G129" s="39"/>
      <c r="H129" s="39"/>
      <c r="I129" s="135"/>
      <c r="J129" s="39"/>
      <c r="K129" s="39"/>
      <c r="L129" s="43"/>
      <c r="M129" s="232"/>
      <c r="N129" s="23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80</v>
      </c>
    </row>
    <row r="130" s="2" customFormat="1" ht="16.5" customHeight="1">
      <c r="A130" s="37"/>
      <c r="B130" s="38"/>
      <c r="C130" s="216" t="s">
        <v>212</v>
      </c>
      <c r="D130" s="216" t="s">
        <v>131</v>
      </c>
      <c r="E130" s="217" t="s">
        <v>217</v>
      </c>
      <c r="F130" s="218" t="s">
        <v>218</v>
      </c>
      <c r="G130" s="219" t="s">
        <v>134</v>
      </c>
      <c r="H130" s="220">
        <v>1</v>
      </c>
      <c r="I130" s="221"/>
      <c r="J130" s="222">
        <f>ROUND(I130*H130,2)</f>
        <v>0</v>
      </c>
      <c r="K130" s="223"/>
      <c r="L130" s="43"/>
      <c r="M130" s="224" t="s">
        <v>19</v>
      </c>
      <c r="N130" s="225" t="s">
        <v>41</v>
      </c>
      <c r="O130" s="8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142</v>
      </c>
      <c r="AT130" s="228" t="s">
        <v>131</v>
      </c>
      <c r="AU130" s="228" t="s">
        <v>80</v>
      </c>
      <c r="AY130" s="16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78</v>
      </c>
      <c r="BK130" s="229">
        <f>ROUND(I130*H130,2)</f>
        <v>0</v>
      </c>
      <c r="BL130" s="16" t="s">
        <v>142</v>
      </c>
      <c r="BM130" s="228" t="s">
        <v>329</v>
      </c>
    </row>
    <row r="131" s="2" customFormat="1">
      <c r="A131" s="37"/>
      <c r="B131" s="38"/>
      <c r="C131" s="39"/>
      <c r="D131" s="230" t="s">
        <v>137</v>
      </c>
      <c r="E131" s="39"/>
      <c r="F131" s="231" t="s">
        <v>218</v>
      </c>
      <c r="G131" s="39"/>
      <c r="H131" s="39"/>
      <c r="I131" s="135"/>
      <c r="J131" s="39"/>
      <c r="K131" s="39"/>
      <c r="L131" s="43"/>
      <c r="M131" s="236"/>
      <c r="N131" s="237"/>
      <c r="O131" s="238"/>
      <c r="P131" s="238"/>
      <c r="Q131" s="238"/>
      <c r="R131" s="238"/>
      <c r="S131" s="238"/>
      <c r="T131" s="239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80</v>
      </c>
    </row>
    <row r="132" s="2" customFormat="1" ht="6.96" customHeight="1">
      <c r="A132" s="37"/>
      <c r="B132" s="58"/>
      <c r="C132" s="59"/>
      <c r="D132" s="59"/>
      <c r="E132" s="59"/>
      <c r="F132" s="59"/>
      <c r="G132" s="59"/>
      <c r="H132" s="59"/>
      <c r="I132" s="165"/>
      <c r="J132" s="59"/>
      <c r="K132" s="59"/>
      <c r="L132" s="43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4kTmaivoT7gi1CP9QT4ZNKXyj2mvILRturVgmKIVw8ewGKrV9Xf2V1rSFS8aIZ+gDkbC2cAa1ZU3sbvXxm+Pnw==" hashValue="H6oabZ9fPdubeqWocRC/A/wSLHQuB0hbQqoLOhZ8hWmzVSrrQ4oVFrLOfziWLcRfJNVYDaD2gHeqdLKqAT9gMA==" algorithmName="SHA-512" password="CC35"/>
  <autoFilter ref="C85:K13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330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221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">
        <v>19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27</v>
      </c>
      <c r="F15" s="37"/>
      <c r="G15" s="37"/>
      <c r="H15" s="37"/>
      <c r="I15" s="139" t="s">
        <v>28</v>
      </c>
      <c r="J15" s="138" t="s">
        <v>19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">
        <v>19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27</v>
      </c>
      <c r="F21" s="37"/>
      <c r="G21" s="37"/>
      <c r="H21" s="37"/>
      <c r="I21" s="139" t="s">
        <v>28</v>
      </c>
      <c r="J21" s="138" t="s">
        <v>19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">
        <v>19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27</v>
      </c>
      <c r="F24" s="37"/>
      <c r="G24" s="37"/>
      <c r="H24" s="37"/>
      <c r="I24" s="139" t="s">
        <v>28</v>
      </c>
      <c r="J24" s="138" t="s">
        <v>19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ROUND((SUM(BE86:BE139)),  2)</f>
        <v>0</v>
      </c>
      <c r="G33" s="37"/>
      <c r="H33" s="37"/>
      <c r="I33" s="154">
        <v>0.20999999999999999</v>
      </c>
      <c r="J33" s="153">
        <f>ROUND(((SUM(BE86:BE139))*I33),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ROUND((SUM(BF86:BF139)),  2)</f>
        <v>0</v>
      </c>
      <c r="G34" s="37"/>
      <c r="H34" s="37"/>
      <c r="I34" s="154">
        <v>0.14999999999999999</v>
      </c>
      <c r="J34" s="153">
        <f>ROUND(((SUM(BF86:BF139))*I34),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ROUND((SUM(BG86:BG139)),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ROUND((SUM(BH86:BH139)),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ROUND((SUM(BI86:BI139)),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2019-9-34b - So 0 - MR 2019-9-34b - So 04-sinnofon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111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112</v>
      </c>
      <c r="E61" s="185"/>
      <c r="F61" s="185"/>
      <c r="G61" s="185"/>
      <c r="H61" s="185"/>
      <c r="I61" s="186"/>
      <c r="J61" s="187">
        <f>J88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83"/>
      <c r="D62" s="184" t="s">
        <v>222</v>
      </c>
      <c r="E62" s="185"/>
      <c r="F62" s="185"/>
      <c r="G62" s="185"/>
      <c r="H62" s="185"/>
      <c r="I62" s="186"/>
      <c r="J62" s="187">
        <f>J99</f>
        <v>0</v>
      </c>
      <c r="K62" s="183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83"/>
      <c r="D63" s="184" t="s">
        <v>113</v>
      </c>
      <c r="E63" s="185"/>
      <c r="F63" s="185"/>
      <c r="G63" s="185"/>
      <c r="H63" s="185"/>
      <c r="I63" s="186"/>
      <c r="J63" s="187">
        <f>J114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2"/>
      <c r="C64" s="183"/>
      <c r="D64" s="184" t="s">
        <v>309</v>
      </c>
      <c r="E64" s="185"/>
      <c r="F64" s="185"/>
      <c r="G64" s="185"/>
      <c r="H64" s="185"/>
      <c r="I64" s="186"/>
      <c r="J64" s="187">
        <f>J119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2"/>
      <c r="C65" s="183"/>
      <c r="D65" s="184" t="s">
        <v>331</v>
      </c>
      <c r="E65" s="185"/>
      <c r="F65" s="185"/>
      <c r="G65" s="185"/>
      <c r="H65" s="185"/>
      <c r="I65" s="186"/>
      <c r="J65" s="187">
        <f>J122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J127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MR 2019-9-34b - So 0 - MR 2019-9-34b - So 04-sinnofon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olomouc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4" t="s">
        <v>107</v>
      </c>
      <c r="K85" s="195" t="s">
        <v>120</v>
      </c>
      <c r="L85" s="196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7">
        <f>BK86</f>
        <v>0</v>
      </c>
      <c r="K86" s="39"/>
      <c r="L86" s="43"/>
      <c r="M86" s="94"/>
      <c r="N86" s="198"/>
      <c r="O86" s="95"/>
      <c r="P86" s="199">
        <f>P87</f>
        <v>0</v>
      </c>
      <c r="Q86" s="95"/>
      <c r="R86" s="199">
        <f>R87</f>
        <v>0</v>
      </c>
      <c r="S86" s="95"/>
      <c r="T86" s="200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1">
        <f>BK87</f>
        <v>0</v>
      </c>
    </row>
    <row r="87" s="12" customFormat="1" ht="25.92" customHeight="1">
      <c r="A87" s="12"/>
      <c r="B87" s="202"/>
      <c r="C87" s="203"/>
      <c r="D87" s="204" t="s">
        <v>69</v>
      </c>
      <c r="E87" s="205" t="s">
        <v>148</v>
      </c>
      <c r="F87" s="205" t="s">
        <v>148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P88+P99+P114+P127</f>
        <v>0</v>
      </c>
      <c r="Q87" s="210"/>
      <c r="R87" s="211">
        <f>R88+R99+R114+R127</f>
        <v>0</v>
      </c>
      <c r="S87" s="210"/>
      <c r="T87" s="212">
        <f>T88+T99+T114+T127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3" t="s">
        <v>80</v>
      </c>
      <c r="AT87" s="214" t="s">
        <v>69</v>
      </c>
      <c r="AU87" s="214" t="s">
        <v>70</v>
      </c>
      <c r="AY87" s="213" t="s">
        <v>130</v>
      </c>
      <c r="BK87" s="215">
        <f>BK88+BK99+BK114+BK127</f>
        <v>0</v>
      </c>
    </row>
    <row r="88" s="12" customFormat="1" ht="22.8" customHeight="1">
      <c r="A88" s="12"/>
      <c r="B88" s="202"/>
      <c r="C88" s="203"/>
      <c r="D88" s="204" t="s">
        <v>69</v>
      </c>
      <c r="E88" s="234" t="s">
        <v>149</v>
      </c>
      <c r="F88" s="234" t="s">
        <v>150</v>
      </c>
      <c r="G88" s="203"/>
      <c r="H88" s="203"/>
      <c r="I88" s="206"/>
      <c r="J88" s="235">
        <f>BK88</f>
        <v>0</v>
      </c>
      <c r="K88" s="203"/>
      <c r="L88" s="208"/>
      <c r="M88" s="209"/>
      <c r="N88" s="210"/>
      <c r="O88" s="210"/>
      <c r="P88" s="211">
        <f>SUM(P89:P98)</f>
        <v>0</v>
      </c>
      <c r="Q88" s="210"/>
      <c r="R88" s="211">
        <f>SUM(R89:R98)</f>
        <v>0</v>
      </c>
      <c r="S88" s="210"/>
      <c r="T88" s="212">
        <f>SUM(T89:T98)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3" t="s">
        <v>80</v>
      </c>
      <c r="AT88" s="214" t="s">
        <v>69</v>
      </c>
      <c r="AU88" s="214" t="s">
        <v>78</v>
      </c>
      <c r="AY88" s="213" t="s">
        <v>130</v>
      </c>
      <c r="BK88" s="215">
        <f>SUM(BK89:BK98)</f>
        <v>0</v>
      </c>
    </row>
    <row r="89" s="2" customFormat="1" ht="16.5" customHeight="1">
      <c r="A89" s="37"/>
      <c r="B89" s="38"/>
      <c r="C89" s="216" t="s">
        <v>78</v>
      </c>
      <c r="D89" s="216" t="s">
        <v>131</v>
      </c>
      <c r="E89" s="217" t="s">
        <v>232</v>
      </c>
      <c r="F89" s="218" t="s">
        <v>233</v>
      </c>
      <c r="G89" s="219" t="s">
        <v>134</v>
      </c>
      <c r="H89" s="220">
        <v>47</v>
      </c>
      <c r="I89" s="221"/>
      <c r="J89" s="222">
        <f>ROUND(I89*H89,2)</f>
        <v>0</v>
      </c>
      <c r="K89" s="223"/>
      <c r="L89" s="43"/>
      <c r="M89" s="224" t="s">
        <v>19</v>
      </c>
      <c r="N89" s="225" t="s">
        <v>41</v>
      </c>
      <c r="O89" s="8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8" t="s">
        <v>142</v>
      </c>
      <c r="AT89" s="228" t="s">
        <v>131</v>
      </c>
      <c r="AU89" s="228" t="s">
        <v>80</v>
      </c>
      <c r="AY89" s="16" t="s">
        <v>130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6" t="s">
        <v>78</v>
      </c>
      <c r="BK89" s="229">
        <f>ROUND(I89*H89,2)</f>
        <v>0</v>
      </c>
      <c r="BL89" s="16" t="s">
        <v>142</v>
      </c>
      <c r="BM89" s="228" t="s">
        <v>332</v>
      </c>
    </row>
    <row r="90" s="2" customFormat="1">
      <c r="A90" s="37"/>
      <c r="B90" s="38"/>
      <c r="C90" s="39"/>
      <c r="D90" s="230" t="s">
        <v>137</v>
      </c>
      <c r="E90" s="39"/>
      <c r="F90" s="231" t="s">
        <v>233</v>
      </c>
      <c r="G90" s="39"/>
      <c r="H90" s="39"/>
      <c r="I90" s="135"/>
      <c r="J90" s="39"/>
      <c r="K90" s="39"/>
      <c r="L90" s="43"/>
      <c r="M90" s="232"/>
      <c r="N90" s="233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80</v>
      </c>
    </row>
    <row r="91" s="2" customFormat="1" ht="16.5" customHeight="1">
      <c r="A91" s="37"/>
      <c r="B91" s="38"/>
      <c r="C91" s="216" t="s">
        <v>80</v>
      </c>
      <c r="D91" s="216" t="s">
        <v>131</v>
      </c>
      <c r="E91" s="217" t="s">
        <v>333</v>
      </c>
      <c r="F91" s="218" t="s">
        <v>334</v>
      </c>
      <c r="G91" s="219" t="s">
        <v>134</v>
      </c>
      <c r="H91" s="220">
        <v>9</v>
      </c>
      <c r="I91" s="221"/>
      <c r="J91" s="222">
        <f>ROUND(I91*H91,2)</f>
        <v>0</v>
      </c>
      <c r="K91" s="223"/>
      <c r="L91" s="43"/>
      <c r="M91" s="224" t="s">
        <v>19</v>
      </c>
      <c r="N91" s="225" t="s">
        <v>41</v>
      </c>
      <c r="O91" s="8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8" t="s">
        <v>142</v>
      </c>
      <c r="AT91" s="228" t="s">
        <v>131</v>
      </c>
      <c r="AU91" s="228" t="s">
        <v>80</v>
      </c>
      <c r="AY91" s="16" t="s">
        <v>130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6" t="s">
        <v>78</v>
      </c>
      <c r="BK91" s="229">
        <f>ROUND(I91*H91,2)</f>
        <v>0</v>
      </c>
      <c r="BL91" s="16" t="s">
        <v>142</v>
      </c>
      <c r="BM91" s="228" t="s">
        <v>335</v>
      </c>
    </row>
    <row r="92" s="2" customFormat="1">
      <c r="A92" s="37"/>
      <c r="B92" s="38"/>
      <c r="C92" s="39"/>
      <c r="D92" s="230" t="s">
        <v>137</v>
      </c>
      <c r="E92" s="39"/>
      <c r="F92" s="231" t="s">
        <v>334</v>
      </c>
      <c r="G92" s="39"/>
      <c r="H92" s="39"/>
      <c r="I92" s="135"/>
      <c r="J92" s="39"/>
      <c r="K92" s="39"/>
      <c r="L92" s="43"/>
      <c r="M92" s="232"/>
      <c r="N92" s="23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80</v>
      </c>
    </row>
    <row r="93" s="2" customFormat="1" ht="16.5" customHeight="1">
      <c r="A93" s="37"/>
      <c r="B93" s="38"/>
      <c r="C93" s="216" t="s">
        <v>144</v>
      </c>
      <c r="D93" s="216" t="s">
        <v>131</v>
      </c>
      <c r="E93" s="217" t="s">
        <v>238</v>
      </c>
      <c r="F93" s="218" t="s">
        <v>239</v>
      </c>
      <c r="G93" s="219" t="s">
        <v>134</v>
      </c>
      <c r="H93" s="220">
        <v>15</v>
      </c>
      <c r="I93" s="221"/>
      <c r="J93" s="222">
        <f>ROUND(I93*H93,2)</f>
        <v>0</v>
      </c>
      <c r="K93" s="223"/>
      <c r="L93" s="43"/>
      <c r="M93" s="224" t="s">
        <v>19</v>
      </c>
      <c r="N93" s="225" t="s">
        <v>41</v>
      </c>
      <c r="O93" s="8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8" t="s">
        <v>142</v>
      </c>
      <c r="AT93" s="228" t="s">
        <v>131</v>
      </c>
      <c r="AU93" s="228" t="s">
        <v>80</v>
      </c>
      <c r="AY93" s="16" t="s">
        <v>130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6" t="s">
        <v>78</v>
      </c>
      <c r="BK93" s="229">
        <f>ROUND(I93*H93,2)</f>
        <v>0</v>
      </c>
      <c r="BL93" s="16" t="s">
        <v>142</v>
      </c>
      <c r="BM93" s="228" t="s">
        <v>336</v>
      </c>
    </row>
    <row r="94" s="2" customFormat="1">
      <c r="A94" s="37"/>
      <c r="B94" s="38"/>
      <c r="C94" s="39"/>
      <c r="D94" s="230" t="s">
        <v>137</v>
      </c>
      <c r="E94" s="39"/>
      <c r="F94" s="231" t="s">
        <v>239</v>
      </c>
      <c r="G94" s="39"/>
      <c r="H94" s="39"/>
      <c r="I94" s="135"/>
      <c r="J94" s="39"/>
      <c r="K94" s="39"/>
      <c r="L94" s="43"/>
      <c r="M94" s="232"/>
      <c r="N94" s="23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80</v>
      </c>
    </row>
    <row r="95" s="2" customFormat="1" ht="16.5" customHeight="1">
      <c r="A95" s="37"/>
      <c r="B95" s="38"/>
      <c r="C95" s="216" t="s">
        <v>135</v>
      </c>
      <c r="D95" s="216" t="s">
        <v>131</v>
      </c>
      <c r="E95" s="217" t="s">
        <v>247</v>
      </c>
      <c r="F95" s="218" t="s">
        <v>248</v>
      </c>
      <c r="G95" s="219" t="s">
        <v>134</v>
      </c>
      <c r="H95" s="220">
        <v>8</v>
      </c>
      <c r="I95" s="221"/>
      <c r="J95" s="222">
        <f>ROUND(I95*H95,2)</f>
        <v>0</v>
      </c>
      <c r="K95" s="223"/>
      <c r="L95" s="43"/>
      <c r="M95" s="224" t="s">
        <v>19</v>
      </c>
      <c r="N95" s="225" t="s">
        <v>41</v>
      </c>
      <c r="O95" s="8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8" t="s">
        <v>142</v>
      </c>
      <c r="AT95" s="228" t="s">
        <v>131</v>
      </c>
      <c r="AU95" s="228" t="s">
        <v>80</v>
      </c>
      <c r="AY95" s="16" t="s">
        <v>130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6" t="s">
        <v>78</v>
      </c>
      <c r="BK95" s="229">
        <f>ROUND(I95*H95,2)</f>
        <v>0</v>
      </c>
      <c r="BL95" s="16" t="s">
        <v>142</v>
      </c>
      <c r="BM95" s="228" t="s">
        <v>337</v>
      </c>
    </row>
    <row r="96" s="2" customFormat="1">
      <c r="A96" s="37"/>
      <c r="B96" s="38"/>
      <c r="C96" s="39"/>
      <c r="D96" s="230" t="s">
        <v>137</v>
      </c>
      <c r="E96" s="39"/>
      <c r="F96" s="231" t="s">
        <v>248</v>
      </c>
      <c r="G96" s="39"/>
      <c r="H96" s="39"/>
      <c r="I96" s="135"/>
      <c r="J96" s="39"/>
      <c r="K96" s="39"/>
      <c r="L96" s="43"/>
      <c r="M96" s="232"/>
      <c r="N96" s="23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80</v>
      </c>
    </row>
    <row r="97" s="2" customFormat="1" ht="16.5" customHeight="1">
      <c r="A97" s="37"/>
      <c r="B97" s="38"/>
      <c r="C97" s="216" t="s">
        <v>154</v>
      </c>
      <c r="D97" s="216" t="s">
        <v>131</v>
      </c>
      <c r="E97" s="217" t="s">
        <v>257</v>
      </c>
      <c r="F97" s="218" t="s">
        <v>258</v>
      </c>
      <c r="G97" s="219" t="s">
        <v>134</v>
      </c>
      <c r="H97" s="220">
        <v>1</v>
      </c>
      <c r="I97" s="221"/>
      <c r="J97" s="222">
        <f>ROUND(I97*H97,2)</f>
        <v>0</v>
      </c>
      <c r="K97" s="223"/>
      <c r="L97" s="43"/>
      <c r="M97" s="224" t="s">
        <v>19</v>
      </c>
      <c r="N97" s="225" t="s">
        <v>41</v>
      </c>
      <c r="O97" s="8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8" t="s">
        <v>142</v>
      </c>
      <c r="AT97" s="228" t="s">
        <v>131</v>
      </c>
      <c r="AU97" s="228" t="s">
        <v>80</v>
      </c>
      <c r="AY97" s="16" t="s">
        <v>130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6" t="s">
        <v>78</v>
      </c>
      <c r="BK97" s="229">
        <f>ROUND(I97*H97,2)</f>
        <v>0</v>
      </c>
      <c r="BL97" s="16" t="s">
        <v>142</v>
      </c>
      <c r="BM97" s="228" t="s">
        <v>338</v>
      </c>
    </row>
    <row r="98" s="2" customFormat="1">
      <c r="A98" s="37"/>
      <c r="B98" s="38"/>
      <c r="C98" s="39"/>
      <c r="D98" s="230" t="s">
        <v>137</v>
      </c>
      <c r="E98" s="39"/>
      <c r="F98" s="231" t="s">
        <v>258</v>
      </c>
      <c r="G98" s="39"/>
      <c r="H98" s="39"/>
      <c r="I98" s="135"/>
      <c r="J98" s="39"/>
      <c r="K98" s="39"/>
      <c r="L98" s="43"/>
      <c r="M98" s="232"/>
      <c r="N98" s="23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80</v>
      </c>
    </row>
    <row r="99" s="12" customFormat="1" ht="22.8" customHeight="1">
      <c r="A99" s="12"/>
      <c r="B99" s="202"/>
      <c r="C99" s="203"/>
      <c r="D99" s="204" t="s">
        <v>69</v>
      </c>
      <c r="E99" s="234" t="s">
        <v>265</v>
      </c>
      <c r="F99" s="234" t="s">
        <v>266</v>
      </c>
      <c r="G99" s="203"/>
      <c r="H99" s="203"/>
      <c r="I99" s="206"/>
      <c r="J99" s="235">
        <f>BK99</f>
        <v>0</v>
      </c>
      <c r="K99" s="203"/>
      <c r="L99" s="208"/>
      <c r="M99" s="209"/>
      <c r="N99" s="210"/>
      <c r="O99" s="210"/>
      <c r="P99" s="211">
        <f>SUM(P100:P113)</f>
        <v>0</v>
      </c>
      <c r="Q99" s="210"/>
      <c r="R99" s="211">
        <f>SUM(R100:R113)</f>
        <v>0</v>
      </c>
      <c r="S99" s="210"/>
      <c r="T99" s="212">
        <f>SUM(T100:T113)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3" t="s">
        <v>80</v>
      </c>
      <c r="AT99" s="214" t="s">
        <v>69</v>
      </c>
      <c r="AU99" s="214" t="s">
        <v>78</v>
      </c>
      <c r="AY99" s="213" t="s">
        <v>130</v>
      </c>
      <c r="BK99" s="215">
        <f>SUM(BK100:BK113)</f>
        <v>0</v>
      </c>
    </row>
    <row r="100" s="2" customFormat="1" ht="16.5" customHeight="1">
      <c r="A100" s="37"/>
      <c r="B100" s="38"/>
      <c r="C100" s="216" t="s">
        <v>158</v>
      </c>
      <c r="D100" s="216" t="s">
        <v>131</v>
      </c>
      <c r="E100" s="217" t="s">
        <v>273</v>
      </c>
      <c r="F100" s="218" t="s">
        <v>274</v>
      </c>
      <c r="G100" s="219" t="s">
        <v>134</v>
      </c>
      <c r="H100" s="220">
        <v>5</v>
      </c>
      <c r="I100" s="221"/>
      <c r="J100" s="222">
        <f>ROUND(I100*H100,2)</f>
        <v>0</v>
      </c>
      <c r="K100" s="223"/>
      <c r="L100" s="43"/>
      <c r="M100" s="224" t="s">
        <v>19</v>
      </c>
      <c r="N100" s="225" t="s">
        <v>41</v>
      </c>
      <c r="O100" s="8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8" t="s">
        <v>142</v>
      </c>
      <c r="AT100" s="228" t="s">
        <v>131</v>
      </c>
      <c r="AU100" s="228" t="s">
        <v>80</v>
      </c>
      <c r="AY100" s="16" t="s">
        <v>130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6" t="s">
        <v>78</v>
      </c>
      <c r="BK100" s="229">
        <f>ROUND(I100*H100,2)</f>
        <v>0</v>
      </c>
      <c r="BL100" s="16" t="s">
        <v>142</v>
      </c>
      <c r="BM100" s="228" t="s">
        <v>339</v>
      </c>
    </row>
    <row r="101" s="2" customFormat="1">
      <c r="A101" s="37"/>
      <c r="B101" s="38"/>
      <c r="C101" s="39"/>
      <c r="D101" s="230" t="s">
        <v>137</v>
      </c>
      <c r="E101" s="39"/>
      <c r="F101" s="231" t="s">
        <v>274</v>
      </c>
      <c r="G101" s="39"/>
      <c r="H101" s="39"/>
      <c r="I101" s="135"/>
      <c r="J101" s="39"/>
      <c r="K101" s="39"/>
      <c r="L101" s="43"/>
      <c r="M101" s="232"/>
      <c r="N101" s="23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80</v>
      </c>
    </row>
    <row r="102" s="2" customFormat="1" ht="16.5" customHeight="1">
      <c r="A102" s="37"/>
      <c r="B102" s="38"/>
      <c r="C102" s="216" t="s">
        <v>162</v>
      </c>
      <c r="D102" s="216" t="s">
        <v>131</v>
      </c>
      <c r="E102" s="217" t="s">
        <v>277</v>
      </c>
      <c r="F102" s="218" t="s">
        <v>278</v>
      </c>
      <c r="G102" s="219" t="s">
        <v>134</v>
      </c>
      <c r="H102" s="220">
        <v>35</v>
      </c>
      <c r="I102" s="221"/>
      <c r="J102" s="222">
        <f>ROUND(I102*H102,2)</f>
        <v>0</v>
      </c>
      <c r="K102" s="223"/>
      <c r="L102" s="43"/>
      <c r="M102" s="224" t="s">
        <v>19</v>
      </c>
      <c r="N102" s="225" t="s">
        <v>41</v>
      </c>
      <c r="O102" s="8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8" t="s">
        <v>142</v>
      </c>
      <c r="AT102" s="228" t="s">
        <v>131</v>
      </c>
      <c r="AU102" s="228" t="s">
        <v>80</v>
      </c>
      <c r="AY102" s="16" t="s">
        <v>130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6" t="s">
        <v>78</v>
      </c>
      <c r="BK102" s="229">
        <f>ROUND(I102*H102,2)</f>
        <v>0</v>
      </c>
      <c r="BL102" s="16" t="s">
        <v>142</v>
      </c>
      <c r="BM102" s="228" t="s">
        <v>340</v>
      </c>
    </row>
    <row r="103" s="2" customFormat="1">
      <c r="A103" s="37"/>
      <c r="B103" s="38"/>
      <c r="C103" s="39"/>
      <c r="D103" s="230" t="s">
        <v>137</v>
      </c>
      <c r="E103" s="39"/>
      <c r="F103" s="231" t="s">
        <v>278</v>
      </c>
      <c r="G103" s="39"/>
      <c r="H103" s="39"/>
      <c r="I103" s="135"/>
      <c r="J103" s="39"/>
      <c r="K103" s="39"/>
      <c r="L103" s="43"/>
      <c r="M103" s="232"/>
      <c r="N103" s="23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80</v>
      </c>
    </row>
    <row r="104" s="2" customFormat="1" ht="16.5" customHeight="1">
      <c r="A104" s="37"/>
      <c r="B104" s="38"/>
      <c r="C104" s="216" t="s">
        <v>166</v>
      </c>
      <c r="D104" s="216" t="s">
        <v>131</v>
      </c>
      <c r="E104" s="217" t="s">
        <v>267</v>
      </c>
      <c r="F104" s="218" t="s">
        <v>268</v>
      </c>
      <c r="G104" s="219" t="s">
        <v>134</v>
      </c>
      <c r="H104" s="220">
        <v>17</v>
      </c>
      <c r="I104" s="221"/>
      <c r="J104" s="222">
        <f>ROUND(I104*H104,2)</f>
        <v>0</v>
      </c>
      <c r="K104" s="223"/>
      <c r="L104" s="43"/>
      <c r="M104" s="224" t="s">
        <v>19</v>
      </c>
      <c r="N104" s="225" t="s">
        <v>41</v>
      </c>
      <c r="O104" s="8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8" t="s">
        <v>142</v>
      </c>
      <c r="AT104" s="228" t="s">
        <v>131</v>
      </c>
      <c r="AU104" s="228" t="s">
        <v>80</v>
      </c>
      <c r="AY104" s="16" t="s">
        <v>130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6" t="s">
        <v>78</v>
      </c>
      <c r="BK104" s="229">
        <f>ROUND(I104*H104,2)</f>
        <v>0</v>
      </c>
      <c r="BL104" s="16" t="s">
        <v>142</v>
      </c>
      <c r="BM104" s="228" t="s">
        <v>341</v>
      </c>
    </row>
    <row r="105" s="2" customFormat="1">
      <c r="A105" s="37"/>
      <c r="B105" s="38"/>
      <c r="C105" s="39"/>
      <c r="D105" s="230" t="s">
        <v>137</v>
      </c>
      <c r="E105" s="39"/>
      <c r="F105" s="231" t="s">
        <v>268</v>
      </c>
      <c r="G105" s="39"/>
      <c r="H105" s="39"/>
      <c r="I105" s="135"/>
      <c r="J105" s="39"/>
      <c r="K105" s="39"/>
      <c r="L105" s="43"/>
      <c r="M105" s="232"/>
      <c r="N105" s="23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80</v>
      </c>
    </row>
    <row r="106" s="2" customFormat="1" ht="16.5" customHeight="1">
      <c r="A106" s="37"/>
      <c r="B106" s="38"/>
      <c r="C106" s="216" t="s">
        <v>170</v>
      </c>
      <c r="D106" s="216" t="s">
        <v>131</v>
      </c>
      <c r="E106" s="217" t="s">
        <v>342</v>
      </c>
      <c r="F106" s="218" t="s">
        <v>343</v>
      </c>
      <c r="G106" s="219" t="s">
        <v>134</v>
      </c>
      <c r="H106" s="220">
        <v>2</v>
      </c>
      <c r="I106" s="221"/>
      <c r="J106" s="222">
        <f>ROUND(I106*H106,2)</f>
        <v>0</v>
      </c>
      <c r="K106" s="223"/>
      <c r="L106" s="43"/>
      <c r="M106" s="224" t="s">
        <v>19</v>
      </c>
      <c r="N106" s="225" t="s">
        <v>41</v>
      </c>
      <c r="O106" s="8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8" t="s">
        <v>142</v>
      </c>
      <c r="AT106" s="228" t="s">
        <v>131</v>
      </c>
      <c r="AU106" s="228" t="s">
        <v>80</v>
      </c>
      <c r="AY106" s="16" t="s">
        <v>130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6" t="s">
        <v>78</v>
      </c>
      <c r="BK106" s="229">
        <f>ROUND(I106*H106,2)</f>
        <v>0</v>
      </c>
      <c r="BL106" s="16" t="s">
        <v>142</v>
      </c>
      <c r="BM106" s="228" t="s">
        <v>344</v>
      </c>
    </row>
    <row r="107" s="2" customFormat="1">
      <c r="A107" s="37"/>
      <c r="B107" s="38"/>
      <c r="C107" s="39"/>
      <c r="D107" s="230" t="s">
        <v>137</v>
      </c>
      <c r="E107" s="39"/>
      <c r="F107" s="231" t="s">
        <v>343</v>
      </c>
      <c r="G107" s="39"/>
      <c r="H107" s="39"/>
      <c r="I107" s="135"/>
      <c r="J107" s="39"/>
      <c r="K107" s="39"/>
      <c r="L107" s="43"/>
      <c r="M107" s="232"/>
      <c r="N107" s="23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80</v>
      </c>
    </row>
    <row r="108" s="2" customFormat="1" ht="16.5" customHeight="1">
      <c r="A108" s="37"/>
      <c r="B108" s="38"/>
      <c r="C108" s="216" t="s">
        <v>174</v>
      </c>
      <c r="D108" s="216" t="s">
        <v>131</v>
      </c>
      <c r="E108" s="217" t="s">
        <v>285</v>
      </c>
      <c r="F108" s="218" t="s">
        <v>286</v>
      </c>
      <c r="G108" s="219" t="s">
        <v>134</v>
      </c>
      <c r="H108" s="220">
        <v>14</v>
      </c>
      <c r="I108" s="221"/>
      <c r="J108" s="222">
        <f>ROUND(I108*H108,2)</f>
        <v>0</v>
      </c>
      <c r="K108" s="223"/>
      <c r="L108" s="43"/>
      <c r="M108" s="224" t="s">
        <v>19</v>
      </c>
      <c r="N108" s="225" t="s">
        <v>41</v>
      </c>
      <c r="O108" s="8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8" t="s">
        <v>142</v>
      </c>
      <c r="AT108" s="228" t="s">
        <v>131</v>
      </c>
      <c r="AU108" s="228" t="s">
        <v>80</v>
      </c>
      <c r="AY108" s="16" t="s">
        <v>130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6" t="s">
        <v>78</v>
      </c>
      <c r="BK108" s="229">
        <f>ROUND(I108*H108,2)</f>
        <v>0</v>
      </c>
      <c r="BL108" s="16" t="s">
        <v>142</v>
      </c>
      <c r="BM108" s="228" t="s">
        <v>345</v>
      </c>
    </row>
    <row r="109" s="2" customFormat="1">
      <c r="A109" s="37"/>
      <c r="B109" s="38"/>
      <c r="C109" s="39"/>
      <c r="D109" s="230" t="s">
        <v>137</v>
      </c>
      <c r="E109" s="39"/>
      <c r="F109" s="231" t="s">
        <v>286</v>
      </c>
      <c r="G109" s="39"/>
      <c r="H109" s="39"/>
      <c r="I109" s="135"/>
      <c r="J109" s="39"/>
      <c r="K109" s="39"/>
      <c r="L109" s="43"/>
      <c r="M109" s="232"/>
      <c r="N109" s="23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80</v>
      </c>
    </row>
    <row r="110" s="2" customFormat="1" ht="16.5" customHeight="1">
      <c r="A110" s="37"/>
      <c r="B110" s="38"/>
      <c r="C110" s="216" t="s">
        <v>180</v>
      </c>
      <c r="D110" s="216" t="s">
        <v>131</v>
      </c>
      <c r="E110" s="217" t="s">
        <v>270</v>
      </c>
      <c r="F110" s="218" t="s">
        <v>271</v>
      </c>
      <c r="G110" s="219" t="s">
        <v>134</v>
      </c>
      <c r="H110" s="220">
        <v>26</v>
      </c>
      <c r="I110" s="221"/>
      <c r="J110" s="222">
        <f>ROUND(I110*H110,2)</f>
        <v>0</v>
      </c>
      <c r="K110" s="223"/>
      <c r="L110" s="43"/>
      <c r="M110" s="224" t="s">
        <v>19</v>
      </c>
      <c r="N110" s="225" t="s">
        <v>41</v>
      </c>
      <c r="O110" s="8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8" t="s">
        <v>142</v>
      </c>
      <c r="AT110" s="228" t="s">
        <v>131</v>
      </c>
      <c r="AU110" s="228" t="s">
        <v>80</v>
      </c>
      <c r="AY110" s="16" t="s">
        <v>130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6" t="s">
        <v>78</v>
      </c>
      <c r="BK110" s="229">
        <f>ROUND(I110*H110,2)</f>
        <v>0</v>
      </c>
      <c r="BL110" s="16" t="s">
        <v>142</v>
      </c>
      <c r="BM110" s="228" t="s">
        <v>346</v>
      </c>
    </row>
    <row r="111" s="2" customFormat="1">
      <c r="A111" s="37"/>
      <c r="B111" s="38"/>
      <c r="C111" s="39"/>
      <c r="D111" s="230" t="s">
        <v>137</v>
      </c>
      <c r="E111" s="39"/>
      <c r="F111" s="231" t="s">
        <v>271</v>
      </c>
      <c r="G111" s="39"/>
      <c r="H111" s="39"/>
      <c r="I111" s="135"/>
      <c r="J111" s="39"/>
      <c r="K111" s="39"/>
      <c r="L111" s="43"/>
      <c r="M111" s="232"/>
      <c r="N111" s="233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137</v>
      </c>
      <c r="AU111" s="16" t="s">
        <v>80</v>
      </c>
    </row>
    <row r="112" s="2" customFormat="1" ht="16.5" customHeight="1">
      <c r="A112" s="37"/>
      <c r="B112" s="38"/>
      <c r="C112" s="216" t="s">
        <v>186</v>
      </c>
      <c r="D112" s="216" t="s">
        <v>131</v>
      </c>
      <c r="E112" s="217" t="s">
        <v>281</v>
      </c>
      <c r="F112" s="218" t="s">
        <v>282</v>
      </c>
      <c r="G112" s="219" t="s">
        <v>134</v>
      </c>
      <c r="H112" s="220">
        <v>24</v>
      </c>
      <c r="I112" s="221"/>
      <c r="J112" s="222">
        <f>ROUND(I112*H112,2)</f>
        <v>0</v>
      </c>
      <c r="K112" s="223"/>
      <c r="L112" s="43"/>
      <c r="M112" s="224" t="s">
        <v>19</v>
      </c>
      <c r="N112" s="225" t="s">
        <v>41</v>
      </c>
      <c r="O112" s="8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8" t="s">
        <v>142</v>
      </c>
      <c r="AT112" s="228" t="s">
        <v>131</v>
      </c>
      <c r="AU112" s="228" t="s">
        <v>80</v>
      </c>
      <c r="AY112" s="16" t="s">
        <v>130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6" t="s">
        <v>78</v>
      </c>
      <c r="BK112" s="229">
        <f>ROUND(I112*H112,2)</f>
        <v>0</v>
      </c>
      <c r="BL112" s="16" t="s">
        <v>142</v>
      </c>
      <c r="BM112" s="228" t="s">
        <v>347</v>
      </c>
    </row>
    <row r="113" s="2" customFormat="1">
      <c r="A113" s="37"/>
      <c r="B113" s="38"/>
      <c r="C113" s="39"/>
      <c r="D113" s="230" t="s">
        <v>137</v>
      </c>
      <c r="E113" s="39"/>
      <c r="F113" s="231" t="s">
        <v>282</v>
      </c>
      <c r="G113" s="39"/>
      <c r="H113" s="39"/>
      <c r="I113" s="135"/>
      <c r="J113" s="39"/>
      <c r="K113" s="39"/>
      <c r="L113" s="43"/>
      <c r="M113" s="232"/>
      <c r="N113" s="233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137</v>
      </c>
      <c r="AU113" s="16" t="s">
        <v>80</v>
      </c>
    </row>
    <row r="114" s="12" customFormat="1" ht="22.8" customHeight="1">
      <c r="A114" s="12"/>
      <c r="B114" s="202"/>
      <c r="C114" s="203"/>
      <c r="D114" s="204" t="s">
        <v>69</v>
      </c>
      <c r="E114" s="234" t="s">
        <v>178</v>
      </c>
      <c r="F114" s="234" t="s">
        <v>179</v>
      </c>
      <c r="G114" s="203"/>
      <c r="H114" s="203"/>
      <c r="I114" s="206"/>
      <c r="J114" s="235">
        <f>BK114</f>
        <v>0</v>
      </c>
      <c r="K114" s="203"/>
      <c r="L114" s="208"/>
      <c r="M114" s="209"/>
      <c r="N114" s="210"/>
      <c r="O114" s="210"/>
      <c r="P114" s="211">
        <f>P115+SUM(P116:P119)+P122</f>
        <v>0</v>
      </c>
      <c r="Q114" s="210"/>
      <c r="R114" s="211">
        <f>R115+SUM(R116:R119)+R122</f>
        <v>0</v>
      </c>
      <c r="S114" s="210"/>
      <c r="T114" s="212">
        <f>T115+SUM(T116:T119)+T122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3" t="s">
        <v>80</v>
      </c>
      <c r="AT114" s="214" t="s">
        <v>69</v>
      </c>
      <c r="AU114" s="214" t="s">
        <v>78</v>
      </c>
      <c r="AY114" s="213" t="s">
        <v>130</v>
      </c>
      <c r="BK114" s="215">
        <f>BK115+SUM(BK116:BK119)+BK122</f>
        <v>0</v>
      </c>
    </row>
    <row r="115" s="2" customFormat="1" ht="16.5" customHeight="1">
      <c r="A115" s="37"/>
      <c r="B115" s="38"/>
      <c r="C115" s="216" t="s">
        <v>190</v>
      </c>
      <c r="D115" s="216" t="s">
        <v>131</v>
      </c>
      <c r="E115" s="217" t="s">
        <v>297</v>
      </c>
      <c r="F115" s="218" t="s">
        <v>298</v>
      </c>
      <c r="G115" s="219" t="s">
        <v>134</v>
      </c>
      <c r="H115" s="220">
        <v>37</v>
      </c>
      <c r="I115" s="221"/>
      <c r="J115" s="222">
        <f>ROUND(I115*H115,2)</f>
        <v>0</v>
      </c>
      <c r="K115" s="223"/>
      <c r="L115" s="43"/>
      <c r="M115" s="224" t="s">
        <v>19</v>
      </c>
      <c r="N115" s="225" t="s">
        <v>41</v>
      </c>
      <c r="O115" s="8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8" t="s">
        <v>142</v>
      </c>
      <c r="AT115" s="228" t="s">
        <v>131</v>
      </c>
      <c r="AU115" s="228" t="s">
        <v>80</v>
      </c>
      <c r="AY115" s="16" t="s">
        <v>130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6" t="s">
        <v>78</v>
      </c>
      <c r="BK115" s="229">
        <f>ROUND(I115*H115,2)</f>
        <v>0</v>
      </c>
      <c r="BL115" s="16" t="s">
        <v>142</v>
      </c>
      <c r="BM115" s="228" t="s">
        <v>348</v>
      </c>
    </row>
    <row r="116" s="2" customFormat="1">
      <c r="A116" s="37"/>
      <c r="B116" s="38"/>
      <c r="C116" s="39"/>
      <c r="D116" s="230" t="s">
        <v>137</v>
      </c>
      <c r="E116" s="39"/>
      <c r="F116" s="231" t="s">
        <v>298</v>
      </c>
      <c r="G116" s="39"/>
      <c r="H116" s="39"/>
      <c r="I116" s="135"/>
      <c r="J116" s="39"/>
      <c r="K116" s="39"/>
      <c r="L116" s="43"/>
      <c r="M116" s="232"/>
      <c r="N116" s="233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80</v>
      </c>
    </row>
    <row r="117" s="2" customFormat="1" ht="16.5" customHeight="1">
      <c r="A117" s="37"/>
      <c r="B117" s="38"/>
      <c r="C117" s="216" t="s">
        <v>194</v>
      </c>
      <c r="D117" s="216" t="s">
        <v>131</v>
      </c>
      <c r="E117" s="217" t="s">
        <v>181</v>
      </c>
      <c r="F117" s="218" t="s">
        <v>182</v>
      </c>
      <c r="G117" s="219" t="s">
        <v>134</v>
      </c>
      <c r="H117" s="220">
        <v>15</v>
      </c>
      <c r="I117" s="221"/>
      <c r="J117" s="222">
        <f>ROUND(I117*H117,2)</f>
        <v>0</v>
      </c>
      <c r="K117" s="223"/>
      <c r="L117" s="43"/>
      <c r="M117" s="224" t="s">
        <v>19</v>
      </c>
      <c r="N117" s="225" t="s">
        <v>41</v>
      </c>
      <c r="O117" s="8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8" t="s">
        <v>142</v>
      </c>
      <c r="AT117" s="228" t="s">
        <v>131</v>
      </c>
      <c r="AU117" s="228" t="s">
        <v>80</v>
      </c>
      <c r="AY117" s="16" t="s">
        <v>130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6" t="s">
        <v>78</v>
      </c>
      <c r="BK117" s="229">
        <f>ROUND(I117*H117,2)</f>
        <v>0</v>
      </c>
      <c r="BL117" s="16" t="s">
        <v>142</v>
      </c>
      <c r="BM117" s="228" t="s">
        <v>349</v>
      </c>
    </row>
    <row r="118" s="2" customFormat="1">
      <c r="A118" s="37"/>
      <c r="B118" s="38"/>
      <c r="C118" s="39"/>
      <c r="D118" s="230" t="s">
        <v>137</v>
      </c>
      <c r="E118" s="39"/>
      <c r="F118" s="231" t="s">
        <v>182</v>
      </c>
      <c r="G118" s="39"/>
      <c r="H118" s="39"/>
      <c r="I118" s="135"/>
      <c r="J118" s="39"/>
      <c r="K118" s="39"/>
      <c r="L118" s="43"/>
      <c r="M118" s="232"/>
      <c r="N118" s="233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137</v>
      </c>
      <c r="AU118" s="16" t="s">
        <v>80</v>
      </c>
    </row>
    <row r="119" s="12" customFormat="1" ht="20.88" customHeight="1">
      <c r="A119" s="12"/>
      <c r="B119" s="202"/>
      <c r="C119" s="203"/>
      <c r="D119" s="204" t="s">
        <v>69</v>
      </c>
      <c r="E119" s="234" t="s">
        <v>128</v>
      </c>
      <c r="F119" s="234" t="s">
        <v>129</v>
      </c>
      <c r="G119" s="203"/>
      <c r="H119" s="203"/>
      <c r="I119" s="206"/>
      <c r="J119" s="235">
        <f>BK119</f>
        <v>0</v>
      </c>
      <c r="K119" s="203"/>
      <c r="L119" s="208"/>
      <c r="M119" s="209"/>
      <c r="N119" s="210"/>
      <c r="O119" s="210"/>
      <c r="P119" s="211">
        <f>SUM(P120:P121)</f>
        <v>0</v>
      </c>
      <c r="Q119" s="210"/>
      <c r="R119" s="211">
        <f>SUM(R120:R121)</f>
        <v>0</v>
      </c>
      <c r="S119" s="210"/>
      <c r="T119" s="212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78</v>
      </c>
      <c r="AT119" s="214" t="s">
        <v>69</v>
      </c>
      <c r="AU119" s="214" t="s">
        <v>80</v>
      </c>
      <c r="AY119" s="213" t="s">
        <v>130</v>
      </c>
      <c r="BK119" s="215">
        <f>SUM(BK120:BK121)</f>
        <v>0</v>
      </c>
    </row>
    <row r="120" s="2" customFormat="1" ht="16.5" customHeight="1">
      <c r="A120" s="37"/>
      <c r="B120" s="38"/>
      <c r="C120" s="216" t="s">
        <v>8</v>
      </c>
      <c r="D120" s="216" t="s">
        <v>131</v>
      </c>
      <c r="E120" s="217" t="s">
        <v>226</v>
      </c>
      <c r="F120" s="218" t="s">
        <v>227</v>
      </c>
      <c r="G120" s="219" t="s">
        <v>134</v>
      </c>
      <c r="H120" s="220">
        <v>6</v>
      </c>
      <c r="I120" s="221"/>
      <c r="J120" s="222">
        <f>ROUND(I120*H120,2)</f>
        <v>0</v>
      </c>
      <c r="K120" s="223"/>
      <c r="L120" s="43"/>
      <c r="M120" s="224" t="s">
        <v>19</v>
      </c>
      <c r="N120" s="225" t="s">
        <v>41</v>
      </c>
      <c r="O120" s="8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8" t="s">
        <v>135</v>
      </c>
      <c r="AT120" s="228" t="s">
        <v>131</v>
      </c>
      <c r="AU120" s="228" t="s">
        <v>144</v>
      </c>
      <c r="AY120" s="16" t="s">
        <v>130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6" t="s">
        <v>78</v>
      </c>
      <c r="BK120" s="229">
        <f>ROUND(I120*H120,2)</f>
        <v>0</v>
      </c>
      <c r="BL120" s="16" t="s">
        <v>135</v>
      </c>
      <c r="BM120" s="228" t="s">
        <v>350</v>
      </c>
    </row>
    <row r="121" s="2" customFormat="1">
      <c r="A121" s="37"/>
      <c r="B121" s="38"/>
      <c r="C121" s="39"/>
      <c r="D121" s="230" t="s">
        <v>137</v>
      </c>
      <c r="E121" s="39"/>
      <c r="F121" s="231" t="s">
        <v>227</v>
      </c>
      <c r="G121" s="39"/>
      <c r="H121" s="39"/>
      <c r="I121" s="135"/>
      <c r="J121" s="39"/>
      <c r="K121" s="39"/>
      <c r="L121" s="43"/>
      <c r="M121" s="232"/>
      <c r="N121" s="23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144</v>
      </c>
    </row>
    <row r="122" s="12" customFormat="1" ht="20.88" customHeight="1">
      <c r="A122" s="12"/>
      <c r="B122" s="202"/>
      <c r="C122" s="203"/>
      <c r="D122" s="204" t="s">
        <v>69</v>
      </c>
      <c r="E122" s="234" t="s">
        <v>138</v>
      </c>
      <c r="F122" s="234" t="s">
        <v>139</v>
      </c>
      <c r="G122" s="203"/>
      <c r="H122" s="203"/>
      <c r="I122" s="206"/>
      <c r="J122" s="235">
        <f>BK122</f>
        <v>0</v>
      </c>
      <c r="K122" s="203"/>
      <c r="L122" s="208"/>
      <c r="M122" s="209"/>
      <c r="N122" s="210"/>
      <c r="O122" s="210"/>
      <c r="P122" s="211">
        <f>SUM(P123:P126)</f>
        <v>0</v>
      </c>
      <c r="Q122" s="210"/>
      <c r="R122" s="211">
        <f>SUM(R123:R126)</f>
        <v>0</v>
      </c>
      <c r="S122" s="210"/>
      <c r="T122" s="212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80</v>
      </c>
      <c r="AT122" s="214" t="s">
        <v>69</v>
      </c>
      <c r="AU122" s="214" t="s">
        <v>80</v>
      </c>
      <c r="AY122" s="213" t="s">
        <v>130</v>
      </c>
      <c r="BK122" s="215">
        <f>SUM(BK123:BK126)</f>
        <v>0</v>
      </c>
    </row>
    <row r="123" s="2" customFormat="1" ht="16.5" customHeight="1">
      <c r="A123" s="37"/>
      <c r="B123" s="38"/>
      <c r="C123" s="216" t="s">
        <v>142</v>
      </c>
      <c r="D123" s="216" t="s">
        <v>131</v>
      </c>
      <c r="E123" s="217" t="s">
        <v>140</v>
      </c>
      <c r="F123" s="218" t="s">
        <v>141</v>
      </c>
      <c r="G123" s="219" t="s">
        <v>134</v>
      </c>
      <c r="H123" s="220">
        <v>19</v>
      </c>
      <c r="I123" s="221"/>
      <c r="J123" s="222">
        <f>ROUND(I123*H123,2)</f>
        <v>0</v>
      </c>
      <c r="K123" s="223"/>
      <c r="L123" s="43"/>
      <c r="M123" s="224" t="s">
        <v>19</v>
      </c>
      <c r="N123" s="225" t="s">
        <v>41</v>
      </c>
      <c r="O123" s="8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142</v>
      </c>
      <c r="AT123" s="228" t="s">
        <v>131</v>
      </c>
      <c r="AU123" s="228" t="s">
        <v>144</v>
      </c>
      <c r="AY123" s="16" t="s">
        <v>130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78</v>
      </c>
      <c r="BK123" s="229">
        <f>ROUND(I123*H123,2)</f>
        <v>0</v>
      </c>
      <c r="BL123" s="16" t="s">
        <v>142</v>
      </c>
      <c r="BM123" s="228" t="s">
        <v>351</v>
      </c>
    </row>
    <row r="124" s="2" customFormat="1">
      <c r="A124" s="37"/>
      <c r="B124" s="38"/>
      <c r="C124" s="39"/>
      <c r="D124" s="230" t="s">
        <v>137</v>
      </c>
      <c r="E124" s="39"/>
      <c r="F124" s="231" t="s">
        <v>141</v>
      </c>
      <c r="G124" s="39"/>
      <c r="H124" s="39"/>
      <c r="I124" s="135"/>
      <c r="J124" s="39"/>
      <c r="K124" s="39"/>
      <c r="L124" s="43"/>
      <c r="M124" s="232"/>
      <c r="N124" s="233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144</v>
      </c>
    </row>
    <row r="125" s="2" customFormat="1" ht="16.5" customHeight="1">
      <c r="A125" s="37"/>
      <c r="B125" s="38"/>
      <c r="C125" s="216" t="s">
        <v>204</v>
      </c>
      <c r="D125" s="216" t="s">
        <v>131</v>
      </c>
      <c r="E125" s="217" t="s">
        <v>145</v>
      </c>
      <c r="F125" s="218" t="s">
        <v>146</v>
      </c>
      <c r="G125" s="219" t="s">
        <v>19</v>
      </c>
      <c r="H125" s="220">
        <v>3</v>
      </c>
      <c r="I125" s="221"/>
      <c r="J125" s="222">
        <f>ROUND(I125*H125,2)</f>
        <v>0</v>
      </c>
      <c r="K125" s="223"/>
      <c r="L125" s="43"/>
      <c r="M125" s="224" t="s">
        <v>19</v>
      </c>
      <c r="N125" s="225" t="s">
        <v>41</v>
      </c>
      <c r="O125" s="8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142</v>
      </c>
      <c r="AT125" s="228" t="s">
        <v>131</v>
      </c>
      <c r="AU125" s="228" t="s">
        <v>144</v>
      </c>
      <c r="AY125" s="16" t="s">
        <v>130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78</v>
      </c>
      <c r="BK125" s="229">
        <f>ROUND(I125*H125,2)</f>
        <v>0</v>
      </c>
      <c r="BL125" s="16" t="s">
        <v>142</v>
      </c>
      <c r="BM125" s="228" t="s">
        <v>352</v>
      </c>
    </row>
    <row r="126" s="2" customFormat="1">
      <c r="A126" s="37"/>
      <c r="B126" s="38"/>
      <c r="C126" s="39"/>
      <c r="D126" s="230" t="s">
        <v>137</v>
      </c>
      <c r="E126" s="39"/>
      <c r="F126" s="231" t="s">
        <v>146</v>
      </c>
      <c r="G126" s="39"/>
      <c r="H126" s="39"/>
      <c r="I126" s="135"/>
      <c r="J126" s="39"/>
      <c r="K126" s="39"/>
      <c r="L126" s="43"/>
      <c r="M126" s="232"/>
      <c r="N126" s="233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144</v>
      </c>
    </row>
    <row r="127" s="12" customFormat="1" ht="22.8" customHeight="1">
      <c r="A127" s="12"/>
      <c r="B127" s="202"/>
      <c r="C127" s="203"/>
      <c r="D127" s="204" t="s">
        <v>69</v>
      </c>
      <c r="E127" s="234" t="s">
        <v>184</v>
      </c>
      <c r="F127" s="234" t="s">
        <v>185</v>
      </c>
      <c r="G127" s="203"/>
      <c r="H127" s="203"/>
      <c r="I127" s="206"/>
      <c r="J127" s="235">
        <f>BK127</f>
        <v>0</v>
      </c>
      <c r="K127" s="203"/>
      <c r="L127" s="208"/>
      <c r="M127" s="209"/>
      <c r="N127" s="210"/>
      <c r="O127" s="210"/>
      <c r="P127" s="211">
        <f>SUM(P128:P139)</f>
        <v>0</v>
      </c>
      <c r="Q127" s="210"/>
      <c r="R127" s="211">
        <f>SUM(R128:R139)</f>
        <v>0</v>
      </c>
      <c r="S127" s="210"/>
      <c r="T127" s="212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80</v>
      </c>
      <c r="AT127" s="214" t="s">
        <v>69</v>
      </c>
      <c r="AU127" s="214" t="s">
        <v>78</v>
      </c>
      <c r="AY127" s="213" t="s">
        <v>130</v>
      </c>
      <c r="BK127" s="215">
        <f>SUM(BK128:BK139)</f>
        <v>0</v>
      </c>
    </row>
    <row r="128" s="2" customFormat="1" ht="16.5" customHeight="1">
      <c r="A128" s="37"/>
      <c r="B128" s="38"/>
      <c r="C128" s="216" t="s">
        <v>208</v>
      </c>
      <c r="D128" s="216" t="s">
        <v>131</v>
      </c>
      <c r="E128" s="217" t="s">
        <v>201</v>
      </c>
      <c r="F128" s="218" t="s">
        <v>202</v>
      </c>
      <c r="G128" s="219" t="s">
        <v>134</v>
      </c>
      <c r="H128" s="220">
        <v>3</v>
      </c>
      <c r="I128" s="221"/>
      <c r="J128" s="222">
        <f>ROUND(I128*H128,2)</f>
        <v>0</v>
      </c>
      <c r="K128" s="223"/>
      <c r="L128" s="43"/>
      <c r="M128" s="224" t="s">
        <v>19</v>
      </c>
      <c r="N128" s="225" t="s">
        <v>41</v>
      </c>
      <c r="O128" s="8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142</v>
      </c>
      <c r="AT128" s="228" t="s">
        <v>131</v>
      </c>
      <c r="AU128" s="228" t="s">
        <v>80</v>
      </c>
      <c r="AY128" s="16" t="s">
        <v>130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78</v>
      </c>
      <c r="BK128" s="229">
        <f>ROUND(I128*H128,2)</f>
        <v>0</v>
      </c>
      <c r="BL128" s="16" t="s">
        <v>142</v>
      </c>
      <c r="BM128" s="228" t="s">
        <v>353</v>
      </c>
    </row>
    <row r="129" s="2" customFormat="1">
      <c r="A129" s="37"/>
      <c r="B129" s="38"/>
      <c r="C129" s="39"/>
      <c r="D129" s="230" t="s">
        <v>137</v>
      </c>
      <c r="E129" s="39"/>
      <c r="F129" s="231" t="s">
        <v>202</v>
      </c>
      <c r="G129" s="39"/>
      <c r="H129" s="39"/>
      <c r="I129" s="135"/>
      <c r="J129" s="39"/>
      <c r="K129" s="39"/>
      <c r="L129" s="43"/>
      <c r="M129" s="232"/>
      <c r="N129" s="23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80</v>
      </c>
    </row>
    <row r="130" s="2" customFormat="1" ht="16.5" customHeight="1">
      <c r="A130" s="37"/>
      <c r="B130" s="38"/>
      <c r="C130" s="216" t="s">
        <v>212</v>
      </c>
      <c r="D130" s="216" t="s">
        <v>131</v>
      </c>
      <c r="E130" s="217" t="s">
        <v>205</v>
      </c>
      <c r="F130" s="218" t="s">
        <v>206</v>
      </c>
      <c r="G130" s="219" t="s">
        <v>134</v>
      </c>
      <c r="H130" s="220">
        <v>3</v>
      </c>
      <c r="I130" s="221"/>
      <c r="J130" s="222">
        <f>ROUND(I130*H130,2)</f>
        <v>0</v>
      </c>
      <c r="K130" s="223"/>
      <c r="L130" s="43"/>
      <c r="M130" s="224" t="s">
        <v>19</v>
      </c>
      <c r="N130" s="225" t="s">
        <v>41</v>
      </c>
      <c r="O130" s="8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142</v>
      </c>
      <c r="AT130" s="228" t="s">
        <v>131</v>
      </c>
      <c r="AU130" s="228" t="s">
        <v>80</v>
      </c>
      <c r="AY130" s="16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78</v>
      </c>
      <c r="BK130" s="229">
        <f>ROUND(I130*H130,2)</f>
        <v>0</v>
      </c>
      <c r="BL130" s="16" t="s">
        <v>142</v>
      </c>
      <c r="BM130" s="228" t="s">
        <v>354</v>
      </c>
    </row>
    <row r="131" s="2" customFormat="1">
      <c r="A131" s="37"/>
      <c r="B131" s="38"/>
      <c r="C131" s="39"/>
      <c r="D131" s="230" t="s">
        <v>137</v>
      </c>
      <c r="E131" s="39"/>
      <c r="F131" s="231" t="s">
        <v>206</v>
      </c>
      <c r="G131" s="39"/>
      <c r="H131" s="39"/>
      <c r="I131" s="135"/>
      <c r="J131" s="39"/>
      <c r="K131" s="39"/>
      <c r="L131" s="43"/>
      <c r="M131" s="232"/>
      <c r="N131" s="233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80</v>
      </c>
    </row>
    <row r="132" s="2" customFormat="1" ht="16.5" customHeight="1">
      <c r="A132" s="37"/>
      <c r="B132" s="38"/>
      <c r="C132" s="216" t="s">
        <v>216</v>
      </c>
      <c r="D132" s="216" t="s">
        <v>131</v>
      </c>
      <c r="E132" s="217" t="s">
        <v>209</v>
      </c>
      <c r="F132" s="218" t="s">
        <v>210</v>
      </c>
      <c r="G132" s="219" t="s">
        <v>134</v>
      </c>
      <c r="H132" s="220">
        <v>3</v>
      </c>
      <c r="I132" s="221"/>
      <c r="J132" s="222">
        <f>ROUND(I132*H132,2)</f>
        <v>0</v>
      </c>
      <c r="K132" s="223"/>
      <c r="L132" s="43"/>
      <c r="M132" s="224" t="s">
        <v>19</v>
      </c>
      <c r="N132" s="225" t="s">
        <v>41</v>
      </c>
      <c r="O132" s="8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142</v>
      </c>
      <c r="AT132" s="228" t="s">
        <v>131</v>
      </c>
      <c r="AU132" s="228" t="s">
        <v>80</v>
      </c>
      <c r="AY132" s="16" t="s">
        <v>130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78</v>
      </c>
      <c r="BK132" s="229">
        <f>ROUND(I132*H132,2)</f>
        <v>0</v>
      </c>
      <c r="BL132" s="16" t="s">
        <v>142</v>
      </c>
      <c r="BM132" s="228" t="s">
        <v>355</v>
      </c>
    </row>
    <row r="133" s="2" customFormat="1">
      <c r="A133" s="37"/>
      <c r="B133" s="38"/>
      <c r="C133" s="39"/>
      <c r="D133" s="230" t="s">
        <v>137</v>
      </c>
      <c r="E133" s="39"/>
      <c r="F133" s="231" t="s">
        <v>210</v>
      </c>
      <c r="G133" s="39"/>
      <c r="H133" s="39"/>
      <c r="I133" s="135"/>
      <c r="J133" s="39"/>
      <c r="K133" s="39"/>
      <c r="L133" s="43"/>
      <c r="M133" s="232"/>
      <c r="N133" s="233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137</v>
      </c>
      <c r="AU133" s="16" t="s">
        <v>80</v>
      </c>
    </row>
    <row r="134" s="2" customFormat="1" ht="16.5" customHeight="1">
      <c r="A134" s="37"/>
      <c r="B134" s="38"/>
      <c r="C134" s="216" t="s">
        <v>7</v>
      </c>
      <c r="D134" s="216" t="s">
        <v>131</v>
      </c>
      <c r="E134" s="217" t="s">
        <v>213</v>
      </c>
      <c r="F134" s="218" t="s">
        <v>214</v>
      </c>
      <c r="G134" s="219" t="s">
        <v>134</v>
      </c>
      <c r="H134" s="220">
        <v>20</v>
      </c>
      <c r="I134" s="221"/>
      <c r="J134" s="222">
        <f>ROUND(I134*H134,2)</f>
        <v>0</v>
      </c>
      <c r="K134" s="223"/>
      <c r="L134" s="43"/>
      <c r="M134" s="224" t="s">
        <v>19</v>
      </c>
      <c r="N134" s="225" t="s">
        <v>41</v>
      </c>
      <c r="O134" s="8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142</v>
      </c>
      <c r="AT134" s="228" t="s">
        <v>131</v>
      </c>
      <c r="AU134" s="228" t="s">
        <v>80</v>
      </c>
      <c r="AY134" s="16" t="s">
        <v>130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78</v>
      </c>
      <c r="BK134" s="229">
        <f>ROUND(I134*H134,2)</f>
        <v>0</v>
      </c>
      <c r="BL134" s="16" t="s">
        <v>142</v>
      </c>
      <c r="BM134" s="228" t="s">
        <v>356</v>
      </c>
    </row>
    <row r="135" s="2" customFormat="1">
      <c r="A135" s="37"/>
      <c r="B135" s="38"/>
      <c r="C135" s="39"/>
      <c r="D135" s="230" t="s">
        <v>137</v>
      </c>
      <c r="E135" s="39"/>
      <c r="F135" s="231" t="s">
        <v>214</v>
      </c>
      <c r="G135" s="39"/>
      <c r="H135" s="39"/>
      <c r="I135" s="135"/>
      <c r="J135" s="39"/>
      <c r="K135" s="39"/>
      <c r="L135" s="43"/>
      <c r="M135" s="232"/>
      <c r="N135" s="233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137</v>
      </c>
      <c r="AU135" s="16" t="s">
        <v>80</v>
      </c>
    </row>
    <row r="136" s="2" customFormat="1" ht="16.5" customHeight="1">
      <c r="A136" s="37"/>
      <c r="B136" s="38"/>
      <c r="C136" s="216" t="s">
        <v>276</v>
      </c>
      <c r="D136" s="216" t="s">
        <v>131</v>
      </c>
      <c r="E136" s="217" t="s">
        <v>303</v>
      </c>
      <c r="F136" s="218" t="s">
        <v>304</v>
      </c>
      <c r="G136" s="219" t="s">
        <v>134</v>
      </c>
      <c r="H136" s="220">
        <v>16</v>
      </c>
      <c r="I136" s="221"/>
      <c r="J136" s="222">
        <f>ROUND(I136*H136,2)</f>
        <v>0</v>
      </c>
      <c r="K136" s="223"/>
      <c r="L136" s="43"/>
      <c r="M136" s="224" t="s">
        <v>19</v>
      </c>
      <c r="N136" s="225" t="s">
        <v>41</v>
      </c>
      <c r="O136" s="8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142</v>
      </c>
      <c r="AT136" s="228" t="s">
        <v>131</v>
      </c>
      <c r="AU136" s="228" t="s">
        <v>80</v>
      </c>
      <c r="AY136" s="16" t="s">
        <v>130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78</v>
      </c>
      <c r="BK136" s="229">
        <f>ROUND(I136*H136,2)</f>
        <v>0</v>
      </c>
      <c r="BL136" s="16" t="s">
        <v>142</v>
      </c>
      <c r="BM136" s="228" t="s">
        <v>357</v>
      </c>
    </row>
    <row r="137" s="2" customFormat="1">
      <c r="A137" s="37"/>
      <c r="B137" s="38"/>
      <c r="C137" s="39"/>
      <c r="D137" s="230" t="s">
        <v>137</v>
      </c>
      <c r="E137" s="39"/>
      <c r="F137" s="231" t="s">
        <v>304</v>
      </c>
      <c r="G137" s="39"/>
      <c r="H137" s="39"/>
      <c r="I137" s="135"/>
      <c r="J137" s="39"/>
      <c r="K137" s="39"/>
      <c r="L137" s="43"/>
      <c r="M137" s="232"/>
      <c r="N137" s="233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137</v>
      </c>
      <c r="AU137" s="16" t="s">
        <v>80</v>
      </c>
    </row>
    <row r="138" s="2" customFormat="1" ht="16.5" customHeight="1">
      <c r="A138" s="37"/>
      <c r="B138" s="38"/>
      <c r="C138" s="216" t="s">
        <v>280</v>
      </c>
      <c r="D138" s="216" t="s">
        <v>131</v>
      </c>
      <c r="E138" s="217" t="s">
        <v>217</v>
      </c>
      <c r="F138" s="218" t="s">
        <v>218</v>
      </c>
      <c r="G138" s="219" t="s">
        <v>134</v>
      </c>
      <c r="H138" s="220">
        <v>7</v>
      </c>
      <c r="I138" s="221"/>
      <c r="J138" s="222">
        <f>ROUND(I138*H138,2)</f>
        <v>0</v>
      </c>
      <c r="K138" s="223"/>
      <c r="L138" s="43"/>
      <c r="M138" s="224" t="s">
        <v>19</v>
      </c>
      <c r="N138" s="225" t="s">
        <v>41</v>
      </c>
      <c r="O138" s="8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142</v>
      </c>
      <c r="AT138" s="228" t="s">
        <v>131</v>
      </c>
      <c r="AU138" s="228" t="s">
        <v>80</v>
      </c>
      <c r="AY138" s="16" t="s">
        <v>130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78</v>
      </c>
      <c r="BK138" s="229">
        <f>ROUND(I138*H138,2)</f>
        <v>0</v>
      </c>
      <c r="BL138" s="16" t="s">
        <v>142</v>
      </c>
      <c r="BM138" s="228" t="s">
        <v>358</v>
      </c>
    </row>
    <row r="139" s="2" customFormat="1">
      <c r="A139" s="37"/>
      <c r="B139" s="38"/>
      <c r="C139" s="39"/>
      <c r="D139" s="230" t="s">
        <v>137</v>
      </c>
      <c r="E139" s="39"/>
      <c r="F139" s="231" t="s">
        <v>218</v>
      </c>
      <c r="G139" s="39"/>
      <c r="H139" s="39"/>
      <c r="I139" s="135"/>
      <c r="J139" s="39"/>
      <c r="K139" s="39"/>
      <c r="L139" s="43"/>
      <c r="M139" s="236"/>
      <c r="N139" s="237"/>
      <c r="O139" s="238"/>
      <c r="P139" s="238"/>
      <c r="Q139" s="238"/>
      <c r="R139" s="238"/>
      <c r="S139" s="238"/>
      <c r="T139" s="239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137</v>
      </c>
      <c r="AU139" s="16" t="s">
        <v>80</v>
      </c>
    </row>
    <row r="140" s="2" customFormat="1" ht="6.96" customHeight="1">
      <c r="A140" s="37"/>
      <c r="B140" s="58"/>
      <c r="C140" s="59"/>
      <c r="D140" s="59"/>
      <c r="E140" s="59"/>
      <c r="F140" s="59"/>
      <c r="G140" s="59"/>
      <c r="H140" s="59"/>
      <c r="I140" s="165"/>
      <c r="J140" s="59"/>
      <c r="K140" s="59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Kc8TTqrd3P+BxTA9H6QsWb6bHvq/HTrYcrSCiNbnWLQrWcXqOdMDBvUL0RaoQi0+an3jqgm7RprcWpBOk2ZeFQ==" hashValue="8OdxlhwKy+WezcnXrz/vDukcs4gUj0zftNFApJ3E6tegDFmlB5OuxqQgemnX3jUG6ShSCEAsEu9K4q4IEw2gDg==" algorithmName="SHA-512" password="CC35"/>
  <autoFilter ref="C85:K13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359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">
        <v>19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27</v>
      </c>
      <c r="F15" s="37"/>
      <c r="G15" s="37"/>
      <c r="H15" s="37"/>
      <c r="I15" s="139" t="s">
        <v>28</v>
      </c>
      <c r="J15" s="138" t="s">
        <v>19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">
        <v>19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27</v>
      </c>
      <c r="F21" s="37"/>
      <c r="G21" s="37"/>
      <c r="H21" s="37"/>
      <c r="I21" s="139" t="s">
        <v>28</v>
      </c>
      <c r="J21" s="138" t="s">
        <v>19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">
        <v>19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27</v>
      </c>
      <c r="F24" s="37"/>
      <c r="G24" s="37"/>
      <c r="H24" s="37"/>
      <c r="I24" s="139" t="s">
        <v>28</v>
      </c>
      <c r="J24" s="138" t="s">
        <v>19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ROUND(J87,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ROUND((SUM(BE87:BE157)),  2)</f>
        <v>0</v>
      </c>
      <c r="G33" s="37"/>
      <c r="H33" s="37"/>
      <c r="I33" s="154">
        <v>0.20999999999999999</v>
      </c>
      <c r="J33" s="153">
        <f>ROUND(((SUM(BE87:BE157))*I33),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ROUND((SUM(BF87:BF157)),  2)</f>
        <v>0</v>
      </c>
      <c r="G34" s="37"/>
      <c r="H34" s="37"/>
      <c r="I34" s="154">
        <v>0.14999999999999999</v>
      </c>
      <c r="J34" s="153">
        <f>ROUND(((SUM(BF87:BF157))*I34),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ROUND((SUM(BG87:BG157)),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ROUND((SUM(BH87:BH157)),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ROUND((SUM(BI87:BI157)),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2019-9-35b - SO 0 - MR 2019-9-35b - SO 05-psychologie..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J87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109</v>
      </c>
      <c r="E60" s="178"/>
      <c r="F60" s="178"/>
      <c r="G60" s="178"/>
      <c r="H60" s="178"/>
      <c r="I60" s="179"/>
      <c r="J60" s="180">
        <f>J88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110</v>
      </c>
      <c r="E61" s="178"/>
      <c r="F61" s="178"/>
      <c r="G61" s="178"/>
      <c r="H61" s="178"/>
      <c r="I61" s="179"/>
      <c r="J61" s="180">
        <f>J93</f>
        <v>0</v>
      </c>
      <c r="K61" s="176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5"/>
      <c r="C62" s="176"/>
      <c r="D62" s="177" t="s">
        <v>111</v>
      </c>
      <c r="E62" s="178"/>
      <c r="F62" s="178"/>
      <c r="G62" s="178"/>
      <c r="H62" s="178"/>
      <c r="I62" s="179"/>
      <c r="J62" s="180">
        <f>J96</f>
        <v>0</v>
      </c>
      <c r="K62" s="176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83"/>
      <c r="D63" s="184" t="s">
        <v>112</v>
      </c>
      <c r="E63" s="185"/>
      <c r="F63" s="185"/>
      <c r="G63" s="185"/>
      <c r="H63" s="185"/>
      <c r="I63" s="186"/>
      <c r="J63" s="187">
        <f>J97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222</v>
      </c>
      <c r="E64" s="185"/>
      <c r="F64" s="185"/>
      <c r="G64" s="185"/>
      <c r="H64" s="185"/>
      <c r="I64" s="186"/>
      <c r="J64" s="187">
        <f>J128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J143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J146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83"/>
      <c r="D67" s="184" t="s">
        <v>360</v>
      </c>
      <c r="E67" s="185"/>
      <c r="F67" s="185"/>
      <c r="G67" s="185"/>
      <c r="H67" s="185"/>
      <c r="I67" s="186"/>
      <c r="J67" s="187">
        <f>J153</f>
        <v>0</v>
      </c>
      <c r="K67" s="183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35"/>
      <c r="J68" s="39"/>
      <c r="K68" s="3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65"/>
      <c r="J69" s="59"/>
      <c r="K69" s="59"/>
      <c r="L69" s="13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68"/>
      <c r="J73" s="61"/>
      <c r="K73" s="61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115</v>
      </c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69" t="str">
        <f>E7</f>
        <v>MR2019-9-32-1 - -atypické výrobky</v>
      </c>
      <c r="F77" s="31"/>
      <c r="G77" s="31"/>
      <c r="H77" s="31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103</v>
      </c>
      <c r="D78" s="39"/>
      <c r="E78" s="39"/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MR 2019-9-35b - SO 0 - MR 2019-9-35b - SO 05-psychologie..</v>
      </c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35"/>
      <c r="J80" s="39"/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Olomouc</v>
      </c>
      <c r="G81" s="39"/>
      <c r="H81" s="39"/>
      <c r="I81" s="139" t="s">
        <v>23</v>
      </c>
      <c r="J81" s="71" t="str">
        <f>IF(J12="","",J12)</f>
        <v>15. 1. 2020</v>
      </c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135"/>
      <c r="J82" s="39"/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 xml:space="preserve"> </v>
      </c>
      <c r="G83" s="39"/>
      <c r="H83" s="39"/>
      <c r="I83" s="139" t="s">
        <v>31</v>
      </c>
      <c r="J83" s="35" t="str">
        <f>E21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139" t="s">
        <v>33</v>
      </c>
      <c r="J84" s="35" t="str">
        <f>E24</f>
        <v xml:space="preserve"> </v>
      </c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135"/>
      <c r="J85" s="39"/>
      <c r="K85" s="39"/>
      <c r="L85" s="13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89"/>
      <c r="B86" s="190"/>
      <c r="C86" s="191" t="s">
        <v>116</v>
      </c>
      <c r="D86" s="192" t="s">
        <v>55</v>
      </c>
      <c r="E86" s="192" t="s">
        <v>51</v>
      </c>
      <c r="F86" s="192" t="s">
        <v>52</v>
      </c>
      <c r="G86" s="192" t="s">
        <v>117</v>
      </c>
      <c r="H86" s="192" t="s">
        <v>118</v>
      </c>
      <c r="I86" s="193" t="s">
        <v>119</v>
      </c>
      <c r="J86" s="194" t="s">
        <v>107</v>
      </c>
      <c r="K86" s="195" t="s">
        <v>120</v>
      </c>
      <c r="L86" s="196"/>
      <c r="M86" s="91" t="s">
        <v>19</v>
      </c>
      <c r="N86" s="92" t="s">
        <v>40</v>
      </c>
      <c r="O86" s="92" t="s">
        <v>121</v>
      </c>
      <c r="P86" s="92" t="s">
        <v>122</v>
      </c>
      <c r="Q86" s="92" t="s">
        <v>123</v>
      </c>
      <c r="R86" s="92" t="s">
        <v>124</v>
      </c>
      <c r="S86" s="92" t="s">
        <v>125</v>
      </c>
      <c r="T86" s="93" t="s">
        <v>126</v>
      </c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</row>
    <row r="87" s="2" customFormat="1" ht="22.8" customHeight="1">
      <c r="A87" s="37"/>
      <c r="B87" s="38"/>
      <c r="C87" s="98" t="s">
        <v>127</v>
      </c>
      <c r="D87" s="39"/>
      <c r="E87" s="39"/>
      <c r="F87" s="39"/>
      <c r="G87" s="39"/>
      <c r="H87" s="39"/>
      <c r="I87" s="135"/>
      <c r="J87" s="197">
        <f>BK87</f>
        <v>0</v>
      </c>
      <c r="K87" s="39"/>
      <c r="L87" s="43"/>
      <c r="M87" s="94"/>
      <c r="N87" s="198"/>
      <c r="O87" s="95"/>
      <c r="P87" s="199">
        <f>P88+P93+P96</f>
        <v>0</v>
      </c>
      <c r="Q87" s="95"/>
      <c r="R87" s="199">
        <f>R88+R93+R96</f>
        <v>0</v>
      </c>
      <c r="S87" s="95"/>
      <c r="T87" s="200">
        <f>T88+T93+T96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69</v>
      </c>
      <c r="AU87" s="16" t="s">
        <v>108</v>
      </c>
      <c r="BK87" s="201">
        <f>BK88+BK93+BK96</f>
        <v>0</v>
      </c>
    </row>
    <row r="88" s="12" customFormat="1" ht="25.92" customHeight="1">
      <c r="A88" s="12"/>
      <c r="B88" s="202"/>
      <c r="C88" s="203"/>
      <c r="D88" s="204" t="s">
        <v>69</v>
      </c>
      <c r="E88" s="205" t="s">
        <v>128</v>
      </c>
      <c r="F88" s="205" t="s">
        <v>129</v>
      </c>
      <c r="G88" s="203"/>
      <c r="H88" s="203"/>
      <c r="I88" s="206"/>
      <c r="J88" s="207">
        <f>BK88</f>
        <v>0</v>
      </c>
      <c r="K88" s="203"/>
      <c r="L88" s="208"/>
      <c r="M88" s="209"/>
      <c r="N88" s="210"/>
      <c r="O88" s="210"/>
      <c r="P88" s="211">
        <f>SUM(P89:P92)</f>
        <v>0</v>
      </c>
      <c r="Q88" s="210"/>
      <c r="R88" s="211">
        <f>SUM(R89:R92)</f>
        <v>0</v>
      </c>
      <c r="S88" s="210"/>
      <c r="T88" s="212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3" t="s">
        <v>78</v>
      </c>
      <c r="AT88" s="214" t="s">
        <v>69</v>
      </c>
      <c r="AU88" s="214" t="s">
        <v>70</v>
      </c>
      <c r="AY88" s="213" t="s">
        <v>130</v>
      </c>
      <c r="BK88" s="215">
        <f>SUM(BK89:BK92)</f>
        <v>0</v>
      </c>
    </row>
    <row r="89" s="2" customFormat="1" ht="16.5" customHeight="1">
      <c r="A89" s="37"/>
      <c r="B89" s="38"/>
      <c r="C89" s="216" t="s">
        <v>78</v>
      </c>
      <c r="D89" s="216" t="s">
        <v>131</v>
      </c>
      <c r="E89" s="217" t="s">
        <v>223</v>
      </c>
      <c r="F89" s="218" t="s">
        <v>224</v>
      </c>
      <c r="G89" s="219" t="s">
        <v>134</v>
      </c>
      <c r="H89" s="220">
        <v>2</v>
      </c>
      <c r="I89" s="221"/>
      <c r="J89" s="222">
        <f>ROUND(I89*H89,2)</f>
        <v>0</v>
      </c>
      <c r="K89" s="223"/>
      <c r="L89" s="43"/>
      <c r="M89" s="224" t="s">
        <v>19</v>
      </c>
      <c r="N89" s="225" t="s">
        <v>41</v>
      </c>
      <c r="O89" s="8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8" t="s">
        <v>135</v>
      </c>
      <c r="AT89" s="228" t="s">
        <v>131</v>
      </c>
      <c r="AU89" s="228" t="s">
        <v>78</v>
      </c>
      <c r="AY89" s="16" t="s">
        <v>130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6" t="s">
        <v>78</v>
      </c>
      <c r="BK89" s="229">
        <f>ROUND(I89*H89,2)</f>
        <v>0</v>
      </c>
      <c r="BL89" s="16" t="s">
        <v>135</v>
      </c>
      <c r="BM89" s="228" t="s">
        <v>361</v>
      </c>
    </row>
    <row r="90" s="2" customFormat="1">
      <c r="A90" s="37"/>
      <c r="B90" s="38"/>
      <c r="C90" s="39"/>
      <c r="D90" s="230" t="s">
        <v>137</v>
      </c>
      <c r="E90" s="39"/>
      <c r="F90" s="231" t="s">
        <v>224</v>
      </c>
      <c r="G90" s="39"/>
      <c r="H90" s="39"/>
      <c r="I90" s="135"/>
      <c r="J90" s="39"/>
      <c r="K90" s="39"/>
      <c r="L90" s="43"/>
      <c r="M90" s="232"/>
      <c r="N90" s="233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78</v>
      </c>
    </row>
    <row r="91" s="2" customFormat="1" ht="16.5" customHeight="1">
      <c r="A91" s="37"/>
      <c r="B91" s="38"/>
      <c r="C91" s="216" t="s">
        <v>80</v>
      </c>
      <c r="D91" s="216" t="s">
        <v>131</v>
      </c>
      <c r="E91" s="217" t="s">
        <v>226</v>
      </c>
      <c r="F91" s="218" t="s">
        <v>227</v>
      </c>
      <c r="G91" s="219" t="s">
        <v>134</v>
      </c>
      <c r="H91" s="220">
        <v>0</v>
      </c>
      <c r="I91" s="221"/>
      <c r="J91" s="222">
        <f>ROUND(I91*H91,2)</f>
        <v>0</v>
      </c>
      <c r="K91" s="223"/>
      <c r="L91" s="43"/>
      <c r="M91" s="224" t="s">
        <v>19</v>
      </c>
      <c r="N91" s="225" t="s">
        <v>41</v>
      </c>
      <c r="O91" s="8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8" t="s">
        <v>135</v>
      </c>
      <c r="AT91" s="228" t="s">
        <v>131</v>
      </c>
      <c r="AU91" s="228" t="s">
        <v>78</v>
      </c>
      <c r="AY91" s="16" t="s">
        <v>130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6" t="s">
        <v>78</v>
      </c>
      <c r="BK91" s="229">
        <f>ROUND(I91*H91,2)</f>
        <v>0</v>
      </c>
      <c r="BL91" s="16" t="s">
        <v>135</v>
      </c>
      <c r="BM91" s="228" t="s">
        <v>362</v>
      </c>
    </row>
    <row r="92" s="2" customFormat="1">
      <c r="A92" s="37"/>
      <c r="B92" s="38"/>
      <c r="C92" s="39"/>
      <c r="D92" s="230" t="s">
        <v>137</v>
      </c>
      <c r="E92" s="39"/>
      <c r="F92" s="231" t="s">
        <v>227</v>
      </c>
      <c r="G92" s="39"/>
      <c r="H92" s="39"/>
      <c r="I92" s="135"/>
      <c r="J92" s="39"/>
      <c r="K92" s="39"/>
      <c r="L92" s="43"/>
      <c r="M92" s="232"/>
      <c r="N92" s="23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78</v>
      </c>
    </row>
    <row r="93" s="12" customFormat="1" ht="25.92" customHeight="1">
      <c r="A93" s="12"/>
      <c r="B93" s="202"/>
      <c r="C93" s="203"/>
      <c r="D93" s="204" t="s">
        <v>69</v>
      </c>
      <c r="E93" s="205" t="s">
        <v>138</v>
      </c>
      <c r="F93" s="205" t="s">
        <v>139</v>
      </c>
      <c r="G93" s="203"/>
      <c r="H93" s="203"/>
      <c r="I93" s="206"/>
      <c r="J93" s="207">
        <f>BK93</f>
        <v>0</v>
      </c>
      <c r="K93" s="203"/>
      <c r="L93" s="208"/>
      <c r="M93" s="209"/>
      <c r="N93" s="210"/>
      <c r="O93" s="210"/>
      <c r="P93" s="211">
        <f>SUM(P94:P95)</f>
        <v>0</v>
      </c>
      <c r="Q93" s="210"/>
      <c r="R93" s="211">
        <f>SUM(R94:R95)</f>
        <v>0</v>
      </c>
      <c r="S93" s="210"/>
      <c r="T93" s="212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3" t="s">
        <v>80</v>
      </c>
      <c r="AT93" s="214" t="s">
        <v>69</v>
      </c>
      <c r="AU93" s="214" t="s">
        <v>70</v>
      </c>
      <c r="AY93" s="213" t="s">
        <v>130</v>
      </c>
      <c r="BK93" s="215">
        <f>SUM(BK94:BK95)</f>
        <v>0</v>
      </c>
    </row>
    <row r="94" s="2" customFormat="1" ht="16.5" customHeight="1">
      <c r="A94" s="37"/>
      <c r="B94" s="38"/>
      <c r="C94" s="216" t="s">
        <v>144</v>
      </c>
      <c r="D94" s="216" t="s">
        <v>131</v>
      </c>
      <c r="E94" s="217" t="s">
        <v>145</v>
      </c>
      <c r="F94" s="218" t="s">
        <v>146</v>
      </c>
      <c r="G94" s="219" t="s">
        <v>19</v>
      </c>
      <c r="H94" s="220">
        <v>5</v>
      </c>
      <c r="I94" s="221"/>
      <c r="J94" s="222">
        <f>ROUND(I94*H94,2)</f>
        <v>0</v>
      </c>
      <c r="K94" s="223"/>
      <c r="L94" s="43"/>
      <c r="M94" s="224" t="s">
        <v>19</v>
      </c>
      <c r="N94" s="225" t="s">
        <v>41</v>
      </c>
      <c r="O94" s="8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8" t="s">
        <v>142</v>
      </c>
      <c r="AT94" s="228" t="s">
        <v>131</v>
      </c>
      <c r="AU94" s="228" t="s">
        <v>78</v>
      </c>
      <c r="AY94" s="16" t="s">
        <v>130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6" t="s">
        <v>78</v>
      </c>
      <c r="BK94" s="229">
        <f>ROUND(I94*H94,2)</f>
        <v>0</v>
      </c>
      <c r="BL94" s="16" t="s">
        <v>142</v>
      </c>
      <c r="BM94" s="228" t="s">
        <v>363</v>
      </c>
    </row>
    <row r="95" s="2" customFormat="1">
      <c r="A95" s="37"/>
      <c r="B95" s="38"/>
      <c r="C95" s="39"/>
      <c r="D95" s="230" t="s">
        <v>137</v>
      </c>
      <c r="E95" s="39"/>
      <c r="F95" s="231" t="s">
        <v>146</v>
      </c>
      <c r="G95" s="39"/>
      <c r="H95" s="39"/>
      <c r="I95" s="135"/>
      <c r="J95" s="39"/>
      <c r="K95" s="39"/>
      <c r="L95" s="43"/>
      <c r="M95" s="232"/>
      <c r="N95" s="233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137</v>
      </c>
      <c r="AU95" s="16" t="s">
        <v>78</v>
      </c>
    </row>
    <row r="96" s="12" customFormat="1" ht="25.92" customHeight="1">
      <c r="A96" s="12"/>
      <c r="B96" s="202"/>
      <c r="C96" s="203"/>
      <c r="D96" s="204" t="s">
        <v>69</v>
      </c>
      <c r="E96" s="205" t="s">
        <v>148</v>
      </c>
      <c r="F96" s="205" t="s">
        <v>148</v>
      </c>
      <c r="G96" s="203"/>
      <c r="H96" s="203"/>
      <c r="I96" s="206"/>
      <c r="J96" s="207">
        <f>BK96</f>
        <v>0</v>
      </c>
      <c r="K96" s="203"/>
      <c r="L96" s="208"/>
      <c r="M96" s="209"/>
      <c r="N96" s="210"/>
      <c r="O96" s="210"/>
      <c r="P96" s="211">
        <f>P97+P128+P143+P146+P153</f>
        <v>0</v>
      </c>
      <c r="Q96" s="210"/>
      <c r="R96" s="211">
        <f>R97+R128+R143+R146+R153</f>
        <v>0</v>
      </c>
      <c r="S96" s="210"/>
      <c r="T96" s="212">
        <f>T97+T128+T143+T146+T153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3" t="s">
        <v>80</v>
      </c>
      <c r="AT96" s="214" t="s">
        <v>69</v>
      </c>
      <c r="AU96" s="214" t="s">
        <v>70</v>
      </c>
      <c r="AY96" s="213" t="s">
        <v>130</v>
      </c>
      <c r="BK96" s="215">
        <f>BK97+BK128+BK143+BK146+BK153</f>
        <v>0</v>
      </c>
    </row>
    <row r="97" s="12" customFormat="1" ht="22.8" customHeight="1">
      <c r="A97" s="12"/>
      <c r="B97" s="202"/>
      <c r="C97" s="203"/>
      <c r="D97" s="204" t="s">
        <v>69</v>
      </c>
      <c r="E97" s="234" t="s">
        <v>149</v>
      </c>
      <c r="F97" s="234" t="s">
        <v>150</v>
      </c>
      <c r="G97" s="203"/>
      <c r="H97" s="203"/>
      <c r="I97" s="206"/>
      <c r="J97" s="235">
        <f>BK97</f>
        <v>0</v>
      </c>
      <c r="K97" s="203"/>
      <c r="L97" s="208"/>
      <c r="M97" s="209"/>
      <c r="N97" s="210"/>
      <c r="O97" s="210"/>
      <c r="P97" s="211">
        <f>SUM(P98:P127)</f>
        <v>0</v>
      </c>
      <c r="Q97" s="210"/>
      <c r="R97" s="211">
        <f>SUM(R98:R127)</f>
        <v>0</v>
      </c>
      <c r="S97" s="210"/>
      <c r="T97" s="212">
        <f>SUM(T98:T127)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3" t="s">
        <v>80</v>
      </c>
      <c r="AT97" s="214" t="s">
        <v>69</v>
      </c>
      <c r="AU97" s="214" t="s">
        <v>78</v>
      </c>
      <c r="AY97" s="213" t="s">
        <v>130</v>
      </c>
      <c r="BK97" s="215">
        <f>SUM(BK98:BK127)</f>
        <v>0</v>
      </c>
    </row>
    <row r="98" s="2" customFormat="1" ht="16.5" customHeight="1">
      <c r="A98" s="37"/>
      <c r="B98" s="38"/>
      <c r="C98" s="216" t="s">
        <v>135</v>
      </c>
      <c r="D98" s="216" t="s">
        <v>131</v>
      </c>
      <c r="E98" s="217" t="s">
        <v>364</v>
      </c>
      <c r="F98" s="218" t="s">
        <v>365</v>
      </c>
      <c r="G98" s="219" t="s">
        <v>134</v>
      </c>
      <c r="H98" s="220">
        <v>1</v>
      </c>
      <c r="I98" s="221"/>
      <c r="J98" s="222">
        <f>ROUND(I98*H98,2)</f>
        <v>0</v>
      </c>
      <c r="K98" s="223"/>
      <c r="L98" s="43"/>
      <c r="M98" s="224" t="s">
        <v>19</v>
      </c>
      <c r="N98" s="225" t="s">
        <v>41</v>
      </c>
      <c r="O98" s="8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8" t="s">
        <v>142</v>
      </c>
      <c r="AT98" s="228" t="s">
        <v>131</v>
      </c>
      <c r="AU98" s="228" t="s">
        <v>80</v>
      </c>
      <c r="AY98" s="16" t="s">
        <v>130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6" t="s">
        <v>78</v>
      </c>
      <c r="BK98" s="229">
        <f>ROUND(I98*H98,2)</f>
        <v>0</v>
      </c>
      <c r="BL98" s="16" t="s">
        <v>142</v>
      </c>
      <c r="BM98" s="228" t="s">
        <v>366</v>
      </c>
    </row>
    <row r="99" s="2" customFormat="1">
      <c r="A99" s="37"/>
      <c r="B99" s="38"/>
      <c r="C99" s="39"/>
      <c r="D99" s="230" t="s">
        <v>137</v>
      </c>
      <c r="E99" s="39"/>
      <c r="F99" s="231" t="s">
        <v>365</v>
      </c>
      <c r="G99" s="39"/>
      <c r="H99" s="39"/>
      <c r="I99" s="135"/>
      <c r="J99" s="39"/>
      <c r="K99" s="39"/>
      <c r="L99" s="43"/>
      <c r="M99" s="232"/>
      <c r="N99" s="23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80</v>
      </c>
    </row>
    <row r="100" s="2" customFormat="1" ht="16.5" customHeight="1">
      <c r="A100" s="37"/>
      <c r="B100" s="38"/>
      <c r="C100" s="216" t="s">
        <v>154</v>
      </c>
      <c r="D100" s="216" t="s">
        <v>131</v>
      </c>
      <c r="E100" s="217" t="s">
        <v>367</v>
      </c>
      <c r="F100" s="218" t="s">
        <v>368</v>
      </c>
      <c r="G100" s="219" t="s">
        <v>134</v>
      </c>
      <c r="H100" s="220">
        <v>1</v>
      </c>
      <c r="I100" s="221"/>
      <c r="J100" s="222">
        <f>ROUND(I100*H100,2)</f>
        <v>0</v>
      </c>
      <c r="K100" s="223"/>
      <c r="L100" s="43"/>
      <c r="M100" s="224" t="s">
        <v>19</v>
      </c>
      <c r="N100" s="225" t="s">
        <v>41</v>
      </c>
      <c r="O100" s="8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8" t="s">
        <v>142</v>
      </c>
      <c r="AT100" s="228" t="s">
        <v>131</v>
      </c>
      <c r="AU100" s="228" t="s">
        <v>80</v>
      </c>
      <c r="AY100" s="16" t="s">
        <v>130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6" t="s">
        <v>78</v>
      </c>
      <c r="BK100" s="229">
        <f>ROUND(I100*H100,2)</f>
        <v>0</v>
      </c>
      <c r="BL100" s="16" t="s">
        <v>142</v>
      </c>
      <c r="BM100" s="228" t="s">
        <v>369</v>
      </c>
    </row>
    <row r="101" s="2" customFormat="1">
      <c r="A101" s="37"/>
      <c r="B101" s="38"/>
      <c r="C101" s="39"/>
      <c r="D101" s="230" t="s">
        <v>137</v>
      </c>
      <c r="E101" s="39"/>
      <c r="F101" s="231" t="s">
        <v>368</v>
      </c>
      <c r="G101" s="39"/>
      <c r="H101" s="39"/>
      <c r="I101" s="135"/>
      <c r="J101" s="39"/>
      <c r="K101" s="39"/>
      <c r="L101" s="43"/>
      <c r="M101" s="232"/>
      <c r="N101" s="23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80</v>
      </c>
    </row>
    <row r="102" s="2" customFormat="1" ht="16.5" customHeight="1">
      <c r="A102" s="37"/>
      <c r="B102" s="38"/>
      <c r="C102" s="216" t="s">
        <v>158</v>
      </c>
      <c r="D102" s="216" t="s">
        <v>131</v>
      </c>
      <c r="E102" s="217" t="s">
        <v>370</v>
      </c>
      <c r="F102" s="218" t="s">
        <v>371</v>
      </c>
      <c r="G102" s="219" t="s">
        <v>134</v>
      </c>
      <c r="H102" s="220">
        <v>7</v>
      </c>
      <c r="I102" s="221"/>
      <c r="J102" s="222">
        <f>ROUND(I102*H102,2)</f>
        <v>0</v>
      </c>
      <c r="K102" s="223"/>
      <c r="L102" s="43"/>
      <c r="M102" s="224" t="s">
        <v>19</v>
      </c>
      <c r="N102" s="225" t="s">
        <v>41</v>
      </c>
      <c r="O102" s="8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8" t="s">
        <v>142</v>
      </c>
      <c r="AT102" s="228" t="s">
        <v>131</v>
      </c>
      <c r="AU102" s="228" t="s">
        <v>80</v>
      </c>
      <c r="AY102" s="16" t="s">
        <v>130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6" t="s">
        <v>78</v>
      </c>
      <c r="BK102" s="229">
        <f>ROUND(I102*H102,2)</f>
        <v>0</v>
      </c>
      <c r="BL102" s="16" t="s">
        <v>142</v>
      </c>
      <c r="BM102" s="228" t="s">
        <v>372</v>
      </c>
    </row>
    <row r="103" s="2" customFormat="1">
      <c r="A103" s="37"/>
      <c r="B103" s="38"/>
      <c r="C103" s="39"/>
      <c r="D103" s="230" t="s">
        <v>137</v>
      </c>
      <c r="E103" s="39"/>
      <c r="F103" s="231" t="s">
        <v>371</v>
      </c>
      <c r="G103" s="39"/>
      <c r="H103" s="39"/>
      <c r="I103" s="135"/>
      <c r="J103" s="39"/>
      <c r="K103" s="39"/>
      <c r="L103" s="43"/>
      <c r="M103" s="232"/>
      <c r="N103" s="23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80</v>
      </c>
    </row>
    <row r="104" s="2" customFormat="1" ht="16.5" customHeight="1">
      <c r="A104" s="37"/>
      <c r="B104" s="38"/>
      <c r="C104" s="216" t="s">
        <v>162</v>
      </c>
      <c r="D104" s="216" t="s">
        <v>131</v>
      </c>
      <c r="E104" s="217" t="s">
        <v>333</v>
      </c>
      <c r="F104" s="218" t="s">
        <v>334</v>
      </c>
      <c r="G104" s="219" t="s">
        <v>134</v>
      </c>
      <c r="H104" s="220">
        <v>12</v>
      </c>
      <c r="I104" s="221"/>
      <c r="J104" s="222">
        <f>ROUND(I104*H104,2)</f>
        <v>0</v>
      </c>
      <c r="K104" s="223"/>
      <c r="L104" s="43"/>
      <c r="M104" s="224" t="s">
        <v>19</v>
      </c>
      <c r="N104" s="225" t="s">
        <v>41</v>
      </c>
      <c r="O104" s="8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8" t="s">
        <v>142</v>
      </c>
      <c r="AT104" s="228" t="s">
        <v>131</v>
      </c>
      <c r="AU104" s="228" t="s">
        <v>80</v>
      </c>
      <c r="AY104" s="16" t="s">
        <v>130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6" t="s">
        <v>78</v>
      </c>
      <c r="BK104" s="229">
        <f>ROUND(I104*H104,2)</f>
        <v>0</v>
      </c>
      <c r="BL104" s="16" t="s">
        <v>142</v>
      </c>
      <c r="BM104" s="228" t="s">
        <v>373</v>
      </c>
    </row>
    <row r="105" s="2" customFormat="1">
      <c r="A105" s="37"/>
      <c r="B105" s="38"/>
      <c r="C105" s="39"/>
      <c r="D105" s="230" t="s">
        <v>137</v>
      </c>
      <c r="E105" s="39"/>
      <c r="F105" s="231" t="s">
        <v>334</v>
      </c>
      <c r="G105" s="39"/>
      <c r="H105" s="39"/>
      <c r="I105" s="135"/>
      <c r="J105" s="39"/>
      <c r="K105" s="39"/>
      <c r="L105" s="43"/>
      <c r="M105" s="232"/>
      <c r="N105" s="23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80</v>
      </c>
    </row>
    <row r="106" s="2" customFormat="1" ht="16.5" customHeight="1">
      <c r="A106" s="37"/>
      <c r="B106" s="38"/>
      <c r="C106" s="216" t="s">
        <v>166</v>
      </c>
      <c r="D106" s="216" t="s">
        <v>131</v>
      </c>
      <c r="E106" s="217" t="s">
        <v>232</v>
      </c>
      <c r="F106" s="218" t="s">
        <v>233</v>
      </c>
      <c r="G106" s="219" t="s">
        <v>134</v>
      </c>
      <c r="H106" s="220">
        <v>1</v>
      </c>
      <c r="I106" s="221"/>
      <c r="J106" s="222">
        <f>ROUND(I106*H106,2)</f>
        <v>0</v>
      </c>
      <c r="K106" s="223"/>
      <c r="L106" s="43"/>
      <c r="M106" s="224" t="s">
        <v>19</v>
      </c>
      <c r="N106" s="225" t="s">
        <v>41</v>
      </c>
      <c r="O106" s="8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8" t="s">
        <v>142</v>
      </c>
      <c r="AT106" s="228" t="s">
        <v>131</v>
      </c>
      <c r="AU106" s="228" t="s">
        <v>80</v>
      </c>
      <c r="AY106" s="16" t="s">
        <v>130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6" t="s">
        <v>78</v>
      </c>
      <c r="BK106" s="229">
        <f>ROUND(I106*H106,2)</f>
        <v>0</v>
      </c>
      <c r="BL106" s="16" t="s">
        <v>142</v>
      </c>
      <c r="BM106" s="228" t="s">
        <v>374</v>
      </c>
    </row>
    <row r="107" s="2" customFormat="1">
      <c r="A107" s="37"/>
      <c r="B107" s="38"/>
      <c r="C107" s="39"/>
      <c r="D107" s="230" t="s">
        <v>137</v>
      </c>
      <c r="E107" s="39"/>
      <c r="F107" s="231" t="s">
        <v>233</v>
      </c>
      <c r="G107" s="39"/>
      <c r="H107" s="39"/>
      <c r="I107" s="135"/>
      <c r="J107" s="39"/>
      <c r="K107" s="39"/>
      <c r="L107" s="43"/>
      <c r="M107" s="232"/>
      <c r="N107" s="23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80</v>
      </c>
    </row>
    <row r="108" s="2" customFormat="1" ht="16.5" customHeight="1">
      <c r="A108" s="37"/>
      <c r="B108" s="38"/>
      <c r="C108" s="216" t="s">
        <v>170</v>
      </c>
      <c r="D108" s="216" t="s">
        <v>131</v>
      </c>
      <c r="E108" s="217" t="s">
        <v>375</v>
      </c>
      <c r="F108" s="218" t="s">
        <v>376</v>
      </c>
      <c r="G108" s="219" t="s">
        <v>134</v>
      </c>
      <c r="H108" s="220">
        <v>1</v>
      </c>
      <c r="I108" s="221"/>
      <c r="J108" s="222">
        <f>ROUND(I108*H108,2)</f>
        <v>0</v>
      </c>
      <c r="K108" s="223"/>
      <c r="L108" s="43"/>
      <c r="M108" s="224" t="s">
        <v>19</v>
      </c>
      <c r="N108" s="225" t="s">
        <v>41</v>
      </c>
      <c r="O108" s="8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8" t="s">
        <v>142</v>
      </c>
      <c r="AT108" s="228" t="s">
        <v>131</v>
      </c>
      <c r="AU108" s="228" t="s">
        <v>80</v>
      </c>
      <c r="AY108" s="16" t="s">
        <v>130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6" t="s">
        <v>78</v>
      </c>
      <c r="BK108" s="229">
        <f>ROUND(I108*H108,2)</f>
        <v>0</v>
      </c>
      <c r="BL108" s="16" t="s">
        <v>142</v>
      </c>
      <c r="BM108" s="228" t="s">
        <v>377</v>
      </c>
    </row>
    <row r="109" s="2" customFormat="1">
      <c r="A109" s="37"/>
      <c r="B109" s="38"/>
      <c r="C109" s="39"/>
      <c r="D109" s="230" t="s">
        <v>137</v>
      </c>
      <c r="E109" s="39"/>
      <c r="F109" s="231" t="s">
        <v>376</v>
      </c>
      <c r="G109" s="39"/>
      <c r="H109" s="39"/>
      <c r="I109" s="135"/>
      <c r="J109" s="39"/>
      <c r="K109" s="39"/>
      <c r="L109" s="43"/>
      <c r="M109" s="232"/>
      <c r="N109" s="23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80</v>
      </c>
    </row>
    <row r="110" s="2" customFormat="1" ht="16.5" customHeight="1">
      <c r="A110" s="37"/>
      <c r="B110" s="38"/>
      <c r="C110" s="216" t="s">
        <v>174</v>
      </c>
      <c r="D110" s="216" t="s">
        <v>131</v>
      </c>
      <c r="E110" s="217" t="s">
        <v>378</v>
      </c>
      <c r="F110" s="218" t="s">
        <v>379</v>
      </c>
      <c r="G110" s="219" t="s">
        <v>134</v>
      </c>
      <c r="H110" s="220">
        <v>1</v>
      </c>
      <c r="I110" s="221"/>
      <c r="J110" s="222">
        <f>ROUND(I110*H110,2)</f>
        <v>0</v>
      </c>
      <c r="K110" s="223"/>
      <c r="L110" s="43"/>
      <c r="M110" s="224" t="s">
        <v>19</v>
      </c>
      <c r="N110" s="225" t="s">
        <v>41</v>
      </c>
      <c r="O110" s="8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8" t="s">
        <v>142</v>
      </c>
      <c r="AT110" s="228" t="s">
        <v>131</v>
      </c>
      <c r="AU110" s="228" t="s">
        <v>80</v>
      </c>
      <c r="AY110" s="16" t="s">
        <v>130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6" t="s">
        <v>78</v>
      </c>
      <c r="BK110" s="229">
        <f>ROUND(I110*H110,2)</f>
        <v>0</v>
      </c>
      <c r="BL110" s="16" t="s">
        <v>142</v>
      </c>
      <c r="BM110" s="228" t="s">
        <v>380</v>
      </c>
    </row>
    <row r="111" s="2" customFormat="1">
      <c r="A111" s="37"/>
      <c r="B111" s="38"/>
      <c r="C111" s="39"/>
      <c r="D111" s="230" t="s">
        <v>137</v>
      </c>
      <c r="E111" s="39"/>
      <c r="F111" s="231" t="s">
        <v>379</v>
      </c>
      <c r="G111" s="39"/>
      <c r="H111" s="39"/>
      <c r="I111" s="135"/>
      <c r="J111" s="39"/>
      <c r="K111" s="39"/>
      <c r="L111" s="43"/>
      <c r="M111" s="232"/>
      <c r="N111" s="233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137</v>
      </c>
      <c r="AU111" s="16" t="s">
        <v>80</v>
      </c>
    </row>
    <row r="112" s="2" customFormat="1" ht="16.5" customHeight="1">
      <c r="A112" s="37"/>
      <c r="B112" s="38"/>
      <c r="C112" s="216" t="s">
        <v>180</v>
      </c>
      <c r="D112" s="216" t="s">
        <v>131</v>
      </c>
      <c r="E112" s="217" t="s">
        <v>235</v>
      </c>
      <c r="F112" s="218" t="s">
        <v>236</v>
      </c>
      <c r="G112" s="219" t="s">
        <v>134</v>
      </c>
      <c r="H112" s="220">
        <v>1</v>
      </c>
      <c r="I112" s="221"/>
      <c r="J112" s="222">
        <f>ROUND(I112*H112,2)</f>
        <v>0</v>
      </c>
      <c r="K112" s="223"/>
      <c r="L112" s="43"/>
      <c r="M112" s="224" t="s">
        <v>19</v>
      </c>
      <c r="N112" s="225" t="s">
        <v>41</v>
      </c>
      <c r="O112" s="8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8" t="s">
        <v>142</v>
      </c>
      <c r="AT112" s="228" t="s">
        <v>131</v>
      </c>
      <c r="AU112" s="228" t="s">
        <v>80</v>
      </c>
      <c r="AY112" s="16" t="s">
        <v>130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6" t="s">
        <v>78</v>
      </c>
      <c r="BK112" s="229">
        <f>ROUND(I112*H112,2)</f>
        <v>0</v>
      </c>
      <c r="BL112" s="16" t="s">
        <v>142</v>
      </c>
      <c r="BM112" s="228" t="s">
        <v>381</v>
      </c>
    </row>
    <row r="113" s="2" customFormat="1">
      <c r="A113" s="37"/>
      <c r="B113" s="38"/>
      <c r="C113" s="39"/>
      <c r="D113" s="230" t="s">
        <v>137</v>
      </c>
      <c r="E113" s="39"/>
      <c r="F113" s="231" t="s">
        <v>236</v>
      </c>
      <c r="G113" s="39"/>
      <c r="H113" s="39"/>
      <c r="I113" s="135"/>
      <c r="J113" s="39"/>
      <c r="K113" s="39"/>
      <c r="L113" s="43"/>
      <c r="M113" s="232"/>
      <c r="N113" s="233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137</v>
      </c>
      <c r="AU113" s="16" t="s">
        <v>80</v>
      </c>
    </row>
    <row r="114" s="2" customFormat="1" ht="16.5" customHeight="1">
      <c r="A114" s="37"/>
      <c r="B114" s="38"/>
      <c r="C114" s="216" t="s">
        <v>186</v>
      </c>
      <c r="D114" s="216" t="s">
        <v>131</v>
      </c>
      <c r="E114" s="217" t="s">
        <v>238</v>
      </c>
      <c r="F114" s="218" t="s">
        <v>239</v>
      </c>
      <c r="G114" s="219" t="s">
        <v>134</v>
      </c>
      <c r="H114" s="220">
        <v>3</v>
      </c>
      <c r="I114" s="221"/>
      <c r="J114" s="222">
        <f>ROUND(I114*H114,2)</f>
        <v>0</v>
      </c>
      <c r="K114" s="223"/>
      <c r="L114" s="43"/>
      <c r="M114" s="224" t="s">
        <v>19</v>
      </c>
      <c r="N114" s="225" t="s">
        <v>41</v>
      </c>
      <c r="O114" s="8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8" t="s">
        <v>142</v>
      </c>
      <c r="AT114" s="228" t="s">
        <v>131</v>
      </c>
      <c r="AU114" s="228" t="s">
        <v>80</v>
      </c>
      <c r="AY114" s="16" t="s">
        <v>130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6" t="s">
        <v>78</v>
      </c>
      <c r="BK114" s="229">
        <f>ROUND(I114*H114,2)</f>
        <v>0</v>
      </c>
      <c r="BL114" s="16" t="s">
        <v>142</v>
      </c>
      <c r="BM114" s="228" t="s">
        <v>382</v>
      </c>
    </row>
    <row r="115" s="2" customFormat="1">
      <c r="A115" s="37"/>
      <c r="B115" s="38"/>
      <c r="C115" s="39"/>
      <c r="D115" s="230" t="s">
        <v>137</v>
      </c>
      <c r="E115" s="39"/>
      <c r="F115" s="231" t="s">
        <v>239</v>
      </c>
      <c r="G115" s="39"/>
      <c r="H115" s="39"/>
      <c r="I115" s="135"/>
      <c r="J115" s="39"/>
      <c r="K115" s="39"/>
      <c r="L115" s="43"/>
      <c r="M115" s="232"/>
      <c r="N115" s="23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80</v>
      </c>
    </row>
    <row r="116" s="2" customFormat="1" ht="16.5" customHeight="1">
      <c r="A116" s="37"/>
      <c r="B116" s="38"/>
      <c r="C116" s="216" t="s">
        <v>190</v>
      </c>
      <c r="D116" s="216" t="s">
        <v>131</v>
      </c>
      <c r="E116" s="217" t="s">
        <v>383</v>
      </c>
      <c r="F116" s="218" t="s">
        <v>384</v>
      </c>
      <c r="G116" s="219" t="s">
        <v>134</v>
      </c>
      <c r="H116" s="220">
        <v>5</v>
      </c>
      <c r="I116" s="221"/>
      <c r="J116" s="222">
        <f>ROUND(I116*H116,2)</f>
        <v>0</v>
      </c>
      <c r="K116" s="223"/>
      <c r="L116" s="43"/>
      <c r="M116" s="224" t="s">
        <v>19</v>
      </c>
      <c r="N116" s="225" t="s">
        <v>41</v>
      </c>
      <c r="O116" s="8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8" t="s">
        <v>142</v>
      </c>
      <c r="AT116" s="228" t="s">
        <v>131</v>
      </c>
      <c r="AU116" s="228" t="s">
        <v>80</v>
      </c>
      <c r="AY116" s="16" t="s">
        <v>130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6" t="s">
        <v>78</v>
      </c>
      <c r="BK116" s="229">
        <f>ROUND(I116*H116,2)</f>
        <v>0</v>
      </c>
      <c r="BL116" s="16" t="s">
        <v>142</v>
      </c>
      <c r="BM116" s="228" t="s">
        <v>385</v>
      </c>
    </row>
    <row r="117" s="2" customFormat="1">
      <c r="A117" s="37"/>
      <c r="B117" s="38"/>
      <c r="C117" s="39"/>
      <c r="D117" s="230" t="s">
        <v>137</v>
      </c>
      <c r="E117" s="39"/>
      <c r="F117" s="231" t="s">
        <v>384</v>
      </c>
      <c r="G117" s="39"/>
      <c r="H117" s="39"/>
      <c r="I117" s="135"/>
      <c r="J117" s="39"/>
      <c r="K117" s="39"/>
      <c r="L117" s="43"/>
      <c r="M117" s="232"/>
      <c r="N117" s="23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80</v>
      </c>
    </row>
    <row r="118" s="2" customFormat="1" ht="16.5" customHeight="1">
      <c r="A118" s="37"/>
      <c r="B118" s="38"/>
      <c r="C118" s="216" t="s">
        <v>194</v>
      </c>
      <c r="D118" s="216" t="s">
        <v>131</v>
      </c>
      <c r="E118" s="217" t="s">
        <v>241</v>
      </c>
      <c r="F118" s="218" t="s">
        <v>242</v>
      </c>
      <c r="G118" s="219" t="s">
        <v>134</v>
      </c>
      <c r="H118" s="220">
        <v>1</v>
      </c>
      <c r="I118" s="221"/>
      <c r="J118" s="222">
        <f>ROUND(I118*H118,2)</f>
        <v>0</v>
      </c>
      <c r="K118" s="223"/>
      <c r="L118" s="43"/>
      <c r="M118" s="224" t="s">
        <v>19</v>
      </c>
      <c r="N118" s="225" t="s">
        <v>41</v>
      </c>
      <c r="O118" s="8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8" t="s">
        <v>142</v>
      </c>
      <c r="AT118" s="228" t="s">
        <v>131</v>
      </c>
      <c r="AU118" s="228" t="s">
        <v>80</v>
      </c>
      <c r="AY118" s="16" t="s">
        <v>130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6" t="s">
        <v>78</v>
      </c>
      <c r="BK118" s="229">
        <f>ROUND(I118*H118,2)</f>
        <v>0</v>
      </c>
      <c r="BL118" s="16" t="s">
        <v>142</v>
      </c>
      <c r="BM118" s="228" t="s">
        <v>386</v>
      </c>
    </row>
    <row r="119" s="2" customFormat="1">
      <c r="A119" s="37"/>
      <c r="B119" s="38"/>
      <c r="C119" s="39"/>
      <c r="D119" s="230" t="s">
        <v>137</v>
      </c>
      <c r="E119" s="39"/>
      <c r="F119" s="231" t="s">
        <v>242</v>
      </c>
      <c r="G119" s="39"/>
      <c r="H119" s="39"/>
      <c r="I119" s="135"/>
      <c r="J119" s="39"/>
      <c r="K119" s="39"/>
      <c r="L119" s="43"/>
      <c r="M119" s="232"/>
      <c r="N119" s="23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80</v>
      </c>
    </row>
    <row r="120" s="2" customFormat="1" ht="16.5" customHeight="1">
      <c r="A120" s="37"/>
      <c r="B120" s="38"/>
      <c r="C120" s="216" t="s">
        <v>8</v>
      </c>
      <c r="D120" s="216" t="s">
        <v>131</v>
      </c>
      <c r="E120" s="217" t="s">
        <v>247</v>
      </c>
      <c r="F120" s="218" t="s">
        <v>248</v>
      </c>
      <c r="G120" s="219" t="s">
        <v>134</v>
      </c>
      <c r="H120" s="220">
        <v>24</v>
      </c>
      <c r="I120" s="221"/>
      <c r="J120" s="222">
        <f>ROUND(I120*H120,2)</f>
        <v>0</v>
      </c>
      <c r="K120" s="223"/>
      <c r="L120" s="43"/>
      <c r="M120" s="224" t="s">
        <v>19</v>
      </c>
      <c r="N120" s="225" t="s">
        <v>41</v>
      </c>
      <c r="O120" s="8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8" t="s">
        <v>142</v>
      </c>
      <c r="AT120" s="228" t="s">
        <v>131</v>
      </c>
      <c r="AU120" s="228" t="s">
        <v>80</v>
      </c>
      <c r="AY120" s="16" t="s">
        <v>130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6" t="s">
        <v>78</v>
      </c>
      <c r="BK120" s="229">
        <f>ROUND(I120*H120,2)</f>
        <v>0</v>
      </c>
      <c r="BL120" s="16" t="s">
        <v>142</v>
      </c>
      <c r="BM120" s="228" t="s">
        <v>387</v>
      </c>
    </row>
    <row r="121" s="2" customFormat="1">
      <c r="A121" s="37"/>
      <c r="B121" s="38"/>
      <c r="C121" s="39"/>
      <c r="D121" s="230" t="s">
        <v>137</v>
      </c>
      <c r="E121" s="39"/>
      <c r="F121" s="231" t="s">
        <v>248</v>
      </c>
      <c r="G121" s="39"/>
      <c r="H121" s="39"/>
      <c r="I121" s="135"/>
      <c r="J121" s="39"/>
      <c r="K121" s="39"/>
      <c r="L121" s="43"/>
      <c r="M121" s="232"/>
      <c r="N121" s="23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80</v>
      </c>
    </row>
    <row r="122" s="2" customFormat="1" ht="16.5" customHeight="1">
      <c r="A122" s="37"/>
      <c r="B122" s="38"/>
      <c r="C122" s="216" t="s">
        <v>142</v>
      </c>
      <c r="D122" s="216" t="s">
        <v>131</v>
      </c>
      <c r="E122" s="217" t="s">
        <v>155</v>
      </c>
      <c r="F122" s="218" t="s">
        <v>156</v>
      </c>
      <c r="G122" s="219" t="s">
        <v>134</v>
      </c>
      <c r="H122" s="220">
        <v>8</v>
      </c>
      <c r="I122" s="221"/>
      <c r="J122" s="222">
        <f>ROUND(I122*H122,2)</f>
        <v>0</v>
      </c>
      <c r="K122" s="223"/>
      <c r="L122" s="43"/>
      <c r="M122" s="224" t="s">
        <v>19</v>
      </c>
      <c r="N122" s="225" t="s">
        <v>41</v>
      </c>
      <c r="O122" s="8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142</v>
      </c>
      <c r="AT122" s="228" t="s">
        <v>131</v>
      </c>
      <c r="AU122" s="228" t="s">
        <v>80</v>
      </c>
      <c r="AY122" s="16" t="s">
        <v>130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78</v>
      </c>
      <c r="BK122" s="229">
        <f>ROUND(I122*H122,2)</f>
        <v>0</v>
      </c>
      <c r="BL122" s="16" t="s">
        <v>142</v>
      </c>
      <c r="BM122" s="228" t="s">
        <v>388</v>
      </c>
    </row>
    <row r="123" s="2" customFormat="1">
      <c r="A123" s="37"/>
      <c r="B123" s="38"/>
      <c r="C123" s="39"/>
      <c r="D123" s="230" t="s">
        <v>137</v>
      </c>
      <c r="E123" s="39"/>
      <c r="F123" s="231" t="s">
        <v>156</v>
      </c>
      <c r="G123" s="39"/>
      <c r="H123" s="39"/>
      <c r="I123" s="135"/>
      <c r="J123" s="39"/>
      <c r="K123" s="39"/>
      <c r="L123" s="43"/>
      <c r="M123" s="232"/>
      <c r="N123" s="23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80</v>
      </c>
    </row>
    <row r="124" s="2" customFormat="1" ht="16.5" customHeight="1">
      <c r="A124" s="37"/>
      <c r="B124" s="38"/>
      <c r="C124" s="216" t="s">
        <v>204</v>
      </c>
      <c r="D124" s="216" t="s">
        <v>131</v>
      </c>
      <c r="E124" s="217" t="s">
        <v>389</v>
      </c>
      <c r="F124" s="218" t="s">
        <v>390</v>
      </c>
      <c r="G124" s="219" t="s">
        <v>134</v>
      </c>
      <c r="H124" s="220">
        <v>17</v>
      </c>
      <c r="I124" s="221"/>
      <c r="J124" s="222">
        <f>ROUND(I124*H124,2)</f>
        <v>0</v>
      </c>
      <c r="K124" s="223"/>
      <c r="L124" s="43"/>
      <c r="M124" s="224" t="s">
        <v>19</v>
      </c>
      <c r="N124" s="225" t="s">
        <v>41</v>
      </c>
      <c r="O124" s="8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142</v>
      </c>
      <c r="AT124" s="228" t="s">
        <v>131</v>
      </c>
      <c r="AU124" s="228" t="s">
        <v>80</v>
      </c>
      <c r="AY124" s="16" t="s">
        <v>130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78</v>
      </c>
      <c r="BK124" s="229">
        <f>ROUND(I124*H124,2)</f>
        <v>0</v>
      </c>
      <c r="BL124" s="16" t="s">
        <v>142</v>
      </c>
      <c r="BM124" s="228" t="s">
        <v>391</v>
      </c>
    </row>
    <row r="125" s="2" customFormat="1">
      <c r="A125" s="37"/>
      <c r="B125" s="38"/>
      <c r="C125" s="39"/>
      <c r="D125" s="230" t="s">
        <v>137</v>
      </c>
      <c r="E125" s="39"/>
      <c r="F125" s="231" t="s">
        <v>390</v>
      </c>
      <c r="G125" s="39"/>
      <c r="H125" s="39"/>
      <c r="I125" s="135"/>
      <c r="J125" s="39"/>
      <c r="K125" s="39"/>
      <c r="L125" s="43"/>
      <c r="M125" s="232"/>
      <c r="N125" s="233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137</v>
      </c>
      <c r="AU125" s="16" t="s">
        <v>80</v>
      </c>
    </row>
    <row r="126" s="2" customFormat="1" ht="16.5" customHeight="1">
      <c r="A126" s="37"/>
      <c r="B126" s="38"/>
      <c r="C126" s="216" t="s">
        <v>208</v>
      </c>
      <c r="D126" s="216" t="s">
        <v>131</v>
      </c>
      <c r="E126" s="217" t="s">
        <v>257</v>
      </c>
      <c r="F126" s="218" t="s">
        <v>258</v>
      </c>
      <c r="G126" s="219" t="s">
        <v>134</v>
      </c>
      <c r="H126" s="220">
        <v>3</v>
      </c>
      <c r="I126" s="221"/>
      <c r="J126" s="222">
        <f>ROUND(I126*H126,2)</f>
        <v>0</v>
      </c>
      <c r="K126" s="223"/>
      <c r="L126" s="43"/>
      <c r="M126" s="224" t="s">
        <v>19</v>
      </c>
      <c r="N126" s="225" t="s">
        <v>41</v>
      </c>
      <c r="O126" s="8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142</v>
      </c>
      <c r="AT126" s="228" t="s">
        <v>131</v>
      </c>
      <c r="AU126" s="228" t="s">
        <v>80</v>
      </c>
      <c r="AY126" s="16" t="s">
        <v>130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78</v>
      </c>
      <c r="BK126" s="229">
        <f>ROUND(I126*H126,2)</f>
        <v>0</v>
      </c>
      <c r="BL126" s="16" t="s">
        <v>142</v>
      </c>
      <c r="BM126" s="228" t="s">
        <v>392</v>
      </c>
    </row>
    <row r="127" s="2" customFormat="1">
      <c r="A127" s="37"/>
      <c r="B127" s="38"/>
      <c r="C127" s="39"/>
      <c r="D127" s="230" t="s">
        <v>137</v>
      </c>
      <c r="E127" s="39"/>
      <c r="F127" s="231" t="s">
        <v>258</v>
      </c>
      <c r="G127" s="39"/>
      <c r="H127" s="39"/>
      <c r="I127" s="135"/>
      <c r="J127" s="39"/>
      <c r="K127" s="39"/>
      <c r="L127" s="43"/>
      <c r="M127" s="232"/>
      <c r="N127" s="23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80</v>
      </c>
    </row>
    <row r="128" s="12" customFormat="1" ht="22.8" customHeight="1">
      <c r="A128" s="12"/>
      <c r="B128" s="202"/>
      <c r="C128" s="203"/>
      <c r="D128" s="204" t="s">
        <v>69</v>
      </c>
      <c r="E128" s="234" t="s">
        <v>265</v>
      </c>
      <c r="F128" s="234" t="s">
        <v>266</v>
      </c>
      <c r="G128" s="203"/>
      <c r="H128" s="203"/>
      <c r="I128" s="206"/>
      <c r="J128" s="235">
        <f>BK128</f>
        <v>0</v>
      </c>
      <c r="K128" s="203"/>
      <c r="L128" s="208"/>
      <c r="M128" s="209"/>
      <c r="N128" s="210"/>
      <c r="O128" s="210"/>
      <c r="P128" s="211">
        <f>SUM(P129:P142)</f>
        <v>0</v>
      </c>
      <c r="Q128" s="210"/>
      <c r="R128" s="211">
        <f>SUM(R129:R142)</f>
        <v>0</v>
      </c>
      <c r="S128" s="210"/>
      <c r="T128" s="212">
        <f>SUM(T129:T142)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80</v>
      </c>
      <c r="AT128" s="214" t="s">
        <v>69</v>
      </c>
      <c r="AU128" s="214" t="s">
        <v>78</v>
      </c>
      <c r="AY128" s="213" t="s">
        <v>130</v>
      </c>
      <c r="BK128" s="215">
        <f>SUM(BK129:BK142)</f>
        <v>0</v>
      </c>
    </row>
    <row r="129" s="2" customFormat="1" ht="16.5" customHeight="1">
      <c r="A129" s="37"/>
      <c r="B129" s="38"/>
      <c r="C129" s="216" t="s">
        <v>212</v>
      </c>
      <c r="D129" s="216" t="s">
        <v>131</v>
      </c>
      <c r="E129" s="217" t="s">
        <v>277</v>
      </c>
      <c r="F129" s="218" t="s">
        <v>278</v>
      </c>
      <c r="G129" s="219" t="s">
        <v>134</v>
      </c>
      <c r="H129" s="220">
        <v>12</v>
      </c>
      <c r="I129" s="221"/>
      <c r="J129" s="222">
        <f>ROUND(I129*H129,2)</f>
        <v>0</v>
      </c>
      <c r="K129" s="223"/>
      <c r="L129" s="43"/>
      <c r="M129" s="224" t="s">
        <v>19</v>
      </c>
      <c r="N129" s="225" t="s">
        <v>41</v>
      </c>
      <c r="O129" s="8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142</v>
      </c>
      <c r="AT129" s="228" t="s">
        <v>131</v>
      </c>
      <c r="AU129" s="228" t="s">
        <v>80</v>
      </c>
      <c r="AY129" s="16" t="s">
        <v>130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78</v>
      </c>
      <c r="BK129" s="229">
        <f>ROUND(I129*H129,2)</f>
        <v>0</v>
      </c>
      <c r="BL129" s="16" t="s">
        <v>142</v>
      </c>
      <c r="BM129" s="228" t="s">
        <v>393</v>
      </c>
    </row>
    <row r="130" s="2" customFormat="1">
      <c r="A130" s="37"/>
      <c r="B130" s="38"/>
      <c r="C130" s="39"/>
      <c r="D130" s="230" t="s">
        <v>137</v>
      </c>
      <c r="E130" s="39"/>
      <c r="F130" s="231" t="s">
        <v>278</v>
      </c>
      <c r="G130" s="39"/>
      <c r="H130" s="39"/>
      <c r="I130" s="135"/>
      <c r="J130" s="39"/>
      <c r="K130" s="39"/>
      <c r="L130" s="43"/>
      <c r="M130" s="232"/>
      <c r="N130" s="233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80</v>
      </c>
    </row>
    <row r="131" s="2" customFormat="1" ht="16.5" customHeight="1">
      <c r="A131" s="37"/>
      <c r="B131" s="38"/>
      <c r="C131" s="216" t="s">
        <v>216</v>
      </c>
      <c r="D131" s="216" t="s">
        <v>131</v>
      </c>
      <c r="E131" s="217" t="s">
        <v>394</v>
      </c>
      <c r="F131" s="218" t="s">
        <v>395</v>
      </c>
      <c r="G131" s="219" t="s">
        <v>134</v>
      </c>
      <c r="H131" s="220">
        <v>12</v>
      </c>
      <c r="I131" s="221"/>
      <c r="J131" s="222">
        <f>ROUND(I131*H131,2)</f>
        <v>0</v>
      </c>
      <c r="K131" s="223"/>
      <c r="L131" s="43"/>
      <c r="M131" s="224" t="s">
        <v>19</v>
      </c>
      <c r="N131" s="225" t="s">
        <v>41</v>
      </c>
      <c r="O131" s="8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142</v>
      </c>
      <c r="AT131" s="228" t="s">
        <v>131</v>
      </c>
      <c r="AU131" s="228" t="s">
        <v>80</v>
      </c>
      <c r="AY131" s="16" t="s">
        <v>130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78</v>
      </c>
      <c r="BK131" s="229">
        <f>ROUND(I131*H131,2)</f>
        <v>0</v>
      </c>
      <c r="BL131" s="16" t="s">
        <v>142</v>
      </c>
      <c r="BM131" s="228" t="s">
        <v>396</v>
      </c>
    </row>
    <row r="132" s="2" customFormat="1">
      <c r="A132" s="37"/>
      <c r="B132" s="38"/>
      <c r="C132" s="39"/>
      <c r="D132" s="230" t="s">
        <v>137</v>
      </c>
      <c r="E132" s="39"/>
      <c r="F132" s="231" t="s">
        <v>395</v>
      </c>
      <c r="G132" s="39"/>
      <c r="H132" s="39"/>
      <c r="I132" s="135"/>
      <c r="J132" s="39"/>
      <c r="K132" s="39"/>
      <c r="L132" s="43"/>
      <c r="M132" s="232"/>
      <c r="N132" s="233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137</v>
      </c>
      <c r="AU132" s="16" t="s">
        <v>80</v>
      </c>
    </row>
    <row r="133" s="2" customFormat="1" ht="16.5" customHeight="1">
      <c r="A133" s="37"/>
      <c r="B133" s="38"/>
      <c r="C133" s="216" t="s">
        <v>7</v>
      </c>
      <c r="D133" s="216" t="s">
        <v>131</v>
      </c>
      <c r="E133" s="217" t="s">
        <v>397</v>
      </c>
      <c r="F133" s="218" t="s">
        <v>398</v>
      </c>
      <c r="G133" s="219" t="s">
        <v>134</v>
      </c>
      <c r="H133" s="220">
        <v>11</v>
      </c>
      <c r="I133" s="221"/>
      <c r="J133" s="222">
        <f>ROUND(I133*H133,2)</f>
        <v>0</v>
      </c>
      <c r="K133" s="223"/>
      <c r="L133" s="43"/>
      <c r="M133" s="224" t="s">
        <v>19</v>
      </c>
      <c r="N133" s="225" t="s">
        <v>41</v>
      </c>
      <c r="O133" s="8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142</v>
      </c>
      <c r="AT133" s="228" t="s">
        <v>131</v>
      </c>
      <c r="AU133" s="228" t="s">
        <v>80</v>
      </c>
      <c r="AY133" s="16" t="s">
        <v>130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78</v>
      </c>
      <c r="BK133" s="229">
        <f>ROUND(I133*H133,2)</f>
        <v>0</v>
      </c>
      <c r="BL133" s="16" t="s">
        <v>142</v>
      </c>
      <c r="BM133" s="228" t="s">
        <v>399</v>
      </c>
    </row>
    <row r="134" s="2" customFormat="1">
      <c r="A134" s="37"/>
      <c r="B134" s="38"/>
      <c r="C134" s="39"/>
      <c r="D134" s="230" t="s">
        <v>137</v>
      </c>
      <c r="E134" s="39"/>
      <c r="F134" s="231" t="s">
        <v>398</v>
      </c>
      <c r="G134" s="39"/>
      <c r="H134" s="39"/>
      <c r="I134" s="135"/>
      <c r="J134" s="39"/>
      <c r="K134" s="39"/>
      <c r="L134" s="43"/>
      <c r="M134" s="232"/>
      <c r="N134" s="233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80</v>
      </c>
    </row>
    <row r="135" s="2" customFormat="1" ht="16.5" customHeight="1">
      <c r="A135" s="37"/>
      <c r="B135" s="38"/>
      <c r="C135" s="216" t="s">
        <v>276</v>
      </c>
      <c r="D135" s="216" t="s">
        <v>131</v>
      </c>
      <c r="E135" s="217" t="s">
        <v>267</v>
      </c>
      <c r="F135" s="218" t="s">
        <v>268</v>
      </c>
      <c r="G135" s="219" t="s">
        <v>134</v>
      </c>
      <c r="H135" s="220">
        <v>7</v>
      </c>
      <c r="I135" s="221"/>
      <c r="J135" s="222">
        <f>ROUND(I135*H135,2)</f>
        <v>0</v>
      </c>
      <c r="K135" s="223"/>
      <c r="L135" s="43"/>
      <c r="M135" s="224" t="s">
        <v>19</v>
      </c>
      <c r="N135" s="225" t="s">
        <v>41</v>
      </c>
      <c r="O135" s="8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142</v>
      </c>
      <c r="AT135" s="228" t="s">
        <v>131</v>
      </c>
      <c r="AU135" s="228" t="s">
        <v>80</v>
      </c>
      <c r="AY135" s="16" t="s">
        <v>130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78</v>
      </c>
      <c r="BK135" s="229">
        <f>ROUND(I135*H135,2)</f>
        <v>0</v>
      </c>
      <c r="BL135" s="16" t="s">
        <v>142</v>
      </c>
      <c r="BM135" s="228" t="s">
        <v>400</v>
      </c>
    </row>
    <row r="136" s="2" customFormat="1">
      <c r="A136" s="37"/>
      <c r="B136" s="38"/>
      <c r="C136" s="39"/>
      <c r="D136" s="230" t="s">
        <v>137</v>
      </c>
      <c r="E136" s="39"/>
      <c r="F136" s="231" t="s">
        <v>268</v>
      </c>
      <c r="G136" s="39"/>
      <c r="H136" s="39"/>
      <c r="I136" s="135"/>
      <c r="J136" s="39"/>
      <c r="K136" s="39"/>
      <c r="L136" s="43"/>
      <c r="M136" s="232"/>
      <c r="N136" s="233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80</v>
      </c>
    </row>
    <row r="137" s="2" customFormat="1" ht="16.5" customHeight="1">
      <c r="A137" s="37"/>
      <c r="B137" s="38"/>
      <c r="C137" s="216" t="s">
        <v>280</v>
      </c>
      <c r="D137" s="216" t="s">
        <v>131</v>
      </c>
      <c r="E137" s="217" t="s">
        <v>270</v>
      </c>
      <c r="F137" s="218" t="s">
        <v>271</v>
      </c>
      <c r="G137" s="219" t="s">
        <v>134</v>
      </c>
      <c r="H137" s="220">
        <v>0</v>
      </c>
      <c r="I137" s="221"/>
      <c r="J137" s="222">
        <f>ROUND(I137*H137,2)</f>
        <v>0</v>
      </c>
      <c r="K137" s="223"/>
      <c r="L137" s="43"/>
      <c r="M137" s="224" t="s">
        <v>19</v>
      </c>
      <c r="N137" s="225" t="s">
        <v>41</v>
      </c>
      <c r="O137" s="8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142</v>
      </c>
      <c r="AT137" s="228" t="s">
        <v>131</v>
      </c>
      <c r="AU137" s="228" t="s">
        <v>80</v>
      </c>
      <c r="AY137" s="16" t="s">
        <v>130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78</v>
      </c>
      <c r="BK137" s="229">
        <f>ROUND(I137*H137,2)</f>
        <v>0</v>
      </c>
      <c r="BL137" s="16" t="s">
        <v>142</v>
      </c>
      <c r="BM137" s="228" t="s">
        <v>401</v>
      </c>
    </row>
    <row r="138" s="2" customFormat="1">
      <c r="A138" s="37"/>
      <c r="B138" s="38"/>
      <c r="C138" s="39"/>
      <c r="D138" s="230" t="s">
        <v>137</v>
      </c>
      <c r="E138" s="39"/>
      <c r="F138" s="231" t="s">
        <v>271</v>
      </c>
      <c r="G138" s="39"/>
      <c r="H138" s="39"/>
      <c r="I138" s="135"/>
      <c r="J138" s="39"/>
      <c r="K138" s="39"/>
      <c r="L138" s="43"/>
      <c r="M138" s="232"/>
      <c r="N138" s="233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80</v>
      </c>
    </row>
    <row r="139" s="2" customFormat="1" ht="16.5" customHeight="1">
      <c r="A139" s="37"/>
      <c r="B139" s="38"/>
      <c r="C139" s="216" t="s">
        <v>284</v>
      </c>
      <c r="D139" s="216" t="s">
        <v>131</v>
      </c>
      <c r="E139" s="217" t="s">
        <v>289</v>
      </c>
      <c r="F139" s="218" t="s">
        <v>290</v>
      </c>
      <c r="G139" s="219" t="s">
        <v>134</v>
      </c>
      <c r="H139" s="220">
        <v>2</v>
      </c>
      <c r="I139" s="221"/>
      <c r="J139" s="222">
        <f>ROUND(I139*H139,2)</f>
        <v>0</v>
      </c>
      <c r="K139" s="223"/>
      <c r="L139" s="43"/>
      <c r="M139" s="224" t="s">
        <v>19</v>
      </c>
      <c r="N139" s="225" t="s">
        <v>41</v>
      </c>
      <c r="O139" s="8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142</v>
      </c>
      <c r="AT139" s="228" t="s">
        <v>131</v>
      </c>
      <c r="AU139" s="228" t="s">
        <v>80</v>
      </c>
      <c r="AY139" s="16" t="s">
        <v>130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78</v>
      </c>
      <c r="BK139" s="229">
        <f>ROUND(I139*H139,2)</f>
        <v>0</v>
      </c>
      <c r="BL139" s="16" t="s">
        <v>142</v>
      </c>
      <c r="BM139" s="228" t="s">
        <v>402</v>
      </c>
    </row>
    <row r="140" s="2" customFormat="1">
      <c r="A140" s="37"/>
      <c r="B140" s="38"/>
      <c r="C140" s="39"/>
      <c r="D140" s="230" t="s">
        <v>137</v>
      </c>
      <c r="E140" s="39"/>
      <c r="F140" s="231" t="s">
        <v>290</v>
      </c>
      <c r="G140" s="39"/>
      <c r="H140" s="39"/>
      <c r="I140" s="135"/>
      <c r="J140" s="39"/>
      <c r="K140" s="39"/>
      <c r="L140" s="43"/>
      <c r="M140" s="232"/>
      <c r="N140" s="233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80</v>
      </c>
    </row>
    <row r="141" s="2" customFormat="1" ht="16.5" customHeight="1">
      <c r="A141" s="37"/>
      <c r="B141" s="38"/>
      <c r="C141" s="216" t="s">
        <v>288</v>
      </c>
      <c r="D141" s="216" t="s">
        <v>131</v>
      </c>
      <c r="E141" s="217" t="s">
        <v>293</v>
      </c>
      <c r="F141" s="218" t="s">
        <v>294</v>
      </c>
      <c r="G141" s="219" t="s">
        <v>134</v>
      </c>
      <c r="H141" s="220">
        <v>2</v>
      </c>
      <c r="I141" s="221"/>
      <c r="J141" s="222">
        <f>ROUND(I141*H141,2)</f>
        <v>0</v>
      </c>
      <c r="K141" s="223"/>
      <c r="L141" s="43"/>
      <c r="M141" s="224" t="s">
        <v>19</v>
      </c>
      <c r="N141" s="225" t="s">
        <v>41</v>
      </c>
      <c r="O141" s="8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142</v>
      </c>
      <c r="AT141" s="228" t="s">
        <v>131</v>
      </c>
      <c r="AU141" s="228" t="s">
        <v>80</v>
      </c>
      <c r="AY141" s="16" t="s">
        <v>130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78</v>
      </c>
      <c r="BK141" s="229">
        <f>ROUND(I141*H141,2)</f>
        <v>0</v>
      </c>
      <c r="BL141" s="16" t="s">
        <v>142</v>
      </c>
      <c r="BM141" s="228" t="s">
        <v>403</v>
      </c>
    </row>
    <row r="142" s="2" customFormat="1">
      <c r="A142" s="37"/>
      <c r="B142" s="38"/>
      <c r="C142" s="39"/>
      <c r="D142" s="230" t="s">
        <v>137</v>
      </c>
      <c r="E142" s="39"/>
      <c r="F142" s="231" t="s">
        <v>294</v>
      </c>
      <c r="G142" s="39"/>
      <c r="H142" s="39"/>
      <c r="I142" s="135"/>
      <c r="J142" s="39"/>
      <c r="K142" s="39"/>
      <c r="L142" s="43"/>
      <c r="M142" s="232"/>
      <c r="N142" s="233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80</v>
      </c>
    </row>
    <row r="143" s="12" customFormat="1" ht="22.8" customHeight="1">
      <c r="A143" s="12"/>
      <c r="B143" s="202"/>
      <c r="C143" s="203"/>
      <c r="D143" s="204" t="s">
        <v>69</v>
      </c>
      <c r="E143" s="234" t="s">
        <v>178</v>
      </c>
      <c r="F143" s="234" t="s">
        <v>179</v>
      </c>
      <c r="G143" s="203"/>
      <c r="H143" s="203"/>
      <c r="I143" s="206"/>
      <c r="J143" s="235">
        <f>BK143</f>
        <v>0</v>
      </c>
      <c r="K143" s="203"/>
      <c r="L143" s="208"/>
      <c r="M143" s="209"/>
      <c r="N143" s="210"/>
      <c r="O143" s="210"/>
      <c r="P143" s="211">
        <f>SUM(P144:P145)</f>
        <v>0</v>
      </c>
      <c r="Q143" s="210"/>
      <c r="R143" s="211">
        <f>SUM(R144:R145)</f>
        <v>0</v>
      </c>
      <c r="S143" s="210"/>
      <c r="T143" s="212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80</v>
      </c>
      <c r="AT143" s="214" t="s">
        <v>69</v>
      </c>
      <c r="AU143" s="214" t="s">
        <v>78</v>
      </c>
      <c r="AY143" s="213" t="s">
        <v>130</v>
      </c>
      <c r="BK143" s="215">
        <f>SUM(BK144:BK145)</f>
        <v>0</v>
      </c>
    </row>
    <row r="144" s="2" customFormat="1" ht="16.5" customHeight="1">
      <c r="A144" s="37"/>
      <c r="B144" s="38"/>
      <c r="C144" s="216" t="s">
        <v>292</v>
      </c>
      <c r="D144" s="216" t="s">
        <v>131</v>
      </c>
      <c r="E144" s="217" t="s">
        <v>297</v>
      </c>
      <c r="F144" s="218" t="s">
        <v>298</v>
      </c>
      <c r="G144" s="219" t="s">
        <v>134</v>
      </c>
      <c r="H144" s="220">
        <v>13</v>
      </c>
      <c r="I144" s="221"/>
      <c r="J144" s="222">
        <f>ROUND(I144*H144,2)</f>
        <v>0</v>
      </c>
      <c r="K144" s="223"/>
      <c r="L144" s="43"/>
      <c r="M144" s="224" t="s">
        <v>19</v>
      </c>
      <c r="N144" s="225" t="s">
        <v>41</v>
      </c>
      <c r="O144" s="8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142</v>
      </c>
      <c r="AT144" s="228" t="s">
        <v>131</v>
      </c>
      <c r="AU144" s="228" t="s">
        <v>80</v>
      </c>
      <c r="AY144" s="16" t="s">
        <v>130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78</v>
      </c>
      <c r="BK144" s="229">
        <f>ROUND(I144*H144,2)</f>
        <v>0</v>
      </c>
      <c r="BL144" s="16" t="s">
        <v>142</v>
      </c>
      <c r="BM144" s="228" t="s">
        <v>404</v>
      </c>
    </row>
    <row r="145" s="2" customFormat="1">
      <c r="A145" s="37"/>
      <c r="B145" s="38"/>
      <c r="C145" s="39"/>
      <c r="D145" s="230" t="s">
        <v>137</v>
      </c>
      <c r="E145" s="39"/>
      <c r="F145" s="231" t="s">
        <v>298</v>
      </c>
      <c r="G145" s="39"/>
      <c r="H145" s="39"/>
      <c r="I145" s="135"/>
      <c r="J145" s="39"/>
      <c r="K145" s="39"/>
      <c r="L145" s="43"/>
      <c r="M145" s="232"/>
      <c r="N145" s="233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137</v>
      </c>
      <c r="AU145" s="16" t="s">
        <v>80</v>
      </c>
    </row>
    <row r="146" s="12" customFormat="1" ht="22.8" customHeight="1">
      <c r="A146" s="12"/>
      <c r="B146" s="202"/>
      <c r="C146" s="203"/>
      <c r="D146" s="204" t="s">
        <v>69</v>
      </c>
      <c r="E146" s="234" t="s">
        <v>184</v>
      </c>
      <c r="F146" s="234" t="s">
        <v>185</v>
      </c>
      <c r="G146" s="203"/>
      <c r="H146" s="203"/>
      <c r="I146" s="206"/>
      <c r="J146" s="235">
        <f>BK146</f>
        <v>0</v>
      </c>
      <c r="K146" s="203"/>
      <c r="L146" s="208"/>
      <c r="M146" s="209"/>
      <c r="N146" s="210"/>
      <c r="O146" s="210"/>
      <c r="P146" s="211">
        <f>SUM(P147:P152)</f>
        <v>0</v>
      </c>
      <c r="Q146" s="210"/>
      <c r="R146" s="211">
        <f>SUM(R147:R152)</f>
        <v>0</v>
      </c>
      <c r="S146" s="210"/>
      <c r="T146" s="212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80</v>
      </c>
      <c r="AT146" s="214" t="s">
        <v>69</v>
      </c>
      <c r="AU146" s="214" t="s">
        <v>78</v>
      </c>
      <c r="AY146" s="213" t="s">
        <v>130</v>
      </c>
      <c r="BK146" s="215">
        <f>SUM(BK147:BK152)</f>
        <v>0</v>
      </c>
    </row>
    <row r="147" s="2" customFormat="1" ht="16.5" customHeight="1">
      <c r="A147" s="37"/>
      <c r="B147" s="38"/>
      <c r="C147" s="216" t="s">
        <v>296</v>
      </c>
      <c r="D147" s="216" t="s">
        <v>131</v>
      </c>
      <c r="E147" s="217" t="s">
        <v>213</v>
      </c>
      <c r="F147" s="218" t="s">
        <v>214</v>
      </c>
      <c r="G147" s="219" t="s">
        <v>134</v>
      </c>
      <c r="H147" s="220">
        <v>12</v>
      </c>
      <c r="I147" s="221"/>
      <c r="J147" s="222">
        <f>ROUND(I147*H147,2)</f>
        <v>0</v>
      </c>
      <c r="K147" s="223"/>
      <c r="L147" s="43"/>
      <c r="M147" s="224" t="s">
        <v>19</v>
      </c>
      <c r="N147" s="225" t="s">
        <v>41</v>
      </c>
      <c r="O147" s="8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142</v>
      </c>
      <c r="AT147" s="228" t="s">
        <v>131</v>
      </c>
      <c r="AU147" s="228" t="s">
        <v>80</v>
      </c>
      <c r="AY147" s="16" t="s">
        <v>130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78</v>
      </c>
      <c r="BK147" s="229">
        <f>ROUND(I147*H147,2)</f>
        <v>0</v>
      </c>
      <c r="BL147" s="16" t="s">
        <v>142</v>
      </c>
      <c r="BM147" s="228" t="s">
        <v>405</v>
      </c>
    </row>
    <row r="148" s="2" customFormat="1">
      <c r="A148" s="37"/>
      <c r="B148" s="38"/>
      <c r="C148" s="39"/>
      <c r="D148" s="230" t="s">
        <v>137</v>
      </c>
      <c r="E148" s="39"/>
      <c r="F148" s="231" t="s">
        <v>214</v>
      </c>
      <c r="G148" s="39"/>
      <c r="H148" s="39"/>
      <c r="I148" s="135"/>
      <c r="J148" s="39"/>
      <c r="K148" s="39"/>
      <c r="L148" s="43"/>
      <c r="M148" s="232"/>
      <c r="N148" s="233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137</v>
      </c>
      <c r="AU148" s="16" t="s">
        <v>80</v>
      </c>
    </row>
    <row r="149" s="2" customFormat="1" ht="16.5" customHeight="1">
      <c r="A149" s="37"/>
      <c r="B149" s="38"/>
      <c r="C149" s="216" t="s">
        <v>300</v>
      </c>
      <c r="D149" s="216" t="s">
        <v>131</v>
      </c>
      <c r="E149" s="217" t="s">
        <v>303</v>
      </c>
      <c r="F149" s="218" t="s">
        <v>304</v>
      </c>
      <c r="G149" s="219" t="s">
        <v>134</v>
      </c>
      <c r="H149" s="220">
        <v>11</v>
      </c>
      <c r="I149" s="221"/>
      <c r="J149" s="222">
        <f>ROUND(I149*H149,2)</f>
        <v>0</v>
      </c>
      <c r="K149" s="223"/>
      <c r="L149" s="43"/>
      <c r="M149" s="224" t="s">
        <v>19</v>
      </c>
      <c r="N149" s="225" t="s">
        <v>41</v>
      </c>
      <c r="O149" s="8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142</v>
      </c>
      <c r="AT149" s="228" t="s">
        <v>131</v>
      </c>
      <c r="AU149" s="228" t="s">
        <v>80</v>
      </c>
      <c r="AY149" s="16" t="s">
        <v>130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78</v>
      </c>
      <c r="BK149" s="229">
        <f>ROUND(I149*H149,2)</f>
        <v>0</v>
      </c>
      <c r="BL149" s="16" t="s">
        <v>142</v>
      </c>
      <c r="BM149" s="228" t="s">
        <v>406</v>
      </c>
    </row>
    <row r="150" s="2" customFormat="1">
      <c r="A150" s="37"/>
      <c r="B150" s="38"/>
      <c r="C150" s="39"/>
      <c r="D150" s="230" t="s">
        <v>137</v>
      </c>
      <c r="E150" s="39"/>
      <c r="F150" s="231" t="s">
        <v>304</v>
      </c>
      <c r="G150" s="39"/>
      <c r="H150" s="39"/>
      <c r="I150" s="135"/>
      <c r="J150" s="39"/>
      <c r="K150" s="39"/>
      <c r="L150" s="43"/>
      <c r="M150" s="232"/>
      <c r="N150" s="233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80</v>
      </c>
    </row>
    <row r="151" s="2" customFormat="1" ht="16.5" customHeight="1">
      <c r="A151" s="37"/>
      <c r="B151" s="38"/>
      <c r="C151" s="216" t="s">
        <v>302</v>
      </c>
      <c r="D151" s="216" t="s">
        <v>131</v>
      </c>
      <c r="E151" s="217" t="s">
        <v>217</v>
      </c>
      <c r="F151" s="218" t="s">
        <v>218</v>
      </c>
      <c r="G151" s="219" t="s">
        <v>134</v>
      </c>
      <c r="H151" s="220">
        <v>4</v>
      </c>
      <c r="I151" s="221"/>
      <c r="J151" s="222">
        <f>ROUND(I151*H151,2)</f>
        <v>0</v>
      </c>
      <c r="K151" s="223"/>
      <c r="L151" s="43"/>
      <c r="M151" s="224" t="s">
        <v>19</v>
      </c>
      <c r="N151" s="225" t="s">
        <v>41</v>
      </c>
      <c r="O151" s="8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142</v>
      </c>
      <c r="AT151" s="228" t="s">
        <v>131</v>
      </c>
      <c r="AU151" s="228" t="s">
        <v>80</v>
      </c>
      <c r="AY151" s="16" t="s">
        <v>130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78</v>
      </c>
      <c r="BK151" s="229">
        <f>ROUND(I151*H151,2)</f>
        <v>0</v>
      </c>
      <c r="BL151" s="16" t="s">
        <v>142</v>
      </c>
      <c r="BM151" s="228" t="s">
        <v>407</v>
      </c>
    </row>
    <row r="152" s="2" customFormat="1">
      <c r="A152" s="37"/>
      <c r="B152" s="38"/>
      <c r="C152" s="39"/>
      <c r="D152" s="230" t="s">
        <v>137</v>
      </c>
      <c r="E152" s="39"/>
      <c r="F152" s="231" t="s">
        <v>218</v>
      </c>
      <c r="G152" s="39"/>
      <c r="H152" s="39"/>
      <c r="I152" s="135"/>
      <c r="J152" s="39"/>
      <c r="K152" s="39"/>
      <c r="L152" s="43"/>
      <c r="M152" s="232"/>
      <c r="N152" s="233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80</v>
      </c>
    </row>
    <row r="153" s="12" customFormat="1" ht="22.8" customHeight="1">
      <c r="A153" s="12"/>
      <c r="B153" s="202"/>
      <c r="C153" s="203"/>
      <c r="D153" s="204" t="s">
        <v>69</v>
      </c>
      <c r="E153" s="234" t="s">
        <v>408</v>
      </c>
      <c r="F153" s="234" t="s">
        <v>409</v>
      </c>
      <c r="G153" s="203"/>
      <c r="H153" s="203"/>
      <c r="I153" s="206"/>
      <c r="J153" s="235">
        <f>BK153</f>
        <v>0</v>
      </c>
      <c r="K153" s="203"/>
      <c r="L153" s="208"/>
      <c r="M153" s="209"/>
      <c r="N153" s="210"/>
      <c r="O153" s="210"/>
      <c r="P153" s="211">
        <f>SUM(P154:P157)</f>
        <v>0</v>
      </c>
      <c r="Q153" s="210"/>
      <c r="R153" s="211">
        <f>SUM(R154:R157)</f>
        <v>0</v>
      </c>
      <c r="S153" s="210"/>
      <c r="T153" s="212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80</v>
      </c>
      <c r="AT153" s="214" t="s">
        <v>69</v>
      </c>
      <c r="AU153" s="214" t="s">
        <v>78</v>
      </c>
      <c r="AY153" s="213" t="s">
        <v>130</v>
      </c>
      <c r="BK153" s="215">
        <f>SUM(BK154:BK157)</f>
        <v>0</v>
      </c>
    </row>
    <row r="154" s="2" customFormat="1" ht="16.5" customHeight="1">
      <c r="A154" s="37"/>
      <c r="B154" s="38"/>
      <c r="C154" s="216" t="s">
        <v>306</v>
      </c>
      <c r="D154" s="216" t="s">
        <v>131</v>
      </c>
      <c r="E154" s="217" t="s">
        <v>410</v>
      </c>
      <c r="F154" s="218" t="s">
        <v>411</v>
      </c>
      <c r="G154" s="219" t="s">
        <v>134</v>
      </c>
      <c r="H154" s="220">
        <v>2</v>
      </c>
      <c r="I154" s="221"/>
      <c r="J154" s="222">
        <f>ROUND(I154*H154,2)</f>
        <v>0</v>
      </c>
      <c r="K154" s="223"/>
      <c r="L154" s="43"/>
      <c r="M154" s="224" t="s">
        <v>19</v>
      </c>
      <c r="N154" s="225" t="s">
        <v>41</v>
      </c>
      <c r="O154" s="8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142</v>
      </c>
      <c r="AT154" s="228" t="s">
        <v>131</v>
      </c>
      <c r="AU154" s="228" t="s">
        <v>80</v>
      </c>
      <c r="AY154" s="16" t="s">
        <v>130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78</v>
      </c>
      <c r="BK154" s="229">
        <f>ROUND(I154*H154,2)</f>
        <v>0</v>
      </c>
      <c r="BL154" s="16" t="s">
        <v>142</v>
      </c>
      <c r="BM154" s="228" t="s">
        <v>412</v>
      </c>
    </row>
    <row r="155" s="2" customFormat="1">
      <c r="A155" s="37"/>
      <c r="B155" s="38"/>
      <c r="C155" s="39"/>
      <c r="D155" s="230" t="s">
        <v>137</v>
      </c>
      <c r="E155" s="39"/>
      <c r="F155" s="231" t="s">
        <v>411</v>
      </c>
      <c r="G155" s="39"/>
      <c r="H155" s="39"/>
      <c r="I155" s="135"/>
      <c r="J155" s="39"/>
      <c r="K155" s="39"/>
      <c r="L155" s="43"/>
      <c r="M155" s="232"/>
      <c r="N155" s="233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137</v>
      </c>
      <c r="AU155" s="16" t="s">
        <v>80</v>
      </c>
    </row>
    <row r="156" s="2" customFormat="1" ht="16.5" customHeight="1">
      <c r="A156" s="37"/>
      <c r="B156" s="38"/>
      <c r="C156" s="216" t="s">
        <v>413</v>
      </c>
      <c r="D156" s="216" t="s">
        <v>131</v>
      </c>
      <c r="E156" s="217" t="s">
        <v>414</v>
      </c>
      <c r="F156" s="218" t="s">
        <v>415</v>
      </c>
      <c r="G156" s="219" t="s">
        <v>19</v>
      </c>
      <c r="H156" s="220">
        <v>6</v>
      </c>
      <c r="I156" s="221"/>
      <c r="J156" s="222">
        <f>ROUND(I156*H156,2)</f>
        <v>0</v>
      </c>
      <c r="K156" s="223"/>
      <c r="L156" s="43"/>
      <c r="M156" s="224" t="s">
        <v>19</v>
      </c>
      <c r="N156" s="225" t="s">
        <v>41</v>
      </c>
      <c r="O156" s="8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142</v>
      </c>
      <c r="AT156" s="228" t="s">
        <v>131</v>
      </c>
      <c r="AU156" s="228" t="s">
        <v>80</v>
      </c>
      <c r="AY156" s="16" t="s">
        <v>130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78</v>
      </c>
      <c r="BK156" s="229">
        <f>ROUND(I156*H156,2)</f>
        <v>0</v>
      </c>
      <c r="BL156" s="16" t="s">
        <v>142</v>
      </c>
      <c r="BM156" s="228" t="s">
        <v>416</v>
      </c>
    </row>
    <row r="157" s="2" customFormat="1">
      <c r="A157" s="37"/>
      <c r="B157" s="38"/>
      <c r="C157" s="39"/>
      <c r="D157" s="230" t="s">
        <v>137</v>
      </c>
      <c r="E157" s="39"/>
      <c r="F157" s="231" t="s">
        <v>415</v>
      </c>
      <c r="G157" s="39"/>
      <c r="H157" s="39"/>
      <c r="I157" s="135"/>
      <c r="J157" s="39"/>
      <c r="K157" s="39"/>
      <c r="L157" s="43"/>
      <c r="M157" s="236"/>
      <c r="N157" s="237"/>
      <c r="O157" s="238"/>
      <c r="P157" s="238"/>
      <c r="Q157" s="238"/>
      <c r="R157" s="238"/>
      <c r="S157" s="238"/>
      <c r="T157" s="239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137</v>
      </c>
      <c r="AU157" s="16" t="s">
        <v>80</v>
      </c>
    </row>
    <row r="158" s="2" customFormat="1" ht="6.96" customHeight="1">
      <c r="A158" s="37"/>
      <c r="B158" s="58"/>
      <c r="C158" s="59"/>
      <c r="D158" s="59"/>
      <c r="E158" s="59"/>
      <c r="F158" s="59"/>
      <c r="G158" s="59"/>
      <c r="H158" s="59"/>
      <c r="I158" s="165"/>
      <c r="J158" s="59"/>
      <c r="K158" s="59"/>
      <c r="L158" s="43"/>
      <c r="M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</sheetData>
  <sheetProtection sheet="1" autoFilter="0" formatColumns="0" formatRows="0" objects="1" scenarios="1" spinCount="100000" saltValue="KpY1yywIWxzN5rUh5GzfDhozE6w4yk3YskBsWCDfwu1uo/GmCo2qD07YXcABiltOLZZvNmEgZqVqO56KkNlmgg==" hashValue="R95vSm2weBKZHK9wJlvMCZD6bFImGGdW4BNaNlxi4tFbiScoNudn/TDJmErOQI9NDSF1hp8SybiLD6LT41IfNQ==" algorithmName="SHA-512" password="CC35"/>
  <autoFilter ref="C86:K15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417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418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">
        <v>19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27</v>
      </c>
      <c r="F15" s="37"/>
      <c r="G15" s="37"/>
      <c r="H15" s="37"/>
      <c r="I15" s="139" t="s">
        <v>28</v>
      </c>
      <c r="J15" s="138" t="s">
        <v>19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">
        <v>19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27</v>
      </c>
      <c r="F21" s="37"/>
      <c r="G21" s="37"/>
      <c r="H21" s="37"/>
      <c r="I21" s="139" t="s">
        <v>28</v>
      </c>
      <c r="J21" s="138" t="s">
        <v>19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">
        <v>19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27</v>
      </c>
      <c r="F24" s="37"/>
      <c r="G24" s="37"/>
      <c r="H24" s="37"/>
      <c r="I24" s="139" t="s">
        <v>28</v>
      </c>
      <c r="J24" s="138" t="s">
        <v>19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ROUND((SUM(BE86:BE125)),  2)</f>
        <v>0</v>
      </c>
      <c r="G33" s="37"/>
      <c r="H33" s="37"/>
      <c r="I33" s="154">
        <v>0.20999999999999999</v>
      </c>
      <c r="J33" s="153">
        <f>ROUND(((SUM(BE86:BE125))*I33),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ROUND((SUM(BF86:BF125)),  2)</f>
        <v>0</v>
      </c>
      <c r="G34" s="37"/>
      <c r="H34" s="37"/>
      <c r="I34" s="154">
        <v>0.14999999999999999</v>
      </c>
      <c r="J34" s="153">
        <f>ROUND(((SUM(BF86:BF125))*I34),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ROUND((SUM(BG86:BG125)),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ROUND((SUM(BH86:BH125)),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ROUND((SUM(BI86:BI125)),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2019-9-36b - SO 0 - MR 2019-9-36b - SO 06-religionistika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Olomoud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109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111</v>
      </c>
      <c r="E61" s="178"/>
      <c r="F61" s="178"/>
      <c r="G61" s="178"/>
      <c r="H61" s="178"/>
      <c r="I61" s="179"/>
      <c r="J61" s="180">
        <f>J90</f>
        <v>0</v>
      </c>
      <c r="K61" s="176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2"/>
      <c r="C62" s="183"/>
      <c r="D62" s="184" t="s">
        <v>112</v>
      </c>
      <c r="E62" s="185"/>
      <c r="F62" s="185"/>
      <c r="G62" s="185"/>
      <c r="H62" s="185"/>
      <c r="I62" s="186"/>
      <c r="J62" s="187">
        <f>J91</f>
        <v>0</v>
      </c>
      <c r="K62" s="183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83"/>
      <c r="D63" s="184" t="s">
        <v>222</v>
      </c>
      <c r="E63" s="185"/>
      <c r="F63" s="185"/>
      <c r="G63" s="185"/>
      <c r="H63" s="185"/>
      <c r="I63" s="186"/>
      <c r="J63" s="187">
        <f>J104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419</v>
      </c>
      <c r="E64" s="185"/>
      <c r="F64" s="185"/>
      <c r="G64" s="185"/>
      <c r="H64" s="185"/>
      <c r="I64" s="186"/>
      <c r="J64" s="187">
        <f>J111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J116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J119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MR 2019-9-36b - SO 0 - MR 2019-9-36b - SO 06-religionistika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Olomoud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4" t="s">
        <v>107</v>
      </c>
      <c r="K85" s="195" t="s">
        <v>120</v>
      </c>
      <c r="L85" s="196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7">
        <f>BK86</f>
        <v>0</v>
      </c>
      <c r="K86" s="39"/>
      <c r="L86" s="43"/>
      <c r="M86" s="94"/>
      <c r="N86" s="198"/>
      <c r="O86" s="95"/>
      <c r="P86" s="199">
        <f>P87+P90</f>
        <v>0</v>
      </c>
      <c r="Q86" s="95"/>
      <c r="R86" s="199">
        <f>R87+R90</f>
        <v>0</v>
      </c>
      <c r="S86" s="95"/>
      <c r="T86" s="200">
        <f>T87+T90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1">
        <f>BK87+BK90</f>
        <v>0</v>
      </c>
    </row>
    <row r="87" s="12" customFormat="1" ht="25.92" customHeight="1">
      <c r="A87" s="12"/>
      <c r="B87" s="202"/>
      <c r="C87" s="203"/>
      <c r="D87" s="204" t="s">
        <v>69</v>
      </c>
      <c r="E87" s="205" t="s">
        <v>128</v>
      </c>
      <c r="F87" s="205" t="s">
        <v>129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SUM(P88:P89)</f>
        <v>0</v>
      </c>
      <c r="Q87" s="210"/>
      <c r="R87" s="211">
        <f>SUM(R88:R89)</f>
        <v>0</v>
      </c>
      <c r="S87" s="210"/>
      <c r="T87" s="212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3" t="s">
        <v>78</v>
      </c>
      <c r="AT87" s="214" t="s">
        <v>69</v>
      </c>
      <c r="AU87" s="214" t="s">
        <v>70</v>
      </c>
      <c r="AY87" s="213" t="s">
        <v>130</v>
      </c>
      <c r="BK87" s="215">
        <f>SUM(BK88:BK89)</f>
        <v>0</v>
      </c>
    </row>
    <row r="88" s="2" customFormat="1" ht="16.5" customHeight="1">
      <c r="A88" s="37"/>
      <c r="B88" s="38"/>
      <c r="C88" s="216" t="s">
        <v>78</v>
      </c>
      <c r="D88" s="216" t="s">
        <v>131</v>
      </c>
      <c r="E88" s="217" t="s">
        <v>223</v>
      </c>
      <c r="F88" s="218" t="s">
        <v>224</v>
      </c>
      <c r="G88" s="219" t="s">
        <v>134</v>
      </c>
      <c r="H88" s="220">
        <v>2</v>
      </c>
      <c r="I88" s="221"/>
      <c r="J88" s="222">
        <f>ROUND(I88*H88,2)</f>
        <v>0</v>
      </c>
      <c r="K88" s="223"/>
      <c r="L88" s="43"/>
      <c r="M88" s="224" t="s">
        <v>19</v>
      </c>
      <c r="N88" s="225" t="s">
        <v>41</v>
      </c>
      <c r="O88" s="8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8" t="s">
        <v>135</v>
      </c>
      <c r="AT88" s="228" t="s">
        <v>131</v>
      </c>
      <c r="AU88" s="228" t="s">
        <v>78</v>
      </c>
      <c r="AY88" s="16" t="s">
        <v>130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6" t="s">
        <v>78</v>
      </c>
      <c r="BK88" s="229">
        <f>ROUND(I88*H88,2)</f>
        <v>0</v>
      </c>
      <c r="BL88" s="16" t="s">
        <v>135</v>
      </c>
      <c r="BM88" s="228" t="s">
        <v>420</v>
      </c>
    </row>
    <row r="89" s="2" customFormat="1">
      <c r="A89" s="37"/>
      <c r="B89" s="38"/>
      <c r="C89" s="39"/>
      <c r="D89" s="230" t="s">
        <v>137</v>
      </c>
      <c r="E89" s="39"/>
      <c r="F89" s="231" t="s">
        <v>224</v>
      </c>
      <c r="G89" s="39"/>
      <c r="H89" s="39"/>
      <c r="I89" s="135"/>
      <c r="J89" s="39"/>
      <c r="K89" s="39"/>
      <c r="L89" s="43"/>
      <c r="M89" s="232"/>
      <c r="N89" s="233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137</v>
      </c>
      <c r="AU89" s="16" t="s">
        <v>78</v>
      </c>
    </row>
    <row r="90" s="12" customFormat="1" ht="25.92" customHeight="1">
      <c r="A90" s="12"/>
      <c r="B90" s="202"/>
      <c r="C90" s="203"/>
      <c r="D90" s="204" t="s">
        <v>69</v>
      </c>
      <c r="E90" s="205" t="s">
        <v>148</v>
      </c>
      <c r="F90" s="205" t="s">
        <v>148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P91+P104+P111+P116+P119</f>
        <v>0</v>
      </c>
      <c r="Q90" s="210"/>
      <c r="R90" s="211">
        <f>R91+R104+R111+R116+R119</f>
        <v>0</v>
      </c>
      <c r="S90" s="210"/>
      <c r="T90" s="212">
        <f>T91+T104+T111+T116+T119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3" t="s">
        <v>80</v>
      </c>
      <c r="AT90" s="214" t="s">
        <v>69</v>
      </c>
      <c r="AU90" s="214" t="s">
        <v>70</v>
      </c>
      <c r="AY90" s="213" t="s">
        <v>130</v>
      </c>
      <c r="BK90" s="215">
        <f>BK91+BK104+BK111+BK116+BK119</f>
        <v>0</v>
      </c>
    </row>
    <row r="91" s="12" customFormat="1" ht="22.8" customHeight="1">
      <c r="A91" s="12"/>
      <c r="B91" s="202"/>
      <c r="C91" s="203"/>
      <c r="D91" s="204" t="s">
        <v>69</v>
      </c>
      <c r="E91" s="234" t="s">
        <v>149</v>
      </c>
      <c r="F91" s="234" t="s">
        <v>150</v>
      </c>
      <c r="G91" s="203"/>
      <c r="H91" s="203"/>
      <c r="I91" s="206"/>
      <c r="J91" s="235">
        <f>BK91</f>
        <v>0</v>
      </c>
      <c r="K91" s="203"/>
      <c r="L91" s="208"/>
      <c r="M91" s="209"/>
      <c r="N91" s="210"/>
      <c r="O91" s="210"/>
      <c r="P91" s="211">
        <f>SUM(P92:P103)</f>
        <v>0</v>
      </c>
      <c r="Q91" s="210"/>
      <c r="R91" s="211">
        <f>SUM(R92:R103)</f>
        <v>0</v>
      </c>
      <c r="S91" s="210"/>
      <c r="T91" s="212">
        <f>SUM(T92:T103)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3" t="s">
        <v>80</v>
      </c>
      <c r="AT91" s="214" t="s">
        <v>69</v>
      </c>
      <c r="AU91" s="214" t="s">
        <v>78</v>
      </c>
      <c r="AY91" s="213" t="s">
        <v>130</v>
      </c>
      <c r="BK91" s="215">
        <f>SUM(BK92:BK103)</f>
        <v>0</v>
      </c>
    </row>
    <row r="92" s="2" customFormat="1" ht="16.5" customHeight="1">
      <c r="A92" s="37"/>
      <c r="B92" s="38"/>
      <c r="C92" s="216" t="s">
        <v>80</v>
      </c>
      <c r="D92" s="216" t="s">
        <v>131</v>
      </c>
      <c r="E92" s="217" t="s">
        <v>232</v>
      </c>
      <c r="F92" s="218" t="s">
        <v>233</v>
      </c>
      <c r="G92" s="219" t="s">
        <v>134</v>
      </c>
      <c r="H92" s="220">
        <v>5</v>
      </c>
      <c r="I92" s="221"/>
      <c r="J92" s="222">
        <f>ROUND(I92*H92,2)</f>
        <v>0</v>
      </c>
      <c r="K92" s="223"/>
      <c r="L92" s="43"/>
      <c r="M92" s="224" t="s">
        <v>19</v>
      </c>
      <c r="N92" s="225" t="s">
        <v>41</v>
      </c>
      <c r="O92" s="8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8" t="s">
        <v>142</v>
      </c>
      <c r="AT92" s="228" t="s">
        <v>131</v>
      </c>
      <c r="AU92" s="228" t="s">
        <v>80</v>
      </c>
      <c r="AY92" s="16" t="s">
        <v>130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6" t="s">
        <v>78</v>
      </c>
      <c r="BK92" s="229">
        <f>ROUND(I92*H92,2)</f>
        <v>0</v>
      </c>
      <c r="BL92" s="16" t="s">
        <v>142</v>
      </c>
      <c r="BM92" s="228" t="s">
        <v>421</v>
      </c>
    </row>
    <row r="93" s="2" customFormat="1">
      <c r="A93" s="37"/>
      <c r="B93" s="38"/>
      <c r="C93" s="39"/>
      <c r="D93" s="230" t="s">
        <v>137</v>
      </c>
      <c r="E93" s="39"/>
      <c r="F93" s="231" t="s">
        <v>233</v>
      </c>
      <c r="G93" s="39"/>
      <c r="H93" s="39"/>
      <c r="I93" s="135"/>
      <c r="J93" s="39"/>
      <c r="K93" s="39"/>
      <c r="L93" s="43"/>
      <c r="M93" s="232"/>
      <c r="N93" s="233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137</v>
      </c>
      <c r="AU93" s="16" t="s">
        <v>80</v>
      </c>
    </row>
    <row r="94" s="2" customFormat="1" ht="16.5" customHeight="1">
      <c r="A94" s="37"/>
      <c r="B94" s="38"/>
      <c r="C94" s="216" t="s">
        <v>144</v>
      </c>
      <c r="D94" s="216" t="s">
        <v>131</v>
      </c>
      <c r="E94" s="217" t="s">
        <v>375</v>
      </c>
      <c r="F94" s="218" t="s">
        <v>422</v>
      </c>
      <c r="G94" s="219" t="s">
        <v>134</v>
      </c>
      <c r="H94" s="220">
        <v>4</v>
      </c>
      <c r="I94" s="221"/>
      <c r="J94" s="222">
        <f>ROUND(I94*H94,2)</f>
        <v>0</v>
      </c>
      <c r="K94" s="223"/>
      <c r="L94" s="43"/>
      <c r="M94" s="224" t="s">
        <v>19</v>
      </c>
      <c r="N94" s="225" t="s">
        <v>41</v>
      </c>
      <c r="O94" s="8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8" t="s">
        <v>142</v>
      </c>
      <c r="AT94" s="228" t="s">
        <v>131</v>
      </c>
      <c r="AU94" s="228" t="s">
        <v>80</v>
      </c>
      <c r="AY94" s="16" t="s">
        <v>130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6" t="s">
        <v>78</v>
      </c>
      <c r="BK94" s="229">
        <f>ROUND(I94*H94,2)</f>
        <v>0</v>
      </c>
      <c r="BL94" s="16" t="s">
        <v>142</v>
      </c>
      <c r="BM94" s="228" t="s">
        <v>423</v>
      </c>
    </row>
    <row r="95" s="2" customFormat="1">
      <c r="A95" s="37"/>
      <c r="B95" s="38"/>
      <c r="C95" s="39"/>
      <c r="D95" s="230" t="s">
        <v>137</v>
      </c>
      <c r="E95" s="39"/>
      <c r="F95" s="231" t="s">
        <v>422</v>
      </c>
      <c r="G95" s="39"/>
      <c r="H95" s="39"/>
      <c r="I95" s="135"/>
      <c r="J95" s="39"/>
      <c r="K95" s="39"/>
      <c r="L95" s="43"/>
      <c r="M95" s="232"/>
      <c r="N95" s="233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137</v>
      </c>
      <c r="AU95" s="16" t="s">
        <v>80</v>
      </c>
    </row>
    <row r="96" s="2" customFormat="1" ht="16.5" customHeight="1">
      <c r="A96" s="37"/>
      <c r="B96" s="38"/>
      <c r="C96" s="216" t="s">
        <v>135</v>
      </c>
      <c r="D96" s="216" t="s">
        <v>131</v>
      </c>
      <c r="E96" s="217" t="s">
        <v>247</v>
      </c>
      <c r="F96" s="218" t="s">
        <v>248</v>
      </c>
      <c r="G96" s="219" t="s">
        <v>134</v>
      </c>
      <c r="H96" s="220">
        <v>12</v>
      </c>
      <c r="I96" s="221"/>
      <c r="J96" s="222">
        <f>ROUND(I96*H96,2)</f>
        <v>0</v>
      </c>
      <c r="K96" s="223"/>
      <c r="L96" s="43"/>
      <c r="M96" s="224" t="s">
        <v>19</v>
      </c>
      <c r="N96" s="225" t="s">
        <v>41</v>
      </c>
      <c r="O96" s="8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8" t="s">
        <v>142</v>
      </c>
      <c r="AT96" s="228" t="s">
        <v>131</v>
      </c>
      <c r="AU96" s="228" t="s">
        <v>80</v>
      </c>
      <c r="AY96" s="16" t="s">
        <v>130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6" t="s">
        <v>78</v>
      </c>
      <c r="BK96" s="229">
        <f>ROUND(I96*H96,2)</f>
        <v>0</v>
      </c>
      <c r="BL96" s="16" t="s">
        <v>142</v>
      </c>
      <c r="BM96" s="228" t="s">
        <v>424</v>
      </c>
    </row>
    <row r="97" s="2" customFormat="1">
      <c r="A97" s="37"/>
      <c r="B97" s="38"/>
      <c r="C97" s="39"/>
      <c r="D97" s="230" t="s">
        <v>137</v>
      </c>
      <c r="E97" s="39"/>
      <c r="F97" s="231" t="s">
        <v>248</v>
      </c>
      <c r="G97" s="39"/>
      <c r="H97" s="39"/>
      <c r="I97" s="135"/>
      <c r="J97" s="39"/>
      <c r="K97" s="39"/>
      <c r="L97" s="43"/>
      <c r="M97" s="232"/>
      <c r="N97" s="23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137</v>
      </c>
      <c r="AU97" s="16" t="s">
        <v>80</v>
      </c>
    </row>
    <row r="98" s="2" customFormat="1" ht="16.5" customHeight="1">
      <c r="A98" s="37"/>
      <c r="B98" s="38"/>
      <c r="C98" s="216" t="s">
        <v>154</v>
      </c>
      <c r="D98" s="216" t="s">
        <v>131</v>
      </c>
      <c r="E98" s="217" t="s">
        <v>155</v>
      </c>
      <c r="F98" s="218" t="s">
        <v>156</v>
      </c>
      <c r="G98" s="219" t="s">
        <v>134</v>
      </c>
      <c r="H98" s="220">
        <v>6</v>
      </c>
      <c r="I98" s="221"/>
      <c r="J98" s="222">
        <f>ROUND(I98*H98,2)</f>
        <v>0</v>
      </c>
      <c r="K98" s="223"/>
      <c r="L98" s="43"/>
      <c r="M98" s="224" t="s">
        <v>19</v>
      </c>
      <c r="N98" s="225" t="s">
        <v>41</v>
      </c>
      <c r="O98" s="8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8" t="s">
        <v>142</v>
      </c>
      <c r="AT98" s="228" t="s">
        <v>131</v>
      </c>
      <c r="AU98" s="228" t="s">
        <v>80</v>
      </c>
      <c r="AY98" s="16" t="s">
        <v>130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6" t="s">
        <v>78</v>
      </c>
      <c r="BK98" s="229">
        <f>ROUND(I98*H98,2)</f>
        <v>0</v>
      </c>
      <c r="BL98" s="16" t="s">
        <v>142</v>
      </c>
      <c r="BM98" s="228" t="s">
        <v>425</v>
      </c>
    </row>
    <row r="99" s="2" customFormat="1">
      <c r="A99" s="37"/>
      <c r="B99" s="38"/>
      <c r="C99" s="39"/>
      <c r="D99" s="230" t="s">
        <v>137</v>
      </c>
      <c r="E99" s="39"/>
      <c r="F99" s="231" t="s">
        <v>156</v>
      </c>
      <c r="G99" s="39"/>
      <c r="H99" s="39"/>
      <c r="I99" s="135"/>
      <c r="J99" s="39"/>
      <c r="K99" s="39"/>
      <c r="L99" s="43"/>
      <c r="M99" s="232"/>
      <c r="N99" s="23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80</v>
      </c>
    </row>
    <row r="100" s="2" customFormat="1" ht="16.5" customHeight="1">
      <c r="A100" s="37"/>
      <c r="B100" s="38"/>
      <c r="C100" s="216" t="s">
        <v>158</v>
      </c>
      <c r="D100" s="216" t="s">
        <v>131</v>
      </c>
      <c r="E100" s="217" t="s">
        <v>257</v>
      </c>
      <c r="F100" s="218" t="s">
        <v>258</v>
      </c>
      <c r="G100" s="219" t="s">
        <v>134</v>
      </c>
      <c r="H100" s="220">
        <v>2</v>
      </c>
      <c r="I100" s="221"/>
      <c r="J100" s="222">
        <f>ROUND(I100*H100,2)</f>
        <v>0</v>
      </c>
      <c r="K100" s="223"/>
      <c r="L100" s="43"/>
      <c r="M100" s="224" t="s">
        <v>19</v>
      </c>
      <c r="N100" s="225" t="s">
        <v>41</v>
      </c>
      <c r="O100" s="8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8" t="s">
        <v>142</v>
      </c>
      <c r="AT100" s="228" t="s">
        <v>131</v>
      </c>
      <c r="AU100" s="228" t="s">
        <v>80</v>
      </c>
      <c r="AY100" s="16" t="s">
        <v>130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6" t="s">
        <v>78</v>
      </c>
      <c r="BK100" s="229">
        <f>ROUND(I100*H100,2)</f>
        <v>0</v>
      </c>
      <c r="BL100" s="16" t="s">
        <v>142</v>
      </c>
      <c r="BM100" s="228" t="s">
        <v>426</v>
      </c>
    </row>
    <row r="101" s="2" customFormat="1">
      <c r="A101" s="37"/>
      <c r="B101" s="38"/>
      <c r="C101" s="39"/>
      <c r="D101" s="230" t="s">
        <v>137</v>
      </c>
      <c r="E101" s="39"/>
      <c r="F101" s="231" t="s">
        <v>258</v>
      </c>
      <c r="G101" s="39"/>
      <c r="H101" s="39"/>
      <c r="I101" s="135"/>
      <c r="J101" s="39"/>
      <c r="K101" s="39"/>
      <c r="L101" s="43"/>
      <c r="M101" s="232"/>
      <c r="N101" s="23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80</v>
      </c>
    </row>
    <row r="102" s="2" customFormat="1" ht="16.5" customHeight="1">
      <c r="A102" s="37"/>
      <c r="B102" s="38"/>
      <c r="C102" s="216" t="s">
        <v>162</v>
      </c>
      <c r="D102" s="216" t="s">
        <v>131</v>
      </c>
      <c r="E102" s="217" t="s">
        <v>427</v>
      </c>
      <c r="F102" s="218" t="s">
        <v>428</v>
      </c>
      <c r="G102" s="219" t="s">
        <v>134</v>
      </c>
      <c r="H102" s="220">
        <v>4</v>
      </c>
      <c r="I102" s="221"/>
      <c r="J102" s="222">
        <f>ROUND(I102*H102,2)</f>
        <v>0</v>
      </c>
      <c r="K102" s="223"/>
      <c r="L102" s="43"/>
      <c r="M102" s="224" t="s">
        <v>19</v>
      </c>
      <c r="N102" s="225" t="s">
        <v>41</v>
      </c>
      <c r="O102" s="8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8" t="s">
        <v>142</v>
      </c>
      <c r="AT102" s="228" t="s">
        <v>131</v>
      </c>
      <c r="AU102" s="228" t="s">
        <v>80</v>
      </c>
      <c r="AY102" s="16" t="s">
        <v>130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6" t="s">
        <v>78</v>
      </c>
      <c r="BK102" s="229">
        <f>ROUND(I102*H102,2)</f>
        <v>0</v>
      </c>
      <c r="BL102" s="16" t="s">
        <v>142</v>
      </c>
      <c r="BM102" s="228" t="s">
        <v>429</v>
      </c>
    </row>
    <row r="103" s="2" customFormat="1">
      <c r="A103" s="37"/>
      <c r="B103" s="38"/>
      <c r="C103" s="39"/>
      <c r="D103" s="230" t="s">
        <v>137</v>
      </c>
      <c r="E103" s="39"/>
      <c r="F103" s="231" t="s">
        <v>428</v>
      </c>
      <c r="G103" s="39"/>
      <c r="H103" s="39"/>
      <c r="I103" s="135"/>
      <c r="J103" s="39"/>
      <c r="K103" s="39"/>
      <c r="L103" s="43"/>
      <c r="M103" s="232"/>
      <c r="N103" s="23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80</v>
      </c>
    </row>
    <row r="104" s="12" customFormat="1" ht="22.8" customHeight="1">
      <c r="A104" s="12"/>
      <c r="B104" s="202"/>
      <c r="C104" s="203"/>
      <c r="D104" s="204" t="s">
        <v>69</v>
      </c>
      <c r="E104" s="234" t="s">
        <v>265</v>
      </c>
      <c r="F104" s="234" t="s">
        <v>266</v>
      </c>
      <c r="G104" s="203"/>
      <c r="H104" s="203"/>
      <c r="I104" s="206"/>
      <c r="J104" s="235">
        <f>BK104</f>
        <v>0</v>
      </c>
      <c r="K104" s="203"/>
      <c r="L104" s="208"/>
      <c r="M104" s="209"/>
      <c r="N104" s="210"/>
      <c r="O104" s="210"/>
      <c r="P104" s="211">
        <f>SUM(P105:P110)</f>
        <v>0</v>
      </c>
      <c r="Q104" s="210"/>
      <c r="R104" s="211">
        <f>SUM(R105:R110)</f>
        <v>0</v>
      </c>
      <c r="S104" s="210"/>
      <c r="T104" s="212">
        <f>SUM(T105:T110)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3" t="s">
        <v>80</v>
      </c>
      <c r="AT104" s="214" t="s">
        <v>69</v>
      </c>
      <c r="AU104" s="214" t="s">
        <v>78</v>
      </c>
      <c r="AY104" s="213" t="s">
        <v>130</v>
      </c>
      <c r="BK104" s="215">
        <f>SUM(BK105:BK110)</f>
        <v>0</v>
      </c>
    </row>
    <row r="105" s="2" customFormat="1" ht="16.5" customHeight="1">
      <c r="A105" s="37"/>
      <c r="B105" s="38"/>
      <c r="C105" s="216" t="s">
        <v>166</v>
      </c>
      <c r="D105" s="216" t="s">
        <v>131</v>
      </c>
      <c r="E105" s="217" t="s">
        <v>277</v>
      </c>
      <c r="F105" s="218" t="s">
        <v>278</v>
      </c>
      <c r="G105" s="219" t="s">
        <v>134</v>
      </c>
      <c r="H105" s="220">
        <v>7</v>
      </c>
      <c r="I105" s="221"/>
      <c r="J105" s="222">
        <f>ROUND(I105*H105,2)</f>
        <v>0</v>
      </c>
      <c r="K105" s="223"/>
      <c r="L105" s="43"/>
      <c r="M105" s="224" t="s">
        <v>19</v>
      </c>
      <c r="N105" s="225" t="s">
        <v>41</v>
      </c>
      <c r="O105" s="8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8" t="s">
        <v>142</v>
      </c>
      <c r="AT105" s="228" t="s">
        <v>131</v>
      </c>
      <c r="AU105" s="228" t="s">
        <v>80</v>
      </c>
      <c r="AY105" s="16" t="s">
        <v>130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6" t="s">
        <v>78</v>
      </c>
      <c r="BK105" s="229">
        <f>ROUND(I105*H105,2)</f>
        <v>0</v>
      </c>
      <c r="BL105" s="16" t="s">
        <v>142</v>
      </c>
      <c r="BM105" s="228" t="s">
        <v>430</v>
      </c>
    </row>
    <row r="106" s="2" customFormat="1">
      <c r="A106" s="37"/>
      <c r="B106" s="38"/>
      <c r="C106" s="39"/>
      <c r="D106" s="230" t="s">
        <v>137</v>
      </c>
      <c r="E106" s="39"/>
      <c r="F106" s="231" t="s">
        <v>278</v>
      </c>
      <c r="G106" s="39"/>
      <c r="H106" s="39"/>
      <c r="I106" s="135"/>
      <c r="J106" s="39"/>
      <c r="K106" s="39"/>
      <c r="L106" s="43"/>
      <c r="M106" s="232"/>
      <c r="N106" s="23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137</v>
      </c>
      <c r="AU106" s="16" t="s">
        <v>80</v>
      </c>
    </row>
    <row r="107" s="2" customFormat="1" ht="16.5" customHeight="1">
      <c r="A107" s="37"/>
      <c r="B107" s="38"/>
      <c r="C107" s="216" t="s">
        <v>170</v>
      </c>
      <c r="D107" s="216" t="s">
        <v>131</v>
      </c>
      <c r="E107" s="217" t="s">
        <v>267</v>
      </c>
      <c r="F107" s="218" t="s">
        <v>268</v>
      </c>
      <c r="G107" s="219" t="s">
        <v>134</v>
      </c>
      <c r="H107" s="220">
        <v>2</v>
      </c>
      <c r="I107" s="221"/>
      <c r="J107" s="222">
        <f>ROUND(I107*H107,2)</f>
        <v>0</v>
      </c>
      <c r="K107" s="223"/>
      <c r="L107" s="43"/>
      <c r="M107" s="224" t="s">
        <v>19</v>
      </c>
      <c r="N107" s="225" t="s">
        <v>41</v>
      </c>
      <c r="O107" s="8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8" t="s">
        <v>142</v>
      </c>
      <c r="AT107" s="228" t="s">
        <v>131</v>
      </c>
      <c r="AU107" s="228" t="s">
        <v>80</v>
      </c>
      <c r="AY107" s="16" t="s">
        <v>130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6" t="s">
        <v>78</v>
      </c>
      <c r="BK107" s="229">
        <f>ROUND(I107*H107,2)</f>
        <v>0</v>
      </c>
      <c r="BL107" s="16" t="s">
        <v>142</v>
      </c>
      <c r="BM107" s="228" t="s">
        <v>431</v>
      </c>
    </row>
    <row r="108" s="2" customFormat="1">
      <c r="A108" s="37"/>
      <c r="B108" s="38"/>
      <c r="C108" s="39"/>
      <c r="D108" s="230" t="s">
        <v>137</v>
      </c>
      <c r="E108" s="39"/>
      <c r="F108" s="231" t="s">
        <v>268</v>
      </c>
      <c r="G108" s="39"/>
      <c r="H108" s="39"/>
      <c r="I108" s="135"/>
      <c r="J108" s="39"/>
      <c r="K108" s="39"/>
      <c r="L108" s="43"/>
      <c r="M108" s="232"/>
      <c r="N108" s="233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80</v>
      </c>
    </row>
    <row r="109" s="2" customFormat="1" ht="16.5" customHeight="1">
      <c r="A109" s="37"/>
      <c r="B109" s="38"/>
      <c r="C109" s="216" t="s">
        <v>174</v>
      </c>
      <c r="D109" s="216" t="s">
        <v>131</v>
      </c>
      <c r="E109" s="217" t="s">
        <v>289</v>
      </c>
      <c r="F109" s="218" t="s">
        <v>290</v>
      </c>
      <c r="G109" s="219" t="s">
        <v>134</v>
      </c>
      <c r="H109" s="220">
        <v>3</v>
      </c>
      <c r="I109" s="221"/>
      <c r="J109" s="222">
        <f>ROUND(I109*H109,2)</f>
        <v>0</v>
      </c>
      <c r="K109" s="223"/>
      <c r="L109" s="43"/>
      <c r="M109" s="224" t="s">
        <v>19</v>
      </c>
      <c r="N109" s="225" t="s">
        <v>41</v>
      </c>
      <c r="O109" s="8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8" t="s">
        <v>142</v>
      </c>
      <c r="AT109" s="228" t="s">
        <v>131</v>
      </c>
      <c r="AU109" s="228" t="s">
        <v>80</v>
      </c>
      <c r="AY109" s="16" t="s">
        <v>130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6" t="s">
        <v>78</v>
      </c>
      <c r="BK109" s="229">
        <f>ROUND(I109*H109,2)</f>
        <v>0</v>
      </c>
      <c r="BL109" s="16" t="s">
        <v>142</v>
      </c>
      <c r="BM109" s="228" t="s">
        <v>432</v>
      </c>
    </row>
    <row r="110" s="2" customFormat="1">
      <c r="A110" s="37"/>
      <c r="B110" s="38"/>
      <c r="C110" s="39"/>
      <c r="D110" s="230" t="s">
        <v>137</v>
      </c>
      <c r="E110" s="39"/>
      <c r="F110" s="231" t="s">
        <v>290</v>
      </c>
      <c r="G110" s="39"/>
      <c r="H110" s="39"/>
      <c r="I110" s="135"/>
      <c r="J110" s="39"/>
      <c r="K110" s="39"/>
      <c r="L110" s="43"/>
      <c r="M110" s="232"/>
      <c r="N110" s="233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137</v>
      </c>
      <c r="AU110" s="16" t="s">
        <v>80</v>
      </c>
    </row>
    <row r="111" s="12" customFormat="1" ht="22.8" customHeight="1">
      <c r="A111" s="12"/>
      <c r="B111" s="202"/>
      <c r="C111" s="203"/>
      <c r="D111" s="204" t="s">
        <v>69</v>
      </c>
      <c r="E111" s="234" t="s">
        <v>138</v>
      </c>
      <c r="F111" s="234" t="s">
        <v>139</v>
      </c>
      <c r="G111" s="203"/>
      <c r="H111" s="203"/>
      <c r="I111" s="206"/>
      <c r="J111" s="235">
        <f>BK111</f>
        <v>0</v>
      </c>
      <c r="K111" s="203"/>
      <c r="L111" s="208"/>
      <c r="M111" s="209"/>
      <c r="N111" s="210"/>
      <c r="O111" s="210"/>
      <c r="P111" s="211">
        <f>SUM(P112:P115)</f>
        <v>0</v>
      </c>
      <c r="Q111" s="210"/>
      <c r="R111" s="211">
        <f>SUM(R112:R115)</f>
        <v>0</v>
      </c>
      <c r="S111" s="210"/>
      <c r="T111" s="212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3" t="s">
        <v>80</v>
      </c>
      <c r="AT111" s="214" t="s">
        <v>69</v>
      </c>
      <c r="AU111" s="214" t="s">
        <v>78</v>
      </c>
      <c r="AY111" s="213" t="s">
        <v>130</v>
      </c>
      <c r="BK111" s="215">
        <f>SUM(BK112:BK115)</f>
        <v>0</v>
      </c>
    </row>
    <row r="112" s="2" customFormat="1" ht="16.5" customHeight="1">
      <c r="A112" s="37"/>
      <c r="B112" s="38"/>
      <c r="C112" s="216" t="s">
        <v>180</v>
      </c>
      <c r="D112" s="216" t="s">
        <v>131</v>
      </c>
      <c r="E112" s="217" t="s">
        <v>140</v>
      </c>
      <c r="F112" s="218" t="s">
        <v>141</v>
      </c>
      <c r="G112" s="219" t="s">
        <v>134</v>
      </c>
      <c r="H112" s="220">
        <v>4</v>
      </c>
      <c r="I112" s="221"/>
      <c r="J112" s="222">
        <f>ROUND(I112*H112,2)</f>
        <v>0</v>
      </c>
      <c r="K112" s="223"/>
      <c r="L112" s="43"/>
      <c r="M112" s="224" t="s">
        <v>19</v>
      </c>
      <c r="N112" s="225" t="s">
        <v>41</v>
      </c>
      <c r="O112" s="8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8" t="s">
        <v>142</v>
      </c>
      <c r="AT112" s="228" t="s">
        <v>131</v>
      </c>
      <c r="AU112" s="228" t="s">
        <v>80</v>
      </c>
      <c r="AY112" s="16" t="s">
        <v>130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6" t="s">
        <v>78</v>
      </c>
      <c r="BK112" s="229">
        <f>ROUND(I112*H112,2)</f>
        <v>0</v>
      </c>
      <c r="BL112" s="16" t="s">
        <v>142</v>
      </c>
      <c r="BM112" s="228" t="s">
        <v>433</v>
      </c>
    </row>
    <row r="113" s="2" customFormat="1">
      <c r="A113" s="37"/>
      <c r="B113" s="38"/>
      <c r="C113" s="39"/>
      <c r="D113" s="230" t="s">
        <v>137</v>
      </c>
      <c r="E113" s="39"/>
      <c r="F113" s="231" t="s">
        <v>141</v>
      </c>
      <c r="G113" s="39"/>
      <c r="H113" s="39"/>
      <c r="I113" s="135"/>
      <c r="J113" s="39"/>
      <c r="K113" s="39"/>
      <c r="L113" s="43"/>
      <c r="M113" s="232"/>
      <c r="N113" s="233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137</v>
      </c>
      <c r="AU113" s="16" t="s">
        <v>80</v>
      </c>
    </row>
    <row r="114" s="2" customFormat="1" ht="16.5" customHeight="1">
      <c r="A114" s="37"/>
      <c r="B114" s="38"/>
      <c r="C114" s="216" t="s">
        <v>186</v>
      </c>
      <c r="D114" s="216" t="s">
        <v>131</v>
      </c>
      <c r="E114" s="217" t="s">
        <v>145</v>
      </c>
      <c r="F114" s="218" t="s">
        <v>146</v>
      </c>
      <c r="G114" s="219" t="s">
        <v>19</v>
      </c>
      <c r="H114" s="220">
        <v>5</v>
      </c>
      <c r="I114" s="221"/>
      <c r="J114" s="222">
        <f>ROUND(I114*H114,2)</f>
        <v>0</v>
      </c>
      <c r="K114" s="223"/>
      <c r="L114" s="43"/>
      <c r="M114" s="224" t="s">
        <v>19</v>
      </c>
      <c r="N114" s="225" t="s">
        <v>41</v>
      </c>
      <c r="O114" s="8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8" t="s">
        <v>142</v>
      </c>
      <c r="AT114" s="228" t="s">
        <v>131</v>
      </c>
      <c r="AU114" s="228" t="s">
        <v>80</v>
      </c>
      <c r="AY114" s="16" t="s">
        <v>130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6" t="s">
        <v>78</v>
      </c>
      <c r="BK114" s="229">
        <f>ROUND(I114*H114,2)</f>
        <v>0</v>
      </c>
      <c r="BL114" s="16" t="s">
        <v>142</v>
      </c>
      <c r="BM114" s="228" t="s">
        <v>434</v>
      </c>
    </row>
    <row r="115" s="2" customFormat="1">
      <c r="A115" s="37"/>
      <c r="B115" s="38"/>
      <c r="C115" s="39"/>
      <c r="D115" s="230" t="s">
        <v>137</v>
      </c>
      <c r="E115" s="39"/>
      <c r="F115" s="231" t="s">
        <v>146</v>
      </c>
      <c r="G115" s="39"/>
      <c r="H115" s="39"/>
      <c r="I115" s="135"/>
      <c r="J115" s="39"/>
      <c r="K115" s="39"/>
      <c r="L115" s="43"/>
      <c r="M115" s="232"/>
      <c r="N115" s="23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80</v>
      </c>
    </row>
    <row r="116" s="12" customFormat="1" ht="22.8" customHeight="1">
      <c r="A116" s="12"/>
      <c r="B116" s="202"/>
      <c r="C116" s="203"/>
      <c r="D116" s="204" t="s">
        <v>69</v>
      </c>
      <c r="E116" s="234" t="s">
        <v>178</v>
      </c>
      <c r="F116" s="234" t="s">
        <v>179</v>
      </c>
      <c r="G116" s="203"/>
      <c r="H116" s="203"/>
      <c r="I116" s="206"/>
      <c r="J116" s="235">
        <f>BK116</f>
        <v>0</v>
      </c>
      <c r="K116" s="203"/>
      <c r="L116" s="208"/>
      <c r="M116" s="209"/>
      <c r="N116" s="210"/>
      <c r="O116" s="210"/>
      <c r="P116" s="211">
        <f>SUM(P117:P118)</f>
        <v>0</v>
      </c>
      <c r="Q116" s="210"/>
      <c r="R116" s="211">
        <f>SUM(R117:R118)</f>
        <v>0</v>
      </c>
      <c r="S116" s="210"/>
      <c r="T116" s="212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3" t="s">
        <v>80</v>
      </c>
      <c r="AT116" s="214" t="s">
        <v>69</v>
      </c>
      <c r="AU116" s="214" t="s">
        <v>78</v>
      </c>
      <c r="AY116" s="213" t="s">
        <v>130</v>
      </c>
      <c r="BK116" s="215">
        <f>SUM(BK117:BK118)</f>
        <v>0</v>
      </c>
    </row>
    <row r="117" s="2" customFormat="1" ht="16.5" customHeight="1">
      <c r="A117" s="37"/>
      <c r="B117" s="38"/>
      <c r="C117" s="216" t="s">
        <v>190</v>
      </c>
      <c r="D117" s="216" t="s">
        <v>131</v>
      </c>
      <c r="E117" s="217" t="s">
        <v>297</v>
      </c>
      <c r="F117" s="218" t="s">
        <v>298</v>
      </c>
      <c r="G117" s="219" t="s">
        <v>134</v>
      </c>
      <c r="H117" s="220">
        <v>8</v>
      </c>
      <c r="I117" s="221"/>
      <c r="J117" s="222">
        <f>ROUND(I117*H117,2)</f>
        <v>0</v>
      </c>
      <c r="K117" s="223"/>
      <c r="L117" s="43"/>
      <c r="M117" s="224" t="s">
        <v>19</v>
      </c>
      <c r="N117" s="225" t="s">
        <v>41</v>
      </c>
      <c r="O117" s="8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8" t="s">
        <v>142</v>
      </c>
      <c r="AT117" s="228" t="s">
        <v>131</v>
      </c>
      <c r="AU117" s="228" t="s">
        <v>80</v>
      </c>
      <c r="AY117" s="16" t="s">
        <v>130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6" t="s">
        <v>78</v>
      </c>
      <c r="BK117" s="229">
        <f>ROUND(I117*H117,2)</f>
        <v>0</v>
      </c>
      <c r="BL117" s="16" t="s">
        <v>142</v>
      </c>
      <c r="BM117" s="228" t="s">
        <v>435</v>
      </c>
    </row>
    <row r="118" s="2" customFormat="1">
      <c r="A118" s="37"/>
      <c r="B118" s="38"/>
      <c r="C118" s="39"/>
      <c r="D118" s="230" t="s">
        <v>137</v>
      </c>
      <c r="E118" s="39"/>
      <c r="F118" s="231" t="s">
        <v>298</v>
      </c>
      <c r="G118" s="39"/>
      <c r="H118" s="39"/>
      <c r="I118" s="135"/>
      <c r="J118" s="39"/>
      <c r="K118" s="39"/>
      <c r="L118" s="43"/>
      <c r="M118" s="232"/>
      <c r="N118" s="233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137</v>
      </c>
      <c r="AU118" s="16" t="s">
        <v>80</v>
      </c>
    </row>
    <row r="119" s="12" customFormat="1" ht="22.8" customHeight="1">
      <c r="A119" s="12"/>
      <c r="B119" s="202"/>
      <c r="C119" s="203"/>
      <c r="D119" s="204" t="s">
        <v>69</v>
      </c>
      <c r="E119" s="234" t="s">
        <v>184</v>
      </c>
      <c r="F119" s="234" t="s">
        <v>185</v>
      </c>
      <c r="G119" s="203"/>
      <c r="H119" s="203"/>
      <c r="I119" s="206"/>
      <c r="J119" s="235">
        <f>BK119</f>
        <v>0</v>
      </c>
      <c r="K119" s="203"/>
      <c r="L119" s="208"/>
      <c r="M119" s="209"/>
      <c r="N119" s="210"/>
      <c r="O119" s="210"/>
      <c r="P119" s="211">
        <f>SUM(P120:P125)</f>
        <v>0</v>
      </c>
      <c r="Q119" s="210"/>
      <c r="R119" s="211">
        <f>SUM(R120:R125)</f>
        <v>0</v>
      </c>
      <c r="S119" s="210"/>
      <c r="T119" s="212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80</v>
      </c>
      <c r="AT119" s="214" t="s">
        <v>69</v>
      </c>
      <c r="AU119" s="214" t="s">
        <v>78</v>
      </c>
      <c r="AY119" s="213" t="s">
        <v>130</v>
      </c>
      <c r="BK119" s="215">
        <f>SUM(BK120:BK125)</f>
        <v>0</v>
      </c>
    </row>
    <row r="120" s="2" customFormat="1" ht="16.5" customHeight="1">
      <c r="A120" s="37"/>
      <c r="B120" s="38"/>
      <c r="C120" s="216" t="s">
        <v>194</v>
      </c>
      <c r="D120" s="216" t="s">
        <v>131</v>
      </c>
      <c r="E120" s="217" t="s">
        <v>213</v>
      </c>
      <c r="F120" s="218" t="s">
        <v>214</v>
      </c>
      <c r="G120" s="219" t="s">
        <v>134</v>
      </c>
      <c r="H120" s="220">
        <v>6</v>
      </c>
      <c r="I120" s="221"/>
      <c r="J120" s="222">
        <f>ROUND(I120*H120,2)</f>
        <v>0</v>
      </c>
      <c r="K120" s="223"/>
      <c r="L120" s="43"/>
      <c r="M120" s="224" t="s">
        <v>19</v>
      </c>
      <c r="N120" s="225" t="s">
        <v>41</v>
      </c>
      <c r="O120" s="8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8" t="s">
        <v>142</v>
      </c>
      <c r="AT120" s="228" t="s">
        <v>131</v>
      </c>
      <c r="AU120" s="228" t="s">
        <v>80</v>
      </c>
      <c r="AY120" s="16" t="s">
        <v>130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6" t="s">
        <v>78</v>
      </c>
      <c r="BK120" s="229">
        <f>ROUND(I120*H120,2)</f>
        <v>0</v>
      </c>
      <c r="BL120" s="16" t="s">
        <v>142</v>
      </c>
      <c r="BM120" s="228" t="s">
        <v>436</v>
      </c>
    </row>
    <row r="121" s="2" customFormat="1">
      <c r="A121" s="37"/>
      <c r="B121" s="38"/>
      <c r="C121" s="39"/>
      <c r="D121" s="230" t="s">
        <v>137</v>
      </c>
      <c r="E121" s="39"/>
      <c r="F121" s="231" t="s">
        <v>214</v>
      </c>
      <c r="G121" s="39"/>
      <c r="H121" s="39"/>
      <c r="I121" s="135"/>
      <c r="J121" s="39"/>
      <c r="K121" s="39"/>
      <c r="L121" s="43"/>
      <c r="M121" s="232"/>
      <c r="N121" s="23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80</v>
      </c>
    </row>
    <row r="122" s="2" customFormat="1" ht="16.5" customHeight="1">
      <c r="A122" s="37"/>
      <c r="B122" s="38"/>
      <c r="C122" s="216" t="s">
        <v>8</v>
      </c>
      <c r="D122" s="216" t="s">
        <v>131</v>
      </c>
      <c r="E122" s="217" t="s">
        <v>303</v>
      </c>
      <c r="F122" s="218" t="s">
        <v>304</v>
      </c>
      <c r="G122" s="219" t="s">
        <v>134</v>
      </c>
      <c r="H122" s="220">
        <v>6</v>
      </c>
      <c r="I122" s="221"/>
      <c r="J122" s="222">
        <f>ROUND(I122*H122,2)</f>
        <v>0</v>
      </c>
      <c r="K122" s="223"/>
      <c r="L122" s="43"/>
      <c r="M122" s="224" t="s">
        <v>19</v>
      </c>
      <c r="N122" s="225" t="s">
        <v>41</v>
      </c>
      <c r="O122" s="8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142</v>
      </c>
      <c r="AT122" s="228" t="s">
        <v>131</v>
      </c>
      <c r="AU122" s="228" t="s">
        <v>80</v>
      </c>
      <c r="AY122" s="16" t="s">
        <v>130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78</v>
      </c>
      <c r="BK122" s="229">
        <f>ROUND(I122*H122,2)</f>
        <v>0</v>
      </c>
      <c r="BL122" s="16" t="s">
        <v>142</v>
      </c>
      <c r="BM122" s="228" t="s">
        <v>437</v>
      </c>
    </row>
    <row r="123" s="2" customFormat="1">
      <c r="A123" s="37"/>
      <c r="B123" s="38"/>
      <c r="C123" s="39"/>
      <c r="D123" s="230" t="s">
        <v>137</v>
      </c>
      <c r="E123" s="39"/>
      <c r="F123" s="231" t="s">
        <v>304</v>
      </c>
      <c r="G123" s="39"/>
      <c r="H123" s="39"/>
      <c r="I123" s="135"/>
      <c r="J123" s="39"/>
      <c r="K123" s="39"/>
      <c r="L123" s="43"/>
      <c r="M123" s="232"/>
      <c r="N123" s="23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80</v>
      </c>
    </row>
    <row r="124" s="2" customFormat="1" ht="16.5" customHeight="1">
      <c r="A124" s="37"/>
      <c r="B124" s="38"/>
      <c r="C124" s="216" t="s">
        <v>142</v>
      </c>
      <c r="D124" s="216" t="s">
        <v>131</v>
      </c>
      <c r="E124" s="217" t="s">
        <v>217</v>
      </c>
      <c r="F124" s="218" t="s">
        <v>218</v>
      </c>
      <c r="G124" s="219" t="s">
        <v>134</v>
      </c>
      <c r="H124" s="220">
        <v>2</v>
      </c>
      <c r="I124" s="221"/>
      <c r="J124" s="222">
        <f>ROUND(I124*H124,2)</f>
        <v>0</v>
      </c>
      <c r="K124" s="223"/>
      <c r="L124" s="43"/>
      <c r="M124" s="224" t="s">
        <v>19</v>
      </c>
      <c r="N124" s="225" t="s">
        <v>41</v>
      </c>
      <c r="O124" s="8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142</v>
      </c>
      <c r="AT124" s="228" t="s">
        <v>131</v>
      </c>
      <c r="AU124" s="228" t="s">
        <v>80</v>
      </c>
      <c r="AY124" s="16" t="s">
        <v>130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78</v>
      </c>
      <c r="BK124" s="229">
        <f>ROUND(I124*H124,2)</f>
        <v>0</v>
      </c>
      <c r="BL124" s="16" t="s">
        <v>142</v>
      </c>
      <c r="BM124" s="228" t="s">
        <v>438</v>
      </c>
    </row>
    <row r="125" s="2" customFormat="1">
      <c r="A125" s="37"/>
      <c r="B125" s="38"/>
      <c r="C125" s="39"/>
      <c r="D125" s="230" t="s">
        <v>137</v>
      </c>
      <c r="E125" s="39"/>
      <c r="F125" s="231" t="s">
        <v>218</v>
      </c>
      <c r="G125" s="39"/>
      <c r="H125" s="39"/>
      <c r="I125" s="135"/>
      <c r="J125" s="39"/>
      <c r="K125" s="39"/>
      <c r="L125" s="43"/>
      <c r="M125" s="236"/>
      <c r="N125" s="237"/>
      <c r="O125" s="238"/>
      <c r="P125" s="238"/>
      <c r="Q125" s="238"/>
      <c r="R125" s="238"/>
      <c r="S125" s="238"/>
      <c r="T125" s="239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137</v>
      </c>
      <c r="AU125" s="16" t="s">
        <v>80</v>
      </c>
    </row>
    <row r="126" s="2" customFormat="1" ht="6.96" customHeight="1">
      <c r="A126" s="37"/>
      <c r="B126" s="58"/>
      <c r="C126" s="59"/>
      <c r="D126" s="59"/>
      <c r="E126" s="59"/>
      <c r="F126" s="59"/>
      <c r="G126" s="59"/>
      <c r="H126" s="59"/>
      <c r="I126" s="165"/>
      <c r="J126" s="59"/>
      <c r="K126" s="59"/>
      <c r="L126" s="43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sheetProtection sheet="1" autoFilter="0" formatColumns="0" formatRows="0" objects="1" scenarios="1" spinCount="100000" saltValue="/sMjYZJWU699T+cETSptX5e9ygZ7PE0n/FgsrroOKN/U7pEFodfnVbFhFqN4bCJ0RpP4ogRGF7RpqrCknZWFVQ==" hashValue="DyeTDMpVYf1sg15I5CRuN4vddpUgcOuMCQoizdiklX2l+jmV6LYt1Ef6jja3edDY2L/iQ44qSCLSjqu3sNFY2Q==" algorithmName="SHA-512" password="CC35"/>
  <autoFilter ref="C85:K12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439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">
        <v>19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27</v>
      </c>
      <c r="F15" s="37"/>
      <c r="G15" s="37"/>
      <c r="H15" s="37"/>
      <c r="I15" s="139" t="s">
        <v>28</v>
      </c>
      <c r="J15" s="138" t="s">
        <v>19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">
        <v>19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27</v>
      </c>
      <c r="F21" s="37"/>
      <c r="G21" s="37"/>
      <c r="H21" s="37"/>
      <c r="I21" s="139" t="s">
        <v>28</v>
      </c>
      <c r="J21" s="138" t="s">
        <v>19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">
        <v>19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27</v>
      </c>
      <c r="F24" s="37"/>
      <c r="G24" s="37"/>
      <c r="H24" s="37"/>
      <c r="I24" s="139" t="s">
        <v>28</v>
      </c>
      <c r="J24" s="138" t="s">
        <v>19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ROUND((SUM(BE86:BE127)),  2)</f>
        <v>0</v>
      </c>
      <c r="G33" s="37"/>
      <c r="H33" s="37"/>
      <c r="I33" s="154">
        <v>0.20999999999999999</v>
      </c>
      <c r="J33" s="153">
        <f>ROUND(((SUM(BE86:BE127))*I33),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ROUND((SUM(BF86:BF127)),  2)</f>
        <v>0</v>
      </c>
      <c r="G34" s="37"/>
      <c r="H34" s="37"/>
      <c r="I34" s="154">
        <v>0.14999999999999999</v>
      </c>
      <c r="J34" s="153">
        <f>ROUND(((SUM(BF86:BF127))*I34),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ROUND((SUM(BG86:BG127)),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ROUND((SUM(BH86:BH127)),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ROUND((SUM(BI86:BI127)),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 xml:space="preserve">MR 2019-9-37b - SO 0 - MR 2019-9-37b - SO 07  asijská studia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111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112</v>
      </c>
      <c r="E61" s="185"/>
      <c r="F61" s="185"/>
      <c r="G61" s="185"/>
      <c r="H61" s="185"/>
      <c r="I61" s="186"/>
      <c r="J61" s="187">
        <f>J88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83"/>
      <c r="D62" s="184" t="s">
        <v>222</v>
      </c>
      <c r="E62" s="185"/>
      <c r="F62" s="185"/>
      <c r="G62" s="185"/>
      <c r="H62" s="185"/>
      <c r="I62" s="186"/>
      <c r="J62" s="187">
        <f>J97</f>
        <v>0</v>
      </c>
      <c r="K62" s="183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2"/>
      <c r="C63" s="183"/>
      <c r="D63" s="184" t="s">
        <v>331</v>
      </c>
      <c r="E63" s="185"/>
      <c r="F63" s="185"/>
      <c r="G63" s="185"/>
      <c r="H63" s="185"/>
      <c r="I63" s="186"/>
      <c r="J63" s="187">
        <f>J110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440</v>
      </c>
      <c r="E64" s="185"/>
      <c r="F64" s="185"/>
      <c r="G64" s="185"/>
      <c r="H64" s="185"/>
      <c r="I64" s="186"/>
      <c r="J64" s="187">
        <f>J113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J118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J121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 xml:space="preserve">MR 2019-9-37b - SO 0 - MR 2019-9-37b - SO 07  asijská studia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Olomouc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4" t="s">
        <v>107</v>
      </c>
      <c r="K85" s="195" t="s">
        <v>120</v>
      </c>
      <c r="L85" s="196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7">
        <f>BK86</f>
        <v>0</v>
      </c>
      <c r="K86" s="39"/>
      <c r="L86" s="43"/>
      <c r="M86" s="94"/>
      <c r="N86" s="198"/>
      <c r="O86" s="95"/>
      <c r="P86" s="199">
        <f>P87</f>
        <v>0</v>
      </c>
      <c r="Q86" s="95"/>
      <c r="R86" s="199">
        <f>R87</f>
        <v>0</v>
      </c>
      <c r="S86" s="95"/>
      <c r="T86" s="200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1">
        <f>BK87</f>
        <v>0</v>
      </c>
    </row>
    <row r="87" s="12" customFormat="1" ht="25.92" customHeight="1">
      <c r="A87" s="12"/>
      <c r="B87" s="202"/>
      <c r="C87" s="203"/>
      <c r="D87" s="204" t="s">
        <v>69</v>
      </c>
      <c r="E87" s="205" t="s">
        <v>148</v>
      </c>
      <c r="F87" s="205" t="s">
        <v>148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P88+P97+P113+P118+P121</f>
        <v>0</v>
      </c>
      <c r="Q87" s="210"/>
      <c r="R87" s="211">
        <f>R88+R97+R113+R118+R121</f>
        <v>0</v>
      </c>
      <c r="S87" s="210"/>
      <c r="T87" s="212">
        <f>T88+T97+T113+T118+T121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3" t="s">
        <v>80</v>
      </c>
      <c r="AT87" s="214" t="s">
        <v>69</v>
      </c>
      <c r="AU87" s="214" t="s">
        <v>70</v>
      </c>
      <c r="AY87" s="213" t="s">
        <v>130</v>
      </c>
      <c r="BK87" s="215">
        <f>BK88+BK97+BK113+BK118+BK121</f>
        <v>0</v>
      </c>
    </row>
    <row r="88" s="12" customFormat="1" ht="22.8" customHeight="1">
      <c r="A88" s="12"/>
      <c r="B88" s="202"/>
      <c r="C88" s="203"/>
      <c r="D88" s="204" t="s">
        <v>69</v>
      </c>
      <c r="E88" s="234" t="s">
        <v>149</v>
      </c>
      <c r="F88" s="234" t="s">
        <v>150</v>
      </c>
      <c r="G88" s="203"/>
      <c r="H88" s="203"/>
      <c r="I88" s="206"/>
      <c r="J88" s="235">
        <f>BK88</f>
        <v>0</v>
      </c>
      <c r="K88" s="203"/>
      <c r="L88" s="208"/>
      <c r="M88" s="209"/>
      <c r="N88" s="210"/>
      <c r="O88" s="210"/>
      <c r="P88" s="211">
        <f>SUM(P89:P96)</f>
        <v>0</v>
      </c>
      <c r="Q88" s="210"/>
      <c r="R88" s="211">
        <f>SUM(R89:R96)</f>
        <v>0</v>
      </c>
      <c r="S88" s="210"/>
      <c r="T88" s="212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3" t="s">
        <v>80</v>
      </c>
      <c r="AT88" s="214" t="s">
        <v>69</v>
      </c>
      <c r="AU88" s="214" t="s">
        <v>78</v>
      </c>
      <c r="AY88" s="213" t="s">
        <v>130</v>
      </c>
      <c r="BK88" s="215">
        <f>SUM(BK89:BK96)</f>
        <v>0</v>
      </c>
    </row>
    <row r="89" s="2" customFormat="1" ht="16.5" customHeight="1">
      <c r="A89" s="37"/>
      <c r="B89" s="38"/>
      <c r="C89" s="216" t="s">
        <v>78</v>
      </c>
      <c r="D89" s="216" t="s">
        <v>131</v>
      </c>
      <c r="E89" s="217" t="s">
        <v>232</v>
      </c>
      <c r="F89" s="218" t="s">
        <v>233</v>
      </c>
      <c r="G89" s="219" t="s">
        <v>134</v>
      </c>
      <c r="H89" s="220">
        <v>12</v>
      </c>
      <c r="I89" s="221"/>
      <c r="J89" s="222">
        <f>ROUND(I89*H89,2)</f>
        <v>0</v>
      </c>
      <c r="K89" s="223"/>
      <c r="L89" s="43"/>
      <c r="M89" s="224" t="s">
        <v>19</v>
      </c>
      <c r="N89" s="225" t="s">
        <v>41</v>
      </c>
      <c r="O89" s="8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8" t="s">
        <v>142</v>
      </c>
      <c r="AT89" s="228" t="s">
        <v>131</v>
      </c>
      <c r="AU89" s="228" t="s">
        <v>80</v>
      </c>
      <c r="AY89" s="16" t="s">
        <v>130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6" t="s">
        <v>78</v>
      </c>
      <c r="BK89" s="229">
        <f>ROUND(I89*H89,2)</f>
        <v>0</v>
      </c>
      <c r="BL89" s="16" t="s">
        <v>142</v>
      </c>
      <c r="BM89" s="228" t="s">
        <v>441</v>
      </c>
    </row>
    <row r="90" s="2" customFormat="1">
      <c r="A90" s="37"/>
      <c r="B90" s="38"/>
      <c r="C90" s="39"/>
      <c r="D90" s="230" t="s">
        <v>137</v>
      </c>
      <c r="E90" s="39"/>
      <c r="F90" s="231" t="s">
        <v>233</v>
      </c>
      <c r="G90" s="39"/>
      <c r="H90" s="39"/>
      <c r="I90" s="135"/>
      <c r="J90" s="39"/>
      <c r="K90" s="39"/>
      <c r="L90" s="43"/>
      <c r="M90" s="232"/>
      <c r="N90" s="233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80</v>
      </c>
    </row>
    <row r="91" s="2" customFormat="1" ht="16.5" customHeight="1">
      <c r="A91" s="37"/>
      <c r="B91" s="38"/>
      <c r="C91" s="216" t="s">
        <v>80</v>
      </c>
      <c r="D91" s="216" t="s">
        <v>131</v>
      </c>
      <c r="E91" s="217" t="s">
        <v>238</v>
      </c>
      <c r="F91" s="218" t="s">
        <v>239</v>
      </c>
      <c r="G91" s="219" t="s">
        <v>134</v>
      </c>
      <c r="H91" s="220">
        <v>6</v>
      </c>
      <c r="I91" s="221"/>
      <c r="J91" s="222">
        <f>ROUND(I91*H91,2)</f>
        <v>0</v>
      </c>
      <c r="K91" s="223"/>
      <c r="L91" s="43"/>
      <c r="M91" s="224" t="s">
        <v>19</v>
      </c>
      <c r="N91" s="225" t="s">
        <v>41</v>
      </c>
      <c r="O91" s="8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8" t="s">
        <v>142</v>
      </c>
      <c r="AT91" s="228" t="s">
        <v>131</v>
      </c>
      <c r="AU91" s="228" t="s">
        <v>80</v>
      </c>
      <c r="AY91" s="16" t="s">
        <v>130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6" t="s">
        <v>78</v>
      </c>
      <c r="BK91" s="229">
        <f>ROUND(I91*H91,2)</f>
        <v>0</v>
      </c>
      <c r="BL91" s="16" t="s">
        <v>142</v>
      </c>
      <c r="BM91" s="228" t="s">
        <v>442</v>
      </c>
    </row>
    <row r="92" s="2" customFormat="1">
      <c r="A92" s="37"/>
      <c r="B92" s="38"/>
      <c r="C92" s="39"/>
      <c r="D92" s="230" t="s">
        <v>137</v>
      </c>
      <c r="E92" s="39"/>
      <c r="F92" s="231" t="s">
        <v>239</v>
      </c>
      <c r="G92" s="39"/>
      <c r="H92" s="39"/>
      <c r="I92" s="135"/>
      <c r="J92" s="39"/>
      <c r="K92" s="39"/>
      <c r="L92" s="43"/>
      <c r="M92" s="232"/>
      <c r="N92" s="23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80</v>
      </c>
    </row>
    <row r="93" s="2" customFormat="1" ht="16.5" customHeight="1">
      <c r="A93" s="37"/>
      <c r="B93" s="38"/>
      <c r="C93" s="216" t="s">
        <v>144</v>
      </c>
      <c r="D93" s="216" t="s">
        <v>131</v>
      </c>
      <c r="E93" s="217" t="s">
        <v>241</v>
      </c>
      <c r="F93" s="218" t="s">
        <v>242</v>
      </c>
      <c r="G93" s="219" t="s">
        <v>134</v>
      </c>
      <c r="H93" s="220">
        <v>1</v>
      </c>
      <c r="I93" s="221"/>
      <c r="J93" s="222">
        <f>ROUND(I93*H93,2)</f>
        <v>0</v>
      </c>
      <c r="K93" s="223"/>
      <c r="L93" s="43"/>
      <c r="M93" s="224" t="s">
        <v>19</v>
      </c>
      <c r="N93" s="225" t="s">
        <v>41</v>
      </c>
      <c r="O93" s="8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8" t="s">
        <v>142</v>
      </c>
      <c r="AT93" s="228" t="s">
        <v>131</v>
      </c>
      <c r="AU93" s="228" t="s">
        <v>80</v>
      </c>
      <c r="AY93" s="16" t="s">
        <v>130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6" t="s">
        <v>78</v>
      </c>
      <c r="BK93" s="229">
        <f>ROUND(I93*H93,2)</f>
        <v>0</v>
      </c>
      <c r="BL93" s="16" t="s">
        <v>142</v>
      </c>
      <c r="BM93" s="228" t="s">
        <v>443</v>
      </c>
    </row>
    <row r="94" s="2" customFormat="1">
      <c r="A94" s="37"/>
      <c r="B94" s="38"/>
      <c r="C94" s="39"/>
      <c r="D94" s="230" t="s">
        <v>137</v>
      </c>
      <c r="E94" s="39"/>
      <c r="F94" s="231" t="s">
        <v>242</v>
      </c>
      <c r="G94" s="39"/>
      <c r="H94" s="39"/>
      <c r="I94" s="135"/>
      <c r="J94" s="39"/>
      <c r="K94" s="39"/>
      <c r="L94" s="43"/>
      <c r="M94" s="232"/>
      <c r="N94" s="23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80</v>
      </c>
    </row>
    <row r="95" s="2" customFormat="1" ht="16.5" customHeight="1">
      <c r="A95" s="37"/>
      <c r="B95" s="38"/>
      <c r="C95" s="216" t="s">
        <v>135</v>
      </c>
      <c r="D95" s="216" t="s">
        <v>131</v>
      </c>
      <c r="E95" s="217" t="s">
        <v>247</v>
      </c>
      <c r="F95" s="218" t="s">
        <v>248</v>
      </c>
      <c r="G95" s="219" t="s">
        <v>134</v>
      </c>
      <c r="H95" s="220">
        <v>12</v>
      </c>
      <c r="I95" s="221"/>
      <c r="J95" s="222">
        <f>ROUND(I95*H95,2)</f>
        <v>0</v>
      </c>
      <c r="K95" s="223"/>
      <c r="L95" s="43"/>
      <c r="M95" s="224" t="s">
        <v>19</v>
      </c>
      <c r="N95" s="225" t="s">
        <v>41</v>
      </c>
      <c r="O95" s="8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8" t="s">
        <v>142</v>
      </c>
      <c r="AT95" s="228" t="s">
        <v>131</v>
      </c>
      <c r="AU95" s="228" t="s">
        <v>80</v>
      </c>
      <c r="AY95" s="16" t="s">
        <v>130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6" t="s">
        <v>78</v>
      </c>
      <c r="BK95" s="229">
        <f>ROUND(I95*H95,2)</f>
        <v>0</v>
      </c>
      <c r="BL95" s="16" t="s">
        <v>142</v>
      </c>
      <c r="BM95" s="228" t="s">
        <v>444</v>
      </c>
    </row>
    <row r="96" s="2" customFormat="1">
      <c r="A96" s="37"/>
      <c r="B96" s="38"/>
      <c r="C96" s="39"/>
      <c r="D96" s="230" t="s">
        <v>137</v>
      </c>
      <c r="E96" s="39"/>
      <c r="F96" s="231" t="s">
        <v>248</v>
      </c>
      <c r="G96" s="39"/>
      <c r="H96" s="39"/>
      <c r="I96" s="135"/>
      <c r="J96" s="39"/>
      <c r="K96" s="39"/>
      <c r="L96" s="43"/>
      <c r="M96" s="232"/>
      <c r="N96" s="23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80</v>
      </c>
    </row>
    <row r="97" s="12" customFormat="1" ht="22.8" customHeight="1">
      <c r="A97" s="12"/>
      <c r="B97" s="202"/>
      <c r="C97" s="203"/>
      <c r="D97" s="204" t="s">
        <v>69</v>
      </c>
      <c r="E97" s="234" t="s">
        <v>265</v>
      </c>
      <c r="F97" s="234" t="s">
        <v>266</v>
      </c>
      <c r="G97" s="203"/>
      <c r="H97" s="203"/>
      <c r="I97" s="206"/>
      <c r="J97" s="235">
        <f>BK97</f>
        <v>0</v>
      </c>
      <c r="K97" s="203"/>
      <c r="L97" s="208"/>
      <c r="M97" s="209"/>
      <c r="N97" s="210"/>
      <c r="O97" s="210"/>
      <c r="P97" s="211">
        <f>P98+SUM(P99:P110)</f>
        <v>0</v>
      </c>
      <c r="Q97" s="210"/>
      <c r="R97" s="211">
        <f>R98+SUM(R99:R110)</f>
        <v>0</v>
      </c>
      <c r="S97" s="210"/>
      <c r="T97" s="212">
        <f>T98+SUM(T99:T110)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3" t="s">
        <v>80</v>
      </c>
      <c r="AT97" s="214" t="s">
        <v>69</v>
      </c>
      <c r="AU97" s="214" t="s">
        <v>78</v>
      </c>
      <c r="AY97" s="213" t="s">
        <v>130</v>
      </c>
      <c r="BK97" s="215">
        <f>BK98+SUM(BK99:BK110)</f>
        <v>0</v>
      </c>
    </row>
    <row r="98" s="2" customFormat="1" ht="16.5" customHeight="1">
      <c r="A98" s="37"/>
      <c r="B98" s="38"/>
      <c r="C98" s="216" t="s">
        <v>154</v>
      </c>
      <c r="D98" s="216" t="s">
        <v>131</v>
      </c>
      <c r="E98" s="217" t="s">
        <v>267</v>
      </c>
      <c r="F98" s="218" t="s">
        <v>268</v>
      </c>
      <c r="G98" s="219" t="s">
        <v>134</v>
      </c>
      <c r="H98" s="220">
        <v>6</v>
      </c>
      <c r="I98" s="221"/>
      <c r="J98" s="222">
        <f>ROUND(I98*H98,2)</f>
        <v>0</v>
      </c>
      <c r="K98" s="223"/>
      <c r="L98" s="43"/>
      <c r="M98" s="224" t="s">
        <v>19</v>
      </c>
      <c r="N98" s="225" t="s">
        <v>41</v>
      </c>
      <c r="O98" s="8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8" t="s">
        <v>142</v>
      </c>
      <c r="AT98" s="228" t="s">
        <v>131</v>
      </c>
      <c r="AU98" s="228" t="s">
        <v>80</v>
      </c>
      <c r="AY98" s="16" t="s">
        <v>130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6" t="s">
        <v>78</v>
      </c>
      <c r="BK98" s="229">
        <f>ROUND(I98*H98,2)</f>
        <v>0</v>
      </c>
      <c r="BL98" s="16" t="s">
        <v>142</v>
      </c>
      <c r="BM98" s="228" t="s">
        <v>445</v>
      </c>
    </row>
    <row r="99" s="2" customFormat="1">
      <c r="A99" s="37"/>
      <c r="B99" s="38"/>
      <c r="C99" s="39"/>
      <c r="D99" s="230" t="s">
        <v>137</v>
      </c>
      <c r="E99" s="39"/>
      <c r="F99" s="231" t="s">
        <v>268</v>
      </c>
      <c r="G99" s="39"/>
      <c r="H99" s="39"/>
      <c r="I99" s="135"/>
      <c r="J99" s="39"/>
      <c r="K99" s="39"/>
      <c r="L99" s="43"/>
      <c r="M99" s="232"/>
      <c r="N99" s="23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80</v>
      </c>
    </row>
    <row r="100" s="2" customFormat="1" ht="16.5" customHeight="1">
      <c r="A100" s="37"/>
      <c r="B100" s="38"/>
      <c r="C100" s="216" t="s">
        <v>158</v>
      </c>
      <c r="D100" s="216" t="s">
        <v>131</v>
      </c>
      <c r="E100" s="217" t="s">
        <v>277</v>
      </c>
      <c r="F100" s="218" t="s">
        <v>278</v>
      </c>
      <c r="G100" s="219" t="s">
        <v>134</v>
      </c>
      <c r="H100" s="220">
        <v>12</v>
      </c>
      <c r="I100" s="221"/>
      <c r="J100" s="222">
        <f>ROUND(I100*H100,2)</f>
        <v>0</v>
      </c>
      <c r="K100" s="223"/>
      <c r="L100" s="43"/>
      <c r="M100" s="224" t="s">
        <v>19</v>
      </c>
      <c r="N100" s="225" t="s">
        <v>41</v>
      </c>
      <c r="O100" s="8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8" t="s">
        <v>142</v>
      </c>
      <c r="AT100" s="228" t="s">
        <v>131</v>
      </c>
      <c r="AU100" s="228" t="s">
        <v>80</v>
      </c>
      <c r="AY100" s="16" t="s">
        <v>130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6" t="s">
        <v>78</v>
      </c>
      <c r="BK100" s="229">
        <f>ROUND(I100*H100,2)</f>
        <v>0</v>
      </c>
      <c r="BL100" s="16" t="s">
        <v>142</v>
      </c>
      <c r="BM100" s="228" t="s">
        <v>446</v>
      </c>
    </row>
    <row r="101" s="2" customFormat="1">
      <c r="A101" s="37"/>
      <c r="B101" s="38"/>
      <c r="C101" s="39"/>
      <c r="D101" s="230" t="s">
        <v>137</v>
      </c>
      <c r="E101" s="39"/>
      <c r="F101" s="231" t="s">
        <v>278</v>
      </c>
      <c r="G101" s="39"/>
      <c r="H101" s="39"/>
      <c r="I101" s="135"/>
      <c r="J101" s="39"/>
      <c r="K101" s="39"/>
      <c r="L101" s="43"/>
      <c r="M101" s="232"/>
      <c r="N101" s="23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80</v>
      </c>
    </row>
    <row r="102" s="2" customFormat="1" ht="16.5" customHeight="1">
      <c r="A102" s="37"/>
      <c r="B102" s="38"/>
      <c r="C102" s="216" t="s">
        <v>162</v>
      </c>
      <c r="D102" s="216" t="s">
        <v>131</v>
      </c>
      <c r="E102" s="217" t="s">
        <v>285</v>
      </c>
      <c r="F102" s="218" t="s">
        <v>286</v>
      </c>
      <c r="G102" s="219" t="s">
        <v>134</v>
      </c>
      <c r="H102" s="220">
        <v>5</v>
      </c>
      <c r="I102" s="221"/>
      <c r="J102" s="222">
        <f>ROUND(I102*H102,2)</f>
        <v>0</v>
      </c>
      <c r="K102" s="223"/>
      <c r="L102" s="43"/>
      <c r="M102" s="224" t="s">
        <v>19</v>
      </c>
      <c r="N102" s="225" t="s">
        <v>41</v>
      </c>
      <c r="O102" s="8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8" t="s">
        <v>142</v>
      </c>
      <c r="AT102" s="228" t="s">
        <v>131</v>
      </c>
      <c r="AU102" s="228" t="s">
        <v>80</v>
      </c>
      <c r="AY102" s="16" t="s">
        <v>130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6" t="s">
        <v>78</v>
      </c>
      <c r="BK102" s="229">
        <f>ROUND(I102*H102,2)</f>
        <v>0</v>
      </c>
      <c r="BL102" s="16" t="s">
        <v>142</v>
      </c>
      <c r="BM102" s="228" t="s">
        <v>447</v>
      </c>
    </row>
    <row r="103" s="2" customFormat="1">
      <c r="A103" s="37"/>
      <c r="B103" s="38"/>
      <c r="C103" s="39"/>
      <c r="D103" s="230" t="s">
        <v>137</v>
      </c>
      <c r="E103" s="39"/>
      <c r="F103" s="231" t="s">
        <v>286</v>
      </c>
      <c r="G103" s="39"/>
      <c r="H103" s="39"/>
      <c r="I103" s="135"/>
      <c r="J103" s="39"/>
      <c r="K103" s="39"/>
      <c r="L103" s="43"/>
      <c r="M103" s="232"/>
      <c r="N103" s="23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80</v>
      </c>
    </row>
    <row r="104" s="2" customFormat="1" ht="16.5" customHeight="1">
      <c r="A104" s="37"/>
      <c r="B104" s="38"/>
      <c r="C104" s="216" t="s">
        <v>166</v>
      </c>
      <c r="D104" s="216" t="s">
        <v>131</v>
      </c>
      <c r="E104" s="217" t="s">
        <v>270</v>
      </c>
      <c r="F104" s="218" t="s">
        <v>271</v>
      </c>
      <c r="G104" s="219" t="s">
        <v>134</v>
      </c>
      <c r="H104" s="220">
        <v>6</v>
      </c>
      <c r="I104" s="221"/>
      <c r="J104" s="222">
        <f>ROUND(I104*H104,2)</f>
        <v>0</v>
      </c>
      <c r="K104" s="223"/>
      <c r="L104" s="43"/>
      <c r="M104" s="224" t="s">
        <v>19</v>
      </c>
      <c r="N104" s="225" t="s">
        <v>41</v>
      </c>
      <c r="O104" s="8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8" t="s">
        <v>142</v>
      </c>
      <c r="AT104" s="228" t="s">
        <v>131</v>
      </c>
      <c r="AU104" s="228" t="s">
        <v>80</v>
      </c>
      <c r="AY104" s="16" t="s">
        <v>130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6" t="s">
        <v>78</v>
      </c>
      <c r="BK104" s="229">
        <f>ROUND(I104*H104,2)</f>
        <v>0</v>
      </c>
      <c r="BL104" s="16" t="s">
        <v>142</v>
      </c>
      <c r="BM104" s="228" t="s">
        <v>448</v>
      </c>
    </row>
    <row r="105" s="2" customFormat="1">
      <c r="A105" s="37"/>
      <c r="B105" s="38"/>
      <c r="C105" s="39"/>
      <c r="D105" s="230" t="s">
        <v>137</v>
      </c>
      <c r="E105" s="39"/>
      <c r="F105" s="231" t="s">
        <v>271</v>
      </c>
      <c r="G105" s="39"/>
      <c r="H105" s="39"/>
      <c r="I105" s="135"/>
      <c r="J105" s="39"/>
      <c r="K105" s="39"/>
      <c r="L105" s="43"/>
      <c r="M105" s="232"/>
      <c r="N105" s="23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80</v>
      </c>
    </row>
    <row r="106" s="2" customFormat="1" ht="16.5" customHeight="1">
      <c r="A106" s="37"/>
      <c r="B106" s="38"/>
      <c r="C106" s="216" t="s">
        <v>170</v>
      </c>
      <c r="D106" s="216" t="s">
        <v>131</v>
      </c>
      <c r="E106" s="217" t="s">
        <v>281</v>
      </c>
      <c r="F106" s="218" t="s">
        <v>282</v>
      </c>
      <c r="G106" s="219" t="s">
        <v>134</v>
      </c>
      <c r="H106" s="220">
        <v>11</v>
      </c>
      <c r="I106" s="221"/>
      <c r="J106" s="222">
        <f>ROUND(I106*H106,2)</f>
        <v>0</v>
      </c>
      <c r="K106" s="223"/>
      <c r="L106" s="43"/>
      <c r="M106" s="224" t="s">
        <v>19</v>
      </c>
      <c r="N106" s="225" t="s">
        <v>41</v>
      </c>
      <c r="O106" s="8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8" t="s">
        <v>142</v>
      </c>
      <c r="AT106" s="228" t="s">
        <v>131</v>
      </c>
      <c r="AU106" s="228" t="s">
        <v>80</v>
      </c>
      <c r="AY106" s="16" t="s">
        <v>130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6" t="s">
        <v>78</v>
      </c>
      <c r="BK106" s="229">
        <f>ROUND(I106*H106,2)</f>
        <v>0</v>
      </c>
      <c r="BL106" s="16" t="s">
        <v>142</v>
      </c>
      <c r="BM106" s="228" t="s">
        <v>449</v>
      </c>
    </row>
    <row r="107" s="2" customFormat="1">
      <c r="A107" s="37"/>
      <c r="B107" s="38"/>
      <c r="C107" s="39"/>
      <c r="D107" s="230" t="s">
        <v>137</v>
      </c>
      <c r="E107" s="39"/>
      <c r="F107" s="231" t="s">
        <v>282</v>
      </c>
      <c r="G107" s="39"/>
      <c r="H107" s="39"/>
      <c r="I107" s="135"/>
      <c r="J107" s="39"/>
      <c r="K107" s="39"/>
      <c r="L107" s="43"/>
      <c r="M107" s="232"/>
      <c r="N107" s="23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80</v>
      </c>
    </row>
    <row r="108" s="2" customFormat="1" ht="16.5" customHeight="1">
      <c r="A108" s="37"/>
      <c r="B108" s="38"/>
      <c r="C108" s="216" t="s">
        <v>174</v>
      </c>
      <c r="D108" s="216" t="s">
        <v>131</v>
      </c>
      <c r="E108" s="217" t="s">
        <v>289</v>
      </c>
      <c r="F108" s="218" t="s">
        <v>290</v>
      </c>
      <c r="G108" s="219" t="s">
        <v>134</v>
      </c>
      <c r="H108" s="220">
        <v>6</v>
      </c>
      <c r="I108" s="221"/>
      <c r="J108" s="222">
        <f>ROUND(I108*H108,2)</f>
        <v>0</v>
      </c>
      <c r="K108" s="223"/>
      <c r="L108" s="43"/>
      <c r="M108" s="224" t="s">
        <v>19</v>
      </c>
      <c r="N108" s="225" t="s">
        <v>41</v>
      </c>
      <c r="O108" s="8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8" t="s">
        <v>142</v>
      </c>
      <c r="AT108" s="228" t="s">
        <v>131</v>
      </c>
      <c r="AU108" s="228" t="s">
        <v>80</v>
      </c>
      <c r="AY108" s="16" t="s">
        <v>130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6" t="s">
        <v>78</v>
      </c>
      <c r="BK108" s="229">
        <f>ROUND(I108*H108,2)</f>
        <v>0</v>
      </c>
      <c r="BL108" s="16" t="s">
        <v>142</v>
      </c>
      <c r="BM108" s="228" t="s">
        <v>450</v>
      </c>
    </row>
    <row r="109" s="2" customFormat="1">
      <c r="A109" s="37"/>
      <c r="B109" s="38"/>
      <c r="C109" s="39"/>
      <c r="D109" s="230" t="s">
        <v>137</v>
      </c>
      <c r="E109" s="39"/>
      <c r="F109" s="231" t="s">
        <v>290</v>
      </c>
      <c r="G109" s="39"/>
      <c r="H109" s="39"/>
      <c r="I109" s="135"/>
      <c r="J109" s="39"/>
      <c r="K109" s="39"/>
      <c r="L109" s="43"/>
      <c r="M109" s="232"/>
      <c r="N109" s="23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80</v>
      </c>
    </row>
    <row r="110" s="12" customFormat="1" ht="20.88" customHeight="1">
      <c r="A110" s="12"/>
      <c r="B110" s="202"/>
      <c r="C110" s="203"/>
      <c r="D110" s="204" t="s">
        <v>69</v>
      </c>
      <c r="E110" s="234" t="s">
        <v>138</v>
      </c>
      <c r="F110" s="234" t="s">
        <v>139</v>
      </c>
      <c r="G110" s="203"/>
      <c r="H110" s="203"/>
      <c r="I110" s="206"/>
      <c r="J110" s="235">
        <f>BK110</f>
        <v>0</v>
      </c>
      <c r="K110" s="203"/>
      <c r="L110" s="208"/>
      <c r="M110" s="209"/>
      <c r="N110" s="210"/>
      <c r="O110" s="210"/>
      <c r="P110" s="211">
        <f>SUM(P111:P112)</f>
        <v>0</v>
      </c>
      <c r="Q110" s="210"/>
      <c r="R110" s="211">
        <f>SUM(R111:R112)</f>
        <v>0</v>
      </c>
      <c r="S110" s="210"/>
      <c r="T110" s="212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3" t="s">
        <v>80</v>
      </c>
      <c r="AT110" s="214" t="s">
        <v>69</v>
      </c>
      <c r="AU110" s="214" t="s">
        <v>80</v>
      </c>
      <c r="AY110" s="213" t="s">
        <v>130</v>
      </c>
      <c r="BK110" s="215">
        <f>SUM(BK111:BK112)</f>
        <v>0</v>
      </c>
    </row>
    <row r="111" s="2" customFormat="1" ht="16.5" customHeight="1">
      <c r="A111" s="37"/>
      <c r="B111" s="38"/>
      <c r="C111" s="216" t="s">
        <v>180</v>
      </c>
      <c r="D111" s="216" t="s">
        <v>131</v>
      </c>
      <c r="E111" s="217" t="s">
        <v>140</v>
      </c>
      <c r="F111" s="218" t="s">
        <v>141</v>
      </c>
      <c r="G111" s="219" t="s">
        <v>134</v>
      </c>
      <c r="H111" s="220">
        <v>6</v>
      </c>
      <c r="I111" s="221"/>
      <c r="J111" s="222">
        <f>ROUND(I111*H111,2)</f>
        <v>0</v>
      </c>
      <c r="K111" s="223"/>
      <c r="L111" s="43"/>
      <c r="M111" s="224" t="s">
        <v>19</v>
      </c>
      <c r="N111" s="225" t="s">
        <v>41</v>
      </c>
      <c r="O111" s="8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8" t="s">
        <v>142</v>
      </c>
      <c r="AT111" s="228" t="s">
        <v>131</v>
      </c>
      <c r="AU111" s="228" t="s">
        <v>144</v>
      </c>
      <c r="AY111" s="16" t="s">
        <v>130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6" t="s">
        <v>78</v>
      </c>
      <c r="BK111" s="229">
        <f>ROUND(I111*H111,2)</f>
        <v>0</v>
      </c>
      <c r="BL111" s="16" t="s">
        <v>142</v>
      </c>
      <c r="BM111" s="228" t="s">
        <v>451</v>
      </c>
    </row>
    <row r="112" s="2" customFormat="1">
      <c r="A112" s="37"/>
      <c r="B112" s="38"/>
      <c r="C112" s="39"/>
      <c r="D112" s="230" t="s">
        <v>137</v>
      </c>
      <c r="E112" s="39"/>
      <c r="F112" s="231" t="s">
        <v>141</v>
      </c>
      <c r="G112" s="39"/>
      <c r="H112" s="39"/>
      <c r="I112" s="135"/>
      <c r="J112" s="39"/>
      <c r="K112" s="39"/>
      <c r="L112" s="43"/>
      <c r="M112" s="232"/>
      <c r="N112" s="233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144</v>
      </c>
    </row>
    <row r="113" s="12" customFormat="1" ht="22.8" customHeight="1">
      <c r="A113" s="12"/>
      <c r="B113" s="202"/>
      <c r="C113" s="203"/>
      <c r="D113" s="204" t="s">
        <v>69</v>
      </c>
      <c r="E113" s="234" t="s">
        <v>452</v>
      </c>
      <c r="F113" s="234" t="s">
        <v>409</v>
      </c>
      <c r="G113" s="203"/>
      <c r="H113" s="203"/>
      <c r="I113" s="206"/>
      <c r="J113" s="235">
        <f>BK113</f>
        <v>0</v>
      </c>
      <c r="K113" s="203"/>
      <c r="L113" s="208"/>
      <c r="M113" s="209"/>
      <c r="N113" s="210"/>
      <c r="O113" s="210"/>
      <c r="P113" s="211">
        <f>SUM(P114:P117)</f>
        <v>0</v>
      </c>
      <c r="Q113" s="210"/>
      <c r="R113" s="211">
        <f>SUM(R114:R117)</f>
        <v>0</v>
      </c>
      <c r="S113" s="210"/>
      <c r="T113" s="212">
        <f>SUM(T114:T117)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3" t="s">
        <v>80</v>
      </c>
      <c r="AT113" s="214" t="s">
        <v>69</v>
      </c>
      <c r="AU113" s="214" t="s">
        <v>78</v>
      </c>
      <c r="AY113" s="213" t="s">
        <v>130</v>
      </c>
      <c r="BK113" s="215">
        <f>SUM(BK114:BK117)</f>
        <v>0</v>
      </c>
    </row>
    <row r="114" s="2" customFormat="1" ht="16.5" customHeight="1">
      <c r="A114" s="37"/>
      <c r="B114" s="38"/>
      <c r="C114" s="216" t="s">
        <v>186</v>
      </c>
      <c r="D114" s="216" t="s">
        <v>131</v>
      </c>
      <c r="E114" s="217" t="s">
        <v>453</v>
      </c>
      <c r="F114" s="218" t="s">
        <v>454</v>
      </c>
      <c r="G114" s="219" t="s">
        <v>134</v>
      </c>
      <c r="H114" s="220">
        <v>1</v>
      </c>
      <c r="I114" s="221"/>
      <c r="J114" s="222">
        <f>ROUND(I114*H114,2)</f>
        <v>0</v>
      </c>
      <c r="K114" s="223"/>
      <c r="L114" s="43"/>
      <c r="M114" s="224" t="s">
        <v>19</v>
      </c>
      <c r="N114" s="225" t="s">
        <v>41</v>
      </c>
      <c r="O114" s="8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8" t="s">
        <v>142</v>
      </c>
      <c r="AT114" s="228" t="s">
        <v>131</v>
      </c>
      <c r="AU114" s="228" t="s">
        <v>80</v>
      </c>
      <c r="AY114" s="16" t="s">
        <v>130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6" t="s">
        <v>78</v>
      </c>
      <c r="BK114" s="229">
        <f>ROUND(I114*H114,2)</f>
        <v>0</v>
      </c>
      <c r="BL114" s="16" t="s">
        <v>142</v>
      </c>
      <c r="BM114" s="228" t="s">
        <v>455</v>
      </c>
    </row>
    <row r="115" s="2" customFormat="1">
      <c r="A115" s="37"/>
      <c r="B115" s="38"/>
      <c r="C115" s="39"/>
      <c r="D115" s="230" t="s">
        <v>137</v>
      </c>
      <c r="E115" s="39"/>
      <c r="F115" s="231" t="s">
        <v>454</v>
      </c>
      <c r="G115" s="39"/>
      <c r="H115" s="39"/>
      <c r="I115" s="135"/>
      <c r="J115" s="39"/>
      <c r="K115" s="39"/>
      <c r="L115" s="43"/>
      <c r="M115" s="232"/>
      <c r="N115" s="23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80</v>
      </c>
    </row>
    <row r="116" s="2" customFormat="1" ht="16.5" customHeight="1">
      <c r="A116" s="37"/>
      <c r="B116" s="38"/>
      <c r="C116" s="216" t="s">
        <v>190</v>
      </c>
      <c r="D116" s="216" t="s">
        <v>131</v>
      </c>
      <c r="E116" s="217" t="s">
        <v>456</v>
      </c>
      <c r="F116" s="218" t="s">
        <v>457</v>
      </c>
      <c r="G116" s="219" t="s">
        <v>134</v>
      </c>
      <c r="H116" s="220">
        <v>1</v>
      </c>
      <c r="I116" s="221"/>
      <c r="J116" s="222">
        <f>ROUND(I116*H116,2)</f>
        <v>0</v>
      </c>
      <c r="K116" s="223"/>
      <c r="L116" s="43"/>
      <c r="M116" s="224" t="s">
        <v>19</v>
      </c>
      <c r="N116" s="225" t="s">
        <v>41</v>
      </c>
      <c r="O116" s="8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8" t="s">
        <v>142</v>
      </c>
      <c r="AT116" s="228" t="s">
        <v>131</v>
      </c>
      <c r="AU116" s="228" t="s">
        <v>80</v>
      </c>
      <c r="AY116" s="16" t="s">
        <v>130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6" t="s">
        <v>78</v>
      </c>
      <c r="BK116" s="229">
        <f>ROUND(I116*H116,2)</f>
        <v>0</v>
      </c>
      <c r="BL116" s="16" t="s">
        <v>142</v>
      </c>
      <c r="BM116" s="228" t="s">
        <v>458</v>
      </c>
    </row>
    <row r="117" s="2" customFormat="1">
      <c r="A117" s="37"/>
      <c r="B117" s="38"/>
      <c r="C117" s="39"/>
      <c r="D117" s="230" t="s">
        <v>137</v>
      </c>
      <c r="E117" s="39"/>
      <c r="F117" s="231" t="s">
        <v>457</v>
      </c>
      <c r="G117" s="39"/>
      <c r="H117" s="39"/>
      <c r="I117" s="135"/>
      <c r="J117" s="39"/>
      <c r="K117" s="39"/>
      <c r="L117" s="43"/>
      <c r="M117" s="232"/>
      <c r="N117" s="23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80</v>
      </c>
    </row>
    <row r="118" s="12" customFormat="1" ht="22.8" customHeight="1">
      <c r="A118" s="12"/>
      <c r="B118" s="202"/>
      <c r="C118" s="203"/>
      <c r="D118" s="204" t="s">
        <v>69</v>
      </c>
      <c r="E118" s="234" t="s">
        <v>178</v>
      </c>
      <c r="F118" s="234" t="s">
        <v>179</v>
      </c>
      <c r="G118" s="203"/>
      <c r="H118" s="203"/>
      <c r="I118" s="206"/>
      <c r="J118" s="235">
        <f>BK118</f>
        <v>0</v>
      </c>
      <c r="K118" s="203"/>
      <c r="L118" s="208"/>
      <c r="M118" s="209"/>
      <c r="N118" s="210"/>
      <c r="O118" s="210"/>
      <c r="P118" s="211">
        <f>SUM(P119:P120)</f>
        <v>0</v>
      </c>
      <c r="Q118" s="210"/>
      <c r="R118" s="211">
        <f>SUM(R119:R120)</f>
        <v>0</v>
      </c>
      <c r="S118" s="210"/>
      <c r="T118" s="212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80</v>
      </c>
      <c r="AT118" s="214" t="s">
        <v>69</v>
      </c>
      <c r="AU118" s="214" t="s">
        <v>78</v>
      </c>
      <c r="AY118" s="213" t="s">
        <v>130</v>
      </c>
      <c r="BK118" s="215">
        <f>SUM(BK119:BK120)</f>
        <v>0</v>
      </c>
    </row>
    <row r="119" s="2" customFormat="1" ht="16.5" customHeight="1">
      <c r="A119" s="37"/>
      <c r="B119" s="38"/>
      <c r="C119" s="216" t="s">
        <v>194</v>
      </c>
      <c r="D119" s="216" t="s">
        <v>131</v>
      </c>
      <c r="E119" s="217" t="s">
        <v>297</v>
      </c>
      <c r="F119" s="218" t="s">
        <v>298</v>
      </c>
      <c r="G119" s="219" t="s">
        <v>134</v>
      </c>
      <c r="H119" s="220">
        <v>12</v>
      </c>
      <c r="I119" s="221"/>
      <c r="J119" s="222">
        <f>ROUND(I119*H119,2)</f>
        <v>0</v>
      </c>
      <c r="K119" s="223"/>
      <c r="L119" s="43"/>
      <c r="M119" s="224" t="s">
        <v>19</v>
      </c>
      <c r="N119" s="225" t="s">
        <v>41</v>
      </c>
      <c r="O119" s="8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142</v>
      </c>
      <c r="AT119" s="228" t="s">
        <v>131</v>
      </c>
      <c r="AU119" s="228" t="s">
        <v>80</v>
      </c>
      <c r="AY119" s="16" t="s">
        <v>130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78</v>
      </c>
      <c r="BK119" s="229">
        <f>ROUND(I119*H119,2)</f>
        <v>0</v>
      </c>
      <c r="BL119" s="16" t="s">
        <v>142</v>
      </c>
      <c r="BM119" s="228" t="s">
        <v>459</v>
      </c>
    </row>
    <row r="120" s="2" customFormat="1">
      <c r="A120" s="37"/>
      <c r="B120" s="38"/>
      <c r="C120" s="39"/>
      <c r="D120" s="230" t="s">
        <v>137</v>
      </c>
      <c r="E120" s="39"/>
      <c r="F120" s="231" t="s">
        <v>298</v>
      </c>
      <c r="G120" s="39"/>
      <c r="H120" s="39"/>
      <c r="I120" s="135"/>
      <c r="J120" s="39"/>
      <c r="K120" s="39"/>
      <c r="L120" s="43"/>
      <c r="M120" s="232"/>
      <c r="N120" s="23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137</v>
      </c>
      <c r="AU120" s="16" t="s">
        <v>80</v>
      </c>
    </row>
    <row r="121" s="12" customFormat="1" ht="22.8" customHeight="1">
      <c r="A121" s="12"/>
      <c r="B121" s="202"/>
      <c r="C121" s="203"/>
      <c r="D121" s="204" t="s">
        <v>69</v>
      </c>
      <c r="E121" s="234" t="s">
        <v>184</v>
      </c>
      <c r="F121" s="234" t="s">
        <v>185</v>
      </c>
      <c r="G121" s="203"/>
      <c r="H121" s="203"/>
      <c r="I121" s="206"/>
      <c r="J121" s="235">
        <f>BK121</f>
        <v>0</v>
      </c>
      <c r="K121" s="203"/>
      <c r="L121" s="208"/>
      <c r="M121" s="209"/>
      <c r="N121" s="210"/>
      <c r="O121" s="210"/>
      <c r="P121" s="211">
        <f>SUM(P122:P127)</f>
        <v>0</v>
      </c>
      <c r="Q121" s="210"/>
      <c r="R121" s="211">
        <f>SUM(R122:R127)</f>
        <v>0</v>
      </c>
      <c r="S121" s="210"/>
      <c r="T121" s="212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80</v>
      </c>
      <c r="AT121" s="214" t="s">
        <v>69</v>
      </c>
      <c r="AU121" s="214" t="s">
        <v>78</v>
      </c>
      <c r="AY121" s="213" t="s">
        <v>130</v>
      </c>
      <c r="BK121" s="215">
        <f>SUM(BK122:BK127)</f>
        <v>0</v>
      </c>
    </row>
    <row r="122" s="2" customFormat="1" ht="16.5" customHeight="1">
      <c r="A122" s="37"/>
      <c r="B122" s="38"/>
      <c r="C122" s="216" t="s">
        <v>8</v>
      </c>
      <c r="D122" s="216" t="s">
        <v>131</v>
      </c>
      <c r="E122" s="217" t="s">
        <v>213</v>
      </c>
      <c r="F122" s="218" t="s">
        <v>214</v>
      </c>
      <c r="G122" s="219" t="s">
        <v>134</v>
      </c>
      <c r="H122" s="220">
        <v>9</v>
      </c>
      <c r="I122" s="221"/>
      <c r="J122" s="222">
        <f>ROUND(I122*H122,2)</f>
        <v>0</v>
      </c>
      <c r="K122" s="223"/>
      <c r="L122" s="43"/>
      <c r="M122" s="224" t="s">
        <v>19</v>
      </c>
      <c r="N122" s="225" t="s">
        <v>41</v>
      </c>
      <c r="O122" s="8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142</v>
      </c>
      <c r="AT122" s="228" t="s">
        <v>131</v>
      </c>
      <c r="AU122" s="228" t="s">
        <v>80</v>
      </c>
      <c r="AY122" s="16" t="s">
        <v>130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78</v>
      </c>
      <c r="BK122" s="229">
        <f>ROUND(I122*H122,2)</f>
        <v>0</v>
      </c>
      <c r="BL122" s="16" t="s">
        <v>142</v>
      </c>
      <c r="BM122" s="228" t="s">
        <v>460</v>
      </c>
    </row>
    <row r="123" s="2" customFormat="1">
      <c r="A123" s="37"/>
      <c r="B123" s="38"/>
      <c r="C123" s="39"/>
      <c r="D123" s="230" t="s">
        <v>137</v>
      </c>
      <c r="E123" s="39"/>
      <c r="F123" s="231" t="s">
        <v>214</v>
      </c>
      <c r="G123" s="39"/>
      <c r="H123" s="39"/>
      <c r="I123" s="135"/>
      <c r="J123" s="39"/>
      <c r="K123" s="39"/>
      <c r="L123" s="43"/>
      <c r="M123" s="232"/>
      <c r="N123" s="23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80</v>
      </c>
    </row>
    <row r="124" s="2" customFormat="1" ht="16.5" customHeight="1">
      <c r="A124" s="37"/>
      <c r="B124" s="38"/>
      <c r="C124" s="216" t="s">
        <v>142</v>
      </c>
      <c r="D124" s="216" t="s">
        <v>131</v>
      </c>
      <c r="E124" s="217" t="s">
        <v>303</v>
      </c>
      <c r="F124" s="218" t="s">
        <v>304</v>
      </c>
      <c r="G124" s="219" t="s">
        <v>134</v>
      </c>
      <c r="H124" s="220">
        <v>9</v>
      </c>
      <c r="I124" s="221"/>
      <c r="J124" s="222">
        <f>ROUND(I124*H124,2)</f>
        <v>0</v>
      </c>
      <c r="K124" s="223"/>
      <c r="L124" s="43"/>
      <c r="M124" s="224" t="s">
        <v>19</v>
      </c>
      <c r="N124" s="225" t="s">
        <v>41</v>
      </c>
      <c r="O124" s="8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142</v>
      </c>
      <c r="AT124" s="228" t="s">
        <v>131</v>
      </c>
      <c r="AU124" s="228" t="s">
        <v>80</v>
      </c>
      <c r="AY124" s="16" t="s">
        <v>130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78</v>
      </c>
      <c r="BK124" s="229">
        <f>ROUND(I124*H124,2)</f>
        <v>0</v>
      </c>
      <c r="BL124" s="16" t="s">
        <v>142</v>
      </c>
      <c r="BM124" s="228" t="s">
        <v>461</v>
      </c>
    </row>
    <row r="125" s="2" customFormat="1">
      <c r="A125" s="37"/>
      <c r="B125" s="38"/>
      <c r="C125" s="39"/>
      <c r="D125" s="230" t="s">
        <v>137</v>
      </c>
      <c r="E125" s="39"/>
      <c r="F125" s="231" t="s">
        <v>304</v>
      </c>
      <c r="G125" s="39"/>
      <c r="H125" s="39"/>
      <c r="I125" s="135"/>
      <c r="J125" s="39"/>
      <c r="K125" s="39"/>
      <c r="L125" s="43"/>
      <c r="M125" s="232"/>
      <c r="N125" s="233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137</v>
      </c>
      <c r="AU125" s="16" t="s">
        <v>80</v>
      </c>
    </row>
    <row r="126" s="2" customFormat="1" ht="16.5" customHeight="1">
      <c r="A126" s="37"/>
      <c r="B126" s="38"/>
      <c r="C126" s="216" t="s">
        <v>204</v>
      </c>
      <c r="D126" s="216" t="s">
        <v>131</v>
      </c>
      <c r="E126" s="217" t="s">
        <v>217</v>
      </c>
      <c r="F126" s="218" t="s">
        <v>218</v>
      </c>
      <c r="G126" s="219" t="s">
        <v>134</v>
      </c>
      <c r="H126" s="220">
        <v>1</v>
      </c>
      <c r="I126" s="221"/>
      <c r="J126" s="222">
        <f>ROUND(I126*H126,2)</f>
        <v>0</v>
      </c>
      <c r="K126" s="223"/>
      <c r="L126" s="43"/>
      <c r="M126" s="224" t="s">
        <v>19</v>
      </c>
      <c r="N126" s="225" t="s">
        <v>41</v>
      </c>
      <c r="O126" s="8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142</v>
      </c>
      <c r="AT126" s="228" t="s">
        <v>131</v>
      </c>
      <c r="AU126" s="228" t="s">
        <v>80</v>
      </c>
      <c r="AY126" s="16" t="s">
        <v>130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78</v>
      </c>
      <c r="BK126" s="229">
        <f>ROUND(I126*H126,2)</f>
        <v>0</v>
      </c>
      <c r="BL126" s="16" t="s">
        <v>142</v>
      </c>
      <c r="BM126" s="228" t="s">
        <v>462</v>
      </c>
    </row>
    <row r="127" s="2" customFormat="1">
      <c r="A127" s="37"/>
      <c r="B127" s="38"/>
      <c r="C127" s="39"/>
      <c r="D127" s="230" t="s">
        <v>137</v>
      </c>
      <c r="E127" s="39"/>
      <c r="F127" s="231" t="s">
        <v>218</v>
      </c>
      <c r="G127" s="39"/>
      <c r="H127" s="39"/>
      <c r="I127" s="135"/>
      <c r="J127" s="39"/>
      <c r="K127" s="39"/>
      <c r="L127" s="43"/>
      <c r="M127" s="236"/>
      <c r="N127" s="237"/>
      <c r="O127" s="238"/>
      <c r="P127" s="238"/>
      <c r="Q127" s="238"/>
      <c r="R127" s="238"/>
      <c r="S127" s="238"/>
      <c r="T127" s="239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80</v>
      </c>
    </row>
    <row r="128" s="2" customFormat="1" ht="6.96" customHeight="1">
      <c r="A128" s="37"/>
      <c r="B128" s="58"/>
      <c r="C128" s="59"/>
      <c r="D128" s="59"/>
      <c r="E128" s="59"/>
      <c r="F128" s="59"/>
      <c r="G128" s="59"/>
      <c r="H128" s="59"/>
      <c r="I128" s="165"/>
      <c r="J128" s="59"/>
      <c r="K128" s="59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aKcDCwkc55JRff7AZOuUEV05Y2A1wXJYz98gWw8i3SQzd2qqNLjQi9O4LODSDNhEYhrHLgYYLD8P8s7FZOnyAw==" hashValue="6AXafbV4aoyByL7txuq21ajNXy+Ir0lG6xgA2Bmn5xJueazDh8ZS9uBlTO7ToG0jcdLXitTF7XTReytdL5VYxw==" algorithmName="SHA-512" password="CC35"/>
  <autoFilter ref="C85:K12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463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">
        <v>19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27</v>
      </c>
      <c r="F15" s="37"/>
      <c r="G15" s="37"/>
      <c r="H15" s="37"/>
      <c r="I15" s="139" t="s">
        <v>28</v>
      </c>
      <c r="J15" s="138" t="s">
        <v>19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">
        <v>19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27</v>
      </c>
      <c r="F21" s="37"/>
      <c r="G21" s="37"/>
      <c r="H21" s="37"/>
      <c r="I21" s="139" t="s">
        <v>28</v>
      </c>
      <c r="J21" s="138" t="s">
        <v>19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">
        <v>19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27</v>
      </c>
      <c r="F24" s="37"/>
      <c r="G24" s="37"/>
      <c r="H24" s="37"/>
      <c r="I24" s="139" t="s">
        <v>28</v>
      </c>
      <c r="J24" s="138" t="s">
        <v>19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ROUND((SUM(BE86:BE127)),  2)</f>
        <v>0</v>
      </c>
      <c r="G33" s="37"/>
      <c r="H33" s="37"/>
      <c r="I33" s="154">
        <v>0.20999999999999999</v>
      </c>
      <c r="J33" s="153">
        <f>ROUND(((SUM(BE86:BE127))*I33),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ROUND((SUM(BF86:BF127)),  2)</f>
        <v>0</v>
      </c>
      <c r="G34" s="37"/>
      <c r="H34" s="37"/>
      <c r="I34" s="154">
        <v>0.14999999999999999</v>
      </c>
      <c r="J34" s="153">
        <f>ROUND(((SUM(BF86:BF127))*I34),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ROUND((SUM(BG86:BG127)),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ROUND((SUM(BH86:BH127)),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ROUND((SUM(BI86:BI127)),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2019-9-38b - SO 0 - MR 2019-9-38b - SO 08-migrace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111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112</v>
      </c>
      <c r="E61" s="185"/>
      <c r="F61" s="185"/>
      <c r="G61" s="185"/>
      <c r="H61" s="185"/>
      <c r="I61" s="186"/>
      <c r="J61" s="187">
        <f>J88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83"/>
      <c r="D62" s="184" t="s">
        <v>222</v>
      </c>
      <c r="E62" s="185"/>
      <c r="F62" s="185"/>
      <c r="G62" s="185"/>
      <c r="H62" s="185"/>
      <c r="I62" s="186"/>
      <c r="J62" s="187">
        <f>J101</f>
        <v>0</v>
      </c>
      <c r="K62" s="183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2"/>
      <c r="C63" s="183"/>
      <c r="D63" s="184" t="s">
        <v>309</v>
      </c>
      <c r="E63" s="185"/>
      <c r="F63" s="185"/>
      <c r="G63" s="185"/>
      <c r="H63" s="185"/>
      <c r="I63" s="186"/>
      <c r="J63" s="187">
        <f>J110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419</v>
      </c>
      <c r="E64" s="185"/>
      <c r="F64" s="185"/>
      <c r="G64" s="185"/>
      <c r="H64" s="185"/>
      <c r="I64" s="186"/>
      <c r="J64" s="187">
        <f>J113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J118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J121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MR 2019-9-38b - SO 0 - MR 2019-9-38b - SO 08-migrace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Olomouc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4" t="s">
        <v>107</v>
      </c>
      <c r="K85" s="195" t="s">
        <v>120</v>
      </c>
      <c r="L85" s="196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7">
        <f>BK86</f>
        <v>0</v>
      </c>
      <c r="K86" s="39"/>
      <c r="L86" s="43"/>
      <c r="M86" s="94"/>
      <c r="N86" s="198"/>
      <c r="O86" s="95"/>
      <c r="P86" s="199">
        <f>P87</f>
        <v>0</v>
      </c>
      <c r="Q86" s="95"/>
      <c r="R86" s="199">
        <f>R87</f>
        <v>0</v>
      </c>
      <c r="S86" s="95"/>
      <c r="T86" s="200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1">
        <f>BK87</f>
        <v>0</v>
      </c>
    </row>
    <row r="87" s="12" customFormat="1" ht="25.92" customHeight="1">
      <c r="A87" s="12"/>
      <c r="B87" s="202"/>
      <c r="C87" s="203"/>
      <c r="D87" s="204" t="s">
        <v>69</v>
      </c>
      <c r="E87" s="205" t="s">
        <v>148</v>
      </c>
      <c r="F87" s="205" t="s">
        <v>148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P88+P101+P113+P118+P121</f>
        <v>0</v>
      </c>
      <c r="Q87" s="210"/>
      <c r="R87" s="211">
        <f>R88+R101+R113+R118+R121</f>
        <v>0</v>
      </c>
      <c r="S87" s="210"/>
      <c r="T87" s="212">
        <f>T88+T101+T113+T118+T121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3" t="s">
        <v>80</v>
      </c>
      <c r="AT87" s="214" t="s">
        <v>69</v>
      </c>
      <c r="AU87" s="214" t="s">
        <v>70</v>
      </c>
      <c r="AY87" s="213" t="s">
        <v>130</v>
      </c>
      <c r="BK87" s="215">
        <f>BK88+BK101+BK113+BK118+BK121</f>
        <v>0</v>
      </c>
    </row>
    <row r="88" s="12" customFormat="1" ht="22.8" customHeight="1">
      <c r="A88" s="12"/>
      <c r="B88" s="202"/>
      <c r="C88" s="203"/>
      <c r="D88" s="204" t="s">
        <v>69</v>
      </c>
      <c r="E88" s="234" t="s">
        <v>149</v>
      </c>
      <c r="F88" s="234" t="s">
        <v>150</v>
      </c>
      <c r="G88" s="203"/>
      <c r="H88" s="203"/>
      <c r="I88" s="206"/>
      <c r="J88" s="235">
        <f>BK88</f>
        <v>0</v>
      </c>
      <c r="K88" s="203"/>
      <c r="L88" s="208"/>
      <c r="M88" s="209"/>
      <c r="N88" s="210"/>
      <c r="O88" s="210"/>
      <c r="P88" s="211">
        <f>SUM(P89:P100)</f>
        <v>0</v>
      </c>
      <c r="Q88" s="210"/>
      <c r="R88" s="211">
        <f>SUM(R89:R100)</f>
        <v>0</v>
      </c>
      <c r="S88" s="210"/>
      <c r="T88" s="212">
        <f>SUM(T89:T100)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3" t="s">
        <v>80</v>
      </c>
      <c r="AT88" s="214" t="s">
        <v>69</v>
      </c>
      <c r="AU88" s="214" t="s">
        <v>78</v>
      </c>
      <c r="AY88" s="213" t="s">
        <v>130</v>
      </c>
      <c r="BK88" s="215">
        <f>SUM(BK89:BK100)</f>
        <v>0</v>
      </c>
    </row>
    <row r="89" s="2" customFormat="1" ht="16.5" customHeight="1">
      <c r="A89" s="37"/>
      <c r="B89" s="38"/>
      <c r="C89" s="216" t="s">
        <v>78</v>
      </c>
      <c r="D89" s="216" t="s">
        <v>131</v>
      </c>
      <c r="E89" s="217" t="s">
        <v>232</v>
      </c>
      <c r="F89" s="218" t="s">
        <v>233</v>
      </c>
      <c r="G89" s="219" t="s">
        <v>134</v>
      </c>
      <c r="H89" s="220">
        <v>16</v>
      </c>
      <c r="I89" s="221"/>
      <c r="J89" s="222">
        <f>ROUND(I89*H89,2)</f>
        <v>0</v>
      </c>
      <c r="K89" s="223"/>
      <c r="L89" s="43"/>
      <c r="M89" s="224" t="s">
        <v>19</v>
      </c>
      <c r="N89" s="225" t="s">
        <v>41</v>
      </c>
      <c r="O89" s="8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8" t="s">
        <v>142</v>
      </c>
      <c r="AT89" s="228" t="s">
        <v>131</v>
      </c>
      <c r="AU89" s="228" t="s">
        <v>80</v>
      </c>
      <c r="AY89" s="16" t="s">
        <v>130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6" t="s">
        <v>78</v>
      </c>
      <c r="BK89" s="229">
        <f>ROUND(I89*H89,2)</f>
        <v>0</v>
      </c>
      <c r="BL89" s="16" t="s">
        <v>142</v>
      </c>
      <c r="BM89" s="228" t="s">
        <v>464</v>
      </c>
    </row>
    <row r="90" s="2" customFormat="1">
      <c r="A90" s="37"/>
      <c r="B90" s="38"/>
      <c r="C90" s="39"/>
      <c r="D90" s="230" t="s">
        <v>137</v>
      </c>
      <c r="E90" s="39"/>
      <c r="F90" s="231" t="s">
        <v>233</v>
      </c>
      <c r="G90" s="39"/>
      <c r="H90" s="39"/>
      <c r="I90" s="135"/>
      <c r="J90" s="39"/>
      <c r="K90" s="39"/>
      <c r="L90" s="43"/>
      <c r="M90" s="232"/>
      <c r="N90" s="233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80</v>
      </c>
    </row>
    <row r="91" s="2" customFormat="1" ht="16.5" customHeight="1">
      <c r="A91" s="37"/>
      <c r="B91" s="38"/>
      <c r="C91" s="216" t="s">
        <v>80</v>
      </c>
      <c r="D91" s="216" t="s">
        <v>131</v>
      </c>
      <c r="E91" s="217" t="s">
        <v>238</v>
      </c>
      <c r="F91" s="218" t="s">
        <v>239</v>
      </c>
      <c r="G91" s="219" t="s">
        <v>134</v>
      </c>
      <c r="H91" s="220">
        <v>8</v>
      </c>
      <c r="I91" s="221"/>
      <c r="J91" s="222">
        <f>ROUND(I91*H91,2)</f>
        <v>0</v>
      </c>
      <c r="K91" s="223"/>
      <c r="L91" s="43"/>
      <c r="M91" s="224" t="s">
        <v>19</v>
      </c>
      <c r="N91" s="225" t="s">
        <v>41</v>
      </c>
      <c r="O91" s="8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8" t="s">
        <v>142</v>
      </c>
      <c r="AT91" s="228" t="s">
        <v>131</v>
      </c>
      <c r="AU91" s="228" t="s">
        <v>80</v>
      </c>
      <c r="AY91" s="16" t="s">
        <v>130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6" t="s">
        <v>78</v>
      </c>
      <c r="BK91" s="229">
        <f>ROUND(I91*H91,2)</f>
        <v>0</v>
      </c>
      <c r="BL91" s="16" t="s">
        <v>142</v>
      </c>
      <c r="BM91" s="228" t="s">
        <v>465</v>
      </c>
    </row>
    <row r="92" s="2" customFormat="1">
      <c r="A92" s="37"/>
      <c r="B92" s="38"/>
      <c r="C92" s="39"/>
      <c r="D92" s="230" t="s">
        <v>137</v>
      </c>
      <c r="E92" s="39"/>
      <c r="F92" s="231" t="s">
        <v>239</v>
      </c>
      <c r="G92" s="39"/>
      <c r="H92" s="39"/>
      <c r="I92" s="135"/>
      <c r="J92" s="39"/>
      <c r="K92" s="39"/>
      <c r="L92" s="43"/>
      <c r="M92" s="232"/>
      <c r="N92" s="23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80</v>
      </c>
    </row>
    <row r="93" s="2" customFormat="1" ht="16.5" customHeight="1">
      <c r="A93" s="37"/>
      <c r="B93" s="38"/>
      <c r="C93" s="216" t="s">
        <v>144</v>
      </c>
      <c r="D93" s="216" t="s">
        <v>131</v>
      </c>
      <c r="E93" s="217" t="s">
        <v>241</v>
      </c>
      <c r="F93" s="218" t="s">
        <v>242</v>
      </c>
      <c r="G93" s="219" t="s">
        <v>134</v>
      </c>
      <c r="H93" s="220">
        <v>1</v>
      </c>
      <c r="I93" s="221"/>
      <c r="J93" s="222">
        <f>ROUND(I93*H93,2)</f>
        <v>0</v>
      </c>
      <c r="K93" s="223"/>
      <c r="L93" s="43"/>
      <c r="M93" s="224" t="s">
        <v>19</v>
      </c>
      <c r="N93" s="225" t="s">
        <v>41</v>
      </c>
      <c r="O93" s="8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8" t="s">
        <v>142</v>
      </c>
      <c r="AT93" s="228" t="s">
        <v>131</v>
      </c>
      <c r="AU93" s="228" t="s">
        <v>80</v>
      </c>
      <c r="AY93" s="16" t="s">
        <v>130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6" t="s">
        <v>78</v>
      </c>
      <c r="BK93" s="229">
        <f>ROUND(I93*H93,2)</f>
        <v>0</v>
      </c>
      <c r="BL93" s="16" t="s">
        <v>142</v>
      </c>
      <c r="BM93" s="228" t="s">
        <v>466</v>
      </c>
    </row>
    <row r="94" s="2" customFormat="1">
      <c r="A94" s="37"/>
      <c r="B94" s="38"/>
      <c r="C94" s="39"/>
      <c r="D94" s="230" t="s">
        <v>137</v>
      </c>
      <c r="E94" s="39"/>
      <c r="F94" s="231" t="s">
        <v>242</v>
      </c>
      <c r="G94" s="39"/>
      <c r="H94" s="39"/>
      <c r="I94" s="135"/>
      <c r="J94" s="39"/>
      <c r="K94" s="39"/>
      <c r="L94" s="43"/>
      <c r="M94" s="232"/>
      <c r="N94" s="23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80</v>
      </c>
    </row>
    <row r="95" s="2" customFormat="1" ht="16.5" customHeight="1">
      <c r="A95" s="37"/>
      <c r="B95" s="38"/>
      <c r="C95" s="216" t="s">
        <v>135</v>
      </c>
      <c r="D95" s="216" t="s">
        <v>131</v>
      </c>
      <c r="E95" s="217" t="s">
        <v>247</v>
      </c>
      <c r="F95" s="218" t="s">
        <v>467</v>
      </c>
      <c r="G95" s="219" t="s">
        <v>134</v>
      </c>
      <c r="H95" s="220">
        <v>12</v>
      </c>
      <c r="I95" s="221"/>
      <c r="J95" s="222">
        <f>ROUND(I95*H95,2)</f>
        <v>0</v>
      </c>
      <c r="K95" s="223"/>
      <c r="L95" s="43"/>
      <c r="M95" s="224" t="s">
        <v>19</v>
      </c>
      <c r="N95" s="225" t="s">
        <v>41</v>
      </c>
      <c r="O95" s="8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8" t="s">
        <v>142</v>
      </c>
      <c r="AT95" s="228" t="s">
        <v>131</v>
      </c>
      <c r="AU95" s="228" t="s">
        <v>80</v>
      </c>
      <c r="AY95" s="16" t="s">
        <v>130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6" t="s">
        <v>78</v>
      </c>
      <c r="BK95" s="229">
        <f>ROUND(I95*H95,2)</f>
        <v>0</v>
      </c>
      <c r="BL95" s="16" t="s">
        <v>142</v>
      </c>
      <c r="BM95" s="228" t="s">
        <v>468</v>
      </c>
    </row>
    <row r="96" s="2" customFormat="1">
      <c r="A96" s="37"/>
      <c r="B96" s="38"/>
      <c r="C96" s="39"/>
      <c r="D96" s="230" t="s">
        <v>137</v>
      </c>
      <c r="E96" s="39"/>
      <c r="F96" s="231" t="s">
        <v>467</v>
      </c>
      <c r="G96" s="39"/>
      <c r="H96" s="39"/>
      <c r="I96" s="135"/>
      <c r="J96" s="39"/>
      <c r="K96" s="39"/>
      <c r="L96" s="43"/>
      <c r="M96" s="232"/>
      <c r="N96" s="23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80</v>
      </c>
    </row>
    <row r="97" s="2" customFormat="1" ht="16.5" customHeight="1">
      <c r="A97" s="37"/>
      <c r="B97" s="38"/>
      <c r="C97" s="216" t="s">
        <v>154</v>
      </c>
      <c r="D97" s="216" t="s">
        <v>131</v>
      </c>
      <c r="E97" s="217" t="s">
        <v>257</v>
      </c>
      <c r="F97" s="218" t="s">
        <v>258</v>
      </c>
      <c r="G97" s="219" t="s">
        <v>134</v>
      </c>
      <c r="H97" s="220">
        <v>1</v>
      </c>
      <c r="I97" s="221"/>
      <c r="J97" s="222">
        <f>ROUND(I97*H97,2)</f>
        <v>0</v>
      </c>
      <c r="K97" s="223"/>
      <c r="L97" s="43"/>
      <c r="M97" s="224" t="s">
        <v>19</v>
      </c>
      <c r="N97" s="225" t="s">
        <v>41</v>
      </c>
      <c r="O97" s="8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8" t="s">
        <v>142</v>
      </c>
      <c r="AT97" s="228" t="s">
        <v>131</v>
      </c>
      <c r="AU97" s="228" t="s">
        <v>80</v>
      </c>
      <c r="AY97" s="16" t="s">
        <v>130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6" t="s">
        <v>78</v>
      </c>
      <c r="BK97" s="229">
        <f>ROUND(I97*H97,2)</f>
        <v>0</v>
      </c>
      <c r="BL97" s="16" t="s">
        <v>142</v>
      </c>
      <c r="BM97" s="228" t="s">
        <v>469</v>
      </c>
    </row>
    <row r="98" s="2" customFormat="1">
      <c r="A98" s="37"/>
      <c r="B98" s="38"/>
      <c r="C98" s="39"/>
      <c r="D98" s="230" t="s">
        <v>137</v>
      </c>
      <c r="E98" s="39"/>
      <c r="F98" s="231" t="s">
        <v>258</v>
      </c>
      <c r="G98" s="39"/>
      <c r="H98" s="39"/>
      <c r="I98" s="135"/>
      <c r="J98" s="39"/>
      <c r="K98" s="39"/>
      <c r="L98" s="43"/>
      <c r="M98" s="232"/>
      <c r="N98" s="23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80</v>
      </c>
    </row>
    <row r="99" s="2" customFormat="1" ht="16.5" customHeight="1">
      <c r="A99" s="37"/>
      <c r="B99" s="38"/>
      <c r="C99" s="216" t="s">
        <v>158</v>
      </c>
      <c r="D99" s="216" t="s">
        <v>131</v>
      </c>
      <c r="E99" s="217" t="s">
        <v>470</v>
      </c>
      <c r="F99" s="218" t="s">
        <v>471</v>
      </c>
      <c r="G99" s="219" t="s">
        <v>134</v>
      </c>
      <c r="H99" s="220">
        <v>4</v>
      </c>
      <c r="I99" s="221"/>
      <c r="J99" s="222">
        <f>ROUND(I99*H99,2)</f>
        <v>0</v>
      </c>
      <c r="K99" s="223"/>
      <c r="L99" s="43"/>
      <c r="M99" s="224" t="s">
        <v>19</v>
      </c>
      <c r="N99" s="225" t="s">
        <v>41</v>
      </c>
      <c r="O99" s="8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8" t="s">
        <v>142</v>
      </c>
      <c r="AT99" s="228" t="s">
        <v>131</v>
      </c>
      <c r="AU99" s="228" t="s">
        <v>80</v>
      </c>
      <c r="AY99" s="16" t="s">
        <v>130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6" t="s">
        <v>78</v>
      </c>
      <c r="BK99" s="229">
        <f>ROUND(I99*H99,2)</f>
        <v>0</v>
      </c>
      <c r="BL99" s="16" t="s">
        <v>142</v>
      </c>
      <c r="BM99" s="228" t="s">
        <v>472</v>
      </c>
    </row>
    <row r="100" s="2" customFormat="1">
      <c r="A100" s="37"/>
      <c r="B100" s="38"/>
      <c r="C100" s="39"/>
      <c r="D100" s="230" t="s">
        <v>137</v>
      </c>
      <c r="E100" s="39"/>
      <c r="F100" s="231" t="s">
        <v>471</v>
      </c>
      <c r="G100" s="39"/>
      <c r="H100" s="39"/>
      <c r="I100" s="135"/>
      <c r="J100" s="39"/>
      <c r="K100" s="39"/>
      <c r="L100" s="43"/>
      <c r="M100" s="232"/>
      <c r="N100" s="233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80</v>
      </c>
    </row>
    <row r="101" s="12" customFormat="1" ht="22.8" customHeight="1">
      <c r="A101" s="12"/>
      <c r="B101" s="202"/>
      <c r="C101" s="203"/>
      <c r="D101" s="204" t="s">
        <v>69</v>
      </c>
      <c r="E101" s="234" t="s">
        <v>265</v>
      </c>
      <c r="F101" s="234" t="s">
        <v>266</v>
      </c>
      <c r="G101" s="203"/>
      <c r="H101" s="203"/>
      <c r="I101" s="206"/>
      <c r="J101" s="235">
        <f>BK101</f>
        <v>0</v>
      </c>
      <c r="K101" s="203"/>
      <c r="L101" s="208"/>
      <c r="M101" s="209"/>
      <c r="N101" s="210"/>
      <c r="O101" s="210"/>
      <c r="P101" s="211">
        <f>P102+SUM(P103:P110)</f>
        <v>0</v>
      </c>
      <c r="Q101" s="210"/>
      <c r="R101" s="211">
        <f>R102+SUM(R103:R110)</f>
        <v>0</v>
      </c>
      <c r="S101" s="210"/>
      <c r="T101" s="212">
        <f>T102+SUM(T103:T110)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3" t="s">
        <v>80</v>
      </c>
      <c r="AT101" s="214" t="s">
        <v>69</v>
      </c>
      <c r="AU101" s="214" t="s">
        <v>78</v>
      </c>
      <c r="AY101" s="213" t="s">
        <v>130</v>
      </c>
      <c r="BK101" s="215">
        <f>BK102+SUM(BK103:BK110)</f>
        <v>0</v>
      </c>
    </row>
    <row r="102" s="2" customFormat="1" ht="16.5" customHeight="1">
      <c r="A102" s="37"/>
      <c r="B102" s="38"/>
      <c r="C102" s="216" t="s">
        <v>162</v>
      </c>
      <c r="D102" s="216" t="s">
        <v>131</v>
      </c>
      <c r="E102" s="217" t="s">
        <v>273</v>
      </c>
      <c r="F102" s="218" t="s">
        <v>274</v>
      </c>
      <c r="G102" s="219" t="s">
        <v>134</v>
      </c>
      <c r="H102" s="220">
        <v>16</v>
      </c>
      <c r="I102" s="221"/>
      <c r="J102" s="222">
        <f>ROUND(I102*H102,2)</f>
        <v>0</v>
      </c>
      <c r="K102" s="223"/>
      <c r="L102" s="43"/>
      <c r="M102" s="224" t="s">
        <v>19</v>
      </c>
      <c r="N102" s="225" t="s">
        <v>41</v>
      </c>
      <c r="O102" s="8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8" t="s">
        <v>142</v>
      </c>
      <c r="AT102" s="228" t="s">
        <v>131</v>
      </c>
      <c r="AU102" s="228" t="s">
        <v>80</v>
      </c>
      <c r="AY102" s="16" t="s">
        <v>130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6" t="s">
        <v>78</v>
      </c>
      <c r="BK102" s="229">
        <f>ROUND(I102*H102,2)</f>
        <v>0</v>
      </c>
      <c r="BL102" s="16" t="s">
        <v>142</v>
      </c>
      <c r="BM102" s="228" t="s">
        <v>473</v>
      </c>
    </row>
    <row r="103" s="2" customFormat="1">
      <c r="A103" s="37"/>
      <c r="B103" s="38"/>
      <c r="C103" s="39"/>
      <c r="D103" s="230" t="s">
        <v>137</v>
      </c>
      <c r="E103" s="39"/>
      <c r="F103" s="231" t="s">
        <v>274</v>
      </c>
      <c r="G103" s="39"/>
      <c r="H103" s="39"/>
      <c r="I103" s="135"/>
      <c r="J103" s="39"/>
      <c r="K103" s="39"/>
      <c r="L103" s="43"/>
      <c r="M103" s="232"/>
      <c r="N103" s="23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80</v>
      </c>
    </row>
    <row r="104" s="2" customFormat="1" ht="16.5" customHeight="1">
      <c r="A104" s="37"/>
      <c r="B104" s="38"/>
      <c r="C104" s="216" t="s">
        <v>166</v>
      </c>
      <c r="D104" s="216" t="s">
        <v>131</v>
      </c>
      <c r="E104" s="217" t="s">
        <v>277</v>
      </c>
      <c r="F104" s="218" t="s">
        <v>278</v>
      </c>
      <c r="G104" s="219" t="s">
        <v>134</v>
      </c>
      <c r="H104" s="220">
        <v>16</v>
      </c>
      <c r="I104" s="221"/>
      <c r="J104" s="222">
        <f>ROUND(I104*H104,2)</f>
        <v>0</v>
      </c>
      <c r="K104" s="223"/>
      <c r="L104" s="43"/>
      <c r="M104" s="224" t="s">
        <v>19</v>
      </c>
      <c r="N104" s="225" t="s">
        <v>41</v>
      </c>
      <c r="O104" s="8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8" t="s">
        <v>142</v>
      </c>
      <c r="AT104" s="228" t="s">
        <v>131</v>
      </c>
      <c r="AU104" s="228" t="s">
        <v>80</v>
      </c>
      <c r="AY104" s="16" t="s">
        <v>130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6" t="s">
        <v>78</v>
      </c>
      <c r="BK104" s="229">
        <f>ROUND(I104*H104,2)</f>
        <v>0</v>
      </c>
      <c r="BL104" s="16" t="s">
        <v>142</v>
      </c>
      <c r="BM104" s="228" t="s">
        <v>474</v>
      </c>
    </row>
    <row r="105" s="2" customFormat="1">
      <c r="A105" s="37"/>
      <c r="B105" s="38"/>
      <c r="C105" s="39"/>
      <c r="D105" s="230" t="s">
        <v>137</v>
      </c>
      <c r="E105" s="39"/>
      <c r="F105" s="231" t="s">
        <v>278</v>
      </c>
      <c r="G105" s="39"/>
      <c r="H105" s="39"/>
      <c r="I105" s="135"/>
      <c r="J105" s="39"/>
      <c r="K105" s="39"/>
      <c r="L105" s="43"/>
      <c r="M105" s="232"/>
      <c r="N105" s="23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80</v>
      </c>
    </row>
    <row r="106" s="2" customFormat="1" ht="16.5" customHeight="1">
      <c r="A106" s="37"/>
      <c r="B106" s="38"/>
      <c r="C106" s="216" t="s">
        <v>170</v>
      </c>
      <c r="D106" s="216" t="s">
        <v>131</v>
      </c>
      <c r="E106" s="217" t="s">
        <v>267</v>
      </c>
      <c r="F106" s="218" t="s">
        <v>268</v>
      </c>
      <c r="G106" s="219" t="s">
        <v>134</v>
      </c>
      <c r="H106" s="220">
        <v>8</v>
      </c>
      <c r="I106" s="221"/>
      <c r="J106" s="222">
        <f>ROUND(I106*H106,2)</f>
        <v>0</v>
      </c>
      <c r="K106" s="223"/>
      <c r="L106" s="43"/>
      <c r="M106" s="224" t="s">
        <v>19</v>
      </c>
      <c r="N106" s="225" t="s">
        <v>41</v>
      </c>
      <c r="O106" s="8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8" t="s">
        <v>142</v>
      </c>
      <c r="AT106" s="228" t="s">
        <v>131</v>
      </c>
      <c r="AU106" s="228" t="s">
        <v>80</v>
      </c>
      <c r="AY106" s="16" t="s">
        <v>130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6" t="s">
        <v>78</v>
      </c>
      <c r="BK106" s="229">
        <f>ROUND(I106*H106,2)</f>
        <v>0</v>
      </c>
      <c r="BL106" s="16" t="s">
        <v>142</v>
      </c>
      <c r="BM106" s="228" t="s">
        <v>475</v>
      </c>
    </row>
    <row r="107" s="2" customFormat="1">
      <c r="A107" s="37"/>
      <c r="B107" s="38"/>
      <c r="C107" s="39"/>
      <c r="D107" s="230" t="s">
        <v>137</v>
      </c>
      <c r="E107" s="39"/>
      <c r="F107" s="231" t="s">
        <v>268</v>
      </c>
      <c r="G107" s="39"/>
      <c r="H107" s="39"/>
      <c r="I107" s="135"/>
      <c r="J107" s="39"/>
      <c r="K107" s="39"/>
      <c r="L107" s="43"/>
      <c r="M107" s="232"/>
      <c r="N107" s="23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80</v>
      </c>
    </row>
    <row r="108" s="2" customFormat="1" ht="16.5" customHeight="1">
      <c r="A108" s="37"/>
      <c r="B108" s="38"/>
      <c r="C108" s="216" t="s">
        <v>174</v>
      </c>
      <c r="D108" s="216" t="s">
        <v>131</v>
      </c>
      <c r="E108" s="217" t="s">
        <v>289</v>
      </c>
      <c r="F108" s="218" t="s">
        <v>290</v>
      </c>
      <c r="G108" s="219" t="s">
        <v>134</v>
      </c>
      <c r="H108" s="220">
        <v>16</v>
      </c>
      <c r="I108" s="221"/>
      <c r="J108" s="222">
        <f>ROUND(I108*H108,2)</f>
        <v>0</v>
      </c>
      <c r="K108" s="223"/>
      <c r="L108" s="43"/>
      <c r="M108" s="224" t="s">
        <v>19</v>
      </c>
      <c r="N108" s="225" t="s">
        <v>41</v>
      </c>
      <c r="O108" s="8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8" t="s">
        <v>142</v>
      </c>
      <c r="AT108" s="228" t="s">
        <v>131</v>
      </c>
      <c r="AU108" s="228" t="s">
        <v>80</v>
      </c>
      <c r="AY108" s="16" t="s">
        <v>130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6" t="s">
        <v>78</v>
      </c>
      <c r="BK108" s="229">
        <f>ROUND(I108*H108,2)</f>
        <v>0</v>
      </c>
      <c r="BL108" s="16" t="s">
        <v>142</v>
      </c>
      <c r="BM108" s="228" t="s">
        <v>476</v>
      </c>
    </row>
    <row r="109" s="2" customFormat="1">
      <c r="A109" s="37"/>
      <c r="B109" s="38"/>
      <c r="C109" s="39"/>
      <c r="D109" s="230" t="s">
        <v>137</v>
      </c>
      <c r="E109" s="39"/>
      <c r="F109" s="231" t="s">
        <v>290</v>
      </c>
      <c r="G109" s="39"/>
      <c r="H109" s="39"/>
      <c r="I109" s="135"/>
      <c r="J109" s="39"/>
      <c r="K109" s="39"/>
      <c r="L109" s="43"/>
      <c r="M109" s="232"/>
      <c r="N109" s="23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80</v>
      </c>
    </row>
    <row r="110" s="12" customFormat="1" ht="20.88" customHeight="1">
      <c r="A110" s="12"/>
      <c r="B110" s="202"/>
      <c r="C110" s="203"/>
      <c r="D110" s="204" t="s">
        <v>69</v>
      </c>
      <c r="E110" s="234" t="s">
        <v>128</v>
      </c>
      <c r="F110" s="234" t="s">
        <v>129</v>
      </c>
      <c r="G110" s="203"/>
      <c r="H110" s="203"/>
      <c r="I110" s="206"/>
      <c r="J110" s="235">
        <f>BK110</f>
        <v>0</v>
      </c>
      <c r="K110" s="203"/>
      <c r="L110" s="208"/>
      <c r="M110" s="209"/>
      <c r="N110" s="210"/>
      <c r="O110" s="210"/>
      <c r="P110" s="211">
        <f>SUM(P111:P112)</f>
        <v>0</v>
      </c>
      <c r="Q110" s="210"/>
      <c r="R110" s="211">
        <f>SUM(R111:R112)</f>
        <v>0</v>
      </c>
      <c r="S110" s="210"/>
      <c r="T110" s="212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3" t="s">
        <v>78</v>
      </c>
      <c r="AT110" s="214" t="s">
        <v>69</v>
      </c>
      <c r="AU110" s="214" t="s">
        <v>80</v>
      </c>
      <c r="AY110" s="213" t="s">
        <v>130</v>
      </c>
      <c r="BK110" s="215">
        <f>SUM(BK111:BK112)</f>
        <v>0</v>
      </c>
    </row>
    <row r="111" s="2" customFormat="1" ht="16.5" customHeight="1">
      <c r="A111" s="37"/>
      <c r="B111" s="38"/>
      <c r="C111" s="216" t="s">
        <v>180</v>
      </c>
      <c r="D111" s="216" t="s">
        <v>131</v>
      </c>
      <c r="E111" s="217" t="s">
        <v>223</v>
      </c>
      <c r="F111" s="218" t="s">
        <v>224</v>
      </c>
      <c r="G111" s="219" t="s">
        <v>134</v>
      </c>
      <c r="H111" s="220">
        <v>1</v>
      </c>
      <c r="I111" s="221"/>
      <c r="J111" s="222">
        <f>ROUND(I111*H111,2)</f>
        <v>0</v>
      </c>
      <c r="K111" s="223"/>
      <c r="L111" s="43"/>
      <c r="M111" s="224" t="s">
        <v>19</v>
      </c>
      <c r="N111" s="225" t="s">
        <v>41</v>
      </c>
      <c r="O111" s="8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8" t="s">
        <v>135</v>
      </c>
      <c r="AT111" s="228" t="s">
        <v>131</v>
      </c>
      <c r="AU111" s="228" t="s">
        <v>144</v>
      </c>
      <c r="AY111" s="16" t="s">
        <v>130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6" t="s">
        <v>78</v>
      </c>
      <c r="BK111" s="229">
        <f>ROUND(I111*H111,2)</f>
        <v>0</v>
      </c>
      <c r="BL111" s="16" t="s">
        <v>135</v>
      </c>
      <c r="BM111" s="228" t="s">
        <v>477</v>
      </c>
    </row>
    <row r="112" s="2" customFormat="1">
      <c r="A112" s="37"/>
      <c r="B112" s="38"/>
      <c r="C112" s="39"/>
      <c r="D112" s="230" t="s">
        <v>137</v>
      </c>
      <c r="E112" s="39"/>
      <c r="F112" s="231" t="s">
        <v>224</v>
      </c>
      <c r="G112" s="39"/>
      <c r="H112" s="39"/>
      <c r="I112" s="135"/>
      <c r="J112" s="39"/>
      <c r="K112" s="39"/>
      <c r="L112" s="43"/>
      <c r="M112" s="232"/>
      <c r="N112" s="233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144</v>
      </c>
    </row>
    <row r="113" s="12" customFormat="1" ht="22.8" customHeight="1">
      <c r="A113" s="12"/>
      <c r="B113" s="202"/>
      <c r="C113" s="203"/>
      <c r="D113" s="204" t="s">
        <v>69</v>
      </c>
      <c r="E113" s="234" t="s">
        <v>138</v>
      </c>
      <c r="F113" s="234" t="s">
        <v>139</v>
      </c>
      <c r="G113" s="203"/>
      <c r="H113" s="203"/>
      <c r="I113" s="206"/>
      <c r="J113" s="235">
        <f>BK113</f>
        <v>0</v>
      </c>
      <c r="K113" s="203"/>
      <c r="L113" s="208"/>
      <c r="M113" s="209"/>
      <c r="N113" s="210"/>
      <c r="O113" s="210"/>
      <c r="P113" s="211">
        <f>SUM(P114:P117)</f>
        <v>0</v>
      </c>
      <c r="Q113" s="210"/>
      <c r="R113" s="211">
        <f>SUM(R114:R117)</f>
        <v>0</v>
      </c>
      <c r="S113" s="210"/>
      <c r="T113" s="212">
        <f>SUM(T114:T117)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3" t="s">
        <v>80</v>
      </c>
      <c r="AT113" s="214" t="s">
        <v>69</v>
      </c>
      <c r="AU113" s="214" t="s">
        <v>78</v>
      </c>
      <c r="AY113" s="213" t="s">
        <v>130</v>
      </c>
      <c r="BK113" s="215">
        <f>SUM(BK114:BK117)</f>
        <v>0</v>
      </c>
    </row>
    <row r="114" s="2" customFormat="1" ht="16.5" customHeight="1">
      <c r="A114" s="37"/>
      <c r="B114" s="38"/>
      <c r="C114" s="216" t="s">
        <v>186</v>
      </c>
      <c r="D114" s="216" t="s">
        <v>131</v>
      </c>
      <c r="E114" s="217" t="s">
        <v>140</v>
      </c>
      <c r="F114" s="218" t="s">
        <v>141</v>
      </c>
      <c r="G114" s="219" t="s">
        <v>134</v>
      </c>
      <c r="H114" s="220">
        <v>8</v>
      </c>
      <c r="I114" s="221"/>
      <c r="J114" s="222">
        <f>ROUND(I114*H114,2)</f>
        <v>0</v>
      </c>
      <c r="K114" s="223"/>
      <c r="L114" s="43"/>
      <c r="M114" s="224" t="s">
        <v>19</v>
      </c>
      <c r="N114" s="225" t="s">
        <v>41</v>
      </c>
      <c r="O114" s="8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8" t="s">
        <v>142</v>
      </c>
      <c r="AT114" s="228" t="s">
        <v>131</v>
      </c>
      <c r="AU114" s="228" t="s">
        <v>80</v>
      </c>
      <c r="AY114" s="16" t="s">
        <v>130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6" t="s">
        <v>78</v>
      </c>
      <c r="BK114" s="229">
        <f>ROUND(I114*H114,2)</f>
        <v>0</v>
      </c>
      <c r="BL114" s="16" t="s">
        <v>142</v>
      </c>
      <c r="BM114" s="228" t="s">
        <v>478</v>
      </c>
    </row>
    <row r="115" s="2" customFormat="1">
      <c r="A115" s="37"/>
      <c r="B115" s="38"/>
      <c r="C115" s="39"/>
      <c r="D115" s="230" t="s">
        <v>137</v>
      </c>
      <c r="E115" s="39"/>
      <c r="F115" s="231" t="s">
        <v>141</v>
      </c>
      <c r="G115" s="39"/>
      <c r="H115" s="39"/>
      <c r="I115" s="135"/>
      <c r="J115" s="39"/>
      <c r="K115" s="39"/>
      <c r="L115" s="43"/>
      <c r="M115" s="232"/>
      <c r="N115" s="23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80</v>
      </c>
    </row>
    <row r="116" s="2" customFormat="1" ht="16.5" customHeight="1">
      <c r="A116" s="37"/>
      <c r="B116" s="38"/>
      <c r="C116" s="216" t="s">
        <v>190</v>
      </c>
      <c r="D116" s="216" t="s">
        <v>131</v>
      </c>
      <c r="E116" s="217" t="s">
        <v>145</v>
      </c>
      <c r="F116" s="218" t="s">
        <v>146</v>
      </c>
      <c r="G116" s="219" t="s">
        <v>19</v>
      </c>
      <c r="H116" s="220">
        <v>2</v>
      </c>
      <c r="I116" s="221"/>
      <c r="J116" s="222">
        <f>ROUND(I116*H116,2)</f>
        <v>0</v>
      </c>
      <c r="K116" s="223"/>
      <c r="L116" s="43"/>
      <c r="M116" s="224" t="s">
        <v>19</v>
      </c>
      <c r="N116" s="225" t="s">
        <v>41</v>
      </c>
      <c r="O116" s="8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8" t="s">
        <v>142</v>
      </c>
      <c r="AT116" s="228" t="s">
        <v>131</v>
      </c>
      <c r="AU116" s="228" t="s">
        <v>80</v>
      </c>
      <c r="AY116" s="16" t="s">
        <v>130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6" t="s">
        <v>78</v>
      </c>
      <c r="BK116" s="229">
        <f>ROUND(I116*H116,2)</f>
        <v>0</v>
      </c>
      <c r="BL116" s="16" t="s">
        <v>142</v>
      </c>
      <c r="BM116" s="228" t="s">
        <v>479</v>
      </c>
    </row>
    <row r="117" s="2" customFormat="1">
      <c r="A117" s="37"/>
      <c r="B117" s="38"/>
      <c r="C117" s="39"/>
      <c r="D117" s="230" t="s">
        <v>137</v>
      </c>
      <c r="E117" s="39"/>
      <c r="F117" s="231" t="s">
        <v>146</v>
      </c>
      <c r="G117" s="39"/>
      <c r="H117" s="39"/>
      <c r="I117" s="135"/>
      <c r="J117" s="39"/>
      <c r="K117" s="39"/>
      <c r="L117" s="43"/>
      <c r="M117" s="232"/>
      <c r="N117" s="23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80</v>
      </c>
    </row>
    <row r="118" s="12" customFormat="1" ht="22.8" customHeight="1">
      <c r="A118" s="12"/>
      <c r="B118" s="202"/>
      <c r="C118" s="203"/>
      <c r="D118" s="204" t="s">
        <v>69</v>
      </c>
      <c r="E118" s="234" t="s">
        <v>178</v>
      </c>
      <c r="F118" s="234" t="s">
        <v>179</v>
      </c>
      <c r="G118" s="203"/>
      <c r="H118" s="203"/>
      <c r="I118" s="206"/>
      <c r="J118" s="235">
        <f>BK118</f>
        <v>0</v>
      </c>
      <c r="K118" s="203"/>
      <c r="L118" s="208"/>
      <c r="M118" s="209"/>
      <c r="N118" s="210"/>
      <c r="O118" s="210"/>
      <c r="P118" s="211">
        <f>SUM(P119:P120)</f>
        <v>0</v>
      </c>
      <c r="Q118" s="210"/>
      <c r="R118" s="211">
        <f>SUM(R119:R120)</f>
        <v>0</v>
      </c>
      <c r="S118" s="210"/>
      <c r="T118" s="212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80</v>
      </c>
      <c r="AT118" s="214" t="s">
        <v>69</v>
      </c>
      <c r="AU118" s="214" t="s">
        <v>78</v>
      </c>
      <c r="AY118" s="213" t="s">
        <v>130</v>
      </c>
      <c r="BK118" s="215">
        <f>SUM(BK119:BK120)</f>
        <v>0</v>
      </c>
    </row>
    <row r="119" s="2" customFormat="1" ht="16.5" customHeight="1">
      <c r="A119" s="37"/>
      <c r="B119" s="38"/>
      <c r="C119" s="216" t="s">
        <v>194</v>
      </c>
      <c r="D119" s="216" t="s">
        <v>131</v>
      </c>
      <c r="E119" s="217" t="s">
        <v>297</v>
      </c>
      <c r="F119" s="218" t="s">
        <v>298</v>
      </c>
      <c r="G119" s="219" t="s">
        <v>134</v>
      </c>
      <c r="H119" s="220">
        <v>17</v>
      </c>
      <c r="I119" s="221"/>
      <c r="J119" s="222">
        <f>ROUND(I119*H119,2)</f>
        <v>0</v>
      </c>
      <c r="K119" s="223"/>
      <c r="L119" s="43"/>
      <c r="M119" s="224" t="s">
        <v>19</v>
      </c>
      <c r="N119" s="225" t="s">
        <v>41</v>
      </c>
      <c r="O119" s="8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142</v>
      </c>
      <c r="AT119" s="228" t="s">
        <v>131</v>
      </c>
      <c r="AU119" s="228" t="s">
        <v>80</v>
      </c>
      <c r="AY119" s="16" t="s">
        <v>130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78</v>
      </c>
      <c r="BK119" s="229">
        <f>ROUND(I119*H119,2)</f>
        <v>0</v>
      </c>
      <c r="BL119" s="16" t="s">
        <v>142</v>
      </c>
      <c r="BM119" s="228" t="s">
        <v>480</v>
      </c>
    </row>
    <row r="120" s="2" customFormat="1">
      <c r="A120" s="37"/>
      <c r="B120" s="38"/>
      <c r="C120" s="39"/>
      <c r="D120" s="230" t="s">
        <v>137</v>
      </c>
      <c r="E120" s="39"/>
      <c r="F120" s="231" t="s">
        <v>298</v>
      </c>
      <c r="G120" s="39"/>
      <c r="H120" s="39"/>
      <c r="I120" s="135"/>
      <c r="J120" s="39"/>
      <c r="K120" s="39"/>
      <c r="L120" s="43"/>
      <c r="M120" s="232"/>
      <c r="N120" s="23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137</v>
      </c>
      <c r="AU120" s="16" t="s">
        <v>80</v>
      </c>
    </row>
    <row r="121" s="12" customFormat="1" ht="22.8" customHeight="1">
      <c r="A121" s="12"/>
      <c r="B121" s="202"/>
      <c r="C121" s="203"/>
      <c r="D121" s="204" t="s">
        <v>69</v>
      </c>
      <c r="E121" s="234" t="s">
        <v>184</v>
      </c>
      <c r="F121" s="234" t="s">
        <v>185</v>
      </c>
      <c r="G121" s="203"/>
      <c r="H121" s="203"/>
      <c r="I121" s="206"/>
      <c r="J121" s="235">
        <f>BK121</f>
        <v>0</v>
      </c>
      <c r="K121" s="203"/>
      <c r="L121" s="208"/>
      <c r="M121" s="209"/>
      <c r="N121" s="210"/>
      <c r="O121" s="210"/>
      <c r="P121" s="211">
        <f>SUM(P122:P127)</f>
        <v>0</v>
      </c>
      <c r="Q121" s="210"/>
      <c r="R121" s="211">
        <f>SUM(R122:R127)</f>
        <v>0</v>
      </c>
      <c r="S121" s="210"/>
      <c r="T121" s="212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80</v>
      </c>
      <c r="AT121" s="214" t="s">
        <v>69</v>
      </c>
      <c r="AU121" s="214" t="s">
        <v>78</v>
      </c>
      <c r="AY121" s="213" t="s">
        <v>130</v>
      </c>
      <c r="BK121" s="215">
        <f>SUM(BK122:BK127)</f>
        <v>0</v>
      </c>
    </row>
    <row r="122" s="2" customFormat="1" ht="16.5" customHeight="1">
      <c r="A122" s="37"/>
      <c r="B122" s="38"/>
      <c r="C122" s="216" t="s">
        <v>8</v>
      </c>
      <c r="D122" s="216" t="s">
        <v>131</v>
      </c>
      <c r="E122" s="217" t="s">
        <v>213</v>
      </c>
      <c r="F122" s="218" t="s">
        <v>214</v>
      </c>
      <c r="G122" s="219" t="s">
        <v>134</v>
      </c>
      <c r="H122" s="220">
        <v>9</v>
      </c>
      <c r="I122" s="221"/>
      <c r="J122" s="222">
        <f>ROUND(I122*H122,2)</f>
        <v>0</v>
      </c>
      <c r="K122" s="223"/>
      <c r="L122" s="43"/>
      <c r="M122" s="224" t="s">
        <v>19</v>
      </c>
      <c r="N122" s="225" t="s">
        <v>41</v>
      </c>
      <c r="O122" s="8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142</v>
      </c>
      <c r="AT122" s="228" t="s">
        <v>131</v>
      </c>
      <c r="AU122" s="228" t="s">
        <v>80</v>
      </c>
      <c r="AY122" s="16" t="s">
        <v>130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78</v>
      </c>
      <c r="BK122" s="229">
        <f>ROUND(I122*H122,2)</f>
        <v>0</v>
      </c>
      <c r="BL122" s="16" t="s">
        <v>142</v>
      </c>
      <c r="BM122" s="228" t="s">
        <v>481</v>
      </c>
    </row>
    <row r="123" s="2" customFormat="1">
      <c r="A123" s="37"/>
      <c r="B123" s="38"/>
      <c r="C123" s="39"/>
      <c r="D123" s="230" t="s">
        <v>137</v>
      </c>
      <c r="E123" s="39"/>
      <c r="F123" s="231" t="s">
        <v>214</v>
      </c>
      <c r="G123" s="39"/>
      <c r="H123" s="39"/>
      <c r="I123" s="135"/>
      <c r="J123" s="39"/>
      <c r="K123" s="39"/>
      <c r="L123" s="43"/>
      <c r="M123" s="232"/>
      <c r="N123" s="23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80</v>
      </c>
    </row>
    <row r="124" s="2" customFormat="1" ht="16.5" customHeight="1">
      <c r="A124" s="37"/>
      <c r="B124" s="38"/>
      <c r="C124" s="216" t="s">
        <v>142</v>
      </c>
      <c r="D124" s="216" t="s">
        <v>131</v>
      </c>
      <c r="E124" s="217" t="s">
        <v>303</v>
      </c>
      <c r="F124" s="218" t="s">
        <v>304</v>
      </c>
      <c r="G124" s="219" t="s">
        <v>134</v>
      </c>
      <c r="H124" s="220">
        <v>8</v>
      </c>
      <c r="I124" s="221"/>
      <c r="J124" s="222">
        <f>ROUND(I124*H124,2)</f>
        <v>0</v>
      </c>
      <c r="K124" s="223"/>
      <c r="L124" s="43"/>
      <c r="M124" s="224" t="s">
        <v>19</v>
      </c>
      <c r="N124" s="225" t="s">
        <v>41</v>
      </c>
      <c r="O124" s="8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142</v>
      </c>
      <c r="AT124" s="228" t="s">
        <v>131</v>
      </c>
      <c r="AU124" s="228" t="s">
        <v>80</v>
      </c>
      <c r="AY124" s="16" t="s">
        <v>130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78</v>
      </c>
      <c r="BK124" s="229">
        <f>ROUND(I124*H124,2)</f>
        <v>0</v>
      </c>
      <c r="BL124" s="16" t="s">
        <v>142</v>
      </c>
      <c r="BM124" s="228" t="s">
        <v>482</v>
      </c>
    </row>
    <row r="125" s="2" customFormat="1">
      <c r="A125" s="37"/>
      <c r="B125" s="38"/>
      <c r="C125" s="39"/>
      <c r="D125" s="230" t="s">
        <v>137</v>
      </c>
      <c r="E125" s="39"/>
      <c r="F125" s="231" t="s">
        <v>304</v>
      </c>
      <c r="G125" s="39"/>
      <c r="H125" s="39"/>
      <c r="I125" s="135"/>
      <c r="J125" s="39"/>
      <c r="K125" s="39"/>
      <c r="L125" s="43"/>
      <c r="M125" s="232"/>
      <c r="N125" s="233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137</v>
      </c>
      <c r="AU125" s="16" t="s">
        <v>80</v>
      </c>
    </row>
    <row r="126" s="2" customFormat="1" ht="16.5" customHeight="1">
      <c r="A126" s="37"/>
      <c r="B126" s="38"/>
      <c r="C126" s="216" t="s">
        <v>204</v>
      </c>
      <c r="D126" s="216" t="s">
        <v>131</v>
      </c>
      <c r="E126" s="217" t="s">
        <v>217</v>
      </c>
      <c r="F126" s="218" t="s">
        <v>218</v>
      </c>
      <c r="G126" s="219" t="s">
        <v>134</v>
      </c>
      <c r="H126" s="220">
        <v>2</v>
      </c>
      <c r="I126" s="221"/>
      <c r="J126" s="222">
        <f>ROUND(I126*H126,2)</f>
        <v>0</v>
      </c>
      <c r="K126" s="223"/>
      <c r="L126" s="43"/>
      <c r="M126" s="224" t="s">
        <v>19</v>
      </c>
      <c r="N126" s="225" t="s">
        <v>41</v>
      </c>
      <c r="O126" s="8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142</v>
      </c>
      <c r="AT126" s="228" t="s">
        <v>131</v>
      </c>
      <c r="AU126" s="228" t="s">
        <v>80</v>
      </c>
      <c r="AY126" s="16" t="s">
        <v>130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78</v>
      </c>
      <c r="BK126" s="229">
        <f>ROUND(I126*H126,2)</f>
        <v>0</v>
      </c>
      <c r="BL126" s="16" t="s">
        <v>142</v>
      </c>
      <c r="BM126" s="228" t="s">
        <v>483</v>
      </c>
    </row>
    <row r="127" s="2" customFormat="1">
      <c r="A127" s="37"/>
      <c r="B127" s="38"/>
      <c r="C127" s="39"/>
      <c r="D127" s="230" t="s">
        <v>137</v>
      </c>
      <c r="E127" s="39"/>
      <c r="F127" s="231" t="s">
        <v>218</v>
      </c>
      <c r="G127" s="39"/>
      <c r="H127" s="39"/>
      <c r="I127" s="135"/>
      <c r="J127" s="39"/>
      <c r="K127" s="39"/>
      <c r="L127" s="43"/>
      <c r="M127" s="236"/>
      <c r="N127" s="237"/>
      <c r="O127" s="238"/>
      <c r="P127" s="238"/>
      <c r="Q127" s="238"/>
      <c r="R127" s="238"/>
      <c r="S127" s="238"/>
      <c r="T127" s="239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80</v>
      </c>
    </row>
    <row r="128" s="2" customFormat="1" ht="6.96" customHeight="1">
      <c r="A128" s="37"/>
      <c r="B128" s="58"/>
      <c r="C128" s="59"/>
      <c r="D128" s="59"/>
      <c r="E128" s="59"/>
      <c r="F128" s="59"/>
      <c r="G128" s="59"/>
      <c r="H128" s="59"/>
      <c r="I128" s="165"/>
      <c r="J128" s="59"/>
      <c r="K128" s="59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wzqKFsRrZYzFhIvO4yf6CcpWQ1yMSm0MJQF3aNmV0/BfttiRjCNoSMhnPUe02MlslwX21LhG/Jqp/r1ne73OUQ==" hashValue="25ZMp0TuLVlclHmJgUJxNqQ2zUk1kiQCPdJkijYfPk+RYbvOWKiBlwMGdzFMPiaKeyuAihJfr9UlthFjLAFhUA==" algorithmName="SHA-512" password="CC35"/>
  <autoFilter ref="C85:K12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 Radová</dc:creator>
  <cp:lastModifiedBy>Marie Radová</cp:lastModifiedBy>
  <dcterms:created xsi:type="dcterms:W3CDTF">2020-08-21T12:59:52Z</dcterms:created>
  <dcterms:modified xsi:type="dcterms:W3CDTF">2020-08-21T13:00:01Z</dcterms:modified>
</cp:coreProperties>
</file>