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240" yWindow="525" windowWidth="18855" windowHeight="11190" tabRatio="843" firstSheet="1" activeTab="6"/>
  </bookViews>
  <sheets>
    <sheet name="Rekapitulace stavby" sheetId="1" r:id="rId1"/>
    <sheet name="01 - Stavební část - Tere..." sheetId="2" r:id="rId2"/>
    <sheet name="02 - ZTI - Tereziánská zb..." sheetId="3" r:id="rId3"/>
    <sheet name="03 - ÚT  - Tereziánská zb..." sheetId="4" r:id="rId4"/>
    <sheet name="04 - VZD- Tereziánská zbr..." sheetId="5" r:id="rId5"/>
    <sheet name="05 - Elektroinstalace - T..." sheetId="6" r:id="rId6"/>
    <sheet name="99 - Vedlejší a ostatní n..." sheetId="7" r:id="rId7"/>
    <sheet name="Pokyny pro vyplnění" sheetId="8" r:id="rId8"/>
  </sheets>
  <definedNames>
    <definedName name="_xlnm._FilterDatabase" localSheetId="1" hidden="1">'01 - Stavební část - Tere...'!$C$95:$K$976</definedName>
    <definedName name="_xlnm._FilterDatabase" localSheetId="2" hidden="1">'02 - ZTI - Tereziánská zb...'!$C$85:$K$240</definedName>
    <definedName name="_xlnm._FilterDatabase" localSheetId="3" hidden="1">'03 - ÚT  - Tereziánská zb...'!$C$85:$K$110</definedName>
    <definedName name="_xlnm._FilterDatabase" localSheetId="4" hidden="1">'04 - VZD- Tereziánská zbr...'!$C$82:$K$108</definedName>
    <definedName name="_xlnm._FilterDatabase" localSheetId="5" hidden="1">'05 - Elektroinstalace - T...'!$C$81:$K$133</definedName>
    <definedName name="_xlnm._FilterDatabase" localSheetId="6" hidden="1">'99 - Vedlejší a ostatní n...'!$C$80:$K$96</definedName>
    <definedName name="_xlnm.Print_Area" localSheetId="1">'01 - Stavební část - Tere...'!$C$4:$J$39,'01 - Stavební část - Tere...'!$C$45:$J$77,'01 - Stavební část - Tere...'!$C$83:$K$976</definedName>
    <definedName name="_xlnm.Print_Area" localSheetId="2">'02 - ZTI - Tereziánská zb...'!$C$4:$J$39,'02 - ZTI - Tereziánská zb...'!$C$45:$J$67,'02 - ZTI - Tereziánská zb...'!$C$73:$K$240</definedName>
    <definedName name="_xlnm.Print_Area" localSheetId="3">'03 - ÚT  - Tereziánská zb...'!$C$4:$J$39,'03 - ÚT  - Tereziánská zb...'!$C$45:$J$67,'03 - ÚT  - Tereziánská zb...'!$C$73:$K$110</definedName>
    <definedName name="_xlnm.Print_Area" localSheetId="4">'04 - VZD- Tereziánská zbr...'!$C$4:$J$39,'04 - VZD- Tereziánská zbr...'!$C$45:$J$64,'04 - VZD- Tereziánská zbr...'!$C$70:$K$108</definedName>
    <definedName name="_xlnm.Print_Area" localSheetId="5">'05 - Elektroinstalace - T...'!$C$4:$J$39,'05 - Elektroinstalace - T...'!$C$45:$J$63,'05 - Elektroinstalace - T...'!$C$69:$K$133</definedName>
    <definedName name="_xlnm.Print_Area" localSheetId="6">'99 - Vedlejší a ostatní n...'!$C$4:$J$39,'99 - Vedlejší a ostatní n...'!$C$45:$J$62,'99 - Vedlejší a ostatní n...'!$C$68:$K$96</definedName>
    <definedName name="_xlnm.Print_Area" localSheetId="7">'Pokyny pro vyplnění'!$B$2:$K$71,'Pokyny pro vyplnění'!$B$74:$K$118,'Pokyny pro vyplnění'!$B$121:$K$190,'Pokyny pro vyplnění'!$B$198:$K$218</definedName>
    <definedName name="_xlnm.Print_Area" localSheetId="0">'Rekapitulace stavby'!$D$4:$AO$36,'Rekapitulace stavby'!$C$42:$AQ$61</definedName>
    <definedName name="_xlnm.Print_Titles" localSheetId="0">'Rekapitulace stavby'!$52:$52</definedName>
    <definedName name="_xlnm.Print_Titles" localSheetId="1">'01 - Stavební část - Tere...'!$95:$95</definedName>
    <definedName name="_xlnm.Print_Titles" localSheetId="2">'02 - ZTI - Tereziánská zb...'!$85:$85</definedName>
    <definedName name="_xlnm.Print_Titles" localSheetId="3">'03 - ÚT  - Tereziánská zb...'!$85:$85</definedName>
    <definedName name="_xlnm.Print_Titles" localSheetId="4">'04 - VZD- Tereziánská zbr...'!$82:$82</definedName>
    <definedName name="_xlnm.Print_Titles" localSheetId="5">'05 - Elektroinstalace - T...'!$81:$81</definedName>
    <definedName name="_xlnm.Print_Titles" localSheetId="6">'99 - Vedlejší a ostatní n...'!$80:$80</definedName>
  </definedNames>
  <calcPr calcId="145621"/>
</workbook>
</file>

<file path=xl/sharedStrings.xml><?xml version="1.0" encoding="utf-8"?>
<sst xmlns="http://schemas.openxmlformats.org/spreadsheetml/2006/main" count="13452" uniqueCount="1629">
  <si>
    <t>Export Komplet</t>
  </si>
  <si>
    <t>VZ</t>
  </si>
  <si>
    <t>2.0</t>
  </si>
  <si>
    <t>ZAMOK</t>
  </si>
  <si>
    <t>False</t>
  </si>
  <si>
    <t>{1ec55531-0287-455c-b29d-540b08c0e283}</t>
  </si>
  <si>
    <t>0,01</t>
  </si>
  <si>
    <t>21</t>
  </si>
  <si>
    <t>15</t>
  </si>
  <si>
    <t>REKAPITULACE STAVBY</t>
  </si>
  <si>
    <t>v ---  níže se nacházejí doplnkové a pomocné údaje k sestavám  --- v</t>
  </si>
  <si>
    <t>Návod na vyplnění</t>
  </si>
  <si>
    <t>0,001</t>
  </si>
  <si>
    <t>Kód:</t>
  </si>
  <si>
    <t>9-021_120</t>
  </si>
  <si>
    <t>Měnit lze pouze buňky se žlutým podbarvením!
1) v Rekapitulaci stavby vyplňte údaje o Uchazeči (přenesou se do ostatních sestav i v jiných listech)
2) na vybraných listech vyplňte v sestavě Soupis prací ceny u položek</t>
  </si>
  <si>
    <t>Stavba:</t>
  </si>
  <si>
    <t>TEREZIÁNSKÁ ZBROJNICE OLOMOUC - rekonstrukce hygienického zázemí</t>
  </si>
  <si>
    <t>KSO:</t>
  </si>
  <si>
    <t/>
  </si>
  <si>
    <t>CC-CZ:</t>
  </si>
  <si>
    <t>Místo:</t>
  </si>
  <si>
    <t>Křížkovského ul., 779 00 Olomouc</t>
  </si>
  <si>
    <t>Datum:</t>
  </si>
  <si>
    <t>31. 5. 2020</t>
  </si>
  <si>
    <t>Zadavatel:</t>
  </si>
  <si>
    <t>IČ:</t>
  </si>
  <si>
    <t>UP v Olomouci, Křížkovského 511/8, 779 00 Olomouc</t>
  </si>
  <si>
    <t>DIČ:</t>
  </si>
  <si>
    <t>Uchazeč:</t>
  </si>
  <si>
    <t>Projektant:</t>
  </si>
  <si>
    <t>Alfaprojekt Olomouc, a.s.- Ing.Vojtěch Hrachovina</t>
  </si>
  <si>
    <t>True</t>
  </si>
  <si>
    <t>Zpracovatel:</t>
  </si>
  <si>
    <t>Jiří Valachovics a kolektiv specialistů AP Olomouc</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</si>
  <si>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</si>
  <si>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</si>
  <si>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</si>
  <si>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</si>
  <si>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</si>
  <si>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</si>
  <si>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</si>
  <si>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</si>
  <si>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</si>
  <si>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</si>
  <si>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</si>
  <si>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</si>
  <si>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</si>
  <si>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</si>
  <si>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</si>
  <si>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</si>
  <si>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</si>
  <si>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</si>
  <si>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</si>
  <si>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</si>
  <si>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</si>
  <si>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</si>
  <si>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</si>
  <si>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</si>
  <si>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</si>
  <si>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</si>
  <si>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</si>
  <si>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</si>
  <si>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</si>
  <si>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</si>
  <si>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</si>
  <si>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</si>
  <si>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</si>
  <si>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</si>
  <si>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</si>
  <si>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</si>
  <si>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</si>
  <si>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</si>
  <si>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</si>
  <si>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</si>
  <si>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</si>
  <si>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</si>
  <si>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Stavební část - Tereziánská zbrojnice Olomouc</t>
  </si>
  <si>
    <t>STA</t>
  </si>
  <si>
    <t>1</t>
  </si>
  <si>
    <t>{b3c887ab-cfaa-40f8-91a9-ab0c46d754b6}</t>
  </si>
  <si>
    <t>2</t>
  </si>
  <si>
    <t>02</t>
  </si>
  <si>
    <t>ZTI - Tereziánská zbrojnice Olomouc</t>
  </si>
  <si>
    <t>{65f042aa-72c7-443d-bda4-e1034e5984ac}</t>
  </si>
  <si>
    <t>03</t>
  </si>
  <si>
    <t>ÚT  - Tereziánská zbrojnice Olomouc</t>
  </si>
  <si>
    <t>{0716f284-c613-4df4-90d6-d861d124a30c}</t>
  </si>
  <si>
    <t>04</t>
  </si>
  <si>
    <t>VZD- Tereziánská zbrojnice Olomouc</t>
  </si>
  <si>
    <t>{62bfc4df-ee01-4d58-a7a6-3c39f47d34ee}</t>
  </si>
  <si>
    <t>05</t>
  </si>
  <si>
    <t>Elektroinstalace - Tereziánská zbrojnice Olomouc</t>
  </si>
  <si>
    <t>{3f65ae05-6b9b-4429-ae7b-ae16fa89d2df}</t>
  </si>
  <si>
    <t>99</t>
  </si>
  <si>
    <t>Vedlejší a ostatní náklady-Tereziánská zbrojnice Ol.</t>
  </si>
  <si>
    <t>VON</t>
  </si>
  <si>
    <t>{84873f4c-51e1-402b-9170-8834075d908b}</t>
  </si>
  <si>
    <t>82229</t>
  </si>
  <si>
    <t>KRYCÍ LIST SOUPISU PRACÍ</t>
  </si>
  <si>
    <t>Objekt:</t>
  </si>
  <si>
    <t>01 - Stavební část - Tereziánská zbrojnice Olomouc</t>
  </si>
  <si>
    <t xml:space="preserve">Alfaprojekt Olomouc, a.s., Tylova 1 </t>
  </si>
  <si>
    <t>Jiří Valachovics, Olomouc</t>
  </si>
  <si>
    <t>REKAPITULACE ČLENĚNÍ SOUPISU PRACÍ</t>
  </si>
  <si>
    <t>Kód dílu - Popis</t>
  </si>
  <si>
    <t>Cena celkem [CZK]</t>
  </si>
  <si>
    <t>-1</t>
  </si>
  <si>
    <t>HSV - Práce a dodávky HSV</t>
  </si>
  <si>
    <t xml:space="preserve">    3 - Svislé a kompletní konstrukce</t>
  </si>
  <si>
    <t xml:space="preserve">    6 - Úpravy povrchů, podlahy a osazování výplní</t>
  </si>
  <si>
    <t xml:space="preserve">    94 - Lešení a stavební výtahy</t>
  </si>
  <si>
    <t xml:space="preserve">    93 - Různé dokončovací konstrukce </t>
  </si>
  <si>
    <t xml:space="preserve">    96 - Bourání konstrukcí</t>
  </si>
  <si>
    <t xml:space="preserve">    99 - Přesun hmot a manipulace se sutí</t>
  </si>
  <si>
    <t>PSV - Práce a dodávky PSV</t>
  </si>
  <si>
    <t xml:space="preserve">    711 - Izolace proti vodě, vlhkosti a plynům</t>
  </si>
  <si>
    <t xml:space="preserve">    713 - Izolace tepelné</t>
  </si>
  <si>
    <t xml:space="preserve">    766 - Konstrukce truhlářské</t>
  </si>
  <si>
    <t xml:space="preserve">    771 - Podlahy z dlaždic</t>
  </si>
  <si>
    <t xml:space="preserve">    776 - Podlahy povlakové</t>
  </si>
  <si>
    <t xml:space="preserve">    781 - Dokončovací práce - obklady</t>
  </si>
  <si>
    <t xml:space="preserve">    783 - Dokončovací práce - nátěry</t>
  </si>
  <si>
    <t xml:space="preserve">    784 - Dokončovací práce - malby a tapety</t>
  </si>
  <si>
    <t>OST - Příslušenství soc.zařízení</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</si>
  <si>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</si>
  <si>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</si>
  <si>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</si>
  <si>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</si>
  <si>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</si>
  <si>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</si>
  <si>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</si>
  <si>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</si>
  <si>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</si>
  <si>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</si>
  <si>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</si>
  <si>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</si>
  <si>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</si>
  <si>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</si>
  <si>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</si>
  <si>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</si>
  <si>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</si>
  <si>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</si>
  <si>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</si>
  <si>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342244201</t>
  </si>
  <si>
    <t>Příčky jednoduché z cihel děrovaných broušených, na tenkovrstvou maltu, pevnost cihel do P15, tl. příčky 80 mm</t>
  </si>
  <si>
    <t>m2</t>
  </si>
  <si>
    <t>CS ÚRS 2020 01</t>
  </si>
  <si>
    <t>4</t>
  </si>
  <si>
    <t>-780038017</t>
  </si>
  <si>
    <t>VV</t>
  </si>
  <si>
    <t>příčky typu Therm</t>
  </si>
  <si>
    <t>1.PN</t>
  </si>
  <si>
    <t>(1,4+0,2+0,1*2)*(2,0+2,8)/2</t>
  </si>
  <si>
    <t>-0,7*2,0</t>
  </si>
  <si>
    <t>Součet</t>
  </si>
  <si>
    <t>342244211</t>
  </si>
  <si>
    <t>Příčky jednoduché z cihel děrovaných broušených, na tenkovrstvou maltu, pevnost cihel do P15, tl. příčky 115 mm</t>
  </si>
  <si>
    <t>1117231576</t>
  </si>
  <si>
    <t>2,405*(2,0+2,85)/2</t>
  </si>
  <si>
    <t>(0,925+0,555+1,51+1,5+0,15*2)*(2,85+3,82+4,28)/3</t>
  </si>
  <si>
    <t>Mezisoučet 1.PN</t>
  </si>
  <si>
    <t>2.PN - ul.Křížkovského</t>
  </si>
  <si>
    <t xml:space="preserve"> 2,38*(3,78+4,35)/2</t>
  </si>
  <si>
    <t>-0,9*2,0</t>
  </si>
  <si>
    <t>Mezisoučet 2.PN - ul.Křížkovského</t>
  </si>
  <si>
    <t>2.PN - Biskupské nám.</t>
  </si>
  <si>
    <t>2,35*(3,78+4,35)/2</t>
  </si>
  <si>
    <t>Mezisoučet 2.PN - Biskupské nám.</t>
  </si>
  <si>
    <t>342272245</t>
  </si>
  <si>
    <t>Příčky z pórobetonových tvárnic hladkých na tenké maltové lože objemová hmotnost do 500 kg/m3, tloušťka příčky 150 mm</t>
  </si>
  <si>
    <t>-132753297</t>
  </si>
  <si>
    <t xml:space="preserve">instalační předstěny </t>
  </si>
  <si>
    <t>m.č.1.02</t>
  </si>
  <si>
    <t>1,01*1,25</t>
  </si>
  <si>
    <t>m.č.1.04</t>
  </si>
  <si>
    <t>(1,01+1,055)*1,25</t>
  </si>
  <si>
    <t>m.č.2.04</t>
  </si>
  <si>
    <t>(0,9*3+0,915)*1,25</t>
  </si>
  <si>
    <t>m.č.2.06</t>
  </si>
  <si>
    <t>(0,9*2)*1,25</t>
  </si>
  <si>
    <t>m.č.2.07</t>
  </si>
  <si>
    <t>1,0*1,25</t>
  </si>
  <si>
    <t>m.č.2.11</t>
  </si>
  <si>
    <t>m.č.2.13</t>
  </si>
  <si>
    <t>(0,9+0,88)*1,25</t>
  </si>
  <si>
    <t>m.č.2.14</t>
  </si>
  <si>
    <t>317941121</t>
  </si>
  <si>
    <t>Osazování ocelových válcovaných nosníků na zdivu I nebo IE nebo U nebo UE nebo L do č. 12 nebo výšky do 120 mm</t>
  </si>
  <si>
    <t>t</t>
  </si>
  <si>
    <t>727968764</t>
  </si>
  <si>
    <t>L 30/30/3 mm nad dveřmi odk 1</t>
  </si>
  <si>
    <t>1,0*1,65*2*0,001</t>
  </si>
  <si>
    <t>5</t>
  </si>
  <si>
    <t>M</t>
  </si>
  <si>
    <t>13010500</t>
  </si>
  <si>
    <t>úhelník ocelový nerovnostranný jakost 11 375 30x20x3mm</t>
  </si>
  <si>
    <t>8</t>
  </si>
  <si>
    <t>953810792</t>
  </si>
  <si>
    <t>dodávka L30/30/3 mm - ztratné 8%</t>
  </si>
  <si>
    <t>0,003*1,08</t>
  </si>
  <si>
    <t>6</t>
  </si>
  <si>
    <t>317141422</t>
  </si>
  <si>
    <t>Překlady ploché prefabrikované z pórobetonu osazené do tenkého maltového lože, včetně slepení dvou překladů vedle sebe po celé délce boční plochy, výšky překladu do 200 mm šířky 125 mm, délky překladu přes 1200 do 1300 mm</t>
  </si>
  <si>
    <t>kus</t>
  </si>
  <si>
    <t>1520556373</t>
  </si>
  <si>
    <t xml:space="preserve">překlady nad dveřmi  </t>
  </si>
  <si>
    <t xml:space="preserve"> 1PN (odk 2)</t>
  </si>
  <si>
    <t>1*1</t>
  </si>
  <si>
    <t>2.PN - ul.Křížkovského (odk.5,6,7,8)</t>
  </si>
  <si>
    <t>1+1+1+1</t>
  </si>
  <si>
    <t>2.PN - Biskupské nám. (odk 17,18,19,20)</t>
  </si>
  <si>
    <t>7</t>
  </si>
  <si>
    <t>342291111</t>
  </si>
  <si>
    <t>Ukotvení příček polyuretanovou pěnou, tl. příčky do 100 mm</t>
  </si>
  <si>
    <t>m</t>
  </si>
  <si>
    <t>166511766</t>
  </si>
  <si>
    <t>pod stropem tl.20 mm</t>
  </si>
  <si>
    <t xml:space="preserve">(1,4+0,2+0,1*2) </t>
  </si>
  <si>
    <t>342291112</t>
  </si>
  <si>
    <t>Ukotvení příček polyuretanovou pěnou, tl. příčky přes 100 mm</t>
  </si>
  <si>
    <t>-230410560</t>
  </si>
  <si>
    <t xml:space="preserve">2,405+0,925+0,555+1,51+1,5+0,15*2 </t>
  </si>
  <si>
    <t xml:space="preserve"> 2,38*1</t>
  </si>
  <si>
    <t>2,35*1</t>
  </si>
  <si>
    <t>9</t>
  </si>
  <si>
    <t>342291121</t>
  </si>
  <si>
    <t>Ukotvení příček plochými kotvami, do konstrukce cihelné</t>
  </si>
  <si>
    <t>1419545287</t>
  </si>
  <si>
    <t>svislé kotvení do spar</t>
  </si>
  <si>
    <t xml:space="preserve"> 2,0+2,8+3,55+4,15</t>
  </si>
  <si>
    <t xml:space="preserve"> 3,78*2</t>
  </si>
  <si>
    <t>3,78*2</t>
  </si>
  <si>
    <t>10</t>
  </si>
  <si>
    <t>346971121</t>
  </si>
  <si>
    <t>Izolace proti šíření zvuku prováděná současně při zdění z lepenky asfaltové hadrové pod příčky jednoduchá, složená z 10 mm tl. vrstvy malty MC 5, lepenky nepískované a 10 mm vrstvy téže malty, v pruzích š. do 100 mm</t>
  </si>
  <si>
    <t>16</t>
  </si>
  <si>
    <t>-1049028552</t>
  </si>
  <si>
    <t>por.pol.pro těžký asfalt.pás pod nové příčky</t>
  </si>
  <si>
    <t>11</t>
  </si>
  <si>
    <t>346971122</t>
  </si>
  <si>
    <t>Izolace proti šíření zvuku prováděná současně při zdění z lepenky asfaltové hadrové pod příčky jednoduchá, složená z 10 mm tl. vrstvy malty MC 5, lepenky nepískované a 10 mm vrstvy téže malty, v pruzích š. přes 100 do 200 mm</t>
  </si>
  <si>
    <t>973381234</t>
  </si>
  <si>
    <t>12</t>
  </si>
  <si>
    <t>346244361</t>
  </si>
  <si>
    <t>Zazdívka rýh, potrubí, nik (výklenků) nebo kapes z pálených cihel na maltu tl. 65 mm</t>
  </si>
  <si>
    <t>399710670</t>
  </si>
  <si>
    <t>rýhy ZTI</t>
  </si>
  <si>
    <t>hl.50 mm, š.70 mm</t>
  </si>
  <si>
    <t>69,0*0,07</t>
  </si>
  <si>
    <t>13</t>
  </si>
  <si>
    <t>346244371</t>
  </si>
  <si>
    <t>Zazdívka rýh, potrubí, nik (výklenků) nebo kapes z pálených cihel na maltu tl. 140 mm</t>
  </si>
  <si>
    <t>-1254167027</t>
  </si>
  <si>
    <t>hl.70 mm, š.70 mm</t>
  </si>
  <si>
    <t>26,0*0,07</t>
  </si>
  <si>
    <t>hl.150 mm, š.150 mm</t>
  </si>
  <si>
    <t>17,0*0,15</t>
  </si>
  <si>
    <t>Úpravy povrchů, podlahy a osazování výplní</t>
  </si>
  <si>
    <t>14</t>
  </si>
  <si>
    <t>611325421</t>
  </si>
  <si>
    <t>Oprava vápenocementové omítky vnitřních ploch štukové dvouvrstvé, tloušťky do 20 mm a tloušťky štuku do 3 mm stropů, v rozsahu opravované plochy do 10%</t>
  </si>
  <si>
    <t>-632464423</t>
  </si>
  <si>
    <t>oprava omítek stropů v soc.zařízení - klenby (+40% pl.)</t>
  </si>
  <si>
    <t>m.č.1.01</t>
  </si>
  <si>
    <t>(1,85*0,9)*1,4</t>
  </si>
  <si>
    <t>(1,01+1,51)/2*1,5*1,4</t>
  </si>
  <si>
    <t>m.č.1.03</t>
  </si>
  <si>
    <t>(0,925*1,565)*1,4</t>
  </si>
  <si>
    <t>(2,555*1,055+1,65*1,01)*1,4</t>
  </si>
  <si>
    <t>m.č.1.05</t>
  </si>
  <si>
    <t>(0,99*0,94+0,38*0,25)*1,4</t>
  </si>
  <si>
    <t>m.č.2.01</t>
  </si>
  <si>
    <t>(2,085*2,38)*1,4</t>
  </si>
  <si>
    <t>m.č.2.02</t>
  </si>
  <si>
    <t>(1,54*1,55+1,25*0,835)*1,4</t>
  </si>
  <si>
    <t>m.č.2.03</t>
  </si>
  <si>
    <t>(1,65*1,51+1,05*1,95)*1,4</t>
  </si>
  <si>
    <t>(3,68*2,69+0,8*0,85)*1,4</t>
  </si>
  <si>
    <t>m.č.2.05</t>
  </si>
  <si>
    <t>(1,5*1,55+1,94*1,15)*1,4</t>
  </si>
  <si>
    <t>(3,68*2,705+0,85*0,8)*1,4</t>
  </si>
  <si>
    <t>m.č.2.08</t>
  </si>
  <si>
    <t>(2,35*2,105)*1,4</t>
  </si>
  <si>
    <t>m.č.2.09</t>
  </si>
  <si>
    <t>(2,35*1,15+1,52*0,3)*1,4</t>
  </si>
  <si>
    <t>m.č.2.10</t>
  </si>
  <si>
    <t>(2,62*1,13+1,07*0,45)*1,4</t>
  </si>
  <si>
    <t>(3,69*2,62+0,86*0,78)*1,4</t>
  </si>
  <si>
    <t>m.č.2.12</t>
  </si>
  <si>
    <t>(2,71*1,3+1,17*0,45)*1,4</t>
  </si>
  <si>
    <t>(3,475*2,72+0,79*0,86)*1,4</t>
  </si>
  <si>
    <t>(2,35*1,66)*1,4</t>
  </si>
  <si>
    <t>612325422</t>
  </si>
  <si>
    <t>Oprava vápenocementové omítky vnitřních ploch štukové dvouvrstvé, tloušťky do 20 mm a tloušťky štuku do 3 mm stěn, v rozsahu opravované plochy přes 10 do 30%</t>
  </si>
  <si>
    <t>445236237</t>
  </si>
  <si>
    <t xml:space="preserve">oprava omítek stěn </t>
  </si>
  <si>
    <t>v chodbě</t>
  </si>
  <si>
    <t>4,3*4,2</t>
  </si>
  <si>
    <t>v soc.zařízení (nad obklady)</t>
  </si>
  <si>
    <t>(1,84+0,835+0,9+1,625+1,01+2,075+2,3+0,8+0,94+0,7+0,55)*((2,0+4,28+2,0+4,06)/4-2,1)</t>
  </si>
  <si>
    <t>(1,7+2,5*2)*0,35</t>
  </si>
  <si>
    <t>(2,38*4+1,55*2+2,085+0,35+1,695*2+1,95*4+2,69*2+2,705*2+3,68*4+0,86*2+0,845*2)*((3,2+4,8+3,78+4,35)/4-2,1)</t>
  </si>
  <si>
    <t>(1,5+2,5*2)*0,35</t>
  </si>
  <si>
    <t>(0,85+0,86+0,92*2+2,62*2+2,71*2+3,69*2+1,54*2+3,455*2+1,775*2+2,35*4+1,45*2+1,66*2+2,105+0,395+0,225)*((3,2+4,8+3,78+4,35)/4-2,1)</t>
  </si>
  <si>
    <t>612321141</t>
  </si>
  <si>
    <t>Omítka vápenocementová vnitřních ploch nanášená ručně dvouvrstvá, tloušťky jádrové omítky do 10 mm a tloušťky štuku do 3 mm štuková svislých konstrukcí stěn</t>
  </si>
  <si>
    <t>-124130236</t>
  </si>
  <si>
    <t xml:space="preserve">nové příčky  </t>
  </si>
  <si>
    <t>1,4*4,2</t>
  </si>
  <si>
    <t>v soc.zařízení</t>
  </si>
  <si>
    <t>(1,4+0,2+0,1*4)*((2,0+2,8)/2-2,1)</t>
  </si>
  <si>
    <t>(2,405+1,2+0,75+0,25)*((2,0+2,85)/2-2,1)</t>
  </si>
  <si>
    <t>(0,925+0,555+1,51+1,5+0,15*2)*2*((2,85+3,82+4,28)/3-2,1)</t>
  </si>
  <si>
    <t xml:space="preserve"> 2,38*2*((3,78+4,35)/2-2,1)</t>
  </si>
  <si>
    <t>2,35*2*((3,78+4,35)/2-2,1)</t>
  </si>
  <si>
    <t>17</t>
  </si>
  <si>
    <t>612131101</t>
  </si>
  <si>
    <t>Podkladní a spojovací vrstva vnitřních omítaných ploch cementový postřik nanášený ručně celoplošně stěn</t>
  </si>
  <si>
    <t>68977235</t>
  </si>
  <si>
    <t>podhoz a vyspravení podkladu pod keramické obklady</t>
  </si>
  <si>
    <t>(1,84*2+0,9*2-0,7-0,8)*2,1</t>
  </si>
  <si>
    <t>(1,51+1,01+1,625+1,545+0,15*2-0,7)*2,1</t>
  </si>
  <si>
    <t>(0,925+1,565+0,555-0,8)*2,1</t>
  </si>
  <si>
    <t>(1,055*2+2,405+1,03+1,5+0,15*2)*2,1</t>
  </si>
  <si>
    <t>(0,99*2+0,94+1,28+0,35+0,3-0,7)*1,5</t>
  </si>
  <si>
    <t>odpočet úpravy pod obklady na nových příčkách</t>
  </si>
  <si>
    <t>-(1,4+0,2+0,1*4)*2,1</t>
  </si>
  <si>
    <t>-(2,405+1,2+0,75+0,25)*2,1</t>
  </si>
  <si>
    <t>-(0,925+0,555+1,51+1,5+0,15*2)*2*2,1</t>
  </si>
  <si>
    <t>(0,35+2,38*2+2,085-0,7*3-0,9)*2,1</t>
  </si>
  <si>
    <t xml:space="preserve">m.č.2.02 </t>
  </si>
  <si>
    <t>(2,38*2+1,55*2-0,7)*2,1</t>
  </si>
  <si>
    <t>(2,7+1,95*2-0,7)*2,1</t>
  </si>
  <si>
    <t>(3,68*2+0,86*2+1,775)*2,1</t>
  </si>
  <si>
    <t>0,765*(0,0+1,1)/2</t>
  </si>
  <si>
    <t>(1,94*2+2,70-0,37)*2,1</t>
  </si>
  <si>
    <t>(3,68*2+1,77+0,845*2)*2,1</t>
  </si>
  <si>
    <t>(2,35*2+1,695*2-0,9)*2,1</t>
  </si>
  <si>
    <t>-2,38*2*2,1</t>
  </si>
  <si>
    <t>(0,395+0,225+2,35*2+2,105-0,6*2-0,7-0,9)*2,1</t>
  </si>
  <si>
    <t>,m.č.2.09</t>
  </si>
  <si>
    <t>(2,35*2+1,45*2-0,7)*2,1</t>
  </si>
  <si>
    <t>(2,62+1,54*2-0,6)*2,1</t>
  </si>
  <si>
    <t>(3,69*2+1,685+0,86*2)*2,1</t>
  </si>
  <si>
    <t>(1,775*2+2,71-0,6)*2,1</t>
  </si>
  <si>
    <t>(3,455*2+1,755+0,86*2)*2,1</t>
  </si>
  <si>
    <t>(2,35*2+1,66*2-0,9)*2,1</t>
  </si>
  <si>
    <t>-2,35*2*2,1</t>
  </si>
  <si>
    <t>Mezisoučet - Biskupské nám.</t>
  </si>
  <si>
    <t>18</t>
  </si>
  <si>
    <t>612311111</t>
  </si>
  <si>
    <t>Omítka vápenná vnitřních ploch nanášená ručně jednovrstvá hrubá, tloušťky do 10 mm zatřená svislých konstrukcí stěn</t>
  </si>
  <si>
    <t>874693022</t>
  </si>
  <si>
    <t>minerální stěrk. hmota - pod obklady na nových příčkách na pletivo (armovací tkaninu)</t>
  </si>
  <si>
    <t>(1,4+0,2+0,1*4)*2,1</t>
  </si>
  <si>
    <t>(2,405+1,2+0,75+0,25)*2,1</t>
  </si>
  <si>
    <t>(0,925+0,555+1,51+1,5+0,15*2)*2*2,1</t>
  </si>
  <si>
    <t xml:space="preserve"> 2,38*2*2,1</t>
  </si>
  <si>
    <t>2,35*2*2,1</t>
  </si>
  <si>
    <t>19</t>
  </si>
  <si>
    <t>612142001</t>
  </si>
  <si>
    <t>Potažení vnitřních ploch pletivem v ploše nebo pruzích, na plném podkladu sklovláknitým vtlačením do tmelu stěn</t>
  </si>
  <si>
    <t>917816186</t>
  </si>
  <si>
    <t>pletivo pod podkladní vrstvu (obklady na nových příčkách)</t>
  </si>
  <si>
    <t>53,855*1</t>
  </si>
  <si>
    <t>20</t>
  </si>
  <si>
    <t>632452431</t>
  </si>
  <si>
    <t>Doplnění cementového potěru na mazaninách a betonových podkladech (s dodáním hmot), hlazeného dřevěným nebo ocelovým hladítkem, plochy jednotlivě přes 1 m2 do 4 m2 a tl. přes 20 do 30 mm</t>
  </si>
  <si>
    <t>229838505</t>
  </si>
  <si>
    <t>vyrovnání podkladu pod nové dlažby - dle skutečnéhjo stavu po odkrytí dlažeb</t>
  </si>
  <si>
    <t>(4,93+3,44+4,57+10,22+4,59+10,57+3,86)</t>
  </si>
  <si>
    <t>(4,92+3,16+3,35+9,97+4,1+10,05+3,72)</t>
  </si>
  <si>
    <t>632452441</t>
  </si>
  <si>
    <t>Doplnění cementového potěru na mazaninách a betonových podkladech (s dodáním hmot), hlazeného dřevěným nebo ocelovým hladítkem, plochy jednotlivě přes 1 m2 do 4 m2 a tl. přes 30 do 40 mm</t>
  </si>
  <si>
    <t>-1019073361</t>
  </si>
  <si>
    <t>(1,65+1,75+1,42+4,05+0,98)</t>
  </si>
  <si>
    <t>22</t>
  </si>
  <si>
    <t>631312141</t>
  </si>
  <si>
    <t>Doplnění dosavadních mazanin prostým betonem s dodáním hmot, bez potěru, plochy jednotlivě rýh v dosavadních mazaninách</t>
  </si>
  <si>
    <t>m3</t>
  </si>
  <si>
    <t>132966753</t>
  </si>
  <si>
    <t>v místě původních bouraných příček</t>
  </si>
  <si>
    <t>(0,91*2+4,18+1,565)*0,12*0,07</t>
  </si>
  <si>
    <t>(2,38+1,54+2,7+2,695+1,15+1,05+1,395*5+1,0*4+0,9*2)*0,12*0,07</t>
  </si>
  <si>
    <t>(3,5+1,8+1,345*2+1,35*3+2,62+2,72+1,07+1,17+2,35+0,9)*0,12*0,07</t>
  </si>
  <si>
    <t>23</t>
  </si>
  <si>
    <t>642942611</t>
  </si>
  <si>
    <t>Osazování zárubní nebo rámů kovových dveřních lisovaných nebo z úhelníků bez dveřních křídel na montážní pěnu, plochy otvoru do 2,5 m2</t>
  </si>
  <si>
    <t>1025063422</t>
  </si>
  <si>
    <t>odk 2</t>
  </si>
  <si>
    <t>2.PN - Křížkovského ul.</t>
  </si>
  <si>
    <t>odk 8</t>
  </si>
  <si>
    <t>odk 20</t>
  </si>
  <si>
    <t>24</t>
  </si>
  <si>
    <t>642953121</t>
  </si>
  <si>
    <t>Osazení dřevěných dveřních zárubní a rámů dodatečně leštěných, plochy do 2,5 m2</t>
  </si>
  <si>
    <t>-1966977446</t>
  </si>
  <si>
    <t>odk 1</t>
  </si>
  <si>
    <t>25</t>
  </si>
  <si>
    <t>642944121</t>
  </si>
  <si>
    <t>Osazení ocelových dveřních zárubní lisovaných nebo z úhelníků dodatečně s vybetonováním prahu, plochy do 2,5 m2</t>
  </si>
  <si>
    <t>1019561218</t>
  </si>
  <si>
    <t>odk 5, 6, 7</t>
  </si>
  <si>
    <t>1+1+1</t>
  </si>
  <si>
    <t>odk 17, 18, 19</t>
  </si>
  <si>
    <t>26</t>
  </si>
  <si>
    <t>55331413</t>
  </si>
  <si>
    <t>zárubeň ocelová pro běžné zdění a pórobeton s drážkou 150 levá/pravá 700</t>
  </si>
  <si>
    <t>-240581067</t>
  </si>
  <si>
    <t>27</t>
  </si>
  <si>
    <t>55331400</t>
  </si>
  <si>
    <t>zárubeň ocelová pro běžné zdění a pórobeton s drážkou 100 levá/pravá 700</t>
  </si>
  <si>
    <t>-751088115</t>
  </si>
  <si>
    <t>28</t>
  </si>
  <si>
    <t>55331415</t>
  </si>
  <si>
    <t>zárubeň ocelová pro běžné zdění a pórobeton s drážkou 150 levá/pravá 900</t>
  </si>
  <si>
    <t>-1884668460</t>
  </si>
  <si>
    <t>94</t>
  </si>
  <si>
    <t>Lešení a stavební výtahy</t>
  </si>
  <si>
    <t>29</t>
  </si>
  <si>
    <t>949101112</t>
  </si>
  <si>
    <t>Lešení pomocné pracovní pro objekty pozemních staveb pro zatížení do 150 kg/m2, o výšce lešeňové podlahy přes 1,9 do 3,5 m</t>
  </si>
  <si>
    <t>-741429991</t>
  </si>
  <si>
    <t xml:space="preserve">lešení v místech s výškou nad 360 cm </t>
  </si>
  <si>
    <t>(do výšky 360 cm započteno vceně prací)</t>
  </si>
  <si>
    <t>1.PN (40% ploch)</t>
  </si>
  <si>
    <t>(1,65+1,76+1,42+4,05+0,98)*0,4</t>
  </si>
  <si>
    <t>2.PN - ul.Křížkovského (80% ploch)</t>
  </si>
  <si>
    <t>(4,93+3,44+4,57+10,22+4,59+10,57+3,86)*0,8</t>
  </si>
  <si>
    <t>2.PN - Biskupské nám. (70% ploch)</t>
  </si>
  <si>
    <t>(4,92+3,16+3,35+9,97+4,10+10,05+3,72)*0,7</t>
  </si>
  <si>
    <t>93</t>
  </si>
  <si>
    <t xml:space="preserve">Různé dokončovací konstrukce </t>
  </si>
  <si>
    <t>30</t>
  </si>
  <si>
    <t>952901111</t>
  </si>
  <si>
    <t>Vyčištění budov nebo objektů před předáním do užívání budov bytové nebo občanské výstavby, světlé výšky podlaží do 4 m</t>
  </si>
  <si>
    <t>-1835203562</t>
  </si>
  <si>
    <t>po dokončení prací</t>
  </si>
  <si>
    <t>6,65*1,0+3,8*1,67</t>
  </si>
  <si>
    <t>5,53*2,5+5,5*5,32+1,8*1,3+1,7*0,55</t>
  </si>
  <si>
    <t>5,15*5,45+2,35*5,45+0,965*1,78+1,5*0,55</t>
  </si>
  <si>
    <t>31</t>
  </si>
  <si>
    <t>HZS1292</t>
  </si>
  <si>
    <t>Hodinové zúčtovací sazby profesí HSV zemní a pomocné práce stavební dělník</t>
  </si>
  <si>
    <t>hod</t>
  </si>
  <si>
    <t>42135084</t>
  </si>
  <si>
    <t>přípomoce na stavbě</t>
  </si>
  <si>
    <t>5*2</t>
  </si>
  <si>
    <t>8*2</t>
  </si>
  <si>
    <t>7*2</t>
  </si>
  <si>
    <t>96</t>
  </si>
  <si>
    <t>Bourání konstrukcí</t>
  </si>
  <si>
    <t>32</t>
  </si>
  <si>
    <t>962031132</t>
  </si>
  <si>
    <t>Bourání příček z cihel, tvárnic nebo příčkovek z cihel pálených, plných nebo dutých na maltu vápennou nebo vápenocementovou, tl. do 100 mm</t>
  </si>
  <si>
    <t>1656858096</t>
  </si>
  <si>
    <t>0,91*2,1*2</t>
  </si>
  <si>
    <t>1,565*(4,062+3,826)/2</t>
  </si>
  <si>
    <t>(1,775+2,26+0,1)*(2,0+4,28)/2</t>
  </si>
  <si>
    <t>1,45*(2,0+4,15)/2</t>
  </si>
  <si>
    <t>2,38*(3,78+4,35)/2</t>
  </si>
  <si>
    <t>(2,7+2,695)*(3,2+4,8)/2</t>
  </si>
  <si>
    <t>(1,345*2+0,9*2+0,1*2)*2,1</t>
  </si>
  <si>
    <t>(1,35*3+0,9*3+0,8+0,1*3)*2,1</t>
  </si>
  <si>
    <t>(1,35*3+0,8*4+0,1*3)*2,1</t>
  </si>
  <si>
    <t>(1,345*2+0,8*2+0,1*2)*2,1</t>
  </si>
  <si>
    <t>(0,85+2,35)*(4,35+3,78)/2</t>
  </si>
  <si>
    <t>(2,62+2,72+0,1)*(3,2+4,8)/2</t>
  </si>
  <si>
    <t>33</t>
  </si>
  <si>
    <t>978059541</t>
  </si>
  <si>
    <t>Odsekání obkladů stěn včetně otlučení podkladní omítky až na zdivo z obkládaček vnitřních, z jakýchkoliv materiálů, plochy přes 1 m2</t>
  </si>
  <si>
    <t>651688808</t>
  </si>
  <si>
    <t>původní keramické obklady</t>
  </si>
  <si>
    <t>(1,575+1,67+0,895*2)*2,0</t>
  </si>
  <si>
    <t>(1,84+1,26+2,275+1,2+0,575+0,85+0,7)*2,1</t>
  </si>
  <si>
    <t>-(0,8*2,0*2)</t>
  </si>
  <si>
    <t>Mezisoučet  1.PN</t>
  </si>
  <si>
    <t>(2,38+1,45*2)*2,1</t>
  </si>
  <si>
    <t>(1,4+0,9*2+1,7+2,7+2,705+1,27+6,45+0,44-0,1*3)*2,1</t>
  </si>
  <si>
    <t>(1,4+0,9*2+0,8*2+2,695+2,69+ 1,265+6,45+0,44-0,1*4)*2,1</t>
  </si>
  <si>
    <t>(1,55*2+2,38*2)*2,1</t>
  </si>
  <si>
    <t>(1,35+0,195)*1,1</t>
  </si>
  <si>
    <t>-(0,6*2+0,7)*2,0</t>
  </si>
  <si>
    <t>(6,75+1,35+0,285+0,8*4+1,2+1,55+0,45+1,07-0,1*5)*2,1</t>
  </si>
  <si>
    <t>(6,75+1,755+1,7+0,8*2+1,20+1,55+0,45+1,17-0,1*4)*2,1</t>
  </si>
  <si>
    <t>(0,88+0,305*2+0,865+0,1*2)*1,1</t>
  </si>
  <si>
    <t>(2,35*2+0,3+1,45+1,15-0,85)*2,1*2</t>
  </si>
  <si>
    <t>(2,35*2+0,445+0,395+2,345-0,85)*2,1</t>
  </si>
  <si>
    <t>-(0,6*4)*2,0</t>
  </si>
  <si>
    <t>34</t>
  </si>
  <si>
    <t>978011121</t>
  </si>
  <si>
    <t>Otlučení vápenných nebo vápenocementových omítek vnitřních ploch stropů, v rozsahu přes 5 do 10 %</t>
  </si>
  <si>
    <t>370773090</t>
  </si>
  <si>
    <t>stávající omítky stropů  - klenby (+40% pl.)</t>
  </si>
  <si>
    <t>(2,275*0,9+1,2*0,91+2,025*0,91)*1,4</t>
  </si>
  <si>
    <t>(1,175+1,26)/2*1,565*1,4</t>
  </si>
  <si>
    <t>(2,26+1,84)/2*1,56*1,4</t>
  </si>
  <si>
    <t>(2,38*1,45+2,35*2,38+1,54*1,55+1,25*0,835)*1,4</t>
  </si>
  <si>
    <t>(1,4*2,7+1,15*0,44)*1,4</t>
  </si>
  <si>
    <t>(2,695*1,4+1,05*0,44)*1,4</t>
  </si>
  <si>
    <t>(1,345*0,9*2+1,3*2,0+1,7*2,705+0,8*0,85)*1,4</t>
  </si>
  <si>
    <t>(1,35*0,9*2+1,35*0,8*2+3,8*1,295+0,85*0,8)*1,4</t>
  </si>
  <si>
    <t>(0,65*0,62+0,78*0,86+3,5*1,22+1,35*0,8*2+1,345*0,8*2+2,62*1,2+1,07*0,45)*1,4</t>
  </si>
  <si>
    <t>(0,62*0,65+0,79*0,86+3,5*1,32+1,7*1,395+1,345*0,8*2+2,72*1,2+1,17*0,45)*1,4</t>
  </si>
  <si>
    <t>(2,345*1,15+1,52*0,3+2,35*2,34+2,35*1,45)*1,4</t>
  </si>
  <si>
    <t>35</t>
  </si>
  <si>
    <t>978013141</t>
  </si>
  <si>
    <t>Otlučení vápenných nebo vápenocementových omítek vnitřních ploch stěn s vyškrabáním spar, s očištěním zdiva, v rozsahu přes 10 do 30 %</t>
  </si>
  <si>
    <t>1310669037</t>
  </si>
  <si>
    <t xml:space="preserve">stávající omítky stěn </t>
  </si>
  <si>
    <t>36</t>
  </si>
  <si>
    <t>965081213</t>
  </si>
  <si>
    <t>Bourání podlah z dlaždic bez podkladního lože nebo mazaniny, s jakoukoliv výplní spár keramických nebo xylolitových tl. do 10 mm, plochy přes 1 m2</t>
  </si>
  <si>
    <t>-1098613325</t>
  </si>
  <si>
    <t xml:space="preserve">původní podlahy  </t>
  </si>
  <si>
    <t>(2,275*0,895+1,2*0,91+2,025*0,91+1,565*1,488+1,56*2,05)</t>
  </si>
  <si>
    <t>(1,45*2,38+2,35*2,38+1,55*2,38+1,7*0,4+2,7*1,4+1,15*0,44+3,7*2,705+1,27*0,8+1,465*1,4+1,05*0,44+3,7*2,695+1,265*0,85)</t>
  </si>
  <si>
    <t>(0,85*0,98+3,5*2,615+2,62*1,2+1,07*0,45+2,345*1,15+1,52*0,3+2,35*2,345+1,45*2,35+2,72*1,2+1,17*0,45+3,5*2,715+0,97*0,85+1,5*0,35)</t>
  </si>
  <si>
    <t>37</t>
  </si>
  <si>
    <t>965042141</t>
  </si>
  <si>
    <t>Bourání mazanin betonových nebo z litého asfaltu tl. do 100 mm, plochy přes 4 m2</t>
  </si>
  <si>
    <t>-404727201</t>
  </si>
  <si>
    <t>podklad stávajících dlažeb¨- dle skutečnéhjo stavu po odkrytí dlažeb</t>
  </si>
  <si>
    <t>(2,275*0,895+1,2*0,91+2,025*0,91+1,565*1,488+1,56*2,05)*0,05</t>
  </si>
  <si>
    <t>(1,45*2,38+2,35*2,38+1,55*2,38+1,7*0,4+2,7*1,4+1,15*0,44+3,7*2,705+1,27*0,8+1,465*1,4+1,05*0,44+3,7*2,695+1,265*0,85)*0,05</t>
  </si>
  <si>
    <t>(0,85*0,98+3,5*2,615+2,62*1,2+1,07*0,45+2,345*1,15+1,52*0,3+2,35*2,345+1,45*2,35+2,72*1,2+1,17*0,45+3,5*2,715+0,97*0,85+1,5*0,35)*0,05</t>
  </si>
  <si>
    <t>38</t>
  </si>
  <si>
    <t>971033261</t>
  </si>
  <si>
    <t>Vybourání otvorů ve zdivu základovém nebo nadzákladovém z cihel, tvárnic, příčkovek z cihel pálených na maltu vápennou nebo vápenocementovou plochy do 0,0225 m2, tl. do 600 mm</t>
  </si>
  <si>
    <t>-1740443333</t>
  </si>
  <si>
    <t>otvory pro VZDT</t>
  </si>
  <si>
    <t xml:space="preserve">2.PN - ul.Křížkovského </t>
  </si>
  <si>
    <t>2*1</t>
  </si>
  <si>
    <t>39</t>
  </si>
  <si>
    <t>968072455</t>
  </si>
  <si>
    <t>Vybourání kovových rámů oken s křídly, dveřních zárubní, vrat, stěn, ostění nebo obkladů dveřních zárubní, plochy do 2 m2</t>
  </si>
  <si>
    <t>-634203729</t>
  </si>
  <si>
    <t>1PN</t>
  </si>
  <si>
    <t>0,7*2,0+0,6*2,0*2</t>
  </si>
  <si>
    <t>40</t>
  </si>
  <si>
    <t>979111001_R</t>
  </si>
  <si>
    <t>Bourání prvků ZTI</t>
  </si>
  <si>
    <t>kpl</t>
  </si>
  <si>
    <t>2095615913</t>
  </si>
  <si>
    <t xml:space="preserve">přenos tonáže suti </t>
  </si>
  <si>
    <t>Přesun hmot a manipulace se sutí</t>
  </si>
  <si>
    <t>41</t>
  </si>
  <si>
    <t>998011002</t>
  </si>
  <si>
    <t>Přesun hmot pro budovy občanské výstavby, bydlení, výrobu a služby s nosnou svislou konstrukcí zděnou z cihel, tvárnic nebo kamene vodorovná dopravní vzdálenost do 100 m pro budovy výšky přes 6 do 12 m</t>
  </si>
  <si>
    <t>716563117</t>
  </si>
  <si>
    <t>42</t>
  </si>
  <si>
    <t>998017002</t>
  </si>
  <si>
    <t>Přesun hmot pro budovy občanské výstavby, bydlení, výrobu a služby s omezením mechanizace vodorovná dopravní vzdálenost do 100 m pro budovy s jakoukoliv nosnou konstrukcí výšky přes 6 do 12 m</t>
  </si>
  <si>
    <t>-906980454</t>
  </si>
  <si>
    <t>43</t>
  </si>
  <si>
    <t>997002511</t>
  </si>
  <si>
    <t>Vodorovné přemístění suti a vybouraných hmot bez naložení, se složením a hrubým urovnáním na vzdálenost do 1 km</t>
  </si>
  <si>
    <t>-338596751</t>
  </si>
  <si>
    <t>44</t>
  </si>
  <si>
    <t>997002519</t>
  </si>
  <si>
    <t>Vodorovné přemístění suti a vybouraných hmot bez naložení, se složením a hrubým urovnáním Příplatek k ceně za každý další i započatý 1 km přes 1 km</t>
  </si>
  <si>
    <t>-2059153356</t>
  </si>
  <si>
    <t>53,412*9 'Přepočtené koeficientem množství</t>
  </si>
  <si>
    <t>45</t>
  </si>
  <si>
    <t>997002611</t>
  </si>
  <si>
    <t>Nakládání suti a vybouraných hmot na dopravní prostředek pro vodorovné přemístění</t>
  </si>
  <si>
    <t>-1792244935</t>
  </si>
  <si>
    <t>46</t>
  </si>
  <si>
    <t>997013631</t>
  </si>
  <si>
    <t>Poplatek za uložení stavebního odpadu na skládce (skládkovné) směsného stavebního a demoličního zatříděného do Katalogu odpadů pod kódem 17 09 04</t>
  </si>
  <si>
    <t>-477372197</t>
  </si>
  <si>
    <t>PSV</t>
  </si>
  <si>
    <t>Práce a dodávky PSV</t>
  </si>
  <si>
    <t>711</t>
  </si>
  <si>
    <t>Izolace proti vodě, vlhkosti a plynům</t>
  </si>
  <si>
    <t>47</t>
  </si>
  <si>
    <t>711493112</t>
  </si>
  <si>
    <t>Izolace proti podpovrchové a tlakové vodě - ostatní na ploše vodorovné V jednosložkovou na bázi cementu</t>
  </si>
  <si>
    <t>231505757</t>
  </si>
  <si>
    <t xml:space="preserve">hydroizolace pod novou dlažbou  </t>
  </si>
  <si>
    <t>48</t>
  </si>
  <si>
    <t>711493122</t>
  </si>
  <si>
    <t>Izolace proti podpovrchové a tlakové vodě - ostatní na ploše svislé S jednosložkovou na bázi cementu</t>
  </si>
  <si>
    <t>99817802</t>
  </si>
  <si>
    <t xml:space="preserve">hydroizolace pod novými keramickými obklady  </t>
  </si>
  <si>
    <t>podél stěn v. 150 mm a u mývadel a pisoárů v. 1200 mm</t>
  </si>
  <si>
    <t>(1,84*2+0,915*2+0,925+1,565*2+1,5+2,405+1,055*2+0,93+1,15+0,99*2+0,25+1,51+1,01+1,625+1,35-0,7*3-0,8-0,9)*0,15</t>
  </si>
  <si>
    <t>(0,915+0,925+0,7+0,5*3+0,555*2)*(1,2-0,15)</t>
  </si>
  <si>
    <t>(2,38*6+1,695*2+1,55*2+2,085+0,35*2+1,94*4+2,7*4+3,68*4+1,27*2+1,05*2-0,9*2+0,7*6)*0,15</t>
  </si>
  <si>
    <t>(1,2+1,5+1,84+1,77+1,55+1,51+0,5*7)*(1,2-0,15)</t>
  </si>
  <si>
    <t>Mezisoučet</t>
  </si>
  <si>
    <t>(0,98*2+0,97*2+3,69*2+1,54*2+2,62*2+1,45*2+2,35*4+2,105*2+2,35*2+1,67*2+1,775*2+3,455*2+2,72*2-0,7*6-1,5-0,9*2)*0,15</t>
  </si>
  <si>
    <t>(1,755+1,6+1,3+1,13+1,45+1,0+0,5*6)*(1,2-0,15)</t>
  </si>
  <si>
    <t>49</t>
  </si>
  <si>
    <t>998711102</t>
  </si>
  <si>
    <t>Přesun hmot pro izolace proti vodě, vlhkosti a plynům stanovený z hmotnosti přesunovaného materiálu vodorovná dopravní vzdálenost do 50 m v objektech výšky přes 6 do 12 m</t>
  </si>
  <si>
    <t>1910994920</t>
  </si>
  <si>
    <t>50</t>
  </si>
  <si>
    <t>998711181</t>
  </si>
  <si>
    <t>Přesun hmot pro izolace proti vodě, vlhkosti a plynům stanovený z hmotnosti přesunovaného materiálu Příplatek k cenám za přesun prováděný bez použití mechanizace pro jakoukoliv výšku objektu</t>
  </si>
  <si>
    <t>1118549101</t>
  </si>
  <si>
    <t>713</t>
  </si>
  <si>
    <t>Izolace tepelné</t>
  </si>
  <si>
    <t>51</t>
  </si>
  <si>
    <t>713121111</t>
  </si>
  <si>
    <t>Montáž tepelné izolace podlah rohožemi, pásy, deskami, dílci, bloky (izolační materiál ve specifikaci) kladenými volně jednovrstvá</t>
  </si>
  <si>
    <t>802385422</t>
  </si>
  <si>
    <t>dle situace po odkrytí stáv.podlahy</t>
  </si>
  <si>
    <t>52</t>
  </si>
  <si>
    <t>28375671</t>
  </si>
  <si>
    <t>deska pro kročejový útlum tl 20mm</t>
  </si>
  <si>
    <t>1216681770</t>
  </si>
  <si>
    <t>specifikace izolace - ztratné 2%</t>
  </si>
  <si>
    <t>81,450*1,02</t>
  </si>
  <si>
    <t>53</t>
  </si>
  <si>
    <t>998713102</t>
  </si>
  <si>
    <t>Přesun hmot pro izolace tepelné stanovený z hmotnosti přesunovaného materiálu vodorovná dopravní vzdálenost do 50 m v objektech výšky přes 6 m do 12 m</t>
  </si>
  <si>
    <t>-722100527</t>
  </si>
  <si>
    <t>54</t>
  </si>
  <si>
    <t>998713181</t>
  </si>
  <si>
    <t>Přesun hmot pro izolace tepelné stanovený z hmotnosti přesunovaného materiálu Příplatek k cenám za přesun prováděný bez použití mechanizace pro jakoukoliv výšku objektu</t>
  </si>
  <si>
    <t>-1912448429</t>
  </si>
  <si>
    <t>766</t>
  </si>
  <si>
    <t>Konstrukce truhlářské</t>
  </si>
  <si>
    <t>55</t>
  </si>
  <si>
    <t>766681811</t>
  </si>
  <si>
    <t>Demontáž zárubní k opětovnému použití obložkových z masívu, plochy otvoru do 2 m2</t>
  </si>
  <si>
    <t>-2142218454</t>
  </si>
  <si>
    <t>56</t>
  </si>
  <si>
    <t>766682111</t>
  </si>
  <si>
    <t>Montáž zárubní dřevěných, plastových nebo z lamina obložkových, pro dveře jednokřídlové, tloušťky stěny do 170 mm</t>
  </si>
  <si>
    <t>-1113249207</t>
  </si>
  <si>
    <t>57</t>
  </si>
  <si>
    <t>766660001</t>
  </si>
  <si>
    <t>Montáž dveřních křídel dřevěných nebo plastových otevíravých do ocelové zárubně povrchově upravených jednokřídlových, šířky do 800 mm</t>
  </si>
  <si>
    <t>-629142745</t>
  </si>
  <si>
    <t xml:space="preserve">odk 5, 6, 7 </t>
  </si>
  <si>
    <t>58</t>
  </si>
  <si>
    <t>MSN.0027697.URS</t>
  </si>
  <si>
    <t>dveře interiérové jednokřídlé plné, DTD, kašírovací fólie, 70x197</t>
  </si>
  <si>
    <t>1942509305</t>
  </si>
  <si>
    <t>dodávka dveří</t>
  </si>
  <si>
    <t>59</t>
  </si>
  <si>
    <t>61166101_R</t>
  </si>
  <si>
    <t>Kování dveří</t>
  </si>
  <si>
    <t>-1713042157</t>
  </si>
  <si>
    <t>dle rozpisu v tabulce</t>
  </si>
  <si>
    <t>60</t>
  </si>
  <si>
    <t>766660002</t>
  </si>
  <si>
    <t>Montáž dveřních křídel dřevěných nebo plastových otevíravých do ocelové zárubně povrchově upravených jednokřídlových, šířky přes 800 mm</t>
  </si>
  <si>
    <t>-144563169</t>
  </si>
  <si>
    <t>61</t>
  </si>
  <si>
    <t>MSN.0027699.URS</t>
  </si>
  <si>
    <t>dveře interiérové jednokřídlé plné, DTD, kašírovací fólie, 90x197</t>
  </si>
  <si>
    <t>1108368195</t>
  </si>
  <si>
    <t>62</t>
  </si>
  <si>
    <t>61166102_R</t>
  </si>
  <si>
    <t>161115679</t>
  </si>
  <si>
    <t>63</t>
  </si>
  <si>
    <t>766121210</t>
  </si>
  <si>
    <t>Montáž dřevěných stěn plných, s výplní palubovkou nebo překližkou, výšky do 2,75 m</t>
  </si>
  <si>
    <t>-1279474298</t>
  </si>
  <si>
    <t>montáž stěn pevných, vč.osazení dveří</t>
  </si>
  <si>
    <t>(1,01+2,405)*2,1</t>
  </si>
  <si>
    <t>(2,7*2+1,84+1,2*5+3,675)*2,1</t>
  </si>
  <si>
    <t>(3,69+1,82+2,62+2,71+1,2*5)*2,1</t>
  </si>
  <si>
    <t>64</t>
  </si>
  <si>
    <t>59054789_R</t>
  </si>
  <si>
    <t>příčka sanitární plná, výška 2100 mm, zalis.laminát HPL na jádře DTD, nožky 100 mm z nerez oceli</t>
  </si>
  <si>
    <t>-1426607918</t>
  </si>
  <si>
    <t>dodávka stěn</t>
  </si>
  <si>
    <t>(1,01+2,405-0,7*2)*2,1</t>
  </si>
  <si>
    <t>(2,7*2+1,84+1,2*5+3,675-0,7*8)*2,1</t>
  </si>
  <si>
    <t>(3,69+1,82+2,62+2,71+1,2*5-8)*2,1</t>
  </si>
  <si>
    <t>65</t>
  </si>
  <si>
    <t>6166103_R</t>
  </si>
  <si>
    <t>Dveře v sanitární příčce 70 x190 cm</t>
  </si>
  <si>
    <t>ks</t>
  </si>
  <si>
    <t>-448096841</t>
  </si>
  <si>
    <t>dodávka dveří vč.kování</t>
  </si>
  <si>
    <t>odk 3, 4</t>
  </si>
  <si>
    <t>odk 9 až 16</t>
  </si>
  <si>
    <t>8*1</t>
  </si>
  <si>
    <t>odk 21 až 28</t>
  </si>
  <si>
    <t>66</t>
  </si>
  <si>
    <t>998766102</t>
  </si>
  <si>
    <t>Přesun hmot pro konstrukce truhlářské stanovený z hmotnosti přesunovaného materiálu vodorovná dopravní vzdálenost do 50 m v objektech výšky přes 6 do 12 m</t>
  </si>
  <si>
    <t>-1110808220</t>
  </si>
  <si>
    <t>67</t>
  </si>
  <si>
    <t>998766181</t>
  </si>
  <si>
    <t>Přesun hmot pro konstrukce truhlářské stanovený z hmotnosti přesunovaného materiálu Příplatek k ceně za přesun prováděný bez použití mechanizace pro jakoukoliv výšku objektu</t>
  </si>
  <si>
    <t>-1332656223</t>
  </si>
  <si>
    <t>771</t>
  </si>
  <si>
    <t>Podlahy z dlaždic</t>
  </si>
  <si>
    <t>68</t>
  </si>
  <si>
    <t>771574266</t>
  </si>
  <si>
    <t>Montáž podlah z dlaždic keramických lepených flexibilním lepidlem maloformátových pro vysoké mechanické zatížení protiskluzných nebo reliéfních (bezbariérových) přes 22 do 25 ks/m2</t>
  </si>
  <si>
    <t>475443246</t>
  </si>
  <si>
    <t>nová nášlapná vrstva podlah</t>
  </si>
  <si>
    <t>(1,65+1,76+1,42+4,05+0,98)</t>
  </si>
  <si>
    <t>69</t>
  </si>
  <si>
    <t>59761406</t>
  </si>
  <si>
    <t>dlažba keramická slinutá protiskluzná do interiéru i exteriéru pro vysoké mechanické namáhání přes 22 do 25ks/m2</t>
  </si>
  <si>
    <t>467626944</t>
  </si>
  <si>
    <t>specifikace dlažby - ztratné 10%</t>
  </si>
  <si>
    <t>91,31*1,1</t>
  </si>
  <si>
    <t>70</t>
  </si>
  <si>
    <t>998771102</t>
  </si>
  <si>
    <t>Přesun hmot pro podlahy z dlaždic stanovený z hmotnosti přesunovaného materiálu vodorovná dopravní vzdálenost do 50 m v objektech výšky přes 6 do 12 m</t>
  </si>
  <si>
    <t>1271519497</t>
  </si>
  <si>
    <t>71</t>
  </si>
  <si>
    <t>998771181</t>
  </si>
  <si>
    <t>Přesun hmot pro podlahy z dlaždic stanovený z hmotnosti přesunovaného materiálu Příplatek k ceně za přesun prováděný bez použití mechanizace pro jakoukoliv výšku objektu</t>
  </si>
  <si>
    <t>1607517691</t>
  </si>
  <si>
    <t>776</t>
  </si>
  <si>
    <t>Podlahy povlakové</t>
  </si>
  <si>
    <t>72</t>
  </si>
  <si>
    <t>776141114</t>
  </si>
  <si>
    <t>Příprava podkladu vyrovnání samonivelační stěrkou podlah min.pevnosti 20 MPa, tloušťky přes 8 do 10 mm</t>
  </si>
  <si>
    <t>-1482259265</t>
  </si>
  <si>
    <t>vyrovnání podkladu pod novou podlahou</t>
  </si>
  <si>
    <t>73</t>
  </si>
  <si>
    <t>998776102</t>
  </si>
  <si>
    <t>Přesun hmot pro podlahy povlakové stanovený z hmotnosti přesunovaného materiálu vodorovná dopravní vzdálenost do 50 m v objektech výšky přes 6 do 12 m</t>
  </si>
  <si>
    <t>158751445</t>
  </si>
  <si>
    <t>74</t>
  </si>
  <si>
    <t>998776181</t>
  </si>
  <si>
    <t>Přesun hmot pro podlahy povlakové stanovený z hmotnosti přesunovaného materiálu Příplatek k cenám za přesun prováděný bez použití mechanizace pro jakoukoliv výšku objektu</t>
  </si>
  <si>
    <t>1523504600</t>
  </si>
  <si>
    <t>781</t>
  </si>
  <si>
    <t>Dokončovací práce - obklady</t>
  </si>
  <si>
    <t>75</t>
  </si>
  <si>
    <t>781474226</t>
  </si>
  <si>
    <t>Montáž obkladů vnitřních stěn z dlaždic keramických lepených flexibilním lepidlem maloformátových reliéfních nebo z dekorů přes 22 do 25 ks/m2</t>
  </si>
  <si>
    <t>1785074309</t>
  </si>
  <si>
    <t>76</t>
  </si>
  <si>
    <t>59761039</t>
  </si>
  <si>
    <t>obklad keramický hladký přes 22 do 25ks/m2</t>
  </si>
  <si>
    <t>1738424483</t>
  </si>
  <si>
    <t>dodávka a doprava obkladů - ztratné 10%</t>
  </si>
  <si>
    <t>obkladačky 400/200 mm</t>
  </si>
  <si>
    <t>262.777*1,10</t>
  </si>
  <si>
    <t>77</t>
  </si>
  <si>
    <t>781494111</t>
  </si>
  <si>
    <t>Obklad - dokončující práce profily ukončovací lepené flexibilním lepidlem rohové</t>
  </si>
  <si>
    <t>1737255861</t>
  </si>
  <si>
    <t>rohy svislé a vodorovné</t>
  </si>
  <si>
    <t xml:space="preserve">(4,2*1)+(1,01+2+1,055) </t>
  </si>
  <si>
    <t>(4,1+3,5*2+4,0*2)+(1,0+0,9*5+0,915+1,2)</t>
  </si>
  <si>
    <t xml:space="preserve"> 2.PN - Biskupské nám.</t>
  </si>
  <si>
    <t>(3,8*2+4,0*2+1,8*2+3,6+1,6*2)+(0,915+0,9*4+0,88+1,0+1,2)</t>
  </si>
  <si>
    <t>78</t>
  </si>
  <si>
    <t>781494511</t>
  </si>
  <si>
    <t>Obklad - dokončující práce profily ukončovací lepené flexibilním lepidlem ukončovací</t>
  </si>
  <si>
    <t>1102325893</t>
  </si>
  <si>
    <t>(1,84*2+0,915*2+1,51+1,01+1,625+1,5*2+0,925+0,555+1,01+1,055*2+1,565+2,405+0,93+1,25+0,35+0,99+1,1)</t>
  </si>
  <si>
    <t>(1,695*2+2,35*6+2,085*2+1,55*2+2,7*2+1,94*4+3,68*4+2,7*2+1,265*2+1,05*2)</t>
  </si>
  <si>
    <t>(0,97*2+0,93*2+2,71*2+2,62*2+3,69*2+1,54*2+1,775*2+2,35*6+1,45*2+2,105*2+1,67*2)</t>
  </si>
  <si>
    <t>79</t>
  </si>
  <si>
    <t>998781102</t>
  </si>
  <si>
    <t>Přesun hmot pro obklady keramické stanovený z hmotnosti přesunovaného materiálu vodorovná dopravní vzdálenost do 50 m v objektech výšky přes 6 do 12 m</t>
  </si>
  <si>
    <t>-746156196</t>
  </si>
  <si>
    <t>80</t>
  </si>
  <si>
    <t>998781181</t>
  </si>
  <si>
    <t>Přesun hmot pro obklady keramické stanovený z hmotnosti přesunovaného materiálu Příplatek k cenám za přesun prováděný bez použití mechanizace pro jakoukoliv výšku objektu</t>
  </si>
  <si>
    <t>557730563</t>
  </si>
  <si>
    <t>783</t>
  </si>
  <si>
    <t>Dokončovací práce - nátěry</t>
  </si>
  <si>
    <t>81</t>
  </si>
  <si>
    <t>783106805</t>
  </si>
  <si>
    <t>Odstranění nátěrů z truhlářských konstrukcí opálením s obroušením</t>
  </si>
  <si>
    <t>-1835373668</t>
  </si>
  <si>
    <t>zárubeň</t>
  </si>
  <si>
    <t>(0,7+2,0*2)*(0,1+0,07*2)*1</t>
  </si>
  <si>
    <t>dveře</t>
  </si>
  <si>
    <t>0,7*2,0*2</t>
  </si>
  <si>
    <t>82</t>
  </si>
  <si>
    <t>783114101</t>
  </si>
  <si>
    <t>Základní nátěr truhlářských konstrukcí jednonásobný syntetický</t>
  </si>
  <si>
    <t>-1211446643</t>
  </si>
  <si>
    <t>3,928*1</t>
  </si>
  <si>
    <t>83</t>
  </si>
  <si>
    <t>783117101</t>
  </si>
  <si>
    <t>Krycí nátěr truhlářských konstrukcí jednonásobný syntetický</t>
  </si>
  <si>
    <t>219835265</t>
  </si>
  <si>
    <t>odk 1 - dvojnásobný nátěr</t>
  </si>
  <si>
    <t>3,928*2</t>
  </si>
  <si>
    <t>84</t>
  </si>
  <si>
    <t>783314101</t>
  </si>
  <si>
    <t>Základní nátěr zámečnických konstrukcí jednonásobný syntetický</t>
  </si>
  <si>
    <t>-761929198</t>
  </si>
  <si>
    <t>nátěr ocelových zárubní</t>
  </si>
  <si>
    <t>(0,7+2,0*2)*(0,145+0,05*2)*1</t>
  </si>
  <si>
    <t>(0,7+2,0*2)*(0,1+0,05*2)*3</t>
  </si>
  <si>
    <t>(0,9+2,0*2)*(0,145+0,05*2)*1</t>
  </si>
  <si>
    <t>85</t>
  </si>
  <si>
    <t>783315101</t>
  </si>
  <si>
    <t>Mezinátěr zámečnických konstrukcí jednonásobný syntetický standardní</t>
  </si>
  <si>
    <t>1862790315</t>
  </si>
  <si>
    <t>1,152*1</t>
  </si>
  <si>
    <t>4,021*1</t>
  </si>
  <si>
    <t>86</t>
  </si>
  <si>
    <t>783317101</t>
  </si>
  <si>
    <t>Krycí nátěr (email) zámečnických konstrukcí jednonásobný syntetický standardní</t>
  </si>
  <si>
    <t>-1306355159</t>
  </si>
  <si>
    <t>784</t>
  </si>
  <si>
    <t>Dokončovací práce - malby a tapety</t>
  </si>
  <si>
    <t>87</t>
  </si>
  <si>
    <t>784181123</t>
  </si>
  <si>
    <t>Penetrace podkladu jednonásobná hloubková v místnostech výšky přes 3,80 do 5,00 m</t>
  </si>
  <si>
    <t>-1114291757</t>
  </si>
  <si>
    <t>nové a opravené stáv.omítky</t>
  </si>
  <si>
    <t>stropy - klenby (+40% pl.)</t>
  </si>
  <si>
    <t xml:space="preserve">stěny  </t>
  </si>
  <si>
    <t>5,7*4,2</t>
  </si>
  <si>
    <t>stěny</t>
  </si>
  <si>
    <t>88</t>
  </si>
  <si>
    <t>784211113</t>
  </si>
  <si>
    <t>Malby z malířských směsí otěruvzdorných za mokra dvojnásobné, bílé za mokra otěruvzdorné velmi dobře v místnostech výšky přes 3,80 do 5,00 m</t>
  </si>
  <si>
    <t>347265953</t>
  </si>
  <si>
    <t>412,095*1</t>
  </si>
  <si>
    <t>OST</t>
  </si>
  <si>
    <t>Příslušenství soc.zařízení</t>
  </si>
  <si>
    <t>89</t>
  </si>
  <si>
    <t>Ost.1_R</t>
  </si>
  <si>
    <t>Bezbariérové WC</t>
  </si>
  <si>
    <t>262144</t>
  </si>
  <si>
    <t>1965842480</t>
  </si>
  <si>
    <t xml:space="preserve">Nástěnné vodorovné madlo 1x, nástěnné svislé madlo 1x, sklopné madlo 1x,  </t>
  </si>
  <si>
    <t>ovladač signalizačního systému nouzového volání 1x</t>
  </si>
  <si>
    <t>90</t>
  </si>
  <si>
    <t>Ost.2_R</t>
  </si>
  <si>
    <t>Příslušenství pro všechny WC - 1.PN</t>
  </si>
  <si>
    <t>1334188391</t>
  </si>
  <si>
    <t>držák na toaletním papír 3x, koš na odpadky 5x, WC štětka 3x, dávkovač na mýdlo 1x,</t>
  </si>
  <si>
    <t>zásobník na papírový ručník 1x</t>
  </si>
  <si>
    <t>91</t>
  </si>
  <si>
    <t>Ost.3_R</t>
  </si>
  <si>
    <t>Příslušenství pro všechny WC - 2.PN</t>
  </si>
  <si>
    <t>-1997208707</t>
  </si>
  <si>
    <t xml:space="preserve">držák na toaletní papír 7x, koš na odpadky 7x, WC štětka 7x, dávkovač na mýdlo 3x, </t>
  </si>
  <si>
    <t>zásobník na papírový ručník 3x, vysoušeč 3x, nástěnné zrcadlo 3x</t>
  </si>
  <si>
    <t>92</t>
  </si>
  <si>
    <t>Ost.4_R</t>
  </si>
  <si>
    <t>Úklidová místnost</t>
  </si>
  <si>
    <t>-2045462294</t>
  </si>
  <si>
    <t>koš na odpadky</t>
  </si>
  <si>
    <t>02 - ZTI - Tereziánská zbrojnice Olomouc</t>
  </si>
  <si>
    <t>Olomouc, Křížkovského ul.</t>
  </si>
  <si>
    <t>Alfaprojekt Olomouc a.s., Tylova 1</t>
  </si>
  <si>
    <t>Ing.Petr Hošek, Alfaprojekt Olomouc</t>
  </si>
  <si>
    <t xml:space="preserve">    9 - Ostatní konstrukce a práce, bourání</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</si>
  <si>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</si>
  <si>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</si>
  <si>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</si>
  <si>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</si>
  <si>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Ostatní konstrukce a práce, bourání</t>
  </si>
  <si>
    <t>965042221</t>
  </si>
  <si>
    <t>Bourání mazanin betonových nebo z litého asfaltu tl. přes 100 mm, plochy do 1 m2</t>
  </si>
  <si>
    <t>CS ÚRS 2019 01</t>
  </si>
  <si>
    <t>-1031967092</t>
  </si>
  <si>
    <t>0,6*0,3*0,3</t>
  </si>
  <si>
    <t>974031132</t>
  </si>
  <si>
    <t>Vysekání rýh ve zdivu cihelném na maltu vápennou nebo vápenocementovou do hl. 50 mm a šířky do 70 mm</t>
  </si>
  <si>
    <t>-111937007</t>
  </si>
  <si>
    <t>974031142</t>
  </si>
  <si>
    <t>Vysekání rýh ve zdivu cihelném na maltu vápennou nebo vápenocementovou do hl. 70 mm a šířky do 70 mm</t>
  </si>
  <si>
    <t>-1081836854</t>
  </si>
  <si>
    <t>974031164</t>
  </si>
  <si>
    <t>Vysekání rýh ve zdivu cihelném na maltu vápennou nebo vápenocementovou do hl. 150 mm a šířky do 150 mm</t>
  </si>
  <si>
    <t>355030824</t>
  </si>
  <si>
    <t>721</t>
  </si>
  <si>
    <t>Zdravotechnika - vnitřní kanalizace</t>
  </si>
  <si>
    <t>721171803</t>
  </si>
  <si>
    <t>Demontáž potrubí z novodurových trub odpadních nebo připojovacích do D 75</t>
  </si>
  <si>
    <t>-1665224847</t>
  </si>
  <si>
    <t>721171808</t>
  </si>
  <si>
    <t>Demontáž potrubí z novodurových trub odpadních nebo připojovacích přes 75 do D 114</t>
  </si>
  <si>
    <t>1665184289</t>
  </si>
  <si>
    <t>721174025</t>
  </si>
  <si>
    <t>Potrubí z plastových trub polypropylenové odpadní (svislé) DN 110</t>
  </si>
  <si>
    <t>1913122950</t>
  </si>
  <si>
    <t>721174042</t>
  </si>
  <si>
    <t>Potrubí z plastových trub polypropylenové připojovací DN 40</t>
  </si>
  <si>
    <t>-1350332723</t>
  </si>
  <si>
    <t>-kondenzát z pojistného ventilu</t>
  </si>
  <si>
    <t>3,5</t>
  </si>
  <si>
    <t>721174043</t>
  </si>
  <si>
    <t>Potrubí z plastových trub polypropylenové připojovací DN 50</t>
  </si>
  <si>
    <t>-525592603</t>
  </si>
  <si>
    <t>-1NP</t>
  </si>
  <si>
    <t>7*1,2</t>
  </si>
  <si>
    <t>-2NP-K</t>
  </si>
  <si>
    <t>10,5*1,2</t>
  </si>
  <si>
    <t>-2NP-B</t>
  </si>
  <si>
    <t>721174045</t>
  </si>
  <si>
    <t>Potrubí z plastových trub polypropylenové připojovací DN 110</t>
  </si>
  <si>
    <t>-1894689803</t>
  </si>
  <si>
    <t>3,5*1,2</t>
  </si>
  <si>
    <t>10*1,2</t>
  </si>
  <si>
    <t>-2N-B</t>
  </si>
  <si>
    <t>4*1,2</t>
  </si>
  <si>
    <t>721194105</t>
  </si>
  <si>
    <t>Vyměření přípojek na potrubí vyvedení a upevnění odpadních výpustek DN 50</t>
  </si>
  <si>
    <t>-1669498238</t>
  </si>
  <si>
    <t>721194109</t>
  </si>
  <si>
    <t>Vyměření přípojek na potrubí vyvedení a upevnění odpadních výpustek DN 100</t>
  </si>
  <si>
    <t>1716662402</t>
  </si>
  <si>
    <t>998721102</t>
  </si>
  <si>
    <t>Přesun hmot pro vnitřní kanalizace stanovený z hmotnosti přesunovaného materiálu vodorovná dopravní vzdálenost do 50 m v objektech výšky přes 6 do 12 m</t>
  </si>
  <si>
    <t>1497252695</t>
  </si>
  <si>
    <t>998721181</t>
  </si>
  <si>
    <t>Přesun hmot pro vnitřní kanalizace stanovený z hmotnosti přesunovaného materiálu Příplatek k ceně za přesun prováděný bez použití mechanizace pro jakoukoliv výšku objektu</t>
  </si>
  <si>
    <t>2100760465</t>
  </si>
  <si>
    <t>998721192</t>
  </si>
  <si>
    <t>Přesun hmot pro vnitřní kanalizace stanovený z hmotnosti přesunovaného materiálu Příplatek k ceně za zvětšený přesun přes vymezenou největší dopravní vzdálenost do 100 m</t>
  </si>
  <si>
    <t>627809364</t>
  </si>
  <si>
    <t>722</t>
  </si>
  <si>
    <t>Zdravotechnika - vnitřní vodovod</t>
  </si>
  <si>
    <t>722170801</t>
  </si>
  <si>
    <t>Demontáž rozvodů vody z plastů do Ø 25 mm</t>
  </si>
  <si>
    <t>-2033225118</t>
  </si>
  <si>
    <t>722170804</t>
  </si>
  <si>
    <t>Demontáž rozvodů vody z plastů přes 25 do Ø 50 mm</t>
  </si>
  <si>
    <t>1189151704</t>
  </si>
  <si>
    <t>722174021</t>
  </si>
  <si>
    <t>Potrubí z plastových trubek z polypropylenu (PPR) svařovaných polyfuzně PN 20 (SDR 6) D 16 x 2,7</t>
  </si>
  <si>
    <t>396269683</t>
  </si>
  <si>
    <t>-SV</t>
  </si>
  <si>
    <t>(6,5+3+3,5)*1,2</t>
  </si>
  <si>
    <t>-TV</t>
  </si>
  <si>
    <t>(1+8,7+4,5)*1,2</t>
  </si>
  <si>
    <t>722174022</t>
  </si>
  <si>
    <t>Potrubí z plastových trubek z polypropylenu (PPR) svařovaných polyfuzně PN 20 (SDR 6) D 20 x 3,4</t>
  </si>
  <si>
    <t>-1659806938</t>
  </si>
  <si>
    <t>(6+7+7,5)*1,2</t>
  </si>
  <si>
    <t>(6,5+12)*1,2</t>
  </si>
  <si>
    <t>722174023</t>
  </si>
  <si>
    <t>Potrubí z plastových trubek z polypropylenu (PPR) svařovaných polyfuzně PN 20 (SDR 6) D 25 x 4,2</t>
  </si>
  <si>
    <t>1336114417</t>
  </si>
  <si>
    <t>(10,3+8)*1,2</t>
  </si>
  <si>
    <t>722174024</t>
  </si>
  <si>
    <t>Potrubí z plastových trubek z polypropylenu (PPR) svařovaných polyfuzně PN 20 (SDR 6) D 32 x 5,4</t>
  </si>
  <si>
    <t>220016637</t>
  </si>
  <si>
    <t>(11+7,5)*1,2</t>
  </si>
  <si>
    <t>722181221</t>
  </si>
  <si>
    <t>Ochrana potrubí termoizolačními trubicemi z pěnového polyetylenu PE přilepenými v příčných a podélných spojích, tloušťky izolace přes 6 do 9 mm, vnitřního průměru izolace DN do 22 mm</t>
  </si>
  <si>
    <t>642268916</t>
  </si>
  <si>
    <t>32,64+46,8</t>
  </si>
  <si>
    <t>722181222</t>
  </si>
  <si>
    <t>Ochrana potrubí termoizolačními trubicemi z pěnového polyetylenu PE přilepenými v příčných a podélných spojích, tloušťky izolace přes 6 do 9 mm, vnitřního průměru izolace DN přes 22 do 45 mm</t>
  </si>
  <si>
    <t>-1855693010</t>
  </si>
  <si>
    <t>21,96+22,20</t>
  </si>
  <si>
    <t>722190401</t>
  </si>
  <si>
    <t>Zřízení přípojek na potrubí vyvedení a upevnění výpustek do DN 25</t>
  </si>
  <si>
    <t>728532896</t>
  </si>
  <si>
    <t>722231222</t>
  </si>
  <si>
    <t>Armatury se dvěma závity ventily pojistné k bojleru mosazné PN 6 do 100°C G 3/4</t>
  </si>
  <si>
    <t>-1905474779</t>
  </si>
  <si>
    <t>722232044</t>
  </si>
  <si>
    <t>Armatury se dvěma závity kulové kohouty PN 42 do 185 °C přímé vnitřní závit G 3/4</t>
  </si>
  <si>
    <t>-1362593608</t>
  </si>
  <si>
    <t>722290226</t>
  </si>
  <si>
    <t>Zkoušky, proplach a desinfekce vodovodního potrubí zkoušky těsnosti vodovodního potrubí závitového do DN 50</t>
  </si>
  <si>
    <t>1753563668</t>
  </si>
  <si>
    <t>32,64+46,8+21,96+22,20</t>
  </si>
  <si>
    <t>722290234</t>
  </si>
  <si>
    <t>Zkoušky, proplach a desinfekce vodovodního potrubí proplach a desinfekce vodovodního potrubí do DN 80</t>
  </si>
  <si>
    <t>1067747147</t>
  </si>
  <si>
    <t>998722102</t>
  </si>
  <si>
    <t>Přesun hmot pro vnitřní vodovod stanovený z hmotnosti přesunovaného materiálu vodorovná dopravní vzdálenost do 50 m v objektech výšky přes 6 do 12 m</t>
  </si>
  <si>
    <t>1726380879</t>
  </si>
  <si>
    <t>998722181</t>
  </si>
  <si>
    <t>Přesun hmot pro vnitřní vodovod stanovený z hmotnosti přesunovaného materiálu Příplatek k ceně za přesun prováděný bez použití mechanizace pro jakoukoliv výšku objektu</t>
  </si>
  <si>
    <t>-744838422</t>
  </si>
  <si>
    <t>998722192</t>
  </si>
  <si>
    <t>Přesun hmot pro vnitřní vodovod stanovený z hmotnosti přesunovaného materiálu Příplatek k ceně za zvětšený přesun přes vymezenou největší dopravní vzdálenost do 100 m</t>
  </si>
  <si>
    <t>1229091766</t>
  </si>
  <si>
    <t>725</t>
  </si>
  <si>
    <t>Zdravotechnika - zařizovací předměty</t>
  </si>
  <si>
    <t>725110811</t>
  </si>
  <si>
    <t>Demontáž klozetů splachovacích s nádrží nebo tlakovým splachovačem</t>
  </si>
  <si>
    <t>soubor</t>
  </si>
  <si>
    <t>-1359846321</t>
  </si>
  <si>
    <t>725110814</t>
  </si>
  <si>
    <t>Demontáž klozetů odsávacích nebo kombinačních</t>
  </si>
  <si>
    <t>1179076851</t>
  </si>
  <si>
    <t>725111132</t>
  </si>
  <si>
    <t>Zařízení záchodů splachovače nádržkové plastové nízkopoložené nebo vysokopoložené</t>
  </si>
  <si>
    <t>1752204866</t>
  </si>
  <si>
    <t>725112022</t>
  </si>
  <si>
    <t>Zařízení záchodů klozety keramické závěsné na nosné stěny s hlubokým splachováním odpad vodorovný</t>
  </si>
  <si>
    <t>-1548200815</t>
  </si>
  <si>
    <t>3+6+6</t>
  </si>
  <si>
    <t>725119125</t>
  </si>
  <si>
    <t>Zařízení záchodů montáž klozetových mís závěsných na nosné stěny</t>
  </si>
  <si>
    <t>1219165983</t>
  </si>
  <si>
    <t>-pro tělesně postižené WC-i</t>
  </si>
  <si>
    <t>64234211</t>
  </si>
  <si>
    <t>mísa keramická ke kombiklozetu bílá hluboké splachování sedací v 500mm</t>
  </si>
  <si>
    <t>-1182359790</t>
  </si>
  <si>
    <t>725121525</t>
  </si>
  <si>
    <t>Pisoárové záchodky keramické automatické s radarovým senzorem</t>
  </si>
  <si>
    <t>1569326673</t>
  </si>
  <si>
    <t>725001</t>
  </si>
  <si>
    <t>Napájecí zdroj splachovačů pisoárů Sanela SLZ 01Y 230V</t>
  </si>
  <si>
    <t>1555874564</t>
  </si>
  <si>
    <t>725122817</t>
  </si>
  <si>
    <t>Demontáž pisoárů bez nádrže s rohovým ventilem s 1 záchodkem</t>
  </si>
  <si>
    <t>708058984</t>
  </si>
  <si>
    <t>725210821</t>
  </si>
  <si>
    <t>Demontáž umyvadel bez výtokových armatur umyvadel</t>
  </si>
  <si>
    <t>1685605485</t>
  </si>
  <si>
    <t>725211603</t>
  </si>
  <si>
    <t>Umyvadla keramická bílá bez výtokových armatur připevněná na stěnu šrouby bez sloupu nebo krytu na sifon 600 mm</t>
  </si>
  <si>
    <t>-1452905452</t>
  </si>
  <si>
    <t>725211681</t>
  </si>
  <si>
    <t>Umyvadla keramická bílá bez výtokových armatur připevněná na stěnu šrouby zdravotní bílá 640 mm</t>
  </si>
  <si>
    <t>1402952370</t>
  </si>
  <si>
    <t>725330820</t>
  </si>
  <si>
    <t>Demontáž výlevek bez výtokových armatur a bez nádrže a splachovacího potrubí diturvitových</t>
  </si>
  <si>
    <t>-1931925290</t>
  </si>
  <si>
    <t>725331111</t>
  </si>
  <si>
    <t>Výlevky bez výtokových armatur a splachovací nádrže keramické se sklopnou plastovou mřížkou 425 mm</t>
  </si>
  <si>
    <t>1535283916</t>
  </si>
  <si>
    <t>-výlevka stojící VL1</t>
  </si>
  <si>
    <t>-výlevka závěsná VL2</t>
  </si>
  <si>
    <t>725530823</t>
  </si>
  <si>
    <t>Demontáž elektrických zásobníkových ohřívačů vody tlakových od 50 do 200 l</t>
  </si>
  <si>
    <t>-2067645327</t>
  </si>
  <si>
    <t>725530831</t>
  </si>
  <si>
    <t>Demontáž elektrických zásobníkových ohřívačů vody průtokových jakýchkoliv</t>
  </si>
  <si>
    <t>-1394491608</t>
  </si>
  <si>
    <t>725531101</t>
  </si>
  <si>
    <t>Elektrické ohřívače zásobníkové beztlakové přepadové objem nádrže (příkon) 5 l (2,0 kW)</t>
  </si>
  <si>
    <t>274315992</t>
  </si>
  <si>
    <t>725532124</t>
  </si>
  <si>
    <t>Elektrické ohřívače zásobníkové beztlakové přepadové akumulační s pojistným ventilem závěsné svislé objem nádrže (příkon) 160 l (2,0 kW)</t>
  </si>
  <si>
    <t>2131214970</t>
  </si>
  <si>
    <t>725539201</t>
  </si>
  <si>
    <t>Elektrické ohřívače zásobníkové montáž tlakových ohřívačů závěsných (svislých nebo vodorovných) do 15 l</t>
  </si>
  <si>
    <t>-1935119295</t>
  </si>
  <si>
    <t>725002</t>
  </si>
  <si>
    <t>Elektrický ohřívač průtokový beztlakový s příkonem 4,5 kW, inslatace nad zařizovacím předmětem</t>
  </si>
  <si>
    <t>1758602496</t>
  </si>
  <si>
    <t>725820801</t>
  </si>
  <si>
    <t>Demontáž baterií nástěnných do G 3/4</t>
  </si>
  <si>
    <t>1334264683</t>
  </si>
  <si>
    <t>725820802</t>
  </si>
  <si>
    <t>Demontáž baterií stojánkových do 1 otvoru</t>
  </si>
  <si>
    <t>1177733862</t>
  </si>
  <si>
    <t>725821315</t>
  </si>
  <si>
    <t>Baterie dřezové nástěnné pákové s otáčivým plochým ústím a délkou ramínka 200 mm</t>
  </si>
  <si>
    <t>-1434324529</t>
  </si>
  <si>
    <t>-pro výlevku VL2</t>
  </si>
  <si>
    <t>725822642</t>
  </si>
  <si>
    <t>Baterie umyvadlové stojánkové automatické senzorové přívodem teplé a studené vody</t>
  </si>
  <si>
    <t>1687071430</t>
  </si>
  <si>
    <t>725829121</t>
  </si>
  <si>
    <t>Baterie umyvadlové montáž ostatních typů nástěnných pákových nebo klasických</t>
  </si>
  <si>
    <t>-1881413827</t>
  </si>
  <si>
    <t>725003</t>
  </si>
  <si>
    <t>Baterie nástěnná beztlaká páková pochromovaná pro beztlakové ohřívače</t>
  </si>
  <si>
    <t>948037725</t>
  </si>
  <si>
    <t>725829131</t>
  </si>
  <si>
    <t>Baterie umyvadlové montáž ostatních typů stojánkových G 1/2</t>
  </si>
  <si>
    <t>-420228390</t>
  </si>
  <si>
    <t>55145692</t>
  </si>
  <si>
    <t>baterie umyvadlová stojánková páková s prodlouženou pákou (lékařská)</t>
  </si>
  <si>
    <t>971422388</t>
  </si>
  <si>
    <t>725004</t>
  </si>
  <si>
    <t>Baterie stojánková beztlaká pochromovaná s výtokem délky 220 mm pro beztlakové ohřívače</t>
  </si>
  <si>
    <t>-1403625319</t>
  </si>
  <si>
    <t>725860811</t>
  </si>
  <si>
    <t>Demontáž zápachových uzávěrek pro zařizovací předměty jednoduchých</t>
  </si>
  <si>
    <t>-1297625556</t>
  </si>
  <si>
    <t>725869101</t>
  </si>
  <si>
    <t>Zápachové uzávěrky zařizovacích předmětů montáž zápachových uzávěrek umyvadlových do DN 40</t>
  </si>
  <si>
    <t>-665470086</t>
  </si>
  <si>
    <t>725005</t>
  </si>
  <si>
    <t>Sifon umyvadlový prostorově úsporný pochromovaný</t>
  </si>
  <si>
    <t>-1927912259</t>
  </si>
  <si>
    <t>725006</t>
  </si>
  <si>
    <t xml:space="preserve">Kalich pro úkap kondenzátu DN32 se zápachovou uzávěrkou a přídavnou mechanickou uzávěrkou - kuličkou pro suchý stav </t>
  </si>
  <si>
    <t>-1408335223</t>
  </si>
  <si>
    <t>725980122</t>
  </si>
  <si>
    <t>Dvířka 15/20</t>
  </si>
  <si>
    <t>-1090197395</t>
  </si>
  <si>
    <t>998725102</t>
  </si>
  <si>
    <t>Přesun hmot pro zařizovací předměty stanovený z hmotnosti přesunovaného materiálu vodorovná dopravní vzdálenost do 50 m v objektech výšky přes 6 do 12 m</t>
  </si>
  <si>
    <t>-1733191638</t>
  </si>
  <si>
    <t>998725181</t>
  </si>
  <si>
    <t>Přesun hmot pro zařizovací předměty stanovený z hmotnosti přesunovaného materiálu Příplatek k cenám za přesun prováděný bez použití mechanizace pro jakoukoliv výšku objektu</t>
  </si>
  <si>
    <t>-1397320383</t>
  </si>
  <si>
    <t>998725192</t>
  </si>
  <si>
    <t>Přesun hmot pro zařizovací předměty stanovený z hmotnosti přesunovaného materiálu Příplatek k cenám za zvětšený přesun přes vymezenou největší dopravní vzdálenost do 100 m</t>
  </si>
  <si>
    <t>588232201</t>
  </si>
  <si>
    <t>726</t>
  </si>
  <si>
    <t>Zdravotechnika - předstěnové instalace</t>
  </si>
  <si>
    <t>726111031</t>
  </si>
  <si>
    <t>Předstěnové instalační systémy pro zazdění do masivních zděných konstrukcí pro závěsné klozety ovládání zepředu, stavební výška 1080 mm</t>
  </si>
  <si>
    <t>-970298985</t>
  </si>
  <si>
    <t>- pro WC</t>
  </si>
  <si>
    <t>-pro výlevky</t>
  </si>
  <si>
    <t>726111204</t>
  </si>
  <si>
    <t>Předstěnové instalační systémy pro zazdění do masivních zděných konstrukcí montáž ostatních typů klozetů</t>
  </si>
  <si>
    <t>1225707661</t>
  </si>
  <si>
    <t>55281708</t>
  </si>
  <si>
    <t>montážní prvek pro závěsné WC do lehkých stěn s kovovou konstrukcí pro tělesně postižené stavební v 1120mm</t>
  </si>
  <si>
    <t>-1834668176</t>
  </si>
  <si>
    <t>998726111</t>
  </si>
  <si>
    <t>Přesun hmot pro instalační prefabrikáty stanovený z hmotnosti přesunovaného materiálu vodorovná dopravní vzdálenost do 50 m v objektech výšky do 6 m</t>
  </si>
  <si>
    <t>1955496847</t>
  </si>
  <si>
    <t>998726181</t>
  </si>
  <si>
    <t>Přesun hmot pro instalační prefabrikáty stanovený z hmotnosti přesunovaného materiálu Příplatek k cenám za přesun prováděný bez použití mechanizace pro jakoukoliv výšku objektu</t>
  </si>
  <si>
    <t>1921108562</t>
  </si>
  <si>
    <t>998726192</t>
  </si>
  <si>
    <t>Přesun hmot pro instalační prefabrikáty stanovený z hmotnosti přesunovaného materiálu Příplatek k cenám za zvětšený přesun přes vymezenou největší dopravní vzdálenost do 100 m</t>
  </si>
  <si>
    <t>916547338</t>
  </si>
  <si>
    <t>03 - ÚT  - Tereziánská zbrojnice Olomouc</t>
  </si>
  <si>
    <t>Alfaprojekt Olomouc,a.s., Tylova 1</t>
  </si>
  <si>
    <t>Ing.Rostislav Hynek, Kostelec na Hané</t>
  </si>
  <si>
    <t xml:space="preserve">    731 - Ústřední vytápění - kotelny</t>
  </si>
  <si>
    <t xml:space="preserve">    733 - Ústřední vytápění - rozvodné potrubí</t>
  </si>
  <si>
    <t xml:space="preserve">    735 - Ústřední vytápění - otopná tělesa</t>
  </si>
  <si>
    <t xml:space="preserve">    900 - Hodinové sazby</t>
  </si>
  <si>
    <t xml:space="preserve">    901 - Topná zkouška</t>
  </si>
  <si>
    <t xml:space="preserve">    930 - Stavební přípomoce</t>
  </si>
  <si>
    <t>731</t>
  </si>
  <si>
    <t>Ústřední vytápění - kotelny</t>
  </si>
  <si>
    <t>731391815</t>
  </si>
  <si>
    <t>Vypuštění vody z kotlů do kanalizace samospádem o výhřevné ploše kotlů přes 50 do 100 m2</t>
  </si>
  <si>
    <t>342574241</t>
  </si>
  <si>
    <t>731191945</t>
  </si>
  <si>
    <t>Opravy kotlů litinových napuštění kotle po opravě o v. pl. kotle přes 50 do 100 m2</t>
  </si>
  <si>
    <t>972572814</t>
  </si>
  <si>
    <t>733</t>
  </si>
  <si>
    <t>Ústřední vytápění - rozvodné potrubí</t>
  </si>
  <si>
    <t>733111123</t>
  </si>
  <si>
    <t>Potrubí z trubek ocelových závitových bezešvých běžných nízkotlakých a středotlakých DN 15</t>
  </si>
  <si>
    <t>-1247764789</t>
  </si>
  <si>
    <t>733113113</t>
  </si>
  <si>
    <t>Potrubí z trubek ocelových závitových Příplatek k ceně za zhotovení přípojky z ocelových trubek závitových DN 15</t>
  </si>
  <si>
    <t>-870136596</t>
  </si>
  <si>
    <t>733190107</t>
  </si>
  <si>
    <t>Zkoušky těsnosti potrubí, manžety prostupové z trubek ocelových zkoušky těsnosti potrubí (za provozu) z trubek ocelových závitových DN do 40</t>
  </si>
  <si>
    <t>1779171247</t>
  </si>
  <si>
    <t>998731102</t>
  </si>
  <si>
    <t>Přesun hmot pro kotelny stanovený z hmotnosti přesunovaného materiálu vodorovná dopravní vzdálenost do 50 m v objektech výšky přes 6 do 12 m</t>
  </si>
  <si>
    <t>309355541</t>
  </si>
  <si>
    <t>998731181</t>
  </si>
  <si>
    <t>Přesun hmot pro kotelny stanovený z hmotnosti přesunovaného materiálu Příplatek k cenám za přesun prováděný bez použití mechanizace pro jakoukoliv výšku objektu</t>
  </si>
  <si>
    <t>282109646</t>
  </si>
  <si>
    <t>735</t>
  </si>
  <si>
    <t>Ústřední vytápění - otopná tělesa</t>
  </si>
  <si>
    <t>735152475</t>
  </si>
  <si>
    <t>Otopná tělesa panelová VK dvoudesková PN 1,0 MPa, T do 110°C s jednou přídavnou přestupní plochou výšky tělesa 600 mm stavební délky / výkonu 800 mm / 1030 W</t>
  </si>
  <si>
    <t>-1845379705</t>
  </si>
  <si>
    <t>R735000001</t>
  </si>
  <si>
    <t>připojovací H kus, D+M</t>
  </si>
  <si>
    <t>-1768148623</t>
  </si>
  <si>
    <t>735141111</t>
  </si>
  <si>
    <t>Montáž otopných těles lamelových na stěnu výšky tělesa do 1400 mm</t>
  </si>
  <si>
    <t>679035542</t>
  </si>
  <si>
    <t>998735102</t>
  </si>
  <si>
    <t>Přesun hmot pro otopná tělesa stanovený z hmotnosti přesunovaného materiálu vodorovná dopravní vzdálenost do 50 m v objektech výšky přes 6 do 12 m</t>
  </si>
  <si>
    <t>-1586087285</t>
  </si>
  <si>
    <t>998735181</t>
  </si>
  <si>
    <t>Přesun hmot pro otopná tělesa stanovený z hmotnosti přesunovaného materiálu Příplatek k cenám za přesun prováděný bez použití mechanizace pro jakoukoliv výšku objektu</t>
  </si>
  <si>
    <t>1296334031</t>
  </si>
  <si>
    <t>900</t>
  </si>
  <si>
    <t>Hodinové sazby</t>
  </si>
  <si>
    <t>R900000001</t>
  </si>
  <si>
    <t>obhlídka stavby před demontáží</t>
  </si>
  <si>
    <t>h</t>
  </si>
  <si>
    <t>417708924</t>
  </si>
  <si>
    <t>R900000002</t>
  </si>
  <si>
    <t>demontáž topného systému</t>
  </si>
  <si>
    <t>1353411380</t>
  </si>
  <si>
    <t>R900000003</t>
  </si>
  <si>
    <t>Koordinace při stavbě</t>
  </si>
  <si>
    <t>1730987798</t>
  </si>
  <si>
    <t>901</t>
  </si>
  <si>
    <t>Topná zkouška</t>
  </si>
  <si>
    <t>R901000001</t>
  </si>
  <si>
    <t>odzkoušení, doregulace systému</t>
  </si>
  <si>
    <t>400547659</t>
  </si>
  <si>
    <t>930</t>
  </si>
  <si>
    <t>Stavební přípomoce</t>
  </si>
  <si>
    <t>930000001</t>
  </si>
  <si>
    <t>drobné bourací práce bez zapravení</t>
  </si>
  <si>
    <t>-1490979284</t>
  </si>
  <si>
    <t>04 - VZD- Tereziánská zbrojnice Olomouc</t>
  </si>
  <si>
    <t>Olomouc, Křížkovského ul</t>
  </si>
  <si>
    <t xml:space="preserve">    751 - Vzduchotechnika</t>
  </si>
  <si>
    <t>751</t>
  </si>
  <si>
    <t>Vzduchotechnika</t>
  </si>
  <si>
    <t>R751000001</t>
  </si>
  <si>
    <t xml:space="preserve">pol.V1, tichý, úsporný ventilátor, potrubní, DN160, D </t>
  </si>
  <si>
    <t>-909123837</t>
  </si>
  <si>
    <t>R7510000011</t>
  </si>
  <si>
    <t>doběh k danému ventilátoru, D</t>
  </si>
  <si>
    <t>816703083</t>
  </si>
  <si>
    <t>R7510000021</t>
  </si>
  <si>
    <t>-575450478</t>
  </si>
  <si>
    <t>R751000002</t>
  </si>
  <si>
    <t xml:space="preserve">pol.V2, tichý, úsporný ventilátor, potrubní, DN200, D </t>
  </si>
  <si>
    <t>-131610797</t>
  </si>
  <si>
    <t>R751000011</t>
  </si>
  <si>
    <t xml:space="preserve">kruh.,odv.,výustka DN 100, plechová, regulovatelná, D </t>
  </si>
  <si>
    <t>-1536071106</t>
  </si>
  <si>
    <t>R751000012</t>
  </si>
  <si>
    <t>-246075734</t>
  </si>
  <si>
    <t>R751000015</t>
  </si>
  <si>
    <t>pol.ZK, zpětná klapka DN160, D</t>
  </si>
  <si>
    <t>1111323434</t>
  </si>
  <si>
    <t>R751000016</t>
  </si>
  <si>
    <t>pol.ZK, zpětná klapka DN200, D</t>
  </si>
  <si>
    <t>1147163420</t>
  </si>
  <si>
    <t>R751000021</t>
  </si>
  <si>
    <t>pol.M, mřížka Al 200x100mm, vč. rámečku, D</t>
  </si>
  <si>
    <t>-224821732</t>
  </si>
  <si>
    <t>R751000031</t>
  </si>
  <si>
    <t>potr.kruh.,plech.tl. 0,6mm SPIRO, DN 100, 35%tv., D</t>
  </si>
  <si>
    <t>-1351642459</t>
  </si>
  <si>
    <t>R751000032</t>
  </si>
  <si>
    <t>potr.kruh.,plech.tl. 0,6mm SPIRO, DN 160, 35%tv., D</t>
  </si>
  <si>
    <t>-2029754379</t>
  </si>
  <si>
    <t>R751000033</t>
  </si>
  <si>
    <t>potr.kruh.,plech.tl. 0,6mm SPIRO, DN 200, 35%tv., D</t>
  </si>
  <si>
    <t>-1407230637</t>
  </si>
  <si>
    <t>R751000038</t>
  </si>
  <si>
    <t>Napojení na stávající rozvod</t>
  </si>
  <si>
    <t>-1630787839</t>
  </si>
  <si>
    <t>R751000039</t>
  </si>
  <si>
    <t>závěsy potrubí kruhového, D</t>
  </si>
  <si>
    <t>kg</t>
  </si>
  <si>
    <t>-1563215346</t>
  </si>
  <si>
    <t>R751000051</t>
  </si>
  <si>
    <t>montáž VZT</t>
  </si>
  <si>
    <t>1014485620</t>
  </si>
  <si>
    <t>R751000000</t>
  </si>
  <si>
    <t>demontáž VZT</t>
  </si>
  <si>
    <t>-2136801991</t>
  </si>
  <si>
    <t>obhlídka stavby před zahájením demontáže</t>
  </si>
  <si>
    <t>1826758200</t>
  </si>
  <si>
    <t>Prohlídka (revize) stávající VZT</t>
  </si>
  <si>
    <t>1503779141</t>
  </si>
  <si>
    <t>koordinace při stavbě</t>
  </si>
  <si>
    <t>-1042612355</t>
  </si>
  <si>
    <t>R900000004</t>
  </si>
  <si>
    <t>odzkoušení VZT</t>
  </si>
  <si>
    <t>1995372832</t>
  </si>
  <si>
    <t>R930000001</t>
  </si>
  <si>
    <t>práce bourací bez zapravení</t>
  </si>
  <si>
    <t>-402202852</t>
  </si>
  <si>
    <t>05 - Elektroinstalace - Tereziánská zbrojnice Olomouc</t>
  </si>
  <si>
    <t>Vladimír Pokorný, Alfaprojekt Olomouc</t>
  </si>
  <si>
    <t>M - Práce a dodávky M</t>
  </si>
  <si>
    <t>M46 - Stavební práce při elektromontážích</t>
  </si>
  <si>
    <t>HZS - Hodinové zúčtovací sazby</t>
  </si>
  <si>
    <t>Práce a dodávky M</t>
  </si>
  <si>
    <t>741122015</t>
  </si>
  <si>
    <t>Montáž kabelů měděných bez ukončení uložených pod omítku plných kulatých (CYKY), počtu a průřezu žil 3x1,5 mm2</t>
  </si>
  <si>
    <t>158851579</t>
  </si>
  <si>
    <t>34111030</t>
  </si>
  <si>
    <t>kabel silový s Cu jádrem 1kV 3x1,5mm2</t>
  </si>
  <si>
    <t>128</t>
  </si>
  <si>
    <t>-1612706016</t>
  </si>
  <si>
    <t>3J</t>
  </si>
  <si>
    <t>205</t>
  </si>
  <si>
    <t>3O</t>
  </si>
  <si>
    <t>227*1,2 'Přepočtené koeficientem množství</t>
  </si>
  <si>
    <t>741122016</t>
  </si>
  <si>
    <t>Montáž kabelů měděných bez ukončení uložených pod omítku plných kulatých (CYKY), počtu a průřezu žil 3x2,5 až 6 mm2</t>
  </si>
  <si>
    <t>1847728233</t>
  </si>
  <si>
    <t>34111036</t>
  </si>
  <si>
    <t>kabel silový s Cu jádrem 1kV 3x2,5mm2</t>
  </si>
  <si>
    <t>-1356600971</t>
  </si>
  <si>
    <t>60*1,2 'Přepočtené koeficientem množství</t>
  </si>
  <si>
    <t>741112061</t>
  </si>
  <si>
    <t>Montáž krabic elektroinstalačních bez napojení na trubky a lišty, demontáže a montáže víčka a přístroje přístrojových zapuštěných plastových kruhových</t>
  </si>
  <si>
    <t>674109205</t>
  </si>
  <si>
    <t>34571511</t>
  </si>
  <si>
    <t>krabice přístrojová instalační 500V, D 69mmx30mm</t>
  </si>
  <si>
    <t>786312705</t>
  </si>
  <si>
    <t>741112101</t>
  </si>
  <si>
    <t>Montáž krabic elektroinstalačních bez napojení na trubky a lišty, demontáže a montáže víčka a přístroje rozvodek se zapojením vodičů na svorkovnici zapuštěných plastových kruhových</t>
  </si>
  <si>
    <t>-1079222078</t>
  </si>
  <si>
    <t>34571521</t>
  </si>
  <si>
    <t>krabice univerzální rozvodná z PH s víčkem a svorkovnicí krabicovou šroubovací s vodiči 12x4mm2 D 73,5mmx43mm</t>
  </si>
  <si>
    <t>1285117883</t>
  </si>
  <si>
    <t>741310001</t>
  </si>
  <si>
    <t>Montáž spínačů jedno nebo dvoupólových nástěnných se zapojením vodičů, pro prostředí normální vypínačů, řazení 1-jednopólových</t>
  </si>
  <si>
    <t>657025995</t>
  </si>
  <si>
    <t>34535515</t>
  </si>
  <si>
    <t>spínač jednopólový 10A bílý, slonová kost</t>
  </si>
  <si>
    <t>2028980149</t>
  </si>
  <si>
    <t>741311004</t>
  </si>
  <si>
    <t>Montáž spínačů speciálních se zapojením vodičů čidla pohybu nástěnného</t>
  </si>
  <si>
    <t>559146580</t>
  </si>
  <si>
    <t>R741-001</t>
  </si>
  <si>
    <t>čidlo pohybu, spínací prvr relé</t>
  </si>
  <si>
    <t>-1511888656</t>
  </si>
  <si>
    <t>741372151</t>
  </si>
  <si>
    <t>Montáž svítidel LED se zapojením vodičů průmyslových závěsných lamp</t>
  </si>
  <si>
    <t>-92579777</t>
  </si>
  <si>
    <t>R741-101</t>
  </si>
  <si>
    <t>Svítidlo LED 26W , 4600lm, IP40</t>
  </si>
  <si>
    <t>-898868763</t>
  </si>
  <si>
    <t>R741-102</t>
  </si>
  <si>
    <t>-833141722</t>
  </si>
  <si>
    <t>R741-103</t>
  </si>
  <si>
    <t>1593204152</t>
  </si>
  <si>
    <t>741372012p</t>
  </si>
  <si>
    <t>Montáž svítidel LED se zapojením vodičů bytových nebo společenských místností přisazených nástěnných reflektorových bez pohybového čidla</t>
  </si>
  <si>
    <t>-657465990</t>
  </si>
  <si>
    <t>R741-104</t>
  </si>
  <si>
    <t>Svítidlo přisazené LED, 20W, 1800lm, 4000k, IP</t>
  </si>
  <si>
    <t>1314583731</t>
  </si>
  <si>
    <t>741372013p</t>
  </si>
  <si>
    <t>Montáž svítidel LED se zapojením vodičů bytových nebo společenských místností přisazených nástěnných reflektorových s pohybovým čidlem</t>
  </si>
  <si>
    <t>-480201076</t>
  </si>
  <si>
    <t>R741-105</t>
  </si>
  <si>
    <t>-77927794</t>
  </si>
  <si>
    <t>460690061</t>
  </si>
  <si>
    <t>Osazení kotevních prvků hmoždinek včetně vyvrtání otvorů, pro upevnění elektroinstalací ve stropech keramických, vnějšího průměru do 8 mm</t>
  </si>
  <si>
    <t>996002108</t>
  </si>
  <si>
    <t>56281024</t>
  </si>
  <si>
    <t>hmoždinky do dutých konstrukcí ocelová 6x65</t>
  </si>
  <si>
    <t>100 kus</t>
  </si>
  <si>
    <t>-533003373</t>
  </si>
  <si>
    <t>741320101</t>
  </si>
  <si>
    <t>Montáž jističů se zapojením vodičů jednopólových nn do 25 A bez krytu</t>
  </si>
  <si>
    <t>290683906</t>
  </si>
  <si>
    <t>35822109</t>
  </si>
  <si>
    <t>jistič 1pólový-charakteristika B 10A</t>
  </si>
  <si>
    <t>86847245</t>
  </si>
  <si>
    <t>35822111</t>
  </si>
  <si>
    <t>jistič 1pólový-charakteristika B 16A</t>
  </si>
  <si>
    <t>1187403655</t>
  </si>
  <si>
    <t>741320105p</t>
  </si>
  <si>
    <t>Montáž jističů se zapojením vodičů jednopólových nn do 25 A ve skříni</t>
  </si>
  <si>
    <t>-43781550</t>
  </si>
  <si>
    <t>R741-201</t>
  </si>
  <si>
    <t>odoušeč rukou do 2500W, IP21</t>
  </si>
  <si>
    <t>256</t>
  </si>
  <si>
    <t>-550103488</t>
  </si>
  <si>
    <t>MD</t>
  </si>
  <si>
    <t>Mimostaveništní doprava dodávek</t>
  </si>
  <si>
    <t>%</t>
  </si>
  <si>
    <t>-1398301528</t>
  </si>
  <si>
    <t>PM</t>
  </si>
  <si>
    <t>Přidružený materiál</t>
  </si>
  <si>
    <t>-1868093838</t>
  </si>
  <si>
    <t>PPV</t>
  </si>
  <si>
    <t>Podíl přidružených výkonů</t>
  </si>
  <si>
    <t>-985130533</t>
  </si>
  <si>
    <t>ZV</t>
  </si>
  <si>
    <t>Zednické výpomoci</t>
  </si>
  <si>
    <t>-1992736418</t>
  </si>
  <si>
    <t>M46</t>
  </si>
  <si>
    <t>Stavební práce při elektromontážích</t>
  </si>
  <si>
    <t>460680581</t>
  </si>
  <si>
    <t>Prorážení otvorů a ostatní bourací práce vysekání rýh pro montáž trubek a kabelů v cihelných zdech hloubky do 3 cm a šířky do 3 cm</t>
  </si>
  <si>
    <t>-1729550165</t>
  </si>
  <si>
    <t>460680582</t>
  </si>
  <si>
    <t>Prorážení otvorů a ostatní bourací práce vysekání rýh pro montáž trubek a kabelů v cihelných zdech hloubky do 3 cm a šířky přes 3 do 5 cm</t>
  </si>
  <si>
    <t>-1113825578</t>
  </si>
  <si>
    <t>460680161</t>
  </si>
  <si>
    <t>Prorážení otvorů a ostatní bourací práce vybourání otvoru ve zdivu cihelném plochy do 0,0225 m2 a tloušťky do 15 cm</t>
  </si>
  <si>
    <t>-964350211</t>
  </si>
  <si>
    <t>460710001</t>
  </si>
  <si>
    <t>Vyplnění rýh a otvorů vyplnění a omítnutí rýh ve stropech hloubky do 3 cm a šířky do 3 cm</t>
  </si>
  <si>
    <t>1310670879</t>
  </si>
  <si>
    <t>460710002</t>
  </si>
  <si>
    <t>Vyplnění rýh a otvorů vyplnění a omítnutí rýh ve stropech hloubky do 3 cm a šířky přes 3 do 5 cm</t>
  </si>
  <si>
    <t>1515868723</t>
  </si>
  <si>
    <t>460680401</t>
  </si>
  <si>
    <t>Prorážení otvorů a ostatní bourací práce vysekání kapes nebo výklenků ve zdivu z lehkých betonů, dutých cihel nebo tvárnic pro osazení špalíků, kotevních prvků nebo krabic, velikosti 7x7x5 cm</t>
  </si>
  <si>
    <t>578735357</t>
  </si>
  <si>
    <t>460680402</t>
  </si>
  <si>
    <t>Prorážení otvorů a ostatní bourací práce vysekání kapes nebo výklenků ve zdivu z lehkých betonů, dutých cihel nebo tvárnic pro osazení špalíků, kotevních prvků nebo krabic, velikosti 10x10x8 cm</t>
  </si>
  <si>
    <t>-1977660158</t>
  </si>
  <si>
    <t>HZS</t>
  </si>
  <si>
    <t>Hodinové zúčtovací sazby</t>
  </si>
  <si>
    <t>hod 01</t>
  </si>
  <si>
    <t>Koordinace na stavbě</t>
  </si>
  <si>
    <t>Nh</t>
  </si>
  <si>
    <t>512</t>
  </si>
  <si>
    <t>-107988980</t>
  </si>
  <si>
    <t>hod 02</t>
  </si>
  <si>
    <t>Zapojení VZT a odzkoušení</t>
  </si>
  <si>
    <t>1520031155</t>
  </si>
  <si>
    <t>rev.01</t>
  </si>
  <si>
    <t>Revize elektro</t>
  </si>
  <si>
    <t>-1143461100</t>
  </si>
  <si>
    <t>99 - Vedlejší a ostatní náklady-Tereziánská zbrojnice Ol.</t>
  </si>
  <si>
    <t>UP Olomouc, Křížkovského 511/8, 771 47 Olomouc</t>
  </si>
  <si>
    <t>OST -  Ostatní náklady</t>
  </si>
  <si>
    <t>VRN - Vedlejší rozpočtové náklady</t>
  </si>
  <si>
    <t xml:space="preserve"> Ostatní náklady</t>
  </si>
  <si>
    <t>012103001</t>
  </si>
  <si>
    <t>Průzkumné, geodetické a projektové práce geodetické práce před výstavbou</t>
  </si>
  <si>
    <t>1043934047</t>
  </si>
  <si>
    <t>012103101</t>
  </si>
  <si>
    <t>Vytýčení inženýrských sítí</t>
  </si>
  <si>
    <t>-808390647</t>
  </si>
  <si>
    <t>013284001</t>
  </si>
  <si>
    <t>Náklady na zpracování a vedení dokumentu KZP</t>
  </si>
  <si>
    <t>1744576728</t>
  </si>
  <si>
    <t>013254101</t>
  </si>
  <si>
    <t>Monitoring průběhu výstavby</t>
  </si>
  <si>
    <t>-1789000625</t>
  </si>
  <si>
    <t>043103001</t>
  </si>
  <si>
    <t xml:space="preserve">Náklady na provedení zkoušek, revizí a měření </t>
  </si>
  <si>
    <t>-611497992</t>
  </si>
  <si>
    <t>049103001</t>
  </si>
  <si>
    <t>Inženýrská činnost zkoušky a ostatní měření inženýrská činnost ostatní náklady vzniklé v souvislosti s realizací stavby</t>
  </si>
  <si>
    <t>-497978480</t>
  </si>
  <si>
    <t>049203001</t>
  </si>
  <si>
    <t>Inženýrská činnost zkoušky a ostatní měření inženýrská činnost ostatní náklady stanovené zvláštními předpisy</t>
  </si>
  <si>
    <t>-746625977</t>
  </si>
  <si>
    <t>090001002</t>
  </si>
  <si>
    <t>Základní rozdělení průvodních činností a nákladů ostatní náklady</t>
  </si>
  <si>
    <t>-2079675006</t>
  </si>
  <si>
    <t>VRN</t>
  </si>
  <si>
    <t>Vedlejší rozpočtové náklady</t>
  </si>
  <si>
    <t>030001002</t>
  </si>
  <si>
    <t>Základní rozdělení průvodních činností a nákladů zařízení staveniště</t>
  </si>
  <si>
    <t>1024</t>
  </si>
  <si>
    <t>-1078406978</t>
  </si>
  <si>
    <t>039001003</t>
  </si>
  <si>
    <t>Hlavní tituly průvodních činností a nákladů zařízení staveniště zrušení zařízení staveniště</t>
  </si>
  <si>
    <t>-1182329616</t>
  </si>
  <si>
    <t>034403001</t>
  </si>
  <si>
    <t>Zařízení staveniště zabezpečení staveniště dopravní značení na staveništi</t>
  </si>
  <si>
    <t>2092494311</t>
  </si>
  <si>
    <t>041403002</t>
  </si>
  <si>
    <t>Náklady zhotovitele na zajištění kolektivní bezpečnosti osob pohybyjících se po staveništi:</t>
  </si>
  <si>
    <t>1146728615</t>
  </si>
  <si>
    <t>079002001</t>
  </si>
  <si>
    <t>Ostatní provozní vlivy</t>
  </si>
  <si>
    <t>-717676232</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</si>
  <si>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</si>
  <si>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</si>
  <si>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</si>
  <si>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</si>
  <si>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</si>
  <si>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</si>
  <si>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</si>
  <si>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</si>
  <si>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</si>
  <si>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</si>
  <si>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</si>
  <si>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</si>
  <si>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</si>
  <si>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</si>
  <si>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</si>
  <si>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</si>
  <si>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Vedlejší a ostatní náklady</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</si>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</sst>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402">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5"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8"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protection/>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167" fontId="23" fillId="2" borderId="22" xfId="0" applyNumberFormat="1" applyFont="1" applyFill="1" applyBorder="1" applyAlignment="1" applyProtection="1">
      <alignment vertical="center"/>
      <protection locked="0"/>
    </xf>
    <xf numFmtId="0" fontId="0" fillId="0" borderId="0" xfId="0" applyAlignment="1">
      <alignment vertical="top"/>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25" xfId="0" applyFont="1" applyBorder="1" applyAlignment="1">
      <alignment vertical="center" wrapText="1"/>
    </xf>
    <xf numFmtId="0" fontId="38" fillId="0" borderId="2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26" xfId="0" applyFont="1" applyBorder="1" applyAlignment="1">
      <alignment vertical="center" wrapText="1"/>
    </xf>
    <xf numFmtId="0" fontId="38"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28" xfId="0" applyFont="1" applyBorder="1" applyAlignment="1">
      <alignment vertical="center" wrapText="1"/>
    </xf>
    <xf numFmtId="0" fontId="42" fillId="0" borderId="29" xfId="0" applyFont="1" applyBorder="1" applyAlignment="1">
      <alignment vertical="center" wrapText="1"/>
    </xf>
    <xf numFmtId="0" fontId="38" fillId="0" borderId="30"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23" xfId="0" applyFont="1" applyBorder="1" applyAlignment="1">
      <alignment horizontal="left" vertical="center"/>
    </xf>
    <xf numFmtId="0" fontId="38" fillId="0" borderId="24" xfId="0" applyFont="1" applyBorder="1" applyAlignment="1">
      <alignment horizontal="left" vertical="center"/>
    </xf>
    <xf numFmtId="0" fontId="38" fillId="0" borderId="25" xfId="0" applyFont="1" applyBorder="1" applyAlignment="1">
      <alignment horizontal="left" vertical="center"/>
    </xf>
    <xf numFmtId="0" fontId="38" fillId="0" borderId="26" xfId="0" applyFont="1" applyBorder="1" applyAlignment="1">
      <alignment horizontal="left" vertical="center"/>
    </xf>
    <xf numFmtId="0" fontId="38"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9" xfId="0" applyFont="1" applyBorder="1" applyAlignment="1">
      <alignment horizontal="left" vertical="center"/>
    </xf>
    <xf numFmtId="0" fontId="40" fillId="0" borderId="29" xfId="0" applyFont="1" applyBorder="1" applyAlignment="1">
      <alignment horizontal="center" vertical="center"/>
    </xf>
    <xf numFmtId="0" fontId="43" fillId="0" borderId="29"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28" xfId="0" applyFont="1" applyBorder="1" applyAlignment="1">
      <alignment horizontal="left" vertical="center"/>
    </xf>
    <xf numFmtId="0" fontId="42" fillId="0" borderId="29" xfId="0" applyFont="1" applyBorder="1" applyAlignment="1">
      <alignment horizontal="left" vertical="center"/>
    </xf>
    <xf numFmtId="0" fontId="38" fillId="0" borderId="30"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9"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25" xfId="0" applyFont="1" applyBorder="1" applyAlignment="1">
      <alignment horizontal="left" vertical="center" wrapText="1"/>
    </xf>
    <xf numFmtId="0" fontId="38" fillId="0" borderId="26" xfId="0" applyFont="1" applyBorder="1" applyAlignment="1">
      <alignment horizontal="left" vertical="center" wrapText="1"/>
    </xf>
    <xf numFmtId="0" fontId="38"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8" xfId="0" applyFont="1" applyBorder="1" applyAlignment="1">
      <alignment horizontal="left" vertical="center" wrapText="1"/>
    </xf>
    <xf numFmtId="0" fontId="41" fillId="0" borderId="29"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8"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9" xfId="0" applyFont="1" applyBorder="1" applyAlignment="1">
      <alignment vertical="center"/>
    </xf>
    <xf numFmtId="0" fontId="40" fillId="0" borderId="29"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9" xfId="0" applyBorder="1" applyAlignment="1">
      <alignment vertical="top"/>
    </xf>
    <xf numFmtId="0" fontId="40" fillId="0" borderId="29" xfId="0" applyFont="1" applyBorder="1" applyAlignment="1">
      <alignment horizontal="left"/>
    </xf>
    <xf numFmtId="0" fontId="43" fillId="0" borderId="29" xfId="0" applyFont="1" applyBorder="1" applyAlignment="1">
      <alignment/>
    </xf>
    <xf numFmtId="0" fontId="38" fillId="0" borderId="26" xfId="0" applyFont="1" applyBorder="1" applyAlignment="1">
      <alignment vertical="top"/>
    </xf>
    <xf numFmtId="0" fontId="38" fillId="0" borderId="27"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28" xfId="0" applyFont="1" applyBorder="1" applyAlignment="1">
      <alignment vertical="top"/>
    </xf>
    <xf numFmtId="0" fontId="38" fillId="0" borderId="29" xfId="0" applyFont="1" applyBorder="1" applyAlignment="1">
      <alignment vertical="top"/>
    </xf>
    <xf numFmtId="0" fontId="38" fillId="0" borderId="30" xfId="0" applyFont="1" applyBorder="1" applyAlignment="1">
      <alignment vertical="top"/>
    </xf>
    <xf numFmtId="49" fontId="3" fillId="2" borderId="0" xfId="0" applyNumberFormat="1" applyFont="1" applyFill="1" applyAlignment="1" applyProtection="1">
      <alignment horizontal="left" vertical="center"/>
      <protection locked="0"/>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right" vertical="center"/>
      <protection/>
    </xf>
    <xf numFmtId="0" fontId="23" fillId="4" borderId="7" xfId="0" applyFont="1" applyFill="1" applyBorder="1" applyAlignment="1" applyProtection="1">
      <alignment horizontal="center"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0" fontId="0" fillId="0" borderId="0" xfId="0"/>
    <xf numFmtId="4" fontId="5" fillId="3" borderId="7" xfId="0" applyNumberFormat="1" applyFont="1" applyFill="1" applyBorder="1" applyAlignment="1" applyProtection="1">
      <alignment vertical="center"/>
      <protection/>
    </xf>
    <xf numFmtId="0" fontId="0" fillId="3" borderId="7" xfId="0"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5" fillId="3" borderId="7" xfId="0" applyFont="1" applyFill="1" applyBorder="1" applyAlignment="1" applyProtection="1">
      <alignment horizontal="lef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29"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wrapText="1"/>
    </xf>
    <xf numFmtId="0" fontId="40" fillId="0" borderId="29" xfId="0" applyFont="1" applyBorder="1" applyAlignment="1">
      <alignment horizontal="left" wrapText="1"/>
    </xf>
    <xf numFmtId="49" fontId="41"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2"/>
  <sheetViews>
    <sheetView showGridLines="0" workbookViewId="0" topLeftCell="A1">
      <selection activeCell="AQ45" sqref="AQ45"/>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70"/>
      <c r="AS2" s="370"/>
      <c r="AT2" s="370"/>
      <c r="AU2" s="370"/>
      <c r="AV2" s="370"/>
      <c r="AW2" s="370"/>
      <c r="AX2" s="370"/>
      <c r="AY2" s="370"/>
      <c r="AZ2" s="370"/>
      <c r="BA2" s="370"/>
      <c r="BB2" s="370"/>
      <c r="BC2" s="370"/>
      <c r="BD2" s="370"/>
      <c r="BE2" s="370"/>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78" t="s">
        <v>14</v>
      </c>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24"/>
      <c r="AQ5" s="24"/>
      <c r="AR5" s="22"/>
      <c r="BE5" s="375" t="s">
        <v>15</v>
      </c>
      <c r="BS5" s="19" t="s">
        <v>6</v>
      </c>
    </row>
    <row r="6" spans="2:71" s="1" customFormat="1" ht="36.95" customHeight="1">
      <c r="B6" s="23"/>
      <c r="C6" s="24"/>
      <c r="D6" s="30" t="s">
        <v>16</v>
      </c>
      <c r="E6" s="24"/>
      <c r="F6" s="24"/>
      <c r="G6" s="24"/>
      <c r="H6" s="24"/>
      <c r="I6" s="24"/>
      <c r="J6" s="24"/>
      <c r="K6" s="380" t="s">
        <v>17</v>
      </c>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24"/>
      <c r="AQ6" s="24"/>
      <c r="AR6" s="22"/>
      <c r="BE6" s="376"/>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76"/>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76"/>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76"/>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19</v>
      </c>
      <c r="AO10" s="24"/>
      <c r="AP10" s="24"/>
      <c r="AQ10" s="24"/>
      <c r="AR10" s="22"/>
      <c r="BE10" s="376"/>
      <c r="BS10" s="19" t="s">
        <v>6</v>
      </c>
    </row>
    <row r="11" spans="2:71" s="1" customFormat="1" ht="18.4"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28</v>
      </c>
      <c r="AL11" s="24"/>
      <c r="AM11" s="24"/>
      <c r="AN11" s="29" t="s">
        <v>19</v>
      </c>
      <c r="AO11" s="24"/>
      <c r="AP11" s="24"/>
      <c r="AQ11" s="24"/>
      <c r="AR11" s="22"/>
      <c r="BE11" s="376"/>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76"/>
      <c r="BS12" s="19" t="s">
        <v>6</v>
      </c>
    </row>
    <row r="13" spans="2:71" s="1" customFormat="1" ht="12" customHeight="1">
      <c r="B13" s="23"/>
      <c r="C13" s="24"/>
      <c r="D13" s="31"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1628</v>
      </c>
      <c r="AO13" s="24"/>
      <c r="AP13" s="24"/>
      <c r="AQ13" s="24"/>
      <c r="AR13" s="22"/>
      <c r="BE13" s="376"/>
      <c r="BS13" s="19" t="s">
        <v>6</v>
      </c>
    </row>
    <row r="14" spans="2:71" ht="12.75">
      <c r="B14" s="23"/>
      <c r="C14" s="24"/>
      <c r="D14" s="24"/>
      <c r="E14" s="381" t="s">
        <v>1628</v>
      </c>
      <c r="F14" s="382"/>
      <c r="G14" s="382"/>
      <c r="H14" s="382"/>
      <c r="I14" s="382"/>
      <c r="J14" s="382"/>
      <c r="K14" s="382"/>
      <c r="L14" s="382"/>
      <c r="M14" s="382"/>
      <c r="N14" s="382"/>
      <c r="O14" s="382"/>
      <c r="P14" s="382"/>
      <c r="Q14" s="382"/>
      <c r="R14" s="382"/>
      <c r="S14" s="382"/>
      <c r="T14" s="382"/>
      <c r="U14" s="382"/>
      <c r="V14" s="382"/>
      <c r="W14" s="382"/>
      <c r="X14" s="382"/>
      <c r="Y14" s="382"/>
      <c r="Z14" s="382"/>
      <c r="AA14" s="382"/>
      <c r="AB14" s="382"/>
      <c r="AC14" s="382"/>
      <c r="AD14" s="382"/>
      <c r="AE14" s="382"/>
      <c r="AF14" s="382"/>
      <c r="AG14" s="382"/>
      <c r="AH14" s="382"/>
      <c r="AI14" s="382"/>
      <c r="AJ14" s="382"/>
      <c r="AK14" s="31" t="s">
        <v>28</v>
      </c>
      <c r="AL14" s="24"/>
      <c r="AM14" s="24"/>
      <c r="AN14" s="343" t="s">
        <v>1628</v>
      </c>
      <c r="AO14" s="24"/>
      <c r="AP14" s="24"/>
      <c r="AQ14" s="24"/>
      <c r="AR14" s="22"/>
      <c r="BE14" s="376"/>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76"/>
      <c r="BS15" s="19" t="s">
        <v>4</v>
      </c>
    </row>
    <row r="16" spans="2:71" s="1" customFormat="1" ht="12" customHeight="1">
      <c r="B16" s="23"/>
      <c r="C16" s="24"/>
      <c r="D16" s="31" t="s">
        <v>30</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19</v>
      </c>
      <c r="AO16" s="24"/>
      <c r="AP16" s="24"/>
      <c r="AQ16" s="24"/>
      <c r="AR16" s="22"/>
      <c r="BE16" s="376"/>
      <c r="BS16" s="19" t="s">
        <v>4</v>
      </c>
    </row>
    <row r="17" spans="2:71" s="1" customFormat="1" ht="18.4" customHeight="1">
      <c r="B17" s="23"/>
      <c r="C17" s="24"/>
      <c r="D17" s="24"/>
      <c r="E17" s="29" t="s">
        <v>31</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28</v>
      </c>
      <c r="AL17" s="24"/>
      <c r="AM17" s="24"/>
      <c r="AN17" s="29" t="s">
        <v>19</v>
      </c>
      <c r="AO17" s="24"/>
      <c r="AP17" s="24"/>
      <c r="AQ17" s="24"/>
      <c r="AR17" s="22"/>
      <c r="BE17" s="376"/>
      <c r="BS17" s="19" t="s">
        <v>32</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76"/>
      <c r="BS18" s="19" t="s">
        <v>6</v>
      </c>
    </row>
    <row r="19" spans="2:71" s="1" customFormat="1" ht="12" customHeight="1">
      <c r="B19" s="23"/>
      <c r="C19" s="24"/>
      <c r="D19" s="31" t="s">
        <v>33</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76"/>
      <c r="BS19" s="19" t="s">
        <v>6</v>
      </c>
    </row>
    <row r="20" spans="2:71" s="1" customFormat="1" ht="18.4" customHeight="1">
      <c r="B20" s="23"/>
      <c r="C20" s="24"/>
      <c r="D20" s="24"/>
      <c r="E20" s="29" t="s">
        <v>34</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28</v>
      </c>
      <c r="AL20" s="24"/>
      <c r="AM20" s="24"/>
      <c r="AN20" s="29" t="s">
        <v>19</v>
      </c>
      <c r="AO20" s="24"/>
      <c r="AP20" s="24"/>
      <c r="AQ20" s="24"/>
      <c r="AR20" s="22"/>
      <c r="BE20" s="376"/>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76"/>
    </row>
    <row r="22" spans="2:57" s="1" customFormat="1" ht="12" customHeight="1">
      <c r="B22" s="23"/>
      <c r="C22" s="24"/>
      <c r="D22" s="31" t="s">
        <v>35</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76"/>
    </row>
    <row r="23" spans="2:57" s="1" customFormat="1" ht="47.25" customHeight="1">
      <c r="B23" s="23"/>
      <c r="C23" s="24"/>
      <c r="D23" s="24"/>
      <c r="E23" s="383" t="s">
        <v>36</v>
      </c>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24"/>
      <c r="AP23" s="24"/>
      <c r="AQ23" s="24"/>
      <c r="AR23" s="22"/>
      <c r="BE23" s="376"/>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76"/>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76"/>
    </row>
    <row r="26" spans="1:57" s="2" customFormat="1" ht="25.9" customHeight="1">
      <c r="A26" s="36"/>
      <c r="B26" s="37"/>
      <c r="C26" s="38"/>
      <c r="D26" s="39" t="s">
        <v>37</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67">
        <f>ROUND(AG54,2)</f>
        <v>0</v>
      </c>
      <c r="AL26" s="368"/>
      <c r="AM26" s="368"/>
      <c r="AN26" s="368"/>
      <c r="AO26" s="368"/>
      <c r="AP26" s="38"/>
      <c r="AQ26" s="38"/>
      <c r="AR26" s="41"/>
      <c r="BE26" s="376"/>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76"/>
    </row>
    <row r="28" spans="1:57" s="2" customFormat="1" ht="12.75">
      <c r="A28" s="36"/>
      <c r="B28" s="37"/>
      <c r="C28" s="38"/>
      <c r="D28" s="38"/>
      <c r="E28" s="38"/>
      <c r="F28" s="38"/>
      <c r="G28" s="38"/>
      <c r="H28" s="38"/>
      <c r="I28" s="38"/>
      <c r="J28" s="38"/>
      <c r="K28" s="38"/>
      <c r="L28" s="369" t="s">
        <v>38</v>
      </c>
      <c r="M28" s="369"/>
      <c r="N28" s="369"/>
      <c r="O28" s="369"/>
      <c r="P28" s="369"/>
      <c r="Q28" s="38"/>
      <c r="R28" s="38"/>
      <c r="S28" s="38"/>
      <c r="T28" s="38"/>
      <c r="U28" s="38"/>
      <c r="V28" s="38"/>
      <c r="W28" s="369" t="s">
        <v>39</v>
      </c>
      <c r="X28" s="369"/>
      <c r="Y28" s="369"/>
      <c r="Z28" s="369"/>
      <c r="AA28" s="369"/>
      <c r="AB28" s="369"/>
      <c r="AC28" s="369"/>
      <c r="AD28" s="369"/>
      <c r="AE28" s="369"/>
      <c r="AF28" s="38"/>
      <c r="AG28" s="38"/>
      <c r="AH28" s="38"/>
      <c r="AI28" s="38"/>
      <c r="AJ28" s="38"/>
      <c r="AK28" s="369" t="s">
        <v>40</v>
      </c>
      <c r="AL28" s="369"/>
      <c r="AM28" s="369"/>
      <c r="AN28" s="369"/>
      <c r="AO28" s="369"/>
      <c r="AP28" s="38"/>
      <c r="AQ28" s="38"/>
      <c r="AR28" s="41"/>
      <c r="BE28" s="376"/>
    </row>
    <row r="29" spans="2:57" s="3" customFormat="1" ht="14.45" customHeight="1">
      <c r="B29" s="42"/>
      <c r="C29" s="43"/>
      <c r="D29" s="31" t="s">
        <v>41</v>
      </c>
      <c r="E29" s="43"/>
      <c r="F29" s="31" t="s">
        <v>42</v>
      </c>
      <c r="G29" s="43"/>
      <c r="H29" s="43"/>
      <c r="I29" s="43"/>
      <c r="J29" s="43"/>
      <c r="K29" s="43"/>
      <c r="L29" s="363">
        <v>0.21</v>
      </c>
      <c r="M29" s="362"/>
      <c r="N29" s="362"/>
      <c r="O29" s="362"/>
      <c r="P29" s="362"/>
      <c r="Q29" s="43"/>
      <c r="R29" s="43"/>
      <c r="S29" s="43"/>
      <c r="T29" s="43"/>
      <c r="U29" s="43"/>
      <c r="V29" s="43"/>
      <c r="W29" s="361">
        <f>ROUND(AZ54,2)</f>
        <v>0</v>
      </c>
      <c r="X29" s="362"/>
      <c r="Y29" s="362"/>
      <c r="Z29" s="362"/>
      <c r="AA29" s="362"/>
      <c r="AB29" s="362"/>
      <c r="AC29" s="362"/>
      <c r="AD29" s="362"/>
      <c r="AE29" s="362"/>
      <c r="AF29" s="43"/>
      <c r="AG29" s="43"/>
      <c r="AH29" s="43"/>
      <c r="AI29" s="43"/>
      <c r="AJ29" s="43"/>
      <c r="AK29" s="361">
        <f>ROUND(AV54,2)</f>
        <v>0</v>
      </c>
      <c r="AL29" s="362"/>
      <c r="AM29" s="362"/>
      <c r="AN29" s="362"/>
      <c r="AO29" s="362"/>
      <c r="AP29" s="43"/>
      <c r="AQ29" s="43"/>
      <c r="AR29" s="44"/>
      <c r="BE29" s="377"/>
    </row>
    <row r="30" spans="2:57" s="3" customFormat="1" ht="14.45" customHeight="1">
      <c r="B30" s="42"/>
      <c r="C30" s="43"/>
      <c r="D30" s="43"/>
      <c r="E30" s="43"/>
      <c r="F30" s="31" t="s">
        <v>43</v>
      </c>
      <c r="G30" s="43"/>
      <c r="H30" s="43"/>
      <c r="I30" s="43"/>
      <c r="J30" s="43"/>
      <c r="K30" s="43"/>
      <c r="L30" s="363">
        <v>0.15</v>
      </c>
      <c r="M30" s="362"/>
      <c r="N30" s="362"/>
      <c r="O30" s="362"/>
      <c r="P30" s="362"/>
      <c r="Q30" s="43"/>
      <c r="R30" s="43"/>
      <c r="S30" s="43"/>
      <c r="T30" s="43"/>
      <c r="U30" s="43"/>
      <c r="V30" s="43"/>
      <c r="W30" s="361">
        <f>ROUND(BA54,2)</f>
        <v>0</v>
      </c>
      <c r="X30" s="362"/>
      <c r="Y30" s="362"/>
      <c r="Z30" s="362"/>
      <c r="AA30" s="362"/>
      <c r="AB30" s="362"/>
      <c r="AC30" s="362"/>
      <c r="AD30" s="362"/>
      <c r="AE30" s="362"/>
      <c r="AF30" s="43"/>
      <c r="AG30" s="43"/>
      <c r="AH30" s="43"/>
      <c r="AI30" s="43"/>
      <c r="AJ30" s="43"/>
      <c r="AK30" s="361">
        <f>ROUND(AW54,2)</f>
        <v>0</v>
      </c>
      <c r="AL30" s="362"/>
      <c r="AM30" s="362"/>
      <c r="AN30" s="362"/>
      <c r="AO30" s="362"/>
      <c r="AP30" s="43"/>
      <c r="AQ30" s="43"/>
      <c r="AR30" s="44"/>
      <c r="BE30" s="377"/>
    </row>
    <row r="31" spans="2:57" s="3" customFormat="1" ht="14.45" customHeight="1" hidden="1">
      <c r="B31" s="42"/>
      <c r="C31" s="43"/>
      <c r="D31" s="43"/>
      <c r="E31" s="43"/>
      <c r="F31" s="31" t="s">
        <v>44</v>
      </c>
      <c r="G31" s="43"/>
      <c r="H31" s="43"/>
      <c r="I31" s="43"/>
      <c r="J31" s="43"/>
      <c r="K31" s="43"/>
      <c r="L31" s="363">
        <v>0.21</v>
      </c>
      <c r="M31" s="362"/>
      <c r="N31" s="362"/>
      <c r="O31" s="362"/>
      <c r="P31" s="362"/>
      <c r="Q31" s="43"/>
      <c r="R31" s="43"/>
      <c r="S31" s="43"/>
      <c r="T31" s="43"/>
      <c r="U31" s="43"/>
      <c r="V31" s="43"/>
      <c r="W31" s="361">
        <f>ROUND(BB54,2)</f>
        <v>0</v>
      </c>
      <c r="X31" s="362"/>
      <c r="Y31" s="362"/>
      <c r="Z31" s="362"/>
      <c r="AA31" s="362"/>
      <c r="AB31" s="362"/>
      <c r="AC31" s="362"/>
      <c r="AD31" s="362"/>
      <c r="AE31" s="362"/>
      <c r="AF31" s="43"/>
      <c r="AG31" s="43"/>
      <c r="AH31" s="43"/>
      <c r="AI31" s="43"/>
      <c r="AJ31" s="43"/>
      <c r="AK31" s="361">
        <v>0</v>
      </c>
      <c r="AL31" s="362"/>
      <c r="AM31" s="362"/>
      <c r="AN31" s="362"/>
      <c r="AO31" s="362"/>
      <c r="AP31" s="43"/>
      <c r="AQ31" s="43"/>
      <c r="AR31" s="44"/>
      <c r="BE31" s="377"/>
    </row>
    <row r="32" spans="2:57" s="3" customFormat="1" ht="14.45" customHeight="1" hidden="1">
      <c r="B32" s="42"/>
      <c r="C32" s="43"/>
      <c r="D32" s="43"/>
      <c r="E32" s="43"/>
      <c r="F32" s="31" t="s">
        <v>45</v>
      </c>
      <c r="G32" s="43"/>
      <c r="H32" s="43"/>
      <c r="I32" s="43"/>
      <c r="J32" s="43"/>
      <c r="K32" s="43"/>
      <c r="L32" s="363">
        <v>0.15</v>
      </c>
      <c r="M32" s="362"/>
      <c r="N32" s="362"/>
      <c r="O32" s="362"/>
      <c r="P32" s="362"/>
      <c r="Q32" s="43"/>
      <c r="R32" s="43"/>
      <c r="S32" s="43"/>
      <c r="T32" s="43"/>
      <c r="U32" s="43"/>
      <c r="V32" s="43"/>
      <c r="W32" s="361">
        <f>ROUND(BC54,2)</f>
        <v>0</v>
      </c>
      <c r="X32" s="362"/>
      <c r="Y32" s="362"/>
      <c r="Z32" s="362"/>
      <c r="AA32" s="362"/>
      <c r="AB32" s="362"/>
      <c r="AC32" s="362"/>
      <c r="AD32" s="362"/>
      <c r="AE32" s="362"/>
      <c r="AF32" s="43"/>
      <c r="AG32" s="43"/>
      <c r="AH32" s="43"/>
      <c r="AI32" s="43"/>
      <c r="AJ32" s="43"/>
      <c r="AK32" s="361">
        <v>0</v>
      </c>
      <c r="AL32" s="362"/>
      <c r="AM32" s="362"/>
      <c r="AN32" s="362"/>
      <c r="AO32" s="362"/>
      <c r="AP32" s="43"/>
      <c r="AQ32" s="43"/>
      <c r="AR32" s="44"/>
      <c r="BE32" s="377"/>
    </row>
    <row r="33" spans="2:44" s="3" customFormat="1" ht="14.45" customHeight="1" hidden="1">
      <c r="B33" s="42"/>
      <c r="C33" s="43"/>
      <c r="D33" s="43"/>
      <c r="E33" s="43"/>
      <c r="F33" s="31" t="s">
        <v>46</v>
      </c>
      <c r="G33" s="43"/>
      <c r="H33" s="43"/>
      <c r="I33" s="43"/>
      <c r="J33" s="43"/>
      <c r="K33" s="43"/>
      <c r="L33" s="363">
        <v>0</v>
      </c>
      <c r="M33" s="362"/>
      <c r="N33" s="362"/>
      <c r="O33" s="362"/>
      <c r="P33" s="362"/>
      <c r="Q33" s="43"/>
      <c r="R33" s="43"/>
      <c r="S33" s="43"/>
      <c r="T33" s="43"/>
      <c r="U33" s="43"/>
      <c r="V33" s="43"/>
      <c r="W33" s="361">
        <f>ROUND(BD54,2)</f>
        <v>0</v>
      </c>
      <c r="X33" s="362"/>
      <c r="Y33" s="362"/>
      <c r="Z33" s="362"/>
      <c r="AA33" s="362"/>
      <c r="AB33" s="362"/>
      <c r="AC33" s="362"/>
      <c r="AD33" s="362"/>
      <c r="AE33" s="362"/>
      <c r="AF33" s="43"/>
      <c r="AG33" s="43"/>
      <c r="AH33" s="43"/>
      <c r="AI33" s="43"/>
      <c r="AJ33" s="43"/>
      <c r="AK33" s="361">
        <v>0</v>
      </c>
      <c r="AL33" s="362"/>
      <c r="AM33" s="362"/>
      <c r="AN33" s="362"/>
      <c r="AO33" s="362"/>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47</v>
      </c>
      <c r="E35" s="47"/>
      <c r="F35" s="47"/>
      <c r="G35" s="47"/>
      <c r="H35" s="47"/>
      <c r="I35" s="47"/>
      <c r="J35" s="47"/>
      <c r="K35" s="47"/>
      <c r="L35" s="47"/>
      <c r="M35" s="47"/>
      <c r="N35" s="47"/>
      <c r="O35" s="47"/>
      <c r="P35" s="47"/>
      <c r="Q35" s="47"/>
      <c r="R35" s="47"/>
      <c r="S35" s="47"/>
      <c r="T35" s="48" t="s">
        <v>48</v>
      </c>
      <c r="U35" s="47"/>
      <c r="V35" s="47"/>
      <c r="W35" s="47"/>
      <c r="X35" s="374" t="s">
        <v>49</v>
      </c>
      <c r="Y35" s="372"/>
      <c r="Z35" s="372"/>
      <c r="AA35" s="372"/>
      <c r="AB35" s="372"/>
      <c r="AC35" s="47"/>
      <c r="AD35" s="47"/>
      <c r="AE35" s="47"/>
      <c r="AF35" s="47"/>
      <c r="AG35" s="47"/>
      <c r="AH35" s="47"/>
      <c r="AI35" s="47"/>
      <c r="AJ35" s="47"/>
      <c r="AK35" s="371">
        <f>SUM(AK26:AK33)</f>
        <v>0</v>
      </c>
      <c r="AL35" s="372"/>
      <c r="AM35" s="372"/>
      <c r="AN35" s="372"/>
      <c r="AO35" s="373"/>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50</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9-021_120</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4" t="str">
        <f>K6</f>
        <v>TEREZIÁNSKÁ ZBROJNICE OLOMOUC - rekonstrukce hygienického zázemí</v>
      </c>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Křížkovského ul., 779 00 Olomouc</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66" t="str">
        <f>IF(AN8="","",AN8)</f>
        <v>31. 5. 2020</v>
      </c>
      <c r="AN47" s="366"/>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25.7" customHeight="1">
      <c r="A49" s="36"/>
      <c r="B49" s="37"/>
      <c r="C49" s="31" t="s">
        <v>25</v>
      </c>
      <c r="D49" s="38"/>
      <c r="E49" s="38"/>
      <c r="F49" s="38"/>
      <c r="G49" s="38"/>
      <c r="H49" s="38"/>
      <c r="I49" s="38"/>
      <c r="J49" s="38"/>
      <c r="K49" s="38"/>
      <c r="L49" s="54" t="str">
        <f>IF(E11="","",E11)</f>
        <v>UP v Olomouci, Křížkovského 511/8, 779 00 Olomouc</v>
      </c>
      <c r="M49" s="38"/>
      <c r="N49" s="38"/>
      <c r="O49" s="38"/>
      <c r="P49" s="38"/>
      <c r="Q49" s="38"/>
      <c r="R49" s="38"/>
      <c r="S49" s="38"/>
      <c r="T49" s="38"/>
      <c r="U49" s="38"/>
      <c r="V49" s="38"/>
      <c r="W49" s="38"/>
      <c r="X49" s="38"/>
      <c r="Y49" s="38"/>
      <c r="Z49" s="38"/>
      <c r="AA49" s="38"/>
      <c r="AB49" s="38"/>
      <c r="AC49" s="38"/>
      <c r="AD49" s="38"/>
      <c r="AE49" s="38"/>
      <c r="AF49" s="38"/>
      <c r="AG49" s="38"/>
      <c r="AH49" s="38"/>
      <c r="AI49" s="31" t="s">
        <v>30</v>
      </c>
      <c r="AJ49" s="38"/>
      <c r="AK49" s="38"/>
      <c r="AL49" s="38"/>
      <c r="AM49" s="350" t="str">
        <f>IF(E17="","",E17)</f>
        <v>Alfaprojekt Olomouc, a.s.- Ing.Vojtěch Hrachovina</v>
      </c>
      <c r="AN49" s="351"/>
      <c r="AO49" s="351"/>
      <c r="AP49" s="351"/>
      <c r="AQ49" s="38"/>
      <c r="AR49" s="41"/>
      <c r="AS49" s="344" t="s">
        <v>51</v>
      </c>
      <c r="AT49" s="345"/>
      <c r="AU49" s="62"/>
      <c r="AV49" s="62"/>
      <c r="AW49" s="62"/>
      <c r="AX49" s="62"/>
      <c r="AY49" s="62"/>
      <c r="AZ49" s="62"/>
      <c r="BA49" s="62"/>
      <c r="BB49" s="62"/>
      <c r="BC49" s="62"/>
      <c r="BD49" s="63"/>
      <c r="BE49" s="36"/>
    </row>
    <row r="50" spans="1:57" s="2" customFormat="1" ht="25.7" customHeight="1">
      <c r="A50" s="36"/>
      <c r="B50" s="37"/>
      <c r="C50" s="31" t="s">
        <v>29</v>
      </c>
      <c r="D50" s="38"/>
      <c r="E50" s="38"/>
      <c r="F50" s="38"/>
      <c r="G50" s="38"/>
      <c r="H50" s="38"/>
      <c r="I50" s="38"/>
      <c r="J50" s="38"/>
      <c r="K50" s="38"/>
      <c r="L50" s="54" t="str">
        <f>IF(E14="Vyplň údaj","",E14)</f>
        <v xml:space="preserve"> </v>
      </c>
      <c r="M50" s="38"/>
      <c r="N50" s="38"/>
      <c r="O50" s="38"/>
      <c r="P50" s="38"/>
      <c r="Q50" s="38"/>
      <c r="R50" s="38"/>
      <c r="S50" s="38"/>
      <c r="T50" s="38"/>
      <c r="U50" s="38"/>
      <c r="V50" s="38"/>
      <c r="W50" s="38"/>
      <c r="X50" s="38"/>
      <c r="Y50" s="38"/>
      <c r="Z50" s="38"/>
      <c r="AA50" s="38"/>
      <c r="AB50" s="38"/>
      <c r="AC50" s="38"/>
      <c r="AD50" s="38"/>
      <c r="AE50" s="38"/>
      <c r="AF50" s="38"/>
      <c r="AG50" s="38"/>
      <c r="AH50" s="38"/>
      <c r="AI50" s="31" t="s">
        <v>33</v>
      </c>
      <c r="AJ50" s="38"/>
      <c r="AK50" s="38"/>
      <c r="AL50" s="38"/>
      <c r="AM50" s="350" t="str">
        <f>IF(E20="","",E20)</f>
        <v>Jiří Valachovics a kolektiv specialistů AP Olomouc</v>
      </c>
      <c r="AN50" s="351"/>
      <c r="AO50" s="351"/>
      <c r="AP50" s="351"/>
      <c r="AQ50" s="38"/>
      <c r="AR50" s="41"/>
      <c r="AS50" s="346"/>
      <c r="AT50" s="347"/>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48"/>
      <c r="AT51" s="349"/>
      <c r="AU51" s="66"/>
      <c r="AV51" s="66"/>
      <c r="AW51" s="66"/>
      <c r="AX51" s="66"/>
      <c r="AY51" s="66"/>
      <c r="AZ51" s="66"/>
      <c r="BA51" s="66"/>
      <c r="BB51" s="66"/>
      <c r="BC51" s="66"/>
      <c r="BD51" s="67"/>
      <c r="BE51" s="36"/>
    </row>
    <row r="52" spans="1:57" s="2" customFormat="1" ht="29.25" customHeight="1">
      <c r="A52" s="36"/>
      <c r="B52" s="37"/>
      <c r="C52" s="355" t="s">
        <v>52</v>
      </c>
      <c r="D52" s="356"/>
      <c r="E52" s="356"/>
      <c r="F52" s="356"/>
      <c r="G52" s="356"/>
      <c r="H52" s="68"/>
      <c r="I52" s="358" t="s">
        <v>53</v>
      </c>
      <c r="J52" s="356"/>
      <c r="K52" s="356"/>
      <c r="L52" s="356"/>
      <c r="M52" s="356"/>
      <c r="N52" s="356"/>
      <c r="O52" s="356"/>
      <c r="P52" s="356"/>
      <c r="Q52" s="356"/>
      <c r="R52" s="356"/>
      <c r="S52" s="356"/>
      <c r="T52" s="356"/>
      <c r="U52" s="356"/>
      <c r="V52" s="356"/>
      <c r="W52" s="356"/>
      <c r="X52" s="356"/>
      <c r="Y52" s="356"/>
      <c r="Z52" s="356"/>
      <c r="AA52" s="356"/>
      <c r="AB52" s="356"/>
      <c r="AC52" s="356"/>
      <c r="AD52" s="356"/>
      <c r="AE52" s="356"/>
      <c r="AF52" s="356"/>
      <c r="AG52" s="357" t="s">
        <v>54</v>
      </c>
      <c r="AH52" s="356"/>
      <c r="AI52" s="356"/>
      <c r="AJ52" s="356"/>
      <c r="AK52" s="356"/>
      <c r="AL52" s="356"/>
      <c r="AM52" s="356"/>
      <c r="AN52" s="358" t="s">
        <v>55</v>
      </c>
      <c r="AO52" s="356"/>
      <c r="AP52" s="356"/>
      <c r="AQ52" s="69" t="s">
        <v>56</v>
      </c>
      <c r="AR52" s="41"/>
      <c r="AS52" s="70" t="s">
        <v>57</v>
      </c>
      <c r="AT52" s="71" t="s">
        <v>58</v>
      </c>
      <c r="AU52" s="71" t="s">
        <v>59</v>
      </c>
      <c r="AV52" s="71" t="s">
        <v>60</v>
      </c>
      <c r="AW52" s="71" t="s">
        <v>61</v>
      </c>
      <c r="AX52" s="71" t="s">
        <v>62</v>
      </c>
      <c r="AY52" s="71" t="s">
        <v>63</v>
      </c>
      <c r="AZ52" s="71" t="s">
        <v>64</v>
      </c>
      <c r="BA52" s="71" t="s">
        <v>65</v>
      </c>
      <c r="BB52" s="71" t="s">
        <v>66</v>
      </c>
      <c r="BC52" s="71" t="s">
        <v>67</v>
      </c>
      <c r="BD52" s="72" t="s">
        <v>68</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69</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59">
        <f>ROUND(SUM(AG55:AG60),2)</f>
        <v>0</v>
      </c>
      <c r="AH54" s="359"/>
      <c r="AI54" s="359"/>
      <c r="AJ54" s="359"/>
      <c r="AK54" s="359"/>
      <c r="AL54" s="359"/>
      <c r="AM54" s="359"/>
      <c r="AN54" s="360">
        <f aca="true" t="shared" si="0" ref="AN54:AN60">SUM(AG54,AT54)</f>
        <v>0</v>
      </c>
      <c r="AO54" s="360"/>
      <c r="AP54" s="360"/>
      <c r="AQ54" s="80" t="s">
        <v>19</v>
      </c>
      <c r="AR54" s="81"/>
      <c r="AS54" s="82">
        <f>ROUND(SUM(AS55:AS60),2)</f>
        <v>0</v>
      </c>
      <c r="AT54" s="83">
        <f aca="true" t="shared" si="1" ref="AT54:AT60">ROUND(SUM(AV54:AW54),2)</f>
        <v>0</v>
      </c>
      <c r="AU54" s="84">
        <f>ROUND(SUM(AU55:AU60),5)</f>
        <v>0</v>
      </c>
      <c r="AV54" s="83">
        <f>ROUND(AZ54*L29,2)</f>
        <v>0</v>
      </c>
      <c r="AW54" s="83">
        <f>ROUND(BA54*L30,2)</f>
        <v>0</v>
      </c>
      <c r="AX54" s="83">
        <f>ROUND(BB54*L29,2)</f>
        <v>0</v>
      </c>
      <c r="AY54" s="83">
        <f>ROUND(BC54*L30,2)</f>
        <v>0</v>
      </c>
      <c r="AZ54" s="83">
        <f>ROUND(SUM(AZ55:AZ60),2)</f>
        <v>0</v>
      </c>
      <c r="BA54" s="83">
        <f>ROUND(SUM(BA55:BA60),2)</f>
        <v>0</v>
      </c>
      <c r="BB54" s="83">
        <f>ROUND(SUM(BB55:BB60),2)</f>
        <v>0</v>
      </c>
      <c r="BC54" s="83">
        <f>ROUND(SUM(BC55:BC60),2)</f>
        <v>0</v>
      </c>
      <c r="BD54" s="85">
        <f>ROUND(SUM(BD55:BD60),2)</f>
        <v>0</v>
      </c>
      <c r="BS54" s="86" t="s">
        <v>70</v>
      </c>
      <c r="BT54" s="86" t="s">
        <v>71</v>
      </c>
      <c r="BU54" s="87" t="s">
        <v>72</v>
      </c>
      <c r="BV54" s="86" t="s">
        <v>73</v>
      </c>
      <c r="BW54" s="86" t="s">
        <v>5</v>
      </c>
      <c r="BX54" s="86" t="s">
        <v>74</v>
      </c>
      <c r="CL54" s="86" t="s">
        <v>19</v>
      </c>
    </row>
    <row r="55" spans="1:91" s="7" customFormat="1" ht="24.75" customHeight="1">
      <c r="A55" s="88" t="s">
        <v>75</v>
      </c>
      <c r="B55" s="89"/>
      <c r="C55" s="90"/>
      <c r="D55" s="352" t="s">
        <v>76</v>
      </c>
      <c r="E55" s="352"/>
      <c r="F55" s="352"/>
      <c r="G55" s="352"/>
      <c r="H55" s="352"/>
      <c r="I55" s="91"/>
      <c r="J55" s="352" t="s">
        <v>77</v>
      </c>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3">
        <f>'01 - Stavební část - Tere...'!J30</f>
        <v>0</v>
      </c>
      <c r="AH55" s="354"/>
      <c r="AI55" s="354"/>
      <c r="AJ55" s="354"/>
      <c r="AK55" s="354"/>
      <c r="AL55" s="354"/>
      <c r="AM55" s="354"/>
      <c r="AN55" s="353">
        <f t="shared" si="0"/>
        <v>0</v>
      </c>
      <c r="AO55" s="354"/>
      <c r="AP55" s="354"/>
      <c r="AQ55" s="92" t="s">
        <v>78</v>
      </c>
      <c r="AR55" s="93"/>
      <c r="AS55" s="94">
        <v>0</v>
      </c>
      <c r="AT55" s="95">
        <f t="shared" si="1"/>
        <v>0</v>
      </c>
      <c r="AU55" s="96">
        <f>'01 - Stavební část - Tere...'!P96</f>
        <v>0</v>
      </c>
      <c r="AV55" s="95">
        <f>'01 - Stavební část - Tere...'!J33</f>
        <v>0</v>
      </c>
      <c r="AW55" s="95">
        <f>'01 - Stavební část - Tere...'!J34</f>
        <v>0</v>
      </c>
      <c r="AX55" s="95">
        <f>'01 - Stavební část - Tere...'!J35</f>
        <v>0</v>
      </c>
      <c r="AY55" s="95">
        <f>'01 - Stavební část - Tere...'!J36</f>
        <v>0</v>
      </c>
      <c r="AZ55" s="95">
        <f>'01 - Stavební část - Tere...'!F33</f>
        <v>0</v>
      </c>
      <c r="BA55" s="95">
        <f>'01 - Stavební část - Tere...'!F34</f>
        <v>0</v>
      </c>
      <c r="BB55" s="95">
        <f>'01 - Stavební část - Tere...'!F35</f>
        <v>0</v>
      </c>
      <c r="BC55" s="95">
        <f>'01 - Stavební část - Tere...'!F36</f>
        <v>0</v>
      </c>
      <c r="BD55" s="97">
        <f>'01 - Stavební část - Tere...'!F37</f>
        <v>0</v>
      </c>
      <c r="BT55" s="98" t="s">
        <v>79</v>
      </c>
      <c r="BV55" s="98" t="s">
        <v>73</v>
      </c>
      <c r="BW55" s="98" t="s">
        <v>80</v>
      </c>
      <c r="BX55" s="98" t="s">
        <v>5</v>
      </c>
      <c r="CL55" s="98" t="s">
        <v>19</v>
      </c>
      <c r="CM55" s="98" t="s">
        <v>81</v>
      </c>
    </row>
    <row r="56" spans="1:91" s="7" customFormat="1" ht="16.5" customHeight="1">
      <c r="A56" s="88" t="s">
        <v>75</v>
      </c>
      <c r="B56" s="89"/>
      <c r="C56" s="90"/>
      <c r="D56" s="352" t="s">
        <v>82</v>
      </c>
      <c r="E56" s="352"/>
      <c r="F56" s="352"/>
      <c r="G56" s="352"/>
      <c r="H56" s="352"/>
      <c r="I56" s="91"/>
      <c r="J56" s="352" t="s">
        <v>83</v>
      </c>
      <c r="K56" s="352"/>
      <c r="L56" s="352"/>
      <c r="M56" s="352"/>
      <c r="N56" s="352"/>
      <c r="O56" s="352"/>
      <c r="P56" s="352"/>
      <c r="Q56" s="352"/>
      <c r="R56" s="352"/>
      <c r="S56" s="352"/>
      <c r="T56" s="352"/>
      <c r="U56" s="352"/>
      <c r="V56" s="352"/>
      <c r="W56" s="352"/>
      <c r="X56" s="352"/>
      <c r="Y56" s="352"/>
      <c r="Z56" s="352"/>
      <c r="AA56" s="352"/>
      <c r="AB56" s="352"/>
      <c r="AC56" s="352"/>
      <c r="AD56" s="352"/>
      <c r="AE56" s="352"/>
      <c r="AF56" s="352"/>
      <c r="AG56" s="353">
        <f>'02 - ZTI - Tereziánská zb...'!J30</f>
        <v>0</v>
      </c>
      <c r="AH56" s="354"/>
      <c r="AI56" s="354"/>
      <c r="AJ56" s="354"/>
      <c r="AK56" s="354"/>
      <c r="AL56" s="354"/>
      <c r="AM56" s="354"/>
      <c r="AN56" s="353">
        <f t="shared" si="0"/>
        <v>0</v>
      </c>
      <c r="AO56" s="354"/>
      <c r="AP56" s="354"/>
      <c r="AQ56" s="92" t="s">
        <v>78</v>
      </c>
      <c r="AR56" s="93"/>
      <c r="AS56" s="94">
        <v>0</v>
      </c>
      <c r="AT56" s="95">
        <f t="shared" si="1"/>
        <v>0</v>
      </c>
      <c r="AU56" s="96">
        <f>'02 - ZTI - Tereziánská zb...'!P86</f>
        <v>0</v>
      </c>
      <c r="AV56" s="95">
        <f>'02 - ZTI - Tereziánská zb...'!J33</f>
        <v>0</v>
      </c>
      <c r="AW56" s="95">
        <f>'02 - ZTI - Tereziánská zb...'!J34</f>
        <v>0</v>
      </c>
      <c r="AX56" s="95">
        <f>'02 - ZTI - Tereziánská zb...'!J35</f>
        <v>0</v>
      </c>
      <c r="AY56" s="95">
        <f>'02 - ZTI - Tereziánská zb...'!J36</f>
        <v>0</v>
      </c>
      <c r="AZ56" s="95">
        <f>'02 - ZTI - Tereziánská zb...'!F33</f>
        <v>0</v>
      </c>
      <c r="BA56" s="95">
        <f>'02 - ZTI - Tereziánská zb...'!F34</f>
        <v>0</v>
      </c>
      <c r="BB56" s="95">
        <f>'02 - ZTI - Tereziánská zb...'!F35</f>
        <v>0</v>
      </c>
      <c r="BC56" s="95">
        <f>'02 - ZTI - Tereziánská zb...'!F36</f>
        <v>0</v>
      </c>
      <c r="BD56" s="97">
        <f>'02 - ZTI - Tereziánská zb...'!F37</f>
        <v>0</v>
      </c>
      <c r="BT56" s="98" t="s">
        <v>79</v>
      </c>
      <c r="BV56" s="98" t="s">
        <v>73</v>
      </c>
      <c r="BW56" s="98" t="s">
        <v>84</v>
      </c>
      <c r="BX56" s="98" t="s">
        <v>5</v>
      </c>
      <c r="CL56" s="98" t="s">
        <v>19</v>
      </c>
      <c r="CM56" s="98" t="s">
        <v>81</v>
      </c>
    </row>
    <row r="57" spans="1:91" s="7" customFormat="1" ht="16.5" customHeight="1">
      <c r="A57" s="88" t="s">
        <v>75</v>
      </c>
      <c r="B57" s="89"/>
      <c r="C57" s="90"/>
      <c r="D57" s="352" t="s">
        <v>85</v>
      </c>
      <c r="E57" s="352"/>
      <c r="F57" s="352"/>
      <c r="G57" s="352"/>
      <c r="H57" s="352"/>
      <c r="I57" s="91"/>
      <c r="J57" s="352" t="s">
        <v>86</v>
      </c>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3">
        <f>'03 - ÚT  - Tereziánská zb...'!J30</f>
        <v>0</v>
      </c>
      <c r="AH57" s="354"/>
      <c r="AI57" s="354"/>
      <c r="AJ57" s="354"/>
      <c r="AK57" s="354"/>
      <c r="AL57" s="354"/>
      <c r="AM57" s="354"/>
      <c r="AN57" s="353">
        <f t="shared" si="0"/>
        <v>0</v>
      </c>
      <c r="AO57" s="354"/>
      <c r="AP57" s="354"/>
      <c r="AQ57" s="92" t="s">
        <v>78</v>
      </c>
      <c r="AR57" s="93"/>
      <c r="AS57" s="94">
        <v>0</v>
      </c>
      <c r="AT57" s="95">
        <f t="shared" si="1"/>
        <v>0</v>
      </c>
      <c r="AU57" s="96">
        <f>'03 - ÚT  - Tereziánská zb...'!P86</f>
        <v>0</v>
      </c>
      <c r="AV57" s="95">
        <f>'03 - ÚT  - Tereziánská zb...'!J33</f>
        <v>0</v>
      </c>
      <c r="AW57" s="95">
        <f>'03 - ÚT  - Tereziánská zb...'!J34</f>
        <v>0</v>
      </c>
      <c r="AX57" s="95">
        <f>'03 - ÚT  - Tereziánská zb...'!J35</f>
        <v>0</v>
      </c>
      <c r="AY57" s="95">
        <f>'03 - ÚT  - Tereziánská zb...'!J36</f>
        <v>0</v>
      </c>
      <c r="AZ57" s="95">
        <f>'03 - ÚT  - Tereziánská zb...'!F33</f>
        <v>0</v>
      </c>
      <c r="BA57" s="95">
        <f>'03 - ÚT  - Tereziánská zb...'!F34</f>
        <v>0</v>
      </c>
      <c r="BB57" s="95">
        <f>'03 - ÚT  - Tereziánská zb...'!F35</f>
        <v>0</v>
      </c>
      <c r="BC57" s="95">
        <f>'03 - ÚT  - Tereziánská zb...'!F36</f>
        <v>0</v>
      </c>
      <c r="BD57" s="97">
        <f>'03 - ÚT  - Tereziánská zb...'!F37</f>
        <v>0</v>
      </c>
      <c r="BT57" s="98" t="s">
        <v>79</v>
      </c>
      <c r="BV57" s="98" t="s">
        <v>73</v>
      </c>
      <c r="BW57" s="98" t="s">
        <v>87</v>
      </c>
      <c r="BX57" s="98" t="s">
        <v>5</v>
      </c>
      <c r="CL57" s="98" t="s">
        <v>19</v>
      </c>
      <c r="CM57" s="98" t="s">
        <v>81</v>
      </c>
    </row>
    <row r="58" spans="1:91" s="7" customFormat="1" ht="16.5" customHeight="1">
      <c r="A58" s="88" t="s">
        <v>75</v>
      </c>
      <c r="B58" s="89"/>
      <c r="C58" s="90"/>
      <c r="D58" s="352" t="s">
        <v>88</v>
      </c>
      <c r="E58" s="352"/>
      <c r="F58" s="352"/>
      <c r="G58" s="352"/>
      <c r="H58" s="352"/>
      <c r="I58" s="91"/>
      <c r="J58" s="352" t="s">
        <v>89</v>
      </c>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3">
        <f>'04 - VZD- Tereziánská zbr...'!J30</f>
        <v>0</v>
      </c>
      <c r="AH58" s="354"/>
      <c r="AI58" s="354"/>
      <c r="AJ58" s="354"/>
      <c r="AK58" s="354"/>
      <c r="AL58" s="354"/>
      <c r="AM58" s="354"/>
      <c r="AN58" s="353">
        <f t="shared" si="0"/>
        <v>0</v>
      </c>
      <c r="AO58" s="354"/>
      <c r="AP58" s="354"/>
      <c r="AQ58" s="92" t="s">
        <v>78</v>
      </c>
      <c r="AR58" s="93"/>
      <c r="AS58" s="94">
        <v>0</v>
      </c>
      <c r="AT58" s="95">
        <f t="shared" si="1"/>
        <v>0</v>
      </c>
      <c r="AU58" s="96">
        <f>'04 - VZD- Tereziánská zbr...'!P83</f>
        <v>0</v>
      </c>
      <c r="AV58" s="95">
        <f>'04 - VZD- Tereziánská zbr...'!J33</f>
        <v>0</v>
      </c>
      <c r="AW58" s="95">
        <f>'04 - VZD- Tereziánská zbr...'!J34</f>
        <v>0</v>
      </c>
      <c r="AX58" s="95">
        <f>'04 - VZD- Tereziánská zbr...'!J35</f>
        <v>0</v>
      </c>
      <c r="AY58" s="95">
        <f>'04 - VZD- Tereziánská zbr...'!J36</f>
        <v>0</v>
      </c>
      <c r="AZ58" s="95">
        <f>'04 - VZD- Tereziánská zbr...'!F33</f>
        <v>0</v>
      </c>
      <c r="BA58" s="95">
        <f>'04 - VZD- Tereziánská zbr...'!F34</f>
        <v>0</v>
      </c>
      <c r="BB58" s="95">
        <f>'04 - VZD- Tereziánská zbr...'!F35</f>
        <v>0</v>
      </c>
      <c r="BC58" s="95">
        <f>'04 - VZD- Tereziánská zbr...'!F36</f>
        <v>0</v>
      </c>
      <c r="BD58" s="97">
        <f>'04 - VZD- Tereziánská zbr...'!F37</f>
        <v>0</v>
      </c>
      <c r="BT58" s="98" t="s">
        <v>79</v>
      </c>
      <c r="BV58" s="98" t="s">
        <v>73</v>
      </c>
      <c r="BW58" s="98" t="s">
        <v>90</v>
      </c>
      <c r="BX58" s="98" t="s">
        <v>5</v>
      </c>
      <c r="CL58" s="98" t="s">
        <v>19</v>
      </c>
      <c r="CM58" s="98" t="s">
        <v>81</v>
      </c>
    </row>
    <row r="59" spans="1:91" s="7" customFormat="1" ht="24.75" customHeight="1">
      <c r="A59" s="88" t="s">
        <v>75</v>
      </c>
      <c r="B59" s="89"/>
      <c r="C59" s="90"/>
      <c r="D59" s="352" t="s">
        <v>91</v>
      </c>
      <c r="E59" s="352"/>
      <c r="F59" s="352"/>
      <c r="G59" s="352"/>
      <c r="H59" s="352"/>
      <c r="I59" s="91"/>
      <c r="J59" s="352" t="s">
        <v>92</v>
      </c>
      <c r="K59" s="352"/>
      <c r="L59" s="352"/>
      <c r="M59" s="352"/>
      <c r="N59" s="352"/>
      <c r="O59" s="352"/>
      <c r="P59" s="352"/>
      <c r="Q59" s="352"/>
      <c r="R59" s="352"/>
      <c r="S59" s="352"/>
      <c r="T59" s="352"/>
      <c r="U59" s="352"/>
      <c r="V59" s="352"/>
      <c r="W59" s="352"/>
      <c r="X59" s="352"/>
      <c r="Y59" s="352"/>
      <c r="Z59" s="352"/>
      <c r="AA59" s="352"/>
      <c r="AB59" s="352"/>
      <c r="AC59" s="352"/>
      <c r="AD59" s="352"/>
      <c r="AE59" s="352"/>
      <c r="AF59" s="352"/>
      <c r="AG59" s="353">
        <f>'05 - Elektroinstalace - T...'!J30</f>
        <v>0</v>
      </c>
      <c r="AH59" s="354"/>
      <c r="AI59" s="354"/>
      <c r="AJ59" s="354"/>
      <c r="AK59" s="354"/>
      <c r="AL59" s="354"/>
      <c r="AM59" s="354"/>
      <c r="AN59" s="353">
        <f t="shared" si="0"/>
        <v>0</v>
      </c>
      <c r="AO59" s="354"/>
      <c r="AP59" s="354"/>
      <c r="AQ59" s="92" t="s">
        <v>78</v>
      </c>
      <c r="AR59" s="93"/>
      <c r="AS59" s="94">
        <v>0</v>
      </c>
      <c r="AT59" s="95">
        <f t="shared" si="1"/>
        <v>0</v>
      </c>
      <c r="AU59" s="96">
        <f>'05 - Elektroinstalace - T...'!P82</f>
        <v>0</v>
      </c>
      <c r="AV59" s="95">
        <f>'05 - Elektroinstalace - T...'!J33</f>
        <v>0</v>
      </c>
      <c r="AW59" s="95">
        <f>'05 - Elektroinstalace - T...'!J34</f>
        <v>0</v>
      </c>
      <c r="AX59" s="95">
        <f>'05 - Elektroinstalace - T...'!J35</f>
        <v>0</v>
      </c>
      <c r="AY59" s="95">
        <f>'05 - Elektroinstalace - T...'!J36</f>
        <v>0</v>
      </c>
      <c r="AZ59" s="95">
        <f>'05 - Elektroinstalace - T...'!F33</f>
        <v>0</v>
      </c>
      <c r="BA59" s="95">
        <f>'05 - Elektroinstalace - T...'!F34</f>
        <v>0</v>
      </c>
      <c r="BB59" s="95">
        <f>'05 - Elektroinstalace - T...'!F35</f>
        <v>0</v>
      </c>
      <c r="BC59" s="95">
        <f>'05 - Elektroinstalace - T...'!F36</f>
        <v>0</v>
      </c>
      <c r="BD59" s="97">
        <f>'05 - Elektroinstalace - T...'!F37</f>
        <v>0</v>
      </c>
      <c r="BT59" s="98" t="s">
        <v>79</v>
      </c>
      <c r="BV59" s="98" t="s">
        <v>73</v>
      </c>
      <c r="BW59" s="98" t="s">
        <v>93</v>
      </c>
      <c r="BX59" s="98" t="s">
        <v>5</v>
      </c>
      <c r="CL59" s="98" t="s">
        <v>19</v>
      </c>
      <c r="CM59" s="98" t="s">
        <v>81</v>
      </c>
    </row>
    <row r="60" spans="1:91" s="7" customFormat="1" ht="24.75" customHeight="1">
      <c r="A60" s="88" t="s">
        <v>75</v>
      </c>
      <c r="B60" s="89"/>
      <c r="C60" s="90"/>
      <c r="D60" s="352" t="s">
        <v>94</v>
      </c>
      <c r="E60" s="352"/>
      <c r="F60" s="352"/>
      <c r="G60" s="352"/>
      <c r="H60" s="352"/>
      <c r="I60" s="91"/>
      <c r="J60" s="352" t="s">
        <v>95</v>
      </c>
      <c r="K60" s="352"/>
      <c r="L60" s="352"/>
      <c r="M60" s="352"/>
      <c r="N60" s="352"/>
      <c r="O60" s="352"/>
      <c r="P60" s="352"/>
      <c r="Q60" s="352"/>
      <c r="R60" s="352"/>
      <c r="S60" s="352"/>
      <c r="T60" s="352"/>
      <c r="U60" s="352"/>
      <c r="V60" s="352"/>
      <c r="W60" s="352"/>
      <c r="X60" s="352"/>
      <c r="Y60" s="352"/>
      <c r="Z60" s="352"/>
      <c r="AA60" s="352"/>
      <c r="AB60" s="352"/>
      <c r="AC60" s="352"/>
      <c r="AD60" s="352"/>
      <c r="AE60" s="352"/>
      <c r="AF60" s="352"/>
      <c r="AG60" s="353">
        <f>'99 - Vedlejší a ostatní n...'!J30</f>
        <v>0</v>
      </c>
      <c r="AH60" s="354"/>
      <c r="AI60" s="354"/>
      <c r="AJ60" s="354"/>
      <c r="AK60" s="354"/>
      <c r="AL60" s="354"/>
      <c r="AM60" s="354"/>
      <c r="AN60" s="353">
        <f t="shared" si="0"/>
        <v>0</v>
      </c>
      <c r="AO60" s="354"/>
      <c r="AP60" s="354"/>
      <c r="AQ60" s="92" t="s">
        <v>96</v>
      </c>
      <c r="AR60" s="93"/>
      <c r="AS60" s="99">
        <v>0</v>
      </c>
      <c r="AT60" s="100">
        <f t="shared" si="1"/>
        <v>0</v>
      </c>
      <c r="AU60" s="101">
        <f>'99 - Vedlejší a ostatní n...'!P81</f>
        <v>0</v>
      </c>
      <c r="AV60" s="100">
        <f>'99 - Vedlejší a ostatní n...'!J33</f>
        <v>0</v>
      </c>
      <c r="AW60" s="100">
        <f>'99 - Vedlejší a ostatní n...'!J34</f>
        <v>0</v>
      </c>
      <c r="AX60" s="100">
        <f>'99 - Vedlejší a ostatní n...'!J35</f>
        <v>0</v>
      </c>
      <c r="AY60" s="100">
        <f>'99 - Vedlejší a ostatní n...'!J36</f>
        <v>0</v>
      </c>
      <c r="AZ60" s="100">
        <f>'99 - Vedlejší a ostatní n...'!F33</f>
        <v>0</v>
      </c>
      <c r="BA60" s="100">
        <f>'99 - Vedlejší a ostatní n...'!F34</f>
        <v>0</v>
      </c>
      <c r="BB60" s="100">
        <f>'99 - Vedlejší a ostatní n...'!F35</f>
        <v>0</v>
      </c>
      <c r="BC60" s="100">
        <f>'99 - Vedlejší a ostatní n...'!F36</f>
        <v>0</v>
      </c>
      <c r="BD60" s="102">
        <f>'99 - Vedlejší a ostatní n...'!F37</f>
        <v>0</v>
      </c>
      <c r="BT60" s="98" t="s">
        <v>79</v>
      </c>
      <c r="BV60" s="98" t="s">
        <v>73</v>
      </c>
      <c r="BW60" s="98" t="s">
        <v>97</v>
      </c>
      <c r="BX60" s="98" t="s">
        <v>5</v>
      </c>
      <c r="CL60" s="98" t="s">
        <v>98</v>
      </c>
      <c r="CM60" s="98" t="s">
        <v>81</v>
      </c>
    </row>
    <row r="61" spans="1:57" s="2" customFormat="1" ht="30" customHeight="1">
      <c r="A61" s="36"/>
      <c r="B61" s="37"/>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41"/>
      <c r="AS61" s="36"/>
      <c r="AT61" s="36"/>
      <c r="AU61" s="36"/>
      <c r="AV61" s="36"/>
      <c r="AW61" s="36"/>
      <c r="AX61" s="36"/>
      <c r="AY61" s="36"/>
      <c r="AZ61" s="36"/>
      <c r="BA61" s="36"/>
      <c r="BB61" s="36"/>
      <c r="BC61" s="36"/>
      <c r="BD61" s="36"/>
      <c r="BE61" s="36"/>
    </row>
    <row r="62" spans="1:57" s="2" customFormat="1" ht="6.95" customHeight="1">
      <c r="A62" s="36"/>
      <c r="B62" s="49"/>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41"/>
      <c r="AS62" s="36"/>
      <c r="AT62" s="36"/>
      <c r="AU62" s="36"/>
      <c r="AV62" s="36"/>
      <c r="AW62" s="36"/>
      <c r="AX62" s="36"/>
      <c r="AY62" s="36"/>
      <c r="AZ62" s="36"/>
      <c r="BA62" s="36"/>
      <c r="BB62" s="36"/>
      <c r="BC62" s="36"/>
      <c r="BD62" s="36"/>
      <c r="BE62" s="36"/>
    </row>
  </sheetData>
  <sheetProtection password="CC35" sheet="1" objects="1" scenarios="1" formatColumns="0" formatRows="0"/>
  <mergeCells count="62">
    <mergeCell ref="AR2:BE2"/>
    <mergeCell ref="AK33:AO33"/>
    <mergeCell ref="L33:P33"/>
    <mergeCell ref="W33:AE33"/>
    <mergeCell ref="AK35:AO35"/>
    <mergeCell ref="X35:AB35"/>
    <mergeCell ref="W31:AE31"/>
    <mergeCell ref="AK31:AO31"/>
    <mergeCell ref="AK32:AO32"/>
    <mergeCell ref="L32:P32"/>
    <mergeCell ref="W32:AE32"/>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AN60:AP60"/>
    <mergeCell ref="AG60:AM60"/>
    <mergeCell ref="AN57:AP57"/>
    <mergeCell ref="AN52:AP52"/>
    <mergeCell ref="AN55:AP55"/>
    <mergeCell ref="L45:AO45"/>
    <mergeCell ref="AM47:AN47"/>
    <mergeCell ref="AM49:AP49"/>
    <mergeCell ref="D60:H60"/>
    <mergeCell ref="J60:AF60"/>
    <mergeCell ref="AG54:AM54"/>
    <mergeCell ref="AN54:AP54"/>
    <mergeCell ref="AN58:AP58"/>
    <mergeCell ref="AG58:AM58"/>
    <mergeCell ref="D58:H58"/>
    <mergeCell ref="J58:AF58"/>
    <mergeCell ref="AN59:AP59"/>
    <mergeCell ref="AG59:AM59"/>
    <mergeCell ref="D59:H59"/>
    <mergeCell ref="J59:AF59"/>
    <mergeCell ref="J56:AF56"/>
    <mergeCell ref="D56:H56"/>
    <mergeCell ref="AG56:AM56"/>
    <mergeCell ref="AN56:AP56"/>
    <mergeCell ref="AS49:AT51"/>
    <mergeCell ref="AM50:AP50"/>
    <mergeCell ref="D57:H57"/>
    <mergeCell ref="J57:AF57"/>
    <mergeCell ref="AG57:AM57"/>
    <mergeCell ref="C52:G52"/>
    <mergeCell ref="AG52:AM52"/>
    <mergeCell ref="I52:AF52"/>
    <mergeCell ref="D55:H55"/>
    <mergeCell ref="AG55:AM55"/>
    <mergeCell ref="J55:AF55"/>
  </mergeCells>
  <hyperlinks>
    <hyperlink ref="A55" location="'01 - Stavební část - Tere...'!C2" display="/"/>
    <hyperlink ref="A56" location="'02 - ZTI - Tereziánská zb...'!C2" display="/"/>
    <hyperlink ref="A57" location="'03 - ÚT  - Tereziánská zb...'!C2" display="/"/>
    <hyperlink ref="A58" location="'04 - VZD- Tereziánská zbr...'!C2" display="/"/>
    <hyperlink ref="A59" location="'05 - Elektroinstalace - T...'!C2" display="/"/>
    <hyperlink ref="A60" location="'99 - Vedlejší a ostatní n...'!C2" display="/"/>
  </hyperlinks>
  <printOptions/>
  <pageMargins left="0.39375" right="0.39375" top="0.39375" bottom="0.39375" header="0" footer="0"/>
  <pageSetup blackAndWhite="1" fitToHeight="100" fitToWidth="1" horizontalDpi="600" verticalDpi="600" orientation="portrait" paperSize="9" scale="6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7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70"/>
      <c r="M2" s="370"/>
      <c r="N2" s="370"/>
      <c r="O2" s="370"/>
      <c r="P2" s="370"/>
      <c r="Q2" s="370"/>
      <c r="R2" s="370"/>
      <c r="S2" s="370"/>
      <c r="T2" s="370"/>
      <c r="U2" s="370"/>
      <c r="V2" s="370"/>
      <c r="AT2" s="19" t="s">
        <v>80</v>
      </c>
    </row>
    <row r="3" spans="2:46" s="1" customFormat="1" ht="6.95" customHeight="1">
      <c r="B3" s="104"/>
      <c r="C3" s="105"/>
      <c r="D3" s="105"/>
      <c r="E3" s="105"/>
      <c r="F3" s="105"/>
      <c r="G3" s="105"/>
      <c r="H3" s="105"/>
      <c r="I3" s="106"/>
      <c r="J3" s="105"/>
      <c r="K3" s="105"/>
      <c r="L3" s="22"/>
      <c r="AT3" s="19" t="s">
        <v>81</v>
      </c>
    </row>
    <row r="4" spans="2:46" s="1" customFormat="1" ht="24.95" customHeight="1">
      <c r="B4" s="22"/>
      <c r="D4" s="107" t="s">
        <v>99</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7" t="str">
        <f>'Rekapitulace stavby'!K6</f>
        <v>TEREZIÁNSKÁ ZBROJNICE OLOMOUC - rekonstrukce hygienického zázemí</v>
      </c>
      <c r="F7" s="388"/>
      <c r="G7" s="388"/>
      <c r="H7" s="388"/>
      <c r="I7" s="103"/>
      <c r="L7" s="22"/>
    </row>
    <row r="8" spans="1:31" s="2" customFormat="1" ht="12" customHeight="1">
      <c r="A8" s="36"/>
      <c r="B8" s="41"/>
      <c r="C8" s="36"/>
      <c r="D8" s="109" t="s">
        <v>100</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89" t="s">
        <v>101</v>
      </c>
      <c r="F9" s="390"/>
      <c r="G9" s="390"/>
      <c r="H9" s="390"/>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31. 5. 2020</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19</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27</v>
      </c>
      <c r="F15" s="36"/>
      <c r="G15" s="36"/>
      <c r="H15" s="36"/>
      <c r="I15" s="113" t="s">
        <v>28</v>
      </c>
      <c r="J15" s="112" t="s">
        <v>19</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29</v>
      </c>
      <c r="E17" s="36"/>
      <c r="F17" s="36"/>
      <c r="G17" s="36"/>
      <c r="H17" s="36"/>
      <c r="I17" s="113" t="s">
        <v>26</v>
      </c>
      <c r="J17" s="32" t="str">
        <f>'Rekapitulace stavby'!AN13</f>
        <v xml:space="preserve"> </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1" t="str">
        <f>'Rekapitulace stavby'!E14</f>
        <v xml:space="preserve"> </v>
      </c>
      <c r="F18" s="392"/>
      <c r="G18" s="392"/>
      <c r="H18" s="392"/>
      <c r="I18" s="113" t="s">
        <v>28</v>
      </c>
      <c r="J18" s="32" t="str">
        <f>'Rekapitulace stavby'!AN14</f>
        <v xml:space="preserve"> </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30</v>
      </c>
      <c r="E20" s="36"/>
      <c r="F20" s="36"/>
      <c r="G20" s="36"/>
      <c r="H20" s="36"/>
      <c r="I20" s="113" t="s">
        <v>26</v>
      </c>
      <c r="J20" s="112" t="s">
        <v>19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102</v>
      </c>
      <c r="F21" s="36"/>
      <c r="G21" s="36"/>
      <c r="H21" s="36"/>
      <c r="I21" s="113" t="s">
        <v>28</v>
      </c>
      <c r="J21" s="112" t="s">
        <v>19</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33</v>
      </c>
      <c r="E23" s="36"/>
      <c r="F23" s="36"/>
      <c r="G23" s="36"/>
      <c r="H23" s="36"/>
      <c r="I23" s="113" t="s">
        <v>26</v>
      </c>
      <c r="J23" s="112" t="s">
        <v>19</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103</v>
      </c>
      <c r="F24" s="36"/>
      <c r="G24" s="36"/>
      <c r="H24" s="36"/>
      <c r="I24" s="113" t="s">
        <v>28</v>
      </c>
      <c r="J24" s="112" t="s">
        <v>19</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35</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3" t="s">
        <v>19</v>
      </c>
      <c r="F27" s="393"/>
      <c r="G27" s="393"/>
      <c r="H27" s="393"/>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110"/>
      <c r="J30" s="122">
        <f>ROUND(J96,2)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4" t="s">
        <v>38</v>
      </c>
      <c r="J32" s="123" t="s">
        <v>40</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41</v>
      </c>
      <c r="E33" s="109" t="s">
        <v>42</v>
      </c>
      <c r="F33" s="126">
        <f>ROUND((SUM(BE96:BE976)),2)</f>
        <v>0</v>
      </c>
      <c r="G33" s="36"/>
      <c r="H33" s="36"/>
      <c r="I33" s="127">
        <v>0.21</v>
      </c>
      <c r="J33" s="126">
        <f>ROUND(((SUM(BE96:BE976))*I33),2)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43</v>
      </c>
      <c r="F34" s="126">
        <f>ROUND((SUM(BF96:BF976)),2)</f>
        <v>0</v>
      </c>
      <c r="G34" s="36"/>
      <c r="H34" s="36"/>
      <c r="I34" s="127">
        <v>0.15</v>
      </c>
      <c r="J34" s="126">
        <f>ROUND(((SUM(BF96:BF976))*I34),2)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44</v>
      </c>
      <c r="F35" s="126">
        <f>ROUND((SUM(BG96:BG976)),2)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45</v>
      </c>
      <c r="F36" s="126">
        <f>ROUND((SUM(BH96:BH976)),2)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46</v>
      </c>
      <c r="F37" s="126">
        <f>ROUND((SUM(BI96:BI976)),2)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47</v>
      </c>
      <c r="E39" s="130"/>
      <c r="F39" s="130"/>
      <c r="G39" s="131" t="s">
        <v>48</v>
      </c>
      <c r="H39" s="132" t="s">
        <v>49</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104</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5" t="str">
        <f>E7</f>
        <v>TEREZIÁNSKÁ ZBROJNICE OLOMOUC - rekonstrukce hygienického zázemí</v>
      </c>
      <c r="F48" s="386"/>
      <c r="G48" s="386"/>
      <c r="H48" s="38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4" t="str">
        <f>E9</f>
        <v>01 - Stavební část - Tereziánská zbrojnice Olomouc</v>
      </c>
      <c r="F50" s="384"/>
      <c r="G50" s="384"/>
      <c r="H50" s="384"/>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Křížkovského ul., 779 00 Olomouc</v>
      </c>
      <c r="G52" s="38"/>
      <c r="H52" s="38"/>
      <c r="I52" s="113" t="s">
        <v>23</v>
      </c>
      <c r="J52" s="61" t="str">
        <f>IF(J12="","",J12)</f>
        <v>31. 5. 2020</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40.15" customHeight="1">
      <c r="A54" s="36"/>
      <c r="B54" s="37"/>
      <c r="C54" s="31" t="s">
        <v>25</v>
      </c>
      <c r="D54" s="38"/>
      <c r="E54" s="38"/>
      <c r="F54" s="29" t="str">
        <f>E15</f>
        <v>UP v Olomouci, Křížkovského 511/8, 779 00 Olomouc</v>
      </c>
      <c r="G54" s="38"/>
      <c r="H54" s="38"/>
      <c r="I54" s="113" t="s">
        <v>30</v>
      </c>
      <c r="J54" s="34" t="str">
        <f>E21</f>
        <v xml:space="preserve">Alfaprojekt Olomouc, a.s., Tylova 1 </v>
      </c>
      <c r="K54" s="38"/>
      <c r="L54" s="111"/>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 xml:space="preserve"> </v>
      </c>
      <c r="G55" s="38"/>
      <c r="H55" s="38"/>
      <c r="I55" s="113" t="s">
        <v>33</v>
      </c>
      <c r="J55" s="34" t="str">
        <f>E24</f>
        <v>Jiří Valachovics, Olomouc</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105</v>
      </c>
      <c r="D57" s="143"/>
      <c r="E57" s="143"/>
      <c r="F57" s="143"/>
      <c r="G57" s="143"/>
      <c r="H57" s="143"/>
      <c r="I57" s="144"/>
      <c r="J57" s="145" t="s">
        <v>106</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69</v>
      </c>
      <c r="D59" s="38"/>
      <c r="E59" s="38"/>
      <c r="F59" s="38"/>
      <c r="G59" s="38"/>
      <c r="H59" s="38"/>
      <c r="I59" s="110"/>
      <c r="J59" s="79">
        <f>J96</f>
        <v>0</v>
      </c>
      <c r="K59" s="38"/>
      <c r="L59" s="111"/>
      <c r="S59" s="36"/>
      <c r="T59" s="36"/>
      <c r="U59" s="36"/>
      <c r="V59" s="36"/>
      <c r="W59" s="36"/>
      <c r="X59" s="36"/>
      <c r="Y59" s="36"/>
      <c r="Z59" s="36"/>
      <c r="AA59" s="36"/>
      <c r="AB59" s="36"/>
      <c r="AC59" s="36"/>
      <c r="AD59" s="36"/>
      <c r="AE59" s="36"/>
      <c r="AU59" s="19" t="s">
        <v>107</v>
      </c>
    </row>
    <row r="60" spans="2:12" s="9" customFormat="1" ht="24.95" customHeight="1">
      <c r="B60" s="147"/>
      <c r="C60" s="148"/>
      <c r="D60" s="149" t="s">
        <v>108</v>
      </c>
      <c r="E60" s="150"/>
      <c r="F60" s="150"/>
      <c r="G60" s="150"/>
      <c r="H60" s="150"/>
      <c r="I60" s="151"/>
      <c r="J60" s="152">
        <f>J97</f>
        <v>0</v>
      </c>
      <c r="K60" s="148"/>
      <c r="L60" s="153"/>
    </row>
    <row r="61" spans="2:12" s="10" customFormat="1" ht="19.9" customHeight="1">
      <c r="B61" s="154"/>
      <c r="C61" s="155"/>
      <c r="D61" s="156" t="s">
        <v>109</v>
      </c>
      <c r="E61" s="157"/>
      <c r="F61" s="157"/>
      <c r="G61" s="157"/>
      <c r="H61" s="157"/>
      <c r="I61" s="158"/>
      <c r="J61" s="159">
        <f>J98</f>
        <v>0</v>
      </c>
      <c r="K61" s="155"/>
      <c r="L61" s="160"/>
    </row>
    <row r="62" spans="2:12" s="10" customFormat="1" ht="19.9" customHeight="1">
      <c r="B62" s="154"/>
      <c r="C62" s="155"/>
      <c r="D62" s="156" t="s">
        <v>110</v>
      </c>
      <c r="E62" s="157"/>
      <c r="F62" s="157"/>
      <c r="G62" s="157"/>
      <c r="H62" s="157"/>
      <c r="I62" s="158"/>
      <c r="J62" s="159">
        <f>J208</f>
        <v>0</v>
      </c>
      <c r="K62" s="155"/>
      <c r="L62" s="160"/>
    </row>
    <row r="63" spans="2:12" s="10" customFormat="1" ht="19.9" customHeight="1">
      <c r="B63" s="154"/>
      <c r="C63" s="155"/>
      <c r="D63" s="156" t="s">
        <v>111</v>
      </c>
      <c r="E63" s="157"/>
      <c r="F63" s="157"/>
      <c r="G63" s="157"/>
      <c r="H63" s="157"/>
      <c r="I63" s="158"/>
      <c r="J63" s="159">
        <f>J428</f>
        <v>0</v>
      </c>
      <c r="K63" s="155"/>
      <c r="L63" s="160"/>
    </row>
    <row r="64" spans="2:12" s="10" customFormat="1" ht="19.9" customHeight="1">
      <c r="B64" s="154"/>
      <c r="C64" s="155"/>
      <c r="D64" s="156" t="s">
        <v>112</v>
      </c>
      <c r="E64" s="157"/>
      <c r="F64" s="157"/>
      <c r="G64" s="157"/>
      <c r="H64" s="157"/>
      <c r="I64" s="158"/>
      <c r="J64" s="159">
        <f>J439</f>
        <v>0</v>
      </c>
      <c r="K64" s="155"/>
      <c r="L64" s="160"/>
    </row>
    <row r="65" spans="2:12" s="10" customFormat="1" ht="19.9" customHeight="1">
      <c r="B65" s="154"/>
      <c r="C65" s="155"/>
      <c r="D65" s="156" t="s">
        <v>113</v>
      </c>
      <c r="E65" s="157"/>
      <c r="F65" s="157"/>
      <c r="G65" s="157"/>
      <c r="H65" s="157"/>
      <c r="I65" s="158"/>
      <c r="J65" s="159">
        <f>J458</f>
        <v>0</v>
      </c>
      <c r="K65" s="155"/>
      <c r="L65" s="160"/>
    </row>
    <row r="66" spans="2:12" s="10" customFormat="1" ht="19.9" customHeight="1">
      <c r="B66" s="154"/>
      <c r="C66" s="155"/>
      <c r="D66" s="156" t="s">
        <v>114</v>
      </c>
      <c r="E66" s="157"/>
      <c r="F66" s="157"/>
      <c r="G66" s="157"/>
      <c r="H66" s="157"/>
      <c r="I66" s="158"/>
      <c r="J66" s="159">
        <f>J576</f>
        <v>0</v>
      </c>
      <c r="K66" s="155"/>
      <c r="L66" s="160"/>
    </row>
    <row r="67" spans="2:12" s="9" customFormat="1" ht="24.95" customHeight="1">
      <c r="B67" s="147"/>
      <c r="C67" s="148"/>
      <c r="D67" s="149" t="s">
        <v>115</v>
      </c>
      <c r="E67" s="150"/>
      <c r="F67" s="150"/>
      <c r="G67" s="150"/>
      <c r="H67" s="150"/>
      <c r="I67" s="151"/>
      <c r="J67" s="152">
        <f>J584</f>
        <v>0</v>
      </c>
      <c r="K67" s="148"/>
      <c r="L67" s="153"/>
    </row>
    <row r="68" spans="2:12" s="10" customFormat="1" ht="19.9" customHeight="1">
      <c r="B68" s="154"/>
      <c r="C68" s="155"/>
      <c r="D68" s="156" t="s">
        <v>116</v>
      </c>
      <c r="E68" s="157"/>
      <c r="F68" s="157"/>
      <c r="G68" s="157"/>
      <c r="H68" s="157"/>
      <c r="I68" s="158"/>
      <c r="J68" s="159">
        <f>J585</f>
        <v>0</v>
      </c>
      <c r="K68" s="155"/>
      <c r="L68" s="160"/>
    </row>
    <row r="69" spans="2:12" s="10" customFormat="1" ht="19.9" customHeight="1">
      <c r="B69" s="154"/>
      <c r="C69" s="155"/>
      <c r="D69" s="156" t="s">
        <v>117</v>
      </c>
      <c r="E69" s="157"/>
      <c r="F69" s="157"/>
      <c r="G69" s="157"/>
      <c r="H69" s="157"/>
      <c r="I69" s="158"/>
      <c r="J69" s="159">
        <f>J613</f>
        <v>0</v>
      </c>
      <c r="K69" s="155"/>
      <c r="L69" s="160"/>
    </row>
    <row r="70" spans="2:12" s="10" customFormat="1" ht="19.9" customHeight="1">
      <c r="B70" s="154"/>
      <c r="C70" s="155"/>
      <c r="D70" s="156" t="s">
        <v>118</v>
      </c>
      <c r="E70" s="157"/>
      <c r="F70" s="157"/>
      <c r="G70" s="157"/>
      <c r="H70" s="157"/>
      <c r="I70" s="158"/>
      <c r="J70" s="159">
        <f>J626</f>
        <v>0</v>
      </c>
      <c r="K70" s="155"/>
      <c r="L70" s="160"/>
    </row>
    <row r="71" spans="2:12" s="10" customFormat="1" ht="19.9" customHeight="1">
      <c r="B71" s="154"/>
      <c r="C71" s="155"/>
      <c r="D71" s="156" t="s">
        <v>119</v>
      </c>
      <c r="E71" s="157"/>
      <c r="F71" s="157"/>
      <c r="G71" s="157"/>
      <c r="H71" s="157"/>
      <c r="I71" s="158"/>
      <c r="J71" s="159">
        <f>J728</f>
        <v>0</v>
      </c>
      <c r="K71" s="155"/>
      <c r="L71" s="160"/>
    </row>
    <row r="72" spans="2:12" s="10" customFormat="1" ht="19.9" customHeight="1">
      <c r="B72" s="154"/>
      <c r="C72" s="155"/>
      <c r="D72" s="156" t="s">
        <v>120</v>
      </c>
      <c r="E72" s="157"/>
      <c r="F72" s="157"/>
      <c r="G72" s="157"/>
      <c r="H72" s="157"/>
      <c r="I72" s="158"/>
      <c r="J72" s="159">
        <f>J743</f>
        <v>0</v>
      </c>
      <c r="K72" s="155"/>
      <c r="L72" s="160"/>
    </row>
    <row r="73" spans="2:12" s="10" customFormat="1" ht="19.9" customHeight="1">
      <c r="B73" s="154"/>
      <c r="C73" s="155"/>
      <c r="D73" s="156" t="s">
        <v>121</v>
      </c>
      <c r="E73" s="157"/>
      <c r="F73" s="157"/>
      <c r="G73" s="157"/>
      <c r="H73" s="157"/>
      <c r="I73" s="158"/>
      <c r="J73" s="159">
        <f>J755</f>
        <v>0</v>
      </c>
      <c r="K73" s="155"/>
      <c r="L73" s="160"/>
    </row>
    <row r="74" spans="2:12" s="10" customFormat="1" ht="19.9" customHeight="1">
      <c r="B74" s="154"/>
      <c r="C74" s="155"/>
      <c r="D74" s="156" t="s">
        <v>122</v>
      </c>
      <c r="E74" s="157"/>
      <c r="F74" s="157"/>
      <c r="G74" s="157"/>
      <c r="H74" s="157"/>
      <c r="I74" s="158"/>
      <c r="J74" s="159">
        <f>J827</f>
        <v>0</v>
      </c>
      <c r="K74" s="155"/>
      <c r="L74" s="160"/>
    </row>
    <row r="75" spans="2:12" s="10" customFormat="1" ht="19.9" customHeight="1">
      <c r="B75" s="154"/>
      <c r="C75" s="155"/>
      <c r="D75" s="156" t="s">
        <v>123</v>
      </c>
      <c r="E75" s="157"/>
      <c r="F75" s="157"/>
      <c r="G75" s="157"/>
      <c r="H75" s="157"/>
      <c r="I75" s="158"/>
      <c r="J75" s="159">
        <f>J879</f>
        <v>0</v>
      </c>
      <c r="K75" s="155"/>
      <c r="L75" s="160"/>
    </row>
    <row r="76" spans="2:12" s="9" customFormat="1" ht="24.95" customHeight="1">
      <c r="B76" s="147"/>
      <c r="C76" s="148"/>
      <c r="D76" s="149" t="s">
        <v>124</v>
      </c>
      <c r="E76" s="150"/>
      <c r="F76" s="150"/>
      <c r="G76" s="150"/>
      <c r="H76" s="150"/>
      <c r="I76" s="151"/>
      <c r="J76" s="152">
        <f>J946</f>
        <v>0</v>
      </c>
      <c r="K76" s="148"/>
      <c r="L76" s="153"/>
    </row>
    <row r="77" spans="1:31" s="2" customFormat="1" ht="21.75" customHeight="1">
      <c r="A77" s="36"/>
      <c r="B77" s="37"/>
      <c r="C77" s="38"/>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6.95" customHeight="1">
      <c r="A78" s="36"/>
      <c r="B78" s="49"/>
      <c r="C78" s="50"/>
      <c r="D78" s="50"/>
      <c r="E78" s="50"/>
      <c r="F78" s="50"/>
      <c r="G78" s="50"/>
      <c r="H78" s="50"/>
      <c r="I78" s="138"/>
      <c r="J78" s="50"/>
      <c r="K78" s="50"/>
      <c r="L78" s="111"/>
      <c r="S78" s="36"/>
      <c r="T78" s="36"/>
      <c r="U78" s="36"/>
      <c r="V78" s="36"/>
      <c r="W78" s="36"/>
      <c r="X78" s="36"/>
      <c r="Y78" s="36"/>
      <c r="Z78" s="36"/>
      <c r="AA78" s="36"/>
      <c r="AB78" s="36"/>
      <c r="AC78" s="36"/>
      <c r="AD78" s="36"/>
      <c r="AE78" s="36"/>
    </row>
    <row r="82" spans="1:31" s="2" customFormat="1" ht="6.95" customHeight="1">
      <c r="A82" s="36"/>
      <c r="B82" s="51"/>
      <c r="C82" s="52"/>
      <c r="D82" s="52"/>
      <c r="E82" s="52"/>
      <c r="F82" s="52"/>
      <c r="G82" s="52"/>
      <c r="H82" s="52"/>
      <c r="I82" s="141"/>
      <c r="J82" s="52"/>
      <c r="K82" s="52"/>
      <c r="L82" s="111"/>
      <c r="S82" s="36"/>
      <c r="T82" s="36"/>
      <c r="U82" s="36"/>
      <c r="V82" s="36"/>
      <c r="W82" s="36"/>
      <c r="X82" s="36"/>
      <c r="Y82" s="36"/>
      <c r="Z82" s="36"/>
      <c r="AA82" s="36"/>
      <c r="AB82" s="36"/>
      <c r="AC82" s="36"/>
      <c r="AD82" s="36"/>
      <c r="AE82" s="36"/>
    </row>
    <row r="83" spans="1:31" s="2" customFormat="1" ht="24.95" customHeight="1">
      <c r="A83" s="36"/>
      <c r="B83" s="37"/>
      <c r="C83" s="25" t="s">
        <v>125</v>
      </c>
      <c r="D83" s="38"/>
      <c r="E83" s="38"/>
      <c r="F83" s="38"/>
      <c r="G83" s="38"/>
      <c r="H83" s="38"/>
      <c r="I83" s="110"/>
      <c r="J83" s="38"/>
      <c r="K83" s="38"/>
      <c r="L83" s="111"/>
      <c r="S83" s="36"/>
      <c r="T83" s="36"/>
      <c r="U83" s="36"/>
      <c r="V83" s="36"/>
      <c r="W83" s="36"/>
      <c r="X83" s="36"/>
      <c r="Y83" s="36"/>
      <c r="Z83" s="36"/>
      <c r="AA83" s="36"/>
      <c r="AB83" s="36"/>
      <c r="AC83" s="36"/>
      <c r="AD83" s="36"/>
      <c r="AE83" s="36"/>
    </row>
    <row r="84" spans="1:31" s="2" customFormat="1" ht="6.95" customHeight="1">
      <c r="A84" s="36"/>
      <c r="B84" s="37"/>
      <c r="C84" s="38"/>
      <c r="D84" s="38"/>
      <c r="E84" s="38"/>
      <c r="F84" s="38"/>
      <c r="G84" s="38"/>
      <c r="H84" s="38"/>
      <c r="I84" s="110"/>
      <c r="J84" s="38"/>
      <c r="K84" s="38"/>
      <c r="L84" s="111"/>
      <c r="S84" s="36"/>
      <c r="T84" s="36"/>
      <c r="U84" s="36"/>
      <c r="V84" s="36"/>
      <c r="W84" s="36"/>
      <c r="X84" s="36"/>
      <c r="Y84" s="36"/>
      <c r="Z84" s="36"/>
      <c r="AA84" s="36"/>
      <c r="AB84" s="36"/>
      <c r="AC84" s="36"/>
      <c r="AD84" s="36"/>
      <c r="AE84" s="36"/>
    </row>
    <row r="85" spans="1:31" s="2" customFormat="1" ht="12" customHeight="1">
      <c r="A85" s="36"/>
      <c r="B85" s="37"/>
      <c r="C85" s="31" t="s">
        <v>16</v>
      </c>
      <c r="D85" s="38"/>
      <c r="E85" s="38"/>
      <c r="F85" s="38"/>
      <c r="G85" s="38"/>
      <c r="H85" s="38"/>
      <c r="I85" s="110"/>
      <c r="J85" s="38"/>
      <c r="K85" s="38"/>
      <c r="L85" s="111"/>
      <c r="S85" s="36"/>
      <c r="T85" s="36"/>
      <c r="U85" s="36"/>
      <c r="V85" s="36"/>
      <c r="W85" s="36"/>
      <c r="X85" s="36"/>
      <c r="Y85" s="36"/>
      <c r="Z85" s="36"/>
      <c r="AA85" s="36"/>
      <c r="AB85" s="36"/>
      <c r="AC85" s="36"/>
      <c r="AD85" s="36"/>
      <c r="AE85" s="36"/>
    </row>
    <row r="86" spans="1:31" s="2" customFormat="1" ht="16.5" customHeight="1">
      <c r="A86" s="36"/>
      <c r="B86" s="37"/>
      <c r="C86" s="38"/>
      <c r="D86" s="38"/>
      <c r="E86" s="385" t="str">
        <f>E7</f>
        <v>TEREZIÁNSKÁ ZBROJNICE OLOMOUC - rekonstrukce hygienického zázemí</v>
      </c>
      <c r="F86" s="386"/>
      <c r="G86" s="386"/>
      <c r="H86" s="386"/>
      <c r="I86" s="110"/>
      <c r="J86" s="38"/>
      <c r="K86" s="38"/>
      <c r="L86" s="111"/>
      <c r="S86" s="36"/>
      <c r="T86" s="36"/>
      <c r="U86" s="36"/>
      <c r="V86" s="36"/>
      <c r="W86" s="36"/>
      <c r="X86" s="36"/>
      <c r="Y86" s="36"/>
      <c r="Z86" s="36"/>
      <c r="AA86" s="36"/>
      <c r="AB86" s="36"/>
      <c r="AC86" s="36"/>
      <c r="AD86" s="36"/>
      <c r="AE86" s="36"/>
    </row>
    <row r="87" spans="1:31" s="2" customFormat="1" ht="12" customHeight="1">
      <c r="A87" s="36"/>
      <c r="B87" s="37"/>
      <c r="C87" s="31" t="s">
        <v>100</v>
      </c>
      <c r="D87" s="38"/>
      <c r="E87" s="38"/>
      <c r="F87" s="38"/>
      <c r="G87" s="38"/>
      <c r="H87" s="38"/>
      <c r="I87" s="110"/>
      <c r="J87" s="38"/>
      <c r="K87" s="38"/>
      <c r="L87" s="111"/>
      <c r="S87" s="36"/>
      <c r="T87" s="36"/>
      <c r="U87" s="36"/>
      <c r="V87" s="36"/>
      <c r="W87" s="36"/>
      <c r="X87" s="36"/>
      <c r="Y87" s="36"/>
      <c r="Z87" s="36"/>
      <c r="AA87" s="36"/>
      <c r="AB87" s="36"/>
      <c r="AC87" s="36"/>
      <c r="AD87" s="36"/>
      <c r="AE87" s="36"/>
    </row>
    <row r="88" spans="1:31" s="2" customFormat="1" ht="16.5" customHeight="1">
      <c r="A88" s="36"/>
      <c r="B88" s="37"/>
      <c r="C88" s="38"/>
      <c r="D88" s="38"/>
      <c r="E88" s="364" t="str">
        <f>E9</f>
        <v>01 - Stavební část - Tereziánská zbrojnice Olomouc</v>
      </c>
      <c r="F88" s="384"/>
      <c r="G88" s="384"/>
      <c r="H88" s="384"/>
      <c r="I88" s="110"/>
      <c r="J88" s="38"/>
      <c r="K88" s="38"/>
      <c r="L88" s="111"/>
      <c r="S88" s="36"/>
      <c r="T88" s="36"/>
      <c r="U88" s="36"/>
      <c r="V88" s="36"/>
      <c r="W88" s="36"/>
      <c r="X88" s="36"/>
      <c r="Y88" s="36"/>
      <c r="Z88" s="36"/>
      <c r="AA88" s="36"/>
      <c r="AB88" s="36"/>
      <c r="AC88" s="36"/>
      <c r="AD88" s="36"/>
      <c r="AE88" s="36"/>
    </row>
    <row r="89" spans="1:31" s="2" customFormat="1" ht="6.95" customHeight="1">
      <c r="A89" s="36"/>
      <c r="B89" s="37"/>
      <c r="C89" s="38"/>
      <c r="D89" s="38"/>
      <c r="E89" s="38"/>
      <c r="F89" s="38"/>
      <c r="G89" s="38"/>
      <c r="H89" s="38"/>
      <c r="I89" s="110"/>
      <c r="J89" s="38"/>
      <c r="K89" s="38"/>
      <c r="L89" s="111"/>
      <c r="S89" s="36"/>
      <c r="T89" s="36"/>
      <c r="U89" s="36"/>
      <c r="V89" s="36"/>
      <c r="W89" s="36"/>
      <c r="X89" s="36"/>
      <c r="Y89" s="36"/>
      <c r="Z89" s="36"/>
      <c r="AA89" s="36"/>
      <c r="AB89" s="36"/>
      <c r="AC89" s="36"/>
      <c r="AD89" s="36"/>
      <c r="AE89" s="36"/>
    </row>
    <row r="90" spans="1:31" s="2" customFormat="1" ht="12" customHeight="1">
      <c r="A90" s="36"/>
      <c r="B90" s="37"/>
      <c r="C90" s="31" t="s">
        <v>21</v>
      </c>
      <c r="D90" s="38"/>
      <c r="E90" s="38"/>
      <c r="F90" s="29" t="str">
        <f>F12</f>
        <v>Křížkovského ul., 779 00 Olomouc</v>
      </c>
      <c r="G90" s="38"/>
      <c r="H90" s="38"/>
      <c r="I90" s="113" t="s">
        <v>23</v>
      </c>
      <c r="J90" s="61" t="str">
        <f>IF(J12="","",J12)</f>
        <v>31. 5. 2020</v>
      </c>
      <c r="K90" s="38"/>
      <c r="L90" s="111"/>
      <c r="S90" s="36"/>
      <c r="T90" s="36"/>
      <c r="U90" s="36"/>
      <c r="V90" s="36"/>
      <c r="W90" s="36"/>
      <c r="X90" s="36"/>
      <c r="Y90" s="36"/>
      <c r="Z90" s="36"/>
      <c r="AA90" s="36"/>
      <c r="AB90" s="36"/>
      <c r="AC90" s="36"/>
      <c r="AD90" s="36"/>
      <c r="AE90" s="36"/>
    </row>
    <row r="91" spans="1:31" s="2" customFormat="1" ht="6.95" customHeight="1">
      <c r="A91" s="36"/>
      <c r="B91" s="37"/>
      <c r="C91" s="38"/>
      <c r="D91" s="38"/>
      <c r="E91" s="38"/>
      <c r="F91" s="38"/>
      <c r="G91" s="38"/>
      <c r="H91" s="38"/>
      <c r="I91" s="110"/>
      <c r="J91" s="38"/>
      <c r="K91" s="38"/>
      <c r="L91" s="111"/>
      <c r="S91" s="36"/>
      <c r="T91" s="36"/>
      <c r="U91" s="36"/>
      <c r="V91" s="36"/>
      <c r="W91" s="36"/>
      <c r="X91" s="36"/>
      <c r="Y91" s="36"/>
      <c r="Z91" s="36"/>
      <c r="AA91" s="36"/>
      <c r="AB91" s="36"/>
      <c r="AC91" s="36"/>
      <c r="AD91" s="36"/>
      <c r="AE91" s="36"/>
    </row>
    <row r="92" spans="1:31" s="2" customFormat="1" ht="40.15" customHeight="1">
      <c r="A92" s="36"/>
      <c r="B92" s="37"/>
      <c r="C92" s="31" t="s">
        <v>25</v>
      </c>
      <c r="D92" s="38"/>
      <c r="E92" s="38"/>
      <c r="F92" s="29" t="str">
        <f>E15</f>
        <v>UP v Olomouci, Křížkovského 511/8, 779 00 Olomouc</v>
      </c>
      <c r="G92" s="38"/>
      <c r="H92" s="38"/>
      <c r="I92" s="113" t="s">
        <v>30</v>
      </c>
      <c r="J92" s="34" t="str">
        <f>E21</f>
        <v xml:space="preserve">Alfaprojekt Olomouc, a.s., Tylova 1 </v>
      </c>
      <c r="K92" s="38"/>
      <c r="L92" s="111"/>
      <c r="S92" s="36"/>
      <c r="T92" s="36"/>
      <c r="U92" s="36"/>
      <c r="V92" s="36"/>
      <c r="W92" s="36"/>
      <c r="X92" s="36"/>
      <c r="Y92" s="36"/>
      <c r="Z92" s="36"/>
      <c r="AA92" s="36"/>
      <c r="AB92" s="36"/>
      <c r="AC92" s="36"/>
      <c r="AD92" s="36"/>
      <c r="AE92" s="36"/>
    </row>
    <row r="93" spans="1:31" s="2" customFormat="1" ht="25.7" customHeight="1">
      <c r="A93" s="36"/>
      <c r="B93" s="37"/>
      <c r="C93" s="31" t="s">
        <v>29</v>
      </c>
      <c r="D93" s="38"/>
      <c r="E93" s="38"/>
      <c r="F93" s="29" t="str">
        <f>IF(E18="","",E18)</f>
        <v xml:space="preserve"> </v>
      </c>
      <c r="G93" s="38"/>
      <c r="H93" s="38"/>
      <c r="I93" s="113" t="s">
        <v>33</v>
      </c>
      <c r="J93" s="34" t="str">
        <f>E24</f>
        <v>Jiří Valachovics, Olomouc</v>
      </c>
      <c r="K93" s="38"/>
      <c r="L93" s="111"/>
      <c r="S93" s="36"/>
      <c r="T93" s="36"/>
      <c r="U93" s="36"/>
      <c r="V93" s="36"/>
      <c r="W93" s="36"/>
      <c r="X93" s="36"/>
      <c r="Y93" s="36"/>
      <c r="Z93" s="36"/>
      <c r="AA93" s="36"/>
      <c r="AB93" s="36"/>
      <c r="AC93" s="36"/>
      <c r="AD93" s="36"/>
      <c r="AE93" s="36"/>
    </row>
    <row r="94" spans="1:31" s="2" customFormat="1" ht="10.35" customHeight="1">
      <c r="A94" s="36"/>
      <c r="B94" s="37"/>
      <c r="C94" s="38"/>
      <c r="D94" s="38"/>
      <c r="E94" s="38"/>
      <c r="F94" s="38"/>
      <c r="G94" s="38"/>
      <c r="H94" s="38"/>
      <c r="I94" s="110"/>
      <c r="J94" s="38"/>
      <c r="K94" s="38"/>
      <c r="L94" s="111"/>
      <c r="S94" s="36"/>
      <c r="T94" s="36"/>
      <c r="U94" s="36"/>
      <c r="V94" s="36"/>
      <c r="W94" s="36"/>
      <c r="X94" s="36"/>
      <c r="Y94" s="36"/>
      <c r="Z94" s="36"/>
      <c r="AA94" s="36"/>
      <c r="AB94" s="36"/>
      <c r="AC94" s="36"/>
      <c r="AD94" s="36"/>
      <c r="AE94" s="36"/>
    </row>
    <row r="95" spans="1:31" s="11" customFormat="1" ht="29.25" customHeight="1">
      <c r="A95" s="161"/>
      <c r="B95" s="162"/>
      <c r="C95" s="163" t="s">
        <v>126</v>
      </c>
      <c r="D95" s="164" t="s">
        <v>56</v>
      </c>
      <c r="E95" s="164" t="s">
        <v>52</v>
      </c>
      <c r="F95" s="164" t="s">
        <v>53</v>
      </c>
      <c r="G95" s="164" t="s">
        <v>127</v>
      </c>
      <c r="H95" s="164" t="s">
        <v>128</v>
      </c>
      <c r="I95" s="165" t="s">
        <v>129</v>
      </c>
      <c r="J95" s="164" t="s">
        <v>106</v>
      </c>
      <c r="K95" s="166" t="s">
        <v>130</v>
      </c>
      <c r="L95" s="167"/>
      <c r="M95" s="70" t="s">
        <v>19</v>
      </c>
      <c r="N95" s="71" t="s">
        <v>41</v>
      </c>
      <c r="O95" s="71" t="s">
        <v>131</v>
      </c>
      <c r="P95" s="71" t="s">
        <v>132</v>
      </c>
      <c r="Q95" s="71" t="s">
        <v>133</v>
      </c>
      <c r="R95" s="71" t="s">
        <v>134</v>
      </c>
      <c r="S95" s="71" t="s">
        <v>135</v>
      </c>
      <c r="T95" s="72" t="s">
        <v>136</v>
      </c>
      <c r="U95" s="161"/>
      <c r="V95" s="161"/>
      <c r="W95" s="161"/>
      <c r="X95" s="161"/>
      <c r="Y95" s="161"/>
      <c r="Z95" s="161"/>
      <c r="AA95" s="161"/>
      <c r="AB95" s="161"/>
      <c r="AC95" s="161"/>
      <c r="AD95" s="161"/>
      <c r="AE95" s="161"/>
    </row>
    <row r="96" spans="1:63" s="2" customFormat="1" ht="22.9" customHeight="1">
      <c r="A96" s="36"/>
      <c r="B96" s="37"/>
      <c r="C96" s="77" t="s">
        <v>137</v>
      </c>
      <c r="D96" s="38"/>
      <c r="E96" s="38"/>
      <c r="F96" s="38"/>
      <c r="G96" s="38"/>
      <c r="H96" s="38"/>
      <c r="I96" s="110"/>
      <c r="J96" s="168">
        <f>BK96</f>
        <v>0</v>
      </c>
      <c r="K96" s="38"/>
      <c r="L96" s="41"/>
      <c r="M96" s="73"/>
      <c r="N96" s="169"/>
      <c r="O96" s="74"/>
      <c r="P96" s="170">
        <f>P97+P584+P946</f>
        <v>0</v>
      </c>
      <c r="Q96" s="74"/>
      <c r="R96" s="170">
        <f>R97+R584+R946</f>
        <v>34.92994</v>
      </c>
      <c r="S96" s="74"/>
      <c r="T96" s="171">
        <f>T97+T584+T946</f>
        <v>53.41187000000001</v>
      </c>
      <c r="U96" s="36"/>
      <c r="V96" s="36"/>
      <c r="W96" s="36"/>
      <c r="X96" s="36"/>
      <c r="Y96" s="36"/>
      <c r="Z96" s="36"/>
      <c r="AA96" s="36"/>
      <c r="AB96" s="36"/>
      <c r="AC96" s="36"/>
      <c r="AD96" s="36"/>
      <c r="AE96" s="36"/>
      <c r="AT96" s="19" t="s">
        <v>70</v>
      </c>
      <c r="AU96" s="19" t="s">
        <v>107</v>
      </c>
      <c r="BK96" s="172">
        <f>BK97+BK584+BK946</f>
        <v>0</v>
      </c>
    </row>
    <row r="97" spans="2:63" s="12" customFormat="1" ht="25.9" customHeight="1">
      <c r="B97" s="173"/>
      <c r="C97" s="174"/>
      <c r="D97" s="175" t="s">
        <v>70</v>
      </c>
      <c r="E97" s="176" t="s">
        <v>138</v>
      </c>
      <c r="F97" s="176" t="s">
        <v>139</v>
      </c>
      <c r="G97" s="174"/>
      <c r="H97" s="174"/>
      <c r="I97" s="177"/>
      <c r="J97" s="178">
        <f>BK97</f>
        <v>0</v>
      </c>
      <c r="K97" s="174"/>
      <c r="L97" s="179"/>
      <c r="M97" s="180"/>
      <c r="N97" s="181"/>
      <c r="O97" s="181"/>
      <c r="P97" s="182">
        <f>P98+P208+P428+P439+P458+P576</f>
        <v>0</v>
      </c>
      <c r="Q97" s="181"/>
      <c r="R97" s="182">
        <f>R98+R208+R428+R439+R458+R576</f>
        <v>23.42177211</v>
      </c>
      <c r="S97" s="181"/>
      <c r="T97" s="183">
        <f>T98+T208+T428+T439+T458+T576</f>
        <v>53.404250000000005</v>
      </c>
      <c r="AR97" s="184" t="s">
        <v>79</v>
      </c>
      <c r="AT97" s="185" t="s">
        <v>70</v>
      </c>
      <c r="AU97" s="185" t="s">
        <v>71</v>
      </c>
      <c r="AY97" s="184" t="s">
        <v>140</v>
      </c>
      <c r="BK97" s="186">
        <f>BK98+BK208+BK428+BK439+BK458+BK576</f>
        <v>0</v>
      </c>
    </row>
    <row r="98" spans="2:63" s="12" customFormat="1" ht="22.9" customHeight="1">
      <c r="B98" s="173"/>
      <c r="C98" s="174"/>
      <c r="D98" s="175" t="s">
        <v>70</v>
      </c>
      <c r="E98" s="187" t="s">
        <v>141</v>
      </c>
      <c r="F98" s="187" t="s">
        <v>142</v>
      </c>
      <c r="G98" s="174"/>
      <c r="H98" s="174"/>
      <c r="I98" s="177"/>
      <c r="J98" s="188">
        <f>BK98</f>
        <v>0</v>
      </c>
      <c r="K98" s="174"/>
      <c r="L98" s="179"/>
      <c r="M98" s="180"/>
      <c r="N98" s="181"/>
      <c r="O98" s="181"/>
      <c r="P98" s="182">
        <f>SUM(P99:P207)</f>
        <v>0</v>
      </c>
      <c r="Q98" s="181"/>
      <c r="R98" s="182">
        <f>SUM(R99:R207)</f>
        <v>6.954914679999999</v>
      </c>
      <c r="S98" s="181"/>
      <c r="T98" s="183">
        <f>SUM(T99:T207)</f>
        <v>0</v>
      </c>
      <c r="AR98" s="184" t="s">
        <v>79</v>
      </c>
      <c r="AT98" s="185" t="s">
        <v>70</v>
      </c>
      <c r="AU98" s="185" t="s">
        <v>79</v>
      </c>
      <c r="AY98" s="184" t="s">
        <v>140</v>
      </c>
      <c r="BK98" s="186">
        <f>SUM(BK99:BK207)</f>
        <v>0</v>
      </c>
    </row>
    <row r="99" spans="1:65" s="2" customFormat="1" ht="33" customHeight="1">
      <c r="A99" s="36"/>
      <c r="B99" s="37"/>
      <c r="C99" s="189" t="s">
        <v>79</v>
      </c>
      <c r="D99" s="189" t="s">
        <v>143</v>
      </c>
      <c r="E99" s="190" t="s">
        <v>144</v>
      </c>
      <c r="F99" s="191" t="s">
        <v>145</v>
      </c>
      <c r="G99" s="192" t="s">
        <v>146</v>
      </c>
      <c r="H99" s="193">
        <v>2.92</v>
      </c>
      <c r="I99" s="194"/>
      <c r="J99" s="195">
        <f>ROUND(I99*H99,2)</f>
        <v>0</v>
      </c>
      <c r="K99" s="191" t="s">
        <v>147</v>
      </c>
      <c r="L99" s="41"/>
      <c r="M99" s="196" t="s">
        <v>19</v>
      </c>
      <c r="N99" s="197" t="s">
        <v>42</v>
      </c>
      <c r="O99" s="66"/>
      <c r="P99" s="198">
        <f>O99*H99</f>
        <v>0</v>
      </c>
      <c r="Q99" s="198">
        <v>0.06843</v>
      </c>
      <c r="R99" s="198">
        <f>Q99*H99</f>
        <v>0.1998156</v>
      </c>
      <c r="S99" s="198">
        <v>0</v>
      </c>
      <c r="T99" s="199">
        <f>S99*H99</f>
        <v>0</v>
      </c>
      <c r="U99" s="36"/>
      <c r="V99" s="36"/>
      <c r="W99" s="36"/>
      <c r="X99" s="36"/>
      <c r="Y99" s="36"/>
      <c r="Z99" s="36"/>
      <c r="AA99" s="36"/>
      <c r="AB99" s="36"/>
      <c r="AC99" s="36"/>
      <c r="AD99" s="36"/>
      <c r="AE99" s="36"/>
      <c r="AR99" s="200" t="s">
        <v>148</v>
      </c>
      <c r="AT99" s="200" t="s">
        <v>143</v>
      </c>
      <c r="AU99" s="200" t="s">
        <v>81</v>
      </c>
      <c r="AY99" s="19" t="s">
        <v>140</v>
      </c>
      <c r="BE99" s="201">
        <f>IF(N99="základní",J99,0)</f>
        <v>0</v>
      </c>
      <c r="BF99" s="201">
        <f>IF(N99="snížená",J99,0)</f>
        <v>0</v>
      </c>
      <c r="BG99" s="201">
        <f>IF(N99="zákl. přenesená",J99,0)</f>
        <v>0</v>
      </c>
      <c r="BH99" s="201">
        <f>IF(N99="sníž. přenesená",J99,0)</f>
        <v>0</v>
      </c>
      <c r="BI99" s="201">
        <f>IF(N99="nulová",J99,0)</f>
        <v>0</v>
      </c>
      <c r="BJ99" s="19" t="s">
        <v>79</v>
      </c>
      <c r="BK99" s="201">
        <f>ROUND(I99*H99,2)</f>
        <v>0</v>
      </c>
      <c r="BL99" s="19" t="s">
        <v>148</v>
      </c>
      <c r="BM99" s="200" t="s">
        <v>149</v>
      </c>
    </row>
    <row r="100" spans="2:51" s="13" customFormat="1" ht="12">
      <c r="B100" s="202"/>
      <c r="C100" s="203"/>
      <c r="D100" s="204" t="s">
        <v>150</v>
      </c>
      <c r="E100" s="205" t="s">
        <v>19</v>
      </c>
      <c r="F100" s="206" t="s">
        <v>151</v>
      </c>
      <c r="G100" s="203"/>
      <c r="H100" s="205" t="s">
        <v>19</v>
      </c>
      <c r="I100" s="207"/>
      <c r="J100" s="203"/>
      <c r="K100" s="203"/>
      <c r="L100" s="208"/>
      <c r="M100" s="209"/>
      <c r="N100" s="210"/>
      <c r="O100" s="210"/>
      <c r="P100" s="210"/>
      <c r="Q100" s="210"/>
      <c r="R100" s="210"/>
      <c r="S100" s="210"/>
      <c r="T100" s="211"/>
      <c r="AT100" s="212" t="s">
        <v>150</v>
      </c>
      <c r="AU100" s="212" t="s">
        <v>81</v>
      </c>
      <c r="AV100" s="13" t="s">
        <v>79</v>
      </c>
      <c r="AW100" s="13" t="s">
        <v>32</v>
      </c>
      <c r="AX100" s="13" t="s">
        <v>71</v>
      </c>
      <c r="AY100" s="212" t="s">
        <v>140</v>
      </c>
    </row>
    <row r="101" spans="2:51" s="13" customFormat="1" ht="12">
      <c r="B101" s="202"/>
      <c r="C101" s="203"/>
      <c r="D101" s="204" t="s">
        <v>150</v>
      </c>
      <c r="E101" s="205" t="s">
        <v>19</v>
      </c>
      <c r="F101" s="206" t="s">
        <v>152</v>
      </c>
      <c r="G101" s="203"/>
      <c r="H101" s="205" t="s">
        <v>19</v>
      </c>
      <c r="I101" s="207"/>
      <c r="J101" s="203"/>
      <c r="K101" s="203"/>
      <c r="L101" s="208"/>
      <c r="M101" s="209"/>
      <c r="N101" s="210"/>
      <c r="O101" s="210"/>
      <c r="P101" s="210"/>
      <c r="Q101" s="210"/>
      <c r="R101" s="210"/>
      <c r="S101" s="210"/>
      <c r="T101" s="211"/>
      <c r="AT101" s="212" t="s">
        <v>150</v>
      </c>
      <c r="AU101" s="212" t="s">
        <v>81</v>
      </c>
      <c r="AV101" s="13" t="s">
        <v>79</v>
      </c>
      <c r="AW101" s="13" t="s">
        <v>32</v>
      </c>
      <c r="AX101" s="13" t="s">
        <v>71</v>
      </c>
      <c r="AY101" s="212" t="s">
        <v>140</v>
      </c>
    </row>
    <row r="102" spans="2:51" s="14" customFormat="1" ht="12">
      <c r="B102" s="213"/>
      <c r="C102" s="214"/>
      <c r="D102" s="204" t="s">
        <v>150</v>
      </c>
      <c r="E102" s="215" t="s">
        <v>19</v>
      </c>
      <c r="F102" s="216" t="s">
        <v>153</v>
      </c>
      <c r="G102" s="214"/>
      <c r="H102" s="217">
        <v>4.32</v>
      </c>
      <c r="I102" s="218"/>
      <c r="J102" s="214"/>
      <c r="K102" s="214"/>
      <c r="L102" s="219"/>
      <c r="M102" s="220"/>
      <c r="N102" s="221"/>
      <c r="O102" s="221"/>
      <c r="P102" s="221"/>
      <c r="Q102" s="221"/>
      <c r="R102" s="221"/>
      <c r="S102" s="221"/>
      <c r="T102" s="222"/>
      <c r="AT102" s="223" t="s">
        <v>150</v>
      </c>
      <c r="AU102" s="223" t="s">
        <v>81</v>
      </c>
      <c r="AV102" s="14" t="s">
        <v>81</v>
      </c>
      <c r="AW102" s="14" t="s">
        <v>32</v>
      </c>
      <c r="AX102" s="14" t="s">
        <v>71</v>
      </c>
      <c r="AY102" s="223" t="s">
        <v>140</v>
      </c>
    </row>
    <row r="103" spans="2:51" s="14" customFormat="1" ht="12">
      <c r="B103" s="213"/>
      <c r="C103" s="214"/>
      <c r="D103" s="204" t="s">
        <v>150</v>
      </c>
      <c r="E103" s="215" t="s">
        <v>19</v>
      </c>
      <c r="F103" s="216" t="s">
        <v>154</v>
      </c>
      <c r="G103" s="214"/>
      <c r="H103" s="217">
        <v>-1.4</v>
      </c>
      <c r="I103" s="218"/>
      <c r="J103" s="214"/>
      <c r="K103" s="214"/>
      <c r="L103" s="219"/>
      <c r="M103" s="220"/>
      <c r="N103" s="221"/>
      <c r="O103" s="221"/>
      <c r="P103" s="221"/>
      <c r="Q103" s="221"/>
      <c r="R103" s="221"/>
      <c r="S103" s="221"/>
      <c r="T103" s="222"/>
      <c r="AT103" s="223" t="s">
        <v>150</v>
      </c>
      <c r="AU103" s="223" t="s">
        <v>81</v>
      </c>
      <c r="AV103" s="14" t="s">
        <v>81</v>
      </c>
      <c r="AW103" s="14" t="s">
        <v>32</v>
      </c>
      <c r="AX103" s="14" t="s">
        <v>71</v>
      </c>
      <c r="AY103" s="223" t="s">
        <v>140</v>
      </c>
    </row>
    <row r="104" spans="2:51" s="15" customFormat="1" ht="12">
      <c r="B104" s="224"/>
      <c r="C104" s="225"/>
      <c r="D104" s="204" t="s">
        <v>150</v>
      </c>
      <c r="E104" s="226" t="s">
        <v>19</v>
      </c>
      <c r="F104" s="227" t="s">
        <v>155</v>
      </c>
      <c r="G104" s="225"/>
      <c r="H104" s="228">
        <v>2.92</v>
      </c>
      <c r="I104" s="229"/>
      <c r="J104" s="225"/>
      <c r="K104" s="225"/>
      <c r="L104" s="230"/>
      <c r="M104" s="231"/>
      <c r="N104" s="232"/>
      <c r="O104" s="232"/>
      <c r="P104" s="232"/>
      <c r="Q104" s="232"/>
      <c r="R104" s="232"/>
      <c r="S104" s="232"/>
      <c r="T104" s="233"/>
      <c r="AT104" s="234" t="s">
        <v>150</v>
      </c>
      <c r="AU104" s="234" t="s">
        <v>81</v>
      </c>
      <c r="AV104" s="15" t="s">
        <v>148</v>
      </c>
      <c r="AW104" s="15" t="s">
        <v>32</v>
      </c>
      <c r="AX104" s="15" t="s">
        <v>79</v>
      </c>
      <c r="AY104" s="234" t="s">
        <v>140</v>
      </c>
    </row>
    <row r="105" spans="1:65" s="2" customFormat="1" ht="33" customHeight="1">
      <c r="A105" s="36"/>
      <c r="B105" s="37"/>
      <c r="C105" s="189" t="s">
        <v>81</v>
      </c>
      <c r="D105" s="189" t="s">
        <v>143</v>
      </c>
      <c r="E105" s="190" t="s">
        <v>156</v>
      </c>
      <c r="F105" s="191" t="s">
        <v>157</v>
      </c>
      <c r="G105" s="192" t="s">
        <v>146</v>
      </c>
      <c r="H105" s="193">
        <v>37.544</v>
      </c>
      <c r="I105" s="194"/>
      <c r="J105" s="195">
        <f>ROUND(I105*H105,2)</f>
        <v>0</v>
      </c>
      <c r="K105" s="191" t="s">
        <v>147</v>
      </c>
      <c r="L105" s="41"/>
      <c r="M105" s="196" t="s">
        <v>19</v>
      </c>
      <c r="N105" s="197" t="s">
        <v>42</v>
      </c>
      <c r="O105" s="66"/>
      <c r="P105" s="198">
        <f>O105*H105</f>
        <v>0</v>
      </c>
      <c r="Q105" s="198">
        <v>0.08731</v>
      </c>
      <c r="R105" s="198">
        <f>Q105*H105</f>
        <v>3.27796664</v>
      </c>
      <c r="S105" s="198">
        <v>0</v>
      </c>
      <c r="T105" s="199">
        <f>S105*H105</f>
        <v>0</v>
      </c>
      <c r="U105" s="36"/>
      <c r="V105" s="36"/>
      <c r="W105" s="36"/>
      <c r="X105" s="36"/>
      <c r="Y105" s="36"/>
      <c r="Z105" s="36"/>
      <c r="AA105" s="36"/>
      <c r="AB105" s="36"/>
      <c r="AC105" s="36"/>
      <c r="AD105" s="36"/>
      <c r="AE105" s="36"/>
      <c r="AR105" s="200" t="s">
        <v>148</v>
      </c>
      <c r="AT105" s="200" t="s">
        <v>143</v>
      </c>
      <c r="AU105" s="200" t="s">
        <v>81</v>
      </c>
      <c r="AY105" s="19" t="s">
        <v>140</v>
      </c>
      <c r="BE105" s="201">
        <f>IF(N105="základní",J105,0)</f>
        <v>0</v>
      </c>
      <c r="BF105" s="201">
        <f>IF(N105="snížená",J105,0)</f>
        <v>0</v>
      </c>
      <c r="BG105" s="201">
        <f>IF(N105="zákl. přenesená",J105,0)</f>
        <v>0</v>
      </c>
      <c r="BH105" s="201">
        <f>IF(N105="sníž. přenesená",J105,0)</f>
        <v>0</v>
      </c>
      <c r="BI105" s="201">
        <f>IF(N105="nulová",J105,0)</f>
        <v>0</v>
      </c>
      <c r="BJ105" s="19" t="s">
        <v>79</v>
      </c>
      <c r="BK105" s="201">
        <f>ROUND(I105*H105,2)</f>
        <v>0</v>
      </c>
      <c r="BL105" s="19" t="s">
        <v>148</v>
      </c>
      <c r="BM105" s="200" t="s">
        <v>158</v>
      </c>
    </row>
    <row r="106" spans="2:51" s="13" customFormat="1" ht="12">
      <c r="B106" s="202"/>
      <c r="C106" s="203"/>
      <c r="D106" s="204" t="s">
        <v>150</v>
      </c>
      <c r="E106" s="205" t="s">
        <v>19</v>
      </c>
      <c r="F106" s="206" t="s">
        <v>151</v>
      </c>
      <c r="G106" s="203"/>
      <c r="H106" s="205" t="s">
        <v>19</v>
      </c>
      <c r="I106" s="207"/>
      <c r="J106" s="203"/>
      <c r="K106" s="203"/>
      <c r="L106" s="208"/>
      <c r="M106" s="209"/>
      <c r="N106" s="210"/>
      <c r="O106" s="210"/>
      <c r="P106" s="210"/>
      <c r="Q106" s="210"/>
      <c r="R106" s="210"/>
      <c r="S106" s="210"/>
      <c r="T106" s="211"/>
      <c r="AT106" s="212" t="s">
        <v>150</v>
      </c>
      <c r="AU106" s="212" t="s">
        <v>81</v>
      </c>
      <c r="AV106" s="13" t="s">
        <v>79</v>
      </c>
      <c r="AW106" s="13" t="s">
        <v>32</v>
      </c>
      <c r="AX106" s="13" t="s">
        <v>71</v>
      </c>
      <c r="AY106" s="212" t="s">
        <v>140</v>
      </c>
    </row>
    <row r="107" spans="2:51" s="13" customFormat="1" ht="12">
      <c r="B107" s="202"/>
      <c r="C107" s="203"/>
      <c r="D107" s="204" t="s">
        <v>150</v>
      </c>
      <c r="E107" s="205" t="s">
        <v>19</v>
      </c>
      <c r="F107" s="206" t="s">
        <v>152</v>
      </c>
      <c r="G107" s="203"/>
      <c r="H107" s="205" t="s">
        <v>19</v>
      </c>
      <c r="I107" s="207"/>
      <c r="J107" s="203"/>
      <c r="K107" s="203"/>
      <c r="L107" s="208"/>
      <c r="M107" s="209"/>
      <c r="N107" s="210"/>
      <c r="O107" s="210"/>
      <c r="P107" s="210"/>
      <c r="Q107" s="210"/>
      <c r="R107" s="210"/>
      <c r="S107" s="210"/>
      <c r="T107" s="211"/>
      <c r="AT107" s="212" t="s">
        <v>150</v>
      </c>
      <c r="AU107" s="212" t="s">
        <v>81</v>
      </c>
      <c r="AV107" s="13" t="s">
        <v>79</v>
      </c>
      <c r="AW107" s="13" t="s">
        <v>32</v>
      </c>
      <c r="AX107" s="13" t="s">
        <v>71</v>
      </c>
      <c r="AY107" s="212" t="s">
        <v>140</v>
      </c>
    </row>
    <row r="108" spans="2:51" s="14" customFormat="1" ht="12">
      <c r="B108" s="213"/>
      <c r="C108" s="214"/>
      <c r="D108" s="204" t="s">
        <v>150</v>
      </c>
      <c r="E108" s="215" t="s">
        <v>19</v>
      </c>
      <c r="F108" s="216" t="s">
        <v>159</v>
      </c>
      <c r="G108" s="214"/>
      <c r="H108" s="217">
        <v>5.832</v>
      </c>
      <c r="I108" s="218"/>
      <c r="J108" s="214"/>
      <c r="K108" s="214"/>
      <c r="L108" s="219"/>
      <c r="M108" s="220"/>
      <c r="N108" s="221"/>
      <c r="O108" s="221"/>
      <c r="P108" s="221"/>
      <c r="Q108" s="221"/>
      <c r="R108" s="221"/>
      <c r="S108" s="221"/>
      <c r="T108" s="222"/>
      <c r="AT108" s="223" t="s">
        <v>150</v>
      </c>
      <c r="AU108" s="223" t="s">
        <v>81</v>
      </c>
      <c r="AV108" s="14" t="s">
        <v>81</v>
      </c>
      <c r="AW108" s="14" t="s">
        <v>32</v>
      </c>
      <c r="AX108" s="14" t="s">
        <v>71</v>
      </c>
      <c r="AY108" s="223" t="s">
        <v>140</v>
      </c>
    </row>
    <row r="109" spans="2:51" s="14" customFormat="1" ht="12">
      <c r="B109" s="213"/>
      <c r="C109" s="214"/>
      <c r="D109" s="204" t="s">
        <v>150</v>
      </c>
      <c r="E109" s="215" t="s">
        <v>19</v>
      </c>
      <c r="F109" s="216" t="s">
        <v>160</v>
      </c>
      <c r="G109" s="214"/>
      <c r="H109" s="217">
        <v>17.484</v>
      </c>
      <c r="I109" s="218"/>
      <c r="J109" s="214"/>
      <c r="K109" s="214"/>
      <c r="L109" s="219"/>
      <c r="M109" s="220"/>
      <c r="N109" s="221"/>
      <c r="O109" s="221"/>
      <c r="P109" s="221"/>
      <c r="Q109" s="221"/>
      <c r="R109" s="221"/>
      <c r="S109" s="221"/>
      <c r="T109" s="222"/>
      <c r="AT109" s="223" t="s">
        <v>150</v>
      </c>
      <c r="AU109" s="223" t="s">
        <v>81</v>
      </c>
      <c r="AV109" s="14" t="s">
        <v>81</v>
      </c>
      <c r="AW109" s="14" t="s">
        <v>32</v>
      </c>
      <c r="AX109" s="14" t="s">
        <v>71</v>
      </c>
      <c r="AY109" s="223" t="s">
        <v>140</v>
      </c>
    </row>
    <row r="110" spans="2:51" s="14" customFormat="1" ht="12">
      <c r="B110" s="213"/>
      <c r="C110" s="214"/>
      <c r="D110" s="204" t="s">
        <v>150</v>
      </c>
      <c r="E110" s="215" t="s">
        <v>19</v>
      </c>
      <c r="F110" s="216" t="s">
        <v>154</v>
      </c>
      <c r="G110" s="214"/>
      <c r="H110" s="217">
        <v>-1.4</v>
      </c>
      <c r="I110" s="218"/>
      <c r="J110" s="214"/>
      <c r="K110" s="214"/>
      <c r="L110" s="219"/>
      <c r="M110" s="220"/>
      <c r="N110" s="221"/>
      <c r="O110" s="221"/>
      <c r="P110" s="221"/>
      <c r="Q110" s="221"/>
      <c r="R110" s="221"/>
      <c r="S110" s="221"/>
      <c r="T110" s="222"/>
      <c r="AT110" s="223" t="s">
        <v>150</v>
      </c>
      <c r="AU110" s="223" t="s">
        <v>81</v>
      </c>
      <c r="AV110" s="14" t="s">
        <v>81</v>
      </c>
      <c r="AW110" s="14" t="s">
        <v>32</v>
      </c>
      <c r="AX110" s="14" t="s">
        <v>71</v>
      </c>
      <c r="AY110" s="223" t="s">
        <v>140</v>
      </c>
    </row>
    <row r="111" spans="2:51" s="16" customFormat="1" ht="12">
      <c r="B111" s="235"/>
      <c r="C111" s="236"/>
      <c r="D111" s="204" t="s">
        <v>150</v>
      </c>
      <c r="E111" s="237" t="s">
        <v>19</v>
      </c>
      <c r="F111" s="238" t="s">
        <v>161</v>
      </c>
      <c r="G111" s="236"/>
      <c r="H111" s="239">
        <v>21.916</v>
      </c>
      <c r="I111" s="240"/>
      <c r="J111" s="236"/>
      <c r="K111" s="236"/>
      <c r="L111" s="241"/>
      <c r="M111" s="242"/>
      <c r="N111" s="243"/>
      <c r="O111" s="243"/>
      <c r="P111" s="243"/>
      <c r="Q111" s="243"/>
      <c r="R111" s="243"/>
      <c r="S111" s="243"/>
      <c r="T111" s="244"/>
      <c r="AT111" s="245" t="s">
        <v>150</v>
      </c>
      <c r="AU111" s="245" t="s">
        <v>81</v>
      </c>
      <c r="AV111" s="16" t="s">
        <v>141</v>
      </c>
      <c r="AW111" s="16" t="s">
        <v>32</v>
      </c>
      <c r="AX111" s="16" t="s">
        <v>71</v>
      </c>
      <c r="AY111" s="245" t="s">
        <v>140</v>
      </c>
    </row>
    <row r="112" spans="2:51" s="13" customFormat="1" ht="12">
      <c r="B112" s="202"/>
      <c r="C112" s="203"/>
      <c r="D112" s="204" t="s">
        <v>150</v>
      </c>
      <c r="E112" s="205" t="s">
        <v>19</v>
      </c>
      <c r="F112" s="206" t="s">
        <v>162</v>
      </c>
      <c r="G112" s="203"/>
      <c r="H112" s="205" t="s">
        <v>19</v>
      </c>
      <c r="I112" s="207"/>
      <c r="J112" s="203"/>
      <c r="K112" s="203"/>
      <c r="L112" s="208"/>
      <c r="M112" s="209"/>
      <c r="N112" s="210"/>
      <c r="O112" s="210"/>
      <c r="P112" s="210"/>
      <c r="Q112" s="210"/>
      <c r="R112" s="210"/>
      <c r="S112" s="210"/>
      <c r="T112" s="211"/>
      <c r="AT112" s="212" t="s">
        <v>150</v>
      </c>
      <c r="AU112" s="212" t="s">
        <v>81</v>
      </c>
      <c r="AV112" s="13" t="s">
        <v>79</v>
      </c>
      <c r="AW112" s="13" t="s">
        <v>32</v>
      </c>
      <c r="AX112" s="13" t="s">
        <v>71</v>
      </c>
      <c r="AY112" s="212" t="s">
        <v>140</v>
      </c>
    </row>
    <row r="113" spans="2:51" s="14" customFormat="1" ht="12">
      <c r="B113" s="213"/>
      <c r="C113" s="214"/>
      <c r="D113" s="204" t="s">
        <v>150</v>
      </c>
      <c r="E113" s="215" t="s">
        <v>19</v>
      </c>
      <c r="F113" s="216" t="s">
        <v>163</v>
      </c>
      <c r="G113" s="214"/>
      <c r="H113" s="217">
        <v>9.675</v>
      </c>
      <c r="I113" s="218"/>
      <c r="J113" s="214"/>
      <c r="K113" s="214"/>
      <c r="L113" s="219"/>
      <c r="M113" s="220"/>
      <c r="N113" s="221"/>
      <c r="O113" s="221"/>
      <c r="P113" s="221"/>
      <c r="Q113" s="221"/>
      <c r="R113" s="221"/>
      <c r="S113" s="221"/>
      <c r="T113" s="222"/>
      <c r="AT113" s="223" t="s">
        <v>150</v>
      </c>
      <c r="AU113" s="223" t="s">
        <v>81</v>
      </c>
      <c r="AV113" s="14" t="s">
        <v>81</v>
      </c>
      <c r="AW113" s="14" t="s">
        <v>32</v>
      </c>
      <c r="AX113" s="14" t="s">
        <v>71</v>
      </c>
      <c r="AY113" s="223" t="s">
        <v>140</v>
      </c>
    </row>
    <row r="114" spans="2:51" s="14" customFormat="1" ht="12">
      <c r="B114" s="213"/>
      <c r="C114" s="214"/>
      <c r="D114" s="204" t="s">
        <v>150</v>
      </c>
      <c r="E114" s="215" t="s">
        <v>19</v>
      </c>
      <c r="F114" s="216" t="s">
        <v>164</v>
      </c>
      <c r="G114" s="214"/>
      <c r="H114" s="217">
        <v>-1.8</v>
      </c>
      <c r="I114" s="218"/>
      <c r="J114" s="214"/>
      <c r="K114" s="214"/>
      <c r="L114" s="219"/>
      <c r="M114" s="220"/>
      <c r="N114" s="221"/>
      <c r="O114" s="221"/>
      <c r="P114" s="221"/>
      <c r="Q114" s="221"/>
      <c r="R114" s="221"/>
      <c r="S114" s="221"/>
      <c r="T114" s="222"/>
      <c r="AT114" s="223" t="s">
        <v>150</v>
      </c>
      <c r="AU114" s="223" t="s">
        <v>81</v>
      </c>
      <c r="AV114" s="14" t="s">
        <v>81</v>
      </c>
      <c r="AW114" s="14" t="s">
        <v>32</v>
      </c>
      <c r="AX114" s="14" t="s">
        <v>71</v>
      </c>
      <c r="AY114" s="223" t="s">
        <v>140</v>
      </c>
    </row>
    <row r="115" spans="2:51" s="16" customFormat="1" ht="12">
      <c r="B115" s="235"/>
      <c r="C115" s="236"/>
      <c r="D115" s="204" t="s">
        <v>150</v>
      </c>
      <c r="E115" s="237" t="s">
        <v>19</v>
      </c>
      <c r="F115" s="238" t="s">
        <v>165</v>
      </c>
      <c r="G115" s="236"/>
      <c r="H115" s="239">
        <v>7.875</v>
      </c>
      <c r="I115" s="240"/>
      <c r="J115" s="236"/>
      <c r="K115" s="236"/>
      <c r="L115" s="241"/>
      <c r="M115" s="242"/>
      <c r="N115" s="243"/>
      <c r="O115" s="243"/>
      <c r="P115" s="243"/>
      <c r="Q115" s="243"/>
      <c r="R115" s="243"/>
      <c r="S115" s="243"/>
      <c r="T115" s="244"/>
      <c r="AT115" s="245" t="s">
        <v>150</v>
      </c>
      <c r="AU115" s="245" t="s">
        <v>81</v>
      </c>
      <c r="AV115" s="16" t="s">
        <v>141</v>
      </c>
      <c r="AW115" s="16" t="s">
        <v>32</v>
      </c>
      <c r="AX115" s="16" t="s">
        <v>71</v>
      </c>
      <c r="AY115" s="245" t="s">
        <v>140</v>
      </c>
    </row>
    <row r="116" spans="2:51" s="13" customFormat="1" ht="12">
      <c r="B116" s="202"/>
      <c r="C116" s="203"/>
      <c r="D116" s="204" t="s">
        <v>150</v>
      </c>
      <c r="E116" s="205" t="s">
        <v>19</v>
      </c>
      <c r="F116" s="206" t="s">
        <v>166</v>
      </c>
      <c r="G116" s="203"/>
      <c r="H116" s="205" t="s">
        <v>19</v>
      </c>
      <c r="I116" s="207"/>
      <c r="J116" s="203"/>
      <c r="K116" s="203"/>
      <c r="L116" s="208"/>
      <c r="M116" s="209"/>
      <c r="N116" s="210"/>
      <c r="O116" s="210"/>
      <c r="P116" s="210"/>
      <c r="Q116" s="210"/>
      <c r="R116" s="210"/>
      <c r="S116" s="210"/>
      <c r="T116" s="211"/>
      <c r="AT116" s="212" t="s">
        <v>150</v>
      </c>
      <c r="AU116" s="212" t="s">
        <v>81</v>
      </c>
      <c r="AV116" s="13" t="s">
        <v>79</v>
      </c>
      <c r="AW116" s="13" t="s">
        <v>32</v>
      </c>
      <c r="AX116" s="13" t="s">
        <v>71</v>
      </c>
      <c r="AY116" s="212" t="s">
        <v>140</v>
      </c>
    </row>
    <row r="117" spans="2:51" s="14" customFormat="1" ht="12">
      <c r="B117" s="213"/>
      <c r="C117" s="214"/>
      <c r="D117" s="204" t="s">
        <v>150</v>
      </c>
      <c r="E117" s="215" t="s">
        <v>19</v>
      </c>
      <c r="F117" s="216" t="s">
        <v>167</v>
      </c>
      <c r="G117" s="214"/>
      <c r="H117" s="217">
        <v>9.553</v>
      </c>
      <c r="I117" s="218"/>
      <c r="J117" s="214"/>
      <c r="K117" s="214"/>
      <c r="L117" s="219"/>
      <c r="M117" s="220"/>
      <c r="N117" s="221"/>
      <c r="O117" s="221"/>
      <c r="P117" s="221"/>
      <c r="Q117" s="221"/>
      <c r="R117" s="221"/>
      <c r="S117" s="221"/>
      <c r="T117" s="222"/>
      <c r="AT117" s="223" t="s">
        <v>150</v>
      </c>
      <c r="AU117" s="223" t="s">
        <v>81</v>
      </c>
      <c r="AV117" s="14" t="s">
        <v>81</v>
      </c>
      <c r="AW117" s="14" t="s">
        <v>32</v>
      </c>
      <c r="AX117" s="14" t="s">
        <v>71</v>
      </c>
      <c r="AY117" s="223" t="s">
        <v>140</v>
      </c>
    </row>
    <row r="118" spans="2:51" s="14" customFormat="1" ht="12">
      <c r="B118" s="213"/>
      <c r="C118" s="214"/>
      <c r="D118" s="204" t="s">
        <v>150</v>
      </c>
      <c r="E118" s="215" t="s">
        <v>19</v>
      </c>
      <c r="F118" s="216" t="s">
        <v>164</v>
      </c>
      <c r="G118" s="214"/>
      <c r="H118" s="217">
        <v>-1.8</v>
      </c>
      <c r="I118" s="218"/>
      <c r="J118" s="214"/>
      <c r="K118" s="214"/>
      <c r="L118" s="219"/>
      <c r="M118" s="220"/>
      <c r="N118" s="221"/>
      <c r="O118" s="221"/>
      <c r="P118" s="221"/>
      <c r="Q118" s="221"/>
      <c r="R118" s="221"/>
      <c r="S118" s="221"/>
      <c r="T118" s="222"/>
      <c r="AT118" s="223" t="s">
        <v>150</v>
      </c>
      <c r="AU118" s="223" t="s">
        <v>81</v>
      </c>
      <c r="AV118" s="14" t="s">
        <v>81</v>
      </c>
      <c r="AW118" s="14" t="s">
        <v>32</v>
      </c>
      <c r="AX118" s="14" t="s">
        <v>71</v>
      </c>
      <c r="AY118" s="223" t="s">
        <v>140</v>
      </c>
    </row>
    <row r="119" spans="2:51" s="16" customFormat="1" ht="12">
      <c r="B119" s="235"/>
      <c r="C119" s="236"/>
      <c r="D119" s="204" t="s">
        <v>150</v>
      </c>
      <c r="E119" s="237" t="s">
        <v>19</v>
      </c>
      <c r="F119" s="238" t="s">
        <v>168</v>
      </c>
      <c r="G119" s="236"/>
      <c r="H119" s="239">
        <v>7.753</v>
      </c>
      <c r="I119" s="240"/>
      <c r="J119" s="236"/>
      <c r="K119" s="236"/>
      <c r="L119" s="241"/>
      <c r="M119" s="242"/>
      <c r="N119" s="243"/>
      <c r="O119" s="243"/>
      <c r="P119" s="243"/>
      <c r="Q119" s="243"/>
      <c r="R119" s="243"/>
      <c r="S119" s="243"/>
      <c r="T119" s="244"/>
      <c r="AT119" s="245" t="s">
        <v>150</v>
      </c>
      <c r="AU119" s="245" t="s">
        <v>81</v>
      </c>
      <c r="AV119" s="16" t="s">
        <v>141</v>
      </c>
      <c r="AW119" s="16" t="s">
        <v>32</v>
      </c>
      <c r="AX119" s="16" t="s">
        <v>71</v>
      </c>
      <c r="AY119" s="245" t="s">
        <v>140</v>
      </c>
    </row>
    <row r="120" spans="2:51" s="15" customFormat="1" ht="12">
      <c r="B120" s="224"/>
      <c r="C120" s="225"/>
      <c r="D120" s="204" t="s">
        <v>150</v>
      </c>
      <c r="E120" s="226" t="s">
        <v>19</v>
      </c>
      <c r="F120" s="227" t="s">
        <v>155</v>
      </c>
      <c r="G120" s="225"/>
      <c r="H120" s="228">
        <v>37.544</v>
      </c>
      <c r="I120" s="229"/>
      <c r="J120" s="225"/>
      <c r="K120" s="225"/>
      <c r="L120" s="230"/>
      <c r="M120" s="231"/>
      <c r="N120" s="232"/>
      <c r="O120" s="232"/>
      <c r="P120" s="232"/>
      <c r="Q120" s="232"/>
      <c r="R120" s="232"/>
      <c r="S120" s="232"/>
      <c r="T120" s="233"/>
      <c r="AT120" s="234" t="s">
        <v>150</v>
      </c>
      <c r="AU120" s="234" t="s">
        <v>81</v>
      </c>
      <c r="AV120" s="15" t="s">
        <v>148</v>
      </c>
      <c r="AW120" s="15" t="s">
        <v>32</v>
      </c>
      <c r="AX120" s="15" t="s">
        <v>79</v>
      </c>
      <c r="AY120" s="234" t="s">
        <v>140</v>
      </c>
    </row>
    <row r="121" spans="1:65" s="2" customFormat="1" ht="33" customHeight="1">
      <c r="A121" s="36"/>
      <c r="B121" s="37"/>
      <c r="C121" s="189" t="s">
        <v>141</v>
      </c>
      <c r="D121" s="189" t="s">
        <v>143</v>
      </c>
      <c r="E121" s="190" t="s">
        <v>169</v>
      </c>
      <c r="F121" s="191" t="s">
        <v>170</v>
      </c>
      <c r="G121" s="192" t="s">
        <v>146</v>
      </c>
      <c r="H121" s="193">
        <v>19.857</v>
      </c>
      <c r="I121" s="194"/>
      <c r="J121" s="195">
        <f>ROUND(I121*H121,2)</f>
        <v>0</v>
      </c>
      <c r="K121" s="191" t="s">
        <v>147</v>
      </c>
      <c r="L121" s="41"/>
      <c r="M121" s="196" t="s">
        <v>19</v>
      </c>
      <c r="N121" s="197" t="s">
        <v>42</v>
      </c>
      <c r="O121" s="66"/>
      <c r="P121" s="198">
        <f>O121*H121</f>
        <v>0</v>
      </c>
      <c r="Q121" s="198">
        <v>0.07571</v>
      </c>
      <c r="R121" s="198">
        <f>Q121*H121</f>
        <v>1.5033734699999999</v>
      </c>
      <c r="S121" s="198">
        <v>0</v>
      </c>
      <c r="T121" s="199">
        <f>S121*H121</f>
        <v>0</v>
      </c>
      <c r="U121" s="36"/>
      <c r="V121" s="36"/>
      <c r="W121" s="36"/>
      <c r="X121" s="36"/>
      <c r="Y121" s="36"/>
      <c r="Z121" s="36"/>
      <c r="AA121" s="36"/>
      <c r="AB121" s="36"/>
      <c r="AC121" s="36"/>
      <c r="AD121" s="36"/>
      <c r="AE121" s="36"/>
      <c r="AR121" s="200" t="s">
        <v>148</v>
      </c>
      <c r="AT121" s="200" t="s">
        <v>143</v>
      </c>
      <c r="AU121" s="200" t="s">
        <v>81</v>
      </c>
      <c r="AY121" s="19" t="s">
        <v>140</v>
      </c>
      <c r="BE121" s="201">
        <f>IF(N121="základní",J121,0)</f>
        <v>0</v>
      </c>
      <c r="BF121" s="201">
        <f>IF(N121="snížená",J121,0)</f>
        <v>0</v>
      </c>
      <c r="BG121" s="201">
        <f>IF(N121="zákl. přenesená",J121,0)</f>
        <v>0</v>
      </c>
      <c r="BH121" s="201">
        <f>IF(N121="sníž. přenesená",J121,0)</f>
        <v>0</v>
      </c>
      <c r="BI121" s="201">
        <f>IF(N121="nulová",J121,0)</f>
        <v>0</v>
      </c>
      <c r="BJ121" s="19" t="s">
        <v>79</v>
      </c>
      <c r="BK121" s="201">
        <f>ROUND(I121*H121,2)</f>
        <v>0</v>
      </c>
      <c r="BL121" s="19" t="s">
        <v>148</v>
      </c>
      <c r="BM121" s="200" t="s">
        <v>171</v>
      </c>
    </row>
    <row r="122" spans="2:51" s="13" customFormat="1" ht="12">
      <c r="B122" s="202"/>
      <c r="C122" s="203"/>
      <c r="D122" s="204" t="s">
        <v>150</v>
      </c>
      <c r="E122" s="205" t="s">
        <v>19</v>
      </c>
      <c r="F122" s="206" t="s">
        <v>172</v>
      </c>
      <c r="G122" s="203"/>
      <c r="H122" s="205" t="s">
        <v>19</v>
      </c>
      <c r="I122" s="207"/>
      <c r="J122" s="203"/>
      <c r="K122" s="203"/>
      <c r="L122" s="208"/>
      <c r="M122" s="209"/>
      <c r="N122" s="210"/>
      <c r="O122" s="210"/>
      <c r="P122" s="210"/>
      <c r="Q122" s="210"/>
      <c r="R122" s="210"/>
      <c r="S122" s="210"/>
      <c r="T122" s="211"/>
      <c r="AT122" s="212" t="s">
        <v>150</v>
      </c>
      <c r="AU122" s="212" t="s">
        <v>81</v>
      </c>
      <c r="AV122" s="13" t="s">
        <v>79</v>
      </c>
      <c r="AW122" s="13" t="s">
        <v>32</v>
      </c>
      <c r="AX122" s="13" t="s">
        <v>71</v>
      </c>
      <c r="AY122" s="212" t="s">
        <v>140</v>
      </c>
    </row>
    <row r="123" spans="2:51" s="13" customFormat="1" ht="12">
      <c r="B123" s="202"/>
      <c r="C123" s="203"/>
      <c r="D123" s="204" t="s">
        <v>150</v>
      </c>
      <c r="E123" s="205" t="s">
        <v>19</v>
      </c>
      <c r="F123" s="206" t="s">
        <v>152</v>
      </c>
      <c r="G123" s="203"/>
      <c r="H123" s="205" t="s">
        <v>19</v>
      </c>
      <c r="I123" s="207"/>
      <c r="J123" s="203"/>
      <c r="K123" s="203"/>
      <c r="L123" s="208"/>
      <c r="M123" s="209"/>
      <c r="N123" s="210"/>
      <c r="O123" s="210"/>
      <c r="P123" s="210"/>
      <c r="Q123" s="210"/>
      <c r="R123" s="210"/>
      <c r="S123" s="210"/>
      <c r="T123" s="211"/>
      <c r="AT123" s="212" t="s">
        <v>150</v>
      </c>
      <c r="AU123" s="212" t="s">
        <v>81</v>
      </c>
      <c r="AV123" s="13" t="s">
        <v>79</v>
      </c>
      <c r="AW123" s="13" t="s">
        <v>32</v>
      </c>
      <c r="AX123" s="13" t="s">
        <v>71</v>
      </c>
      <c r="AY123" s="212" t="s">
        <v>140</v>
      </c>
    </row>
    <row r="124" spans="2:51" s="13" customFormat="1" ht="12">
      <c r="B124" s="202"/>
      <c r="C124" s="203"/>
      <c r="D124" s="204" t="s">
        <v>150</v>
      </c>
      <c r="E124" s="205" t="s">
        <v>19</v>
      </c>
      <c r="F124" s="206" t="s">
        <v>173</v>
      </c>
      <c r="G124" s="203"/>
      <c r="H124" s="205" t="s">
        <v>19</v>
      </c>
      <c r="I124" s="207"/>
      <c r="J124" s="203"/>
      <c r="K124" s="203"/>
      <c r="L124" s="208"/>
      <c r="M124" s="209"/>
      <c r="N124" s="210"/>
      <c r="O124" s="210"/>
      <c r="P124" s="210"/>
      <c r="Q124" s="210"/>
      <c r="R124" s="210"/>
      <c r="S124" s="210"/>
      <c r="T124" s="211"/>
      <c r="AT124" s="212" t="s">
        <v>150</v>
      </c>
      <c r="AU124" s="212" t="s">
        <v>81</v>
      </c>
      <c r="AV124" s="13" t="s">
        <v>79</v>
      </c>
      <c r="AW124" s="13" t="s">
        <v>32</v>
      </c>
      <c r="AX124" s="13" t="s">
        <v>71</v>
      </c>
      <c r="AY124" s="212" t="s">
        <v>140</v>
      </c>
    </row>
    <row r="125" spans="2:51" s="14" customFormat="1" ht="12">
      <c r="B125" s="213"/>
      <c r="C125" s="214"/>
      <c r="D125" s="204" t="s">
        <v>150</v>
      </c>
      <c r="E125" s="215" t="s">
        <v>19</v>
      </c>
      <c r="F125" s="216" t="s">
        <v>174</v>
      </c>
      <c r="G125" s="214"/>
      <c r="H125" s="217">
        <v>1.263</v>
      </c>
      <c r="I125" s="218"/>
      <c r="J125" s="214"/>
      <c r="K125" s="214"/>
      <c r="L125" s="219"/>
      <c r="M125" s="220"/>
      <c r="N125" s="221"/>
      <c r="O125" s="221"/>
      <c r="P125" s="221"/>
      <c r="Q125" s="221"/>
      <c r="R125" s="221"/>
      <c r="S125" s="221"/>
      <c r="T125" s="222"/>
      <c r="AT125" s="223" t="s">
        <v>150</v>
      </c>
      <c r="AU125" s="223" t="s">
        <v>81</v>
      </c>
      <c r="AV125" s="14" t="s">
        <v>81</v>
      </c>
      <c r="AW125" s="14" t="s">
        <v>32</v>
      </c>
      <c r="AX125" s="14" t="s">
        <v>71</v>
      </c>
      <c r="AY125" s="223" t="s">
        <v>140</v>
      </c>
    </row>
    <row r="126" spans="2:51" s="13" customFormat="1" ht="12">
      <c r="B126" s="202"/>
      <c r="C126" s="203"/>
      <c r="D126" s="204" t="s">
        <v>150</v>
      </c>
      <c r="E126" s="205" t="s">
        <v>19</v>
      </c>
      <c r="F126" s="206" t="s">
        <v>175</v>
      </c>
      <c r="G126" s="203"/>
      <c r="H126" s="205" t="s">
        <v>19</v>
      </c>
      <c r="I126" s="207"/>
      <c r="J126" s="203"/>
      <c r="K126" s="203"/>
      <c r="L126" s="208"/>
      <c r="M126" s="209"/>
      <c r="N126" s="210"/>
      <c r="O126" s="210"/>
      <c r="P126" s="210"/>
      <c r="Q126" s="210"/>
      <c r="R126" s="210"/>
      <c r="S126" s="210"/>
      <c r="T126" s="211"/>
      <c r="AT126" s="212" t="s">
        <v>150</v>
      </c>
      <c r="AU126" s="212" t="s">
        <v>81</v>
      </c>
      <c r="AV126" s="13" t="s">
        <v>79</v>
      </c>
      <c r="AW126" s="13" t="s">
        <v>32</v>
      </c>
      <c r="AX126" s="13" t="s">
        <v>71</v>
      </c>
      <c r="AY126" s="212" t="s">
        <v>140</v>
      </c>
    </row>
    <row r="127" spans="2:51" s="14" customFormat="1" ht="12">
      <c r="B127" s="213"/>
      <c r="C127" s="214"/>
      <c r="D127" s="204" t="s">
        <v>150</v>
      </c>
      <c r="E127" s="215" t="s">
        <v>19</v>
      </c>
      <c r="F127" s="216" t="s">
        <v>176</v>
      </c>
      <c r="G127" s="214"/>
      <c r="H127" s="217">
        <v>2.581</v>
      </c>
      <c r="I127" s="218"/>
      <c r="J127" s="214"/>
      <c r="K127" s="214"/>
      <c r="L127" s="219"/>
      <c r="M127" s="220"/>
      <c r="N127" s="221"/>
      <c r="O127" s="221"/>
      <c r="P127" s="221"/>
      <c r="Q127" s="221"/>
      <c r="R127" s="221"/>
      <c r="S127" s="221"/>
      <c r="T127" s="222"/>
      <c r="AT127" s="223" t="s">
        <v>150</v>
      </c>
      <c r="AU127" s="223" t="s">
        <v>81</v>
      </c>
      <c r="AV127" s="14" t="s">
        <v>81</v>
      </c>
      <c r="AW127" s="14" t="s">
        <v>32</v>
      </c>
      <c r="AX127" s="14" t="s">
        <v>71</v>
      </c>
      <c r="AY127" s="223" t="s">
        <v>140</v>
      </c>
    </row>
    <row r="128" spans="2:51" s="16" customFormat="1" ht="12">
      <c r="B128" s="235"/>
      <c r="C128" s="236"/>
      <c r="D128" s="204" t="s">
        <v>150</v>
      </c>
      <c r="E128" s="237" t="s">
        <v>19</v>
      </c>
      <c r="F128" s="238" t="s">
        <v>161</v>
      </c>
      <c r="G128" s="236"/>
      <c r="H128" s="239">
        <v>3.844</v>
      </c>
      <c r="I128" s="240"/>
      <c r="J128" s="236"/>
      <c r="K128" s="236"/>
      <c r="L128" s="241"/>
      <c r="M128" s="242"/>
      <c r="N128" s="243"/>
      <c r="O128" s="243"/>
      <c r="P128" s="243"/>
      <c r="Q128" s="243"/>
      <c r="R128" s="243"/>
      <c r="S128" s="243"/>
      <c r="T128" s="244"/>
      <c r="AT128" s="245" t="s">
        <v>150</v>
      </c>
      <c r="AU128" s="245" t="s">
        <v>81</v>
      </c>
      <c r="AV128" s="16" t="s">
        <v>141</v>
      </c>
      <c r="AW128" s="16" t="s">
        <v>32</v>
      </c>
      <c r="AX128" s="16" t="s">
        <v>71</v>
      </c>
      <c r="AY128" s="245" t="s">
        <v>140</v>
      </c>
    </row>
    <row r="129" spans="2:51" s="13" customFormat="1" ht="12">
      <c r="B129" s="202"/>
      <c r="C129" s="203"/>
      <c r="D129" s="204" t="s">
        <v>150</v>
      </c>
      <c r="E129" s="205" t="s">
        <v>19</v>
      </c>
      <c r="F129" s="206" t="s">
        <v>162</v>
      </c>
      <c r="G129" s="203"/>
      <c r="H129" s="205" t="s">
        <v>19</v>
      </c>
      <c r="I129" s="207"/>
      <c r="J129" s="203"/>
      <c r="K129" s="203"/>
      <c r="L129" s="208"/>
      <c r="M129" s="209"/>
      <c r="N129" s="210"/>
      <c r="O129" s="210"/>
      <c r="P129" s="210"/>
      <c r="Q129" s="210"/>
      <c r="R129" s="210"/>
      <c r="S129" s="210"/>
      <c r="T129" s="211"/>
      <c r="AT129" s="212" t="s">
        <v>150</v>
      </c>
      <c r="AU129" s="212" t="s">
        <v>81</v>
      </c>
      <c r="AV129" s="13" t="s">
        <v>79</v>
      </c>
      <c r="AW129" s="13" t="s">
        <v>32</v>
      </c>
      <c r="AX129" s="13" t="s">
        <v>71</v>
      </c>
      <c r="AY129" s="212" t="s">
        <v>140</v>
      </c>
    </row>
    <row r="130" spans="2:51" s="13" customFormat="1" ht="12">
      <c r="B130" s="202"/>
      <c r="C130" s="203"/>
      <c r="D130" s="204" t="s">
        <v>150</v>
      </c>
      <c r="E130" s="205" t="s">
        <v>19</v>
      </c>
      <c r="F130" s="206" t="s">
        <v>177</v>
      </c>
      <c r="G130" s="203"/>
      <c r="H130" s="205" t="s">
        <v>19</v>
      </c>
      <c r="I130" s="207"/>
      <c r="J130" s="203"/>
      <c r="K130" s="203"/>
      <c r="L130" s="208"/>
      <c r="M130" s="209"/>
      <c r="N130" s="210"/>
      <c r="O130" s="210"/>
      <c r="P130" s="210"/>
      <c r="Q130" s="210"/>
      <c r="R130" s="210"/>
      <c r="S130" s="210"/>
      <c r="T130" s="211"/>
      <c r="AT130" s="212" t="s">
        <v>150</v>
      </c>
      <c r="AU130" s="212" t="s">
        <v>81</v>
      </c>
      <c r="AV130" s="13" t="s">
        <v>79</v>
      </c>
      <c r="AW130" s="13" t="s">
        <v>32</v>
      </c>
      <c r="AX130" s="13" t="s">
        <v>71</v>
      </c>
      <c r="AY130" s="212" t="s">
        <v>140</v>
      </c>
    </row>
    <row r="131" spans="2:51" s="14" customFormat="1" ht="12">
      <c r="B131" s="213"/>
      <c r="C131" s="214"/>
      <c r="D131" s="204" t="s">
        <v>150</v>
      </c>
      <c r="E131" s="215" t="s">
        <v>19</v>
      </c>
      <c r="F131" s="216" t="s">
        <v>178</v>
      </c>
      <c r="G131" s="214"/>
      <c r="H131" s="217">
        <v>4.519</v>
      </c>
      <c r="I131" s="218"/>
      <c r="J131" s="214"/>
      <c r="K131" s="214"/>
      <c r="L131" s="219"/>
      <c r="M131" s="220"/>
      <c r="N131" s="221"/>
      <c r="O131" s="221"/>
      <c r="P131" s="221"/>
      <c r="Q131" s="221"/>
      <c r="R131" s="221"/>
      <c r="S131" s="221"/>
      <c r="T131" s="222"/>
      <c r="AT131" s="223" t="s">
        <v>150</v>
      </c>
      <c r="AU131" s="223" t="s">
        <v>81</v>
      </c>
      <c r="AV131" s="14" t="s">
        <v>81</v>
      </c>
      <c r="AW131" s="14" t="s">
        <v>32</v>
      </c>
      <c r="AX131" s="14" t="s">
        <v>71</v>
      </c>
      <c r="AY131" s="223" t="s">
        <v>140</v>
      </c>
    </row>
    <row r="132" spans="2:51" s="13" customFormat="1" ht="12">
      <c r="B132" s="202"/>
      <c r="C132" s="203"/>
      <c r="D132" s="204" t="s">
        <v>150</v>
      </c>
      <c r="E132" s="205" t="s">
        <v>19</v>
      </c>
      <c r="F132" s="206" t="s">
        <v>179</v>
      </c>
      <c r="G132" s="203"/>
      <c r="H132" s="205" t="s">
        <v>19</v>
      </c>
      <c r="I132" s="207"/>
      <c r="J132" s="203"/>
      <c r="K132" s="203"/>
      <c r="L132" s="208"/>
      <c r="M132" s="209"/>
      <c r="N132" s="210"/>
      <c r="O132" s="210"/>
      <c r="P132" s="210"/>
      <c r="Q132" s="210"/>
      <c r="R132" s="210"/>
      <c r="S132" s="210"/>
      <c r="T132" s="211"/>
      <c r="AT132" s="212" t="s">
        <v>150</v>
      </c>
      <c r="AU132" s="212" t="s">
        <v>81</v>
      </c>
      <c r="AV132" s="13" t="s">
        <v>79</v>
      </c>
      <c r="AW132" s="13" t="s">
        <v>32</v>
      </c>
      <c r="AX132" s="13" t="s">
        <v>71</v>
      </c>
      <c r="AY132" s="212" t="s">
        <v>140</v>
      </c>
    </row>
    <row r="133" spans="2:51" s="14" customFormat="1" ht="12">
      <c r="B133" s="213"/>
      <c r="C133" s="214"/>
      <c r="D133" s="204" t="s">
        <v>150</v>
      </c>
      <c r="E133" s="215" t="s">
        <v>19</v>
      </c>
      <c r="F133" s="216" t="s">
        <v>180</v>
      </c>
      <c r="G133" s="214"/>
      <c r="H133" s="217">
        <v>2.25</v>
      </c>
      <c r="I133" s="218"/>
      <c r="J133" s="214"/>
      <c r="K133" s="214"/>
      <c r="L133" s="219"/>
      <c r="M133" s="220"/>
      <c r="N133" s="221"/>
      <c r="O133" s="221"/>
      <c r="P133" s="221"/>
      <c r="Q133" s="221"/>
      <c r="R133" s="221"/>
      <c r="S133" s="221"/>
      <c r="T133" s="222"/>
      <c r="AT133" s="223" t="s">
        <v>150</v>
      </c>
      <c r="AU133" s="223" t="s">
        <v>81</v>
      </c>
      <c r="AV133" s="14" t="s">
        <v>81</v>
      </c>
      <c r="AW133" s="14" t="s">
        <v>32</v>
      </c>
      <c r="AX133" s="14" t="s">
        <v>71</v>
      </c>
      <c r="AY133" s="223" t="s">
        <v>140</v>
      </c>
    </row>
    <row r="134" spans="2:51" s="13" customFormat="1" ht="12">
      <c r="B134" s="202"/>
      <c r="C134" s="203"/>
      <c r="D134" s="204" t="s">
        <v>150</v>
      </c>
      <c r="E134" s="205" t="s">
        <v>19</v>
      </c>
      <c r="F134" s="206" t="s">
        <v>181</v>
      </c>
      <c r="G134" s="203"/>
      <c r="H134" s="205" t="s">
        <v>19</v>
      </c>
      <c r="I134" s="207"/>
      <c r="J134" s="203"/>
      <c r="K134" s="203"/>
      <c r="L134" s="208"/>
      <c r="M134" s="209"/>
      <c r="N134" s="210"/>
      <c r="O134" s="210"/>
      <c r="P134" s="210"/>
      <c r="Q134" s="210"/>
      <c r="R134" s="210"/>
      <c r="S134" s="210"/>
      <c r="T134" s="211"/>
      <c r="AT134" s="212" t="s">
        <v>150</v>
      </c>
      <c r="AU134" s="212" t="s">
        <v>81</v>
      </c>
      <c r="AV134" s="13" t="s">
        <v>79</v>
      </c>
      <c r="AW134" s="13" t="s">
        <v>32</v>
      </c>
      <c r="AX134" s="13" t="s">
        <v>71</v>
      </c>
      <c r="AY134" s="212" t="s">
        <v>140</v>
      </c>
    </row>
    <row r="135" spans="2:51" s="14" customFormat="1" ht="12">
      <c r="B135" s="213"/>
      <c r="C135" s="214"/>
      <c r="D135" s="204" t="s">
        <v>150</v>
      </c>
      <c r="E135" s="215" t="s">
        <v>19</v>
      </c>
      <c r="F135" s="216" t="s">
        <v>182</v>
      </c>
      <c r="G135" s="214"/>
      <c r="H135" s="217">
        <v>1.25</v>
      </c>
      <c r="I135" s="218"/>
      <c r="J135" s="214"/>
      <c r="K135" s="214"/>
      <c r="L135" s="219"/>
      <c r="M135" s="220"/>
      <c r="N135" s="221"/>
      <c r="O135" s="221"/>
      <c r="P135" s="221"/>
      <c r="Q135" s="221"/>
      <c r="R135" s="221"/>
      <c r="S135" s="221"/>
      <c r="T135" s="222"/>
      <c r="AT135" s="223" t="s">
        <v>150</v>
      </c>
      <c r="AU135" s="223" t="s">
        <v>81</v>
      </c>
      <c r="AV135" s="14" t="s">
        <v>81</v>
      </c>
      <c r="AW135" s="14" t="s">
        <v>32</v>
      </c>
      <c r="AX135" s="14" t="s">
        <v>71</v>
      </c>
      <c r="AY135" s="223" t="s">
        <v>140</v>
      </c>
    </row>
    <row r="136" spans="2:51" s="16" customFormat="1" ht="12">
      <c r="B136" s="235"/>
      <c r="C136" s="236"/>
      <c r="D136" s="204" t="s">
        <v>150</v>
      </c>
      <c r="E136" s="237" t="s">
        <v>19</v>
      </c>
      <c r="F136" s="238" t="s">
        <v>165</v>
      </c>
      <c r="G136" s="236"/>
      <c r="H136" s="239">
        <v>8.019</v>
      </c>
      <c r="I136" s="240"/>
      <c r="J136" s="236"/>
      <c r="K136" s="236"/>
      <c r="L136" s="241"/>
      <c r="M136" s="242"/>
      <c r="N136" s="243"/>
      <c r="O136" s="243"/>
      <c r="P136" s="243"/>
      <c r="Q136" s="243"/>
      <c r="R136" s="243"/>
      <c r="S136" s="243"/>
      <c r="T136" s="244"/>
      <c r="AT136" s="245" t="s">
        <v>150</v>
      </c>
      <c r="AU136" s="245" t="s">
        <v>81</v>
      </c>
      <c r="AV136" s="16" t="s">
        <v>141</v>
      </c>
      <c r="AW136" s="16" t="s">
        <v>32</v>
      </c>
      <c r="AX136" s="16" t="s">
        <v>71</v>
      </c>
      <c r="AY136" s="245" t="s">
        <v>140</v>
      </c>
    </row>
    <row r="137" spans="2:51" s="13" customFormat="1" ht="12">
      <c r="B137" s="202"/>
      <c r="C137" s="203"/>
      <c r="D137" s="204" t="s">
        <v>150</v>
      </c>
      <c r="E137" s="205" t="s">
        <v>19</v>
      </c>
      <c r="F137" s="206" t="s">
        <v>166</v>
      </c>
      <c r="G137" s="203"/>
      <c r="H137" s="205" t="s">
        <v>19</v>
      </c>
      <c r="I137" s="207"/>
      <c r="J137" s="203"/>
      <c r="K137" s="203"/>
      <c r="L137" s="208"/>
      <c r="M137" s="209"/>
      <c r="N137" s="210"/>
      <c r="O137" s="210"/>
      <c r="P137" s="210"/>
      <c r="Q137" s="210"/>
      <c r="R137" s="210"/>
      <c r="S137" s="210"/>
      <c r="T137" s="211"/>
      <c r="AT137" s="212" t="s">
        <v>150</v>
      </c>
      <c r="AU137" s="212" t="s">
        <v>81</v>
      </c>
      <c r="AV137" s="13" t="s">
        <v>79</v>
      </c>
      <c r="AW137" s="13" t="s">
        <v>32</v>
      </c>
      <c r="AX137" s="13" t="s">
        <v>71</v>
      </c>
      <c r="AY137" s="212" t="s">
        <v>140</v>
      </c>
    </row>
    <row r="138" spans="2:51" s="13" customFormat="1" ht="12">
      <c r="B138" s="202"/>
      <c r="C138" s="203"/>
      <c r="D138" s="204" t="s">
        <v>150</v>
      </c>
      <c r="E138" s="205" t="s">
        <v>19</v>
      </c>
      <c r="F138" s="206" t="s">
        <v>183</v>
      </c>
      <c r="G138" s="203"/>
      <c r="H138" s="205" t="s">
        <v>19</v>
      </c>
      <c r="I138" s="207"/>
      <c r="J138" s="203"/>
      <c r="K138" s="203"/>
      <c r="L138" s="208"/>
      <c r="M138" s="209"/>
      <c r="N138" s="210"/>
      <c r="O138" s="210"/>
      <c r="P138" s="210"/>
      <c r="Q138" s="210"/>
      <c r="R138" s="210"/>
      <c r="S138" s="210"/>
      <c r="T138" s="211"/>
      <c r="AT138" s="212" t="s">
        <v>150</v>
      </c>
      <c r="AU138" s="212" t="s">
        <v>81</v>
      </c>
      <c r="AV138" s="13" t="s">
        <v>79</v>
      </c>
      <c r="AW138" s="13" t="s">
        <v>32</v>
      </c>
      <c r="AX138" s="13" t="s">
        <v>71</v>
      </c>
      <c r="AY138" s="212" t="s">
        <v>140</v>
      </c>
    </row>
    <row r="139" spans="2:51" s="14" customFormat="1" ht="12">
      <c r="B139" s="213"/>
      <c r="C139" s="214"/>
      <c r="D139" s="204" t="s">
        <v>150</v>
      </c>
      <c r="E139" s="215" t="s">
        <v>19</v>
      </c>
      <c r="F139" s="216" t="s">
        <v>178</v>
      </c>
      <c r="G139" s="214"/>
      <c r="H139" s="217">
        <v>4.519</v>
      </c>
      <c r="I139" s="218"/>
      <c r="J139" s="214"/>
      <c r="K139" s="214"/>
      <c r="L139" s="219"/>
      <c r="M139" s="220"/>
      <c r="N139" s="221"/>
      <c r="O139" s="221"/>
      <c r="P139" s="221"/>
      <c r="Q139" s="221"/>
      <c r="R139" s="221"/>
      <c r="S139" s="221"/>
      <c r="T139" s="222"/>
      <c r="AT139" s="223" t="s">
        <v>150</v>
      </c>
      <c r="AU139" s="223" t="s">
        <v>81</v>
      </c>
      <c r="AV139" s="14" t="s">
        <v>81</v>
      </c>
      <c r="AW139" s="14" t="s">
        <v>32</v>
      </c>
      <c r="AX139" s="14" t="s">
        <v>71</v>
      </c>
      <c r="AY139" s="223" t="s">
        <v>140</v>
      </c>
    </row>
    <row r="140" spans="2:51" s="13" customFormat="1" ht="12">
      <c r="B140" s="202"/>
      <c r="C140" s="203"/>
      <c r="D140" s="204" t="s">
        <v>150</v>
      </c>
      <c r="E140" s="205" t="s">
        <v>19</v>
      </c>
      <c r="F140" s="206" t="s">
        <v>184</v>
      </c>
      <c r="G140" s="203"/>
      <c r="H140" s="205" t="s">
        <v>19</v>
      </c>
      <c r="I140" s="207"/>
      <c r="J140" s="203"/>
      <c r="K140" s="203"/>
      <c r="L140" s="208"/>
      <c r="M140" s="209"/>
      <c r="N140" s="210"/>
      <c r="O140" s="210"/>
      <c r="P140" s="210"/>
      <c r="Q140" s="210"/>
      <c r="R140" s="210"/>
      <c r="S140" s="210"/>
      <c r="T140" s="211"/>
      <c r="AT140" s="212" t="s">
        <v>150</v>
      </c>
      <c r="AU140" s="212" t="s">
        <v>81</v>
      </c>
      <c r="AV140" s="13" t="s">
        <v>79</v>
      </c>
      <c r="AW140" s="13" t="s">
        <v>32</v>
      </c>
      <c r="AX140" s="13" t="s">
        <v>71</v>
      </c>
      <c r="AY140" s="212" t="s">
        <v>140</v>
      </c>
    </row>
    <row r="141" spans="2:51" s="14" customFormat="1" ht="12">
      <c r="B141" s="213"/>
      <c r="C141" s="214"/>
      <c r="D141" s="204" t="s">
        <v>150</v>
      </c>
      <c r="E141" s="215" t="s">
        <v>19</v>
      </c>
      <c r="F141" s="216" t="s">
        <v>185</v>
      </c>
      <c r="G141" s="214"/>
      <c r="H141" s="217">
        <v>2.225</v>
      </c>
      <c r="I141" s="218"/>
      <c r="J141" s="214"/>
      <c r="K141" s="214"/>
      <c r="L141" s="219"/>
      <c r="M141" s="220"/>
      <c r="N141" s="221"/>
      <c r="O141" s="221"/>
      <c r="P141" s="221"/>
      <c r="Q141" s="221"/>
      <c r="R141" s="221"/>
      <c r="S141" s="221"/>
      <c r="T141" s="222"/>
      <c r="AT141" s="223" t="s">
        <v>150</v>
      </c>
      <c r="AU141" s="223" t="s">
        <v>81</v>
      </c>
      <c r="AV141" s="14" t="s">
        <v>81</v>
      </c>
      <c r="AW141" s="14" t="s">
        <v>32</v>
      </c>
      <c r="AX141" s="14" t="s">
        <v>71</v>
      </c>
      <c r="AY141" s="223" t="s">
        <v>140</v>
      </c>
    </row>
    <row r="142" spans="2:51" s="13" customFormat="1" ht="12">
      <c r="B142" s="202"/>
      <c r="C142" s="203"/>
      <c r="D142" s="204" t="s">
        <v>150</v>
      </c>
      <c r="E142" s="205" t="s">
        <v>19</v>
      </c>
      <c r="F142" s="206" t="s">
        <v>186</v>
      </c>
      <c r="G142" s="203"/>
      <c r="H142" s="205" t="s">
        <v>19</v>
      </c>
      <c r="I142" s="207"/>
      <c r="J142" s="203"/>
      <c r="K142" s="203"/>
      <c r="L142" s="208"/>
      <c r="M142" s="209"/>
      <c r="N142" s="210"/>
      <c r="O142" s="210"/>
      <c r="P142" s="210"/>
      <c r="Q142" s="210"/>
      <c r="R142" s="210"/>
      <c r="S142" s="210"/>
      <c r="T142" s="211"/>
      <c r="AT142" s="212" t="s">
        <v>150</v>
      </c>
      <c r="AU142" s="212" t="s">
        <v>81</v>
      </c>
      <c r="AV142" s="13" t="s">
        <v>79</v>
      </c>
      <c r="AW142" s="13" t="s">
        <v>32</v>
      </c>
      <c r="AX142" s="13" t="s">
        <v>71</v>
      </c>
      <c r="AY142" s="212" t="s">
        <v>140</v>
      </c>
    </row>
    <row r="143" spans="2:51" s="14" customFormat="1" ht="12">
      <c r="B143" s="213"/>
      <c r="C143" s="214"/>
      <c r="D143" s="204" t="s">
        <v>150</v>
      </c>
      <c r="E143" s="215" t="s">
        <v>19</v>
      </c>
      <c r="F143" s="216" t="s">
        <v>182</v>
      </c>
      <c r="G143" s="214"/>
      <c r="H143" s="217">
        <v>1.25</v>
      </c>
      <c r="I143" s="218"/>
      <c r="J143" s="214"/>
      <c r="K143" s="214"/>
      <c r="L143" s="219"/>
      <c r="M143" s="220"/>
      <c r="N143" s="221"/>
      <c r="O143" s="221"/>
      <c r="P143" s="221"/>
      <c r="Q143" s="221"/>
      <c r="R143" s="221"/>
      <c r="S143" s="221"/>
      <c r="T143" s="222"/>
      <c r="AT143" s="223" t="s">
        <v>150</v>
      </c>
      <c r="AU143" s="223" t="s">
        <v>81</v>
      </c>
      <c r="AV143" s="14" t="s">
        <v>81</v>
      </c>
      <c r="AW143" s="14" t="s">
        <v>32</v>
      </c>
      <c r="AX143" s="14" t="s">
        <v>71</v>
      </c>
      <c r="AY143" s="223" t="s">
        <v>140</v>
      </c>
    </row>
    <row r="144" spans="2:51" s="16" customFormat="1" ht="12">
      <c r="B144" s="235"/>
      <c r="C144" s="236"/>
      <c r="D144" s="204" t="s">
        <v>150</v>
      </c>
      <c r="E144" s="237" t="s">
        <v>19</v>
      </c>
      <c r="F144" s="238" t="s">
        <v>168</v>
      </c>
      <c r="G144" s="236"/>
      <c r="H144" s="239">
        <v>7.994</v>
      </c>
      <c r="I144" s="240"/>
      <c r="J144" s="236"/>
      <c r="K144" s="236"/>
      <c r="L144" s="241"/>
      <c r="M144" s="242"/>
      <c r="N144" s="243"/>
      <c r="O144" s="243"/>
      <c r="P144" s="243"/>
      <c r="Q144" s="243"/>
      <c r="R144" s="243"/>
      <c r="S144" s="243"/>
      <c r="T144" s="244"/>
      <c r="AT144" s="245" t="s">
        <v>150</v>
      </c>
      <c r="AU144" s="245" t="s">
        <v>81</v>
      </c>
      <c r="AV144" s="16" t="s">
        <v>141</v>
      </c>
      <c r="AW144" s="16" t="s">
        <v>32</v>
      </c>
      <c r="AX144" s="16" t="s">
        <v>71</v>
      </c>
      <c r="AY144" s="245" t="s">
        <v>140</v>
      </c>
    </row>
    <row r="145" spans="2:51" s="15" customFormat="1" ht="12">
      <c r="B145" s="224"/>
      <c r="C145" s="225"/>
      <c r="D145" s="204" t="s">
        <v>150</v>
      </c>
      <c r="E145" s="226" t="s">
        <v>19</v>
      </c>
      <c r="F145" s="227" t="s">
        <v>155</v>
      </c>
      <c r="G145" s="225"/>
      <c r="H145" s="228">
        <v>19.857</v>
      </c>
      <c r="I145" s="229"/>
      <c r="J145" s="225"/>
      <c r="K145" s="225"/>
      <c r="L145" s="230"/>
      <c r="M145" s="231"/>
      <c r="N145" s="232"/>
      <c r="O145" s="232"/>
      <c r="P145" s="232"/>
      <c r="Q145" s="232"/>
      <c r="R145" s="232"/>
      <c r="S145" s="232"/>
      <c r="T145" s="233"/>
      <c r="AT145" s="234" t="s">
        <v>150</v>
      </c>
      <c r="AU145" s="234" t="s">
        <v>81</v>
      </c>
      <c r="AV145" s="15" t="s">
        <v>148</v>
      </c>
      <c r="AW145" s="15" t="s">
        <v>32</v>
      </c>
      <c r="AX145" s="15" t="s">
        <v>79</v>
      </c>
      <c r="AY145" s="234" t="s">
        <v>140</v>
      </c>
    </row>
    <row r="146" spans="1:65" s="2" customFormat="1" ht="33" customHeight="1">
      <c r="A146" s="36"/>
      <c r="B146" s="37"/>
      <c r="C146" s="189" t="s">
        <v>148</v>
      </c>
      <c r="D146" s="189" t="s">
        <v>143</v>
      </c>
      <c r="E146" s="190" t="s">
        <v>187</v>
      </c>
      <c r="F146" s="191" t="s">
        <v>188</v>
      </c>
      <c r="G146" s="192" t="s">
        <v>189</v>
      </c>
      <c r="H146" s="193">
        <v>0.003</v>
      </c>
      <c r="I146" s="194"/>
      <c r="J146" s="195">
        <f>ROUND(I146*H146,2)</f>
        <v>0</v>
      </c>
      <c r="K146" s="191" t="s">
        <v>147</v>
      </c>
      <c r="L146" s="41"/>
      <c r="M146" s="196" t="s">
        <v>19</v>
      </c>
      <c r="N146" s="197" t="s">
        <v>42</v>
      </c>
      <c r="O146" s="66"/>
      <c r="P146" s="198">
        <f>O146*H146</f>
        <v>0</v>
      </c>
      <c r="Q146" s="198">
        <v>0.01954</v>
      </c>
      <c r="R146" s="198">
        <f>Q146*H146</f>
        <v>5.862E-05</v>
      </c>
      <c r="S146" s="198">
        <v>0</v>
      </c>
      <c r="T146" s="199">
        <f>S146*H146</f>
        <v>0</v>
      </c>
      <c r="U146" s="36"/>
      <c r="V146" s="36"/>
      <c r="W146" s="36"/>
      <c r="X146" s="36"/>
      <c r="Y146" s="36"/>
      <c r="Z146" s="36"/>
      <c r="AA146" s="36"/>
      <c r="AB146" s="36"/>
      <c r="AC146" s="36"/>
      <c r="AD146" s="36"/>
      <c r="AE146" s="36"/>
      <c r="AR146" s="200" t="s">
        <v>148</v>
      </c>
      <c r="AT146" s="200" t="s">
        <v>143</v>
      </c>
      <c r="AU146" s="200" t="s">
        <v>81</v>
      </c>
      <c r="AY146" s="19" t="s">
        <v>140</v>
      </c>
      <c r="BE146" s="201">
        <f>IF(N146="základní",J146,0)</f>
        <v>0</v>
      </c>
      <c r="BF146" s="201">
        <f>IF(N146="snížená",J146,0)</f>
        <v>0</v>
      </c>
      <c r="BG146" s="201">
        <f>IF(N146="zákl. přenesená",J146,0)</f>
        <v>0</v>
      </c>
      <c r="BH146" s="201">
        <f>IF(N146="sníž. přenesená",J146,0)</f>
        <v>0</v>
      </c>
      <c r="BI146" s="201">
        <f>IF(N146="nulová",J146,0)</f>
        <v>0</v>
      </c>
      <c r="BJ146" s="19" t="s">
        <v>79</v>
      </c>
      <c r="BK146" s="201">
        <f>ROUND(I146*H146,2)</f>
        <v>0</v>
      </c>
      <c r="BL146" s="19" t="s">
        <v>148</v>
      </c>
      <c r="BM146" s="200" t="s">
        <v>190</v>
      </c>
    </row>
    <row r="147" spans="2:51" s="13" customFormat="1" ht="12">
      <c r="B147" s="202"/>
      <c r="C147" s="203"/>
      <c r="D147" s="204" t="s">
        <v>150</v>
      </c>
      <c r="E147" s="205" t="s">
        <v>19</v>
      </c>
      <c r="F147" s="206" t="s">
        <v>152</v>
      </c>
      <c r="G147" s="203"/>
      <c r="H147" s="205" t="s">
        <v>19</v>
      </c>
      <c r="I147" s="207"/>
      <c r="J147" s="203"/>
      <c r="K147" s="203"/>
      <c r="L147" s="208"/>
      <c r="M147" s="209"/>
      <c r="N147" s="210"/>
      <c r="O147" s="210"/>
      <c r="P147" s="210"/>
      <c r="Q147" s="210"/>
      <c r="R147" s="210"/>
      <c r="S147" s="210"/>
      <c r="T147" s="211"/>
      <c r="AT147" s="212" t="s">
        <v>150</v>
      </c>
      <c r="AU147" s="212" t="s">
        <v>81</v>
      </c>
      <c r="AV147" s="13" t="s">
        <v>79</v>
      </c>
      <c r="AW147" s="13" t="s">
        <v>32</v>
      </c>
      <c r="AX147" s="13" t="s">
        <v>71</v>
      </c>
      <c r="AY147" s="212" t="s">
        <v>140</v>
      </c>
    </row>
    <row r="148" spans="2:51" s="13" customFormat="1" ht="12">
      <c r="B148" s="202"/>
      <c r="C148" s="203"/>
      <c r="D148" s="204" t="s">
        <v>150</v>
      </c>
      <c r="E148" s="205" t="s">
        <v>19</v>
      </c>
      <c r="F148" s="206" t="s">
        <v>191</v>
      </c>
      <c r="G148" s="203"/>
      <c r="H148" s="205" t="s">
        <v>19</v>
      </c>
      <c r="I148" s="207"/>
      <c r="J148" s="203"/>
      <c r="K148" s="203"/>
      <c r="L148" s="208"/>
      <c r="M148" s="209"/>
      <c r="N148" s="210"/>
      <c r="O148" s="210"/>
      <c r="P148" s="210"/>
      <c r="Q148" s="210"/>
      <c r="R148" s="210"/>
      <c r="S148" s="210"/>
      <c r="T148" s="211"/>
      <c r="AT148" s="212" t="s">
        <v>150</v>
      </c>
      <c r="AU148" s="212" t="s">
        <v>81</v>
      </c>
      <c r="AV148" s="13" t="s">
        <v>79</v>
      </c>
      <c r="AW148" s="13" t="s">
        <v>32</v>
      </c>
      <c r="AX148" s="13" t="s">
        <v>71</v>
      </c>
      <c r="AY148" s="212" t="s">
        <v>140</v>
      </c>
    </row>
    <row r="149" spans="2:51" s="14" customFormat="1" ht="12">
      <c r="B149" s="213"/>
      <c r="C149" s="214"/>
      <c r="D149" s="204" t="s">
        <v>150</v>
      </c>
      <c r="E149" s="215" t="s">
        <v>19</v>
      </c>
      <c r="F149" s="216" t="s">
        <v>192</v>
      </c>
      <c r="G149" s="214"/>
      <c r="H149" s="217">
        <v>0.003</v>
      </c>
      <c r="I149" s="218"/>
      <c r="J149" s="214"/>
      <c r="K149" s="214"/>
      <c r="L149" s="219"/>
      <c r="M149" s="220"/>
      <c r="N149" s="221"/>
      <c r="O149" s="221"/>
      <c r="P149" s="221"/>
      <c r="Q149" s="221"/>
      <c r="R149" s="221"/>
      <c r="S149" s="221"/>
      <c r="T149" s="222"/>
      <c r="AT149" s="223" t="s">
        <v>150</v>
      </c>
      <c r="AU149" s="223" t="s">
        <v>81</v>
      </c>
      <c r="AV149" s="14" t="s">
        <v>81</v>
      </c>
      <c r="AW149" s="14" t="s">
        <v>32</v>
      </c>
      <c r="AX149" s="14" t="s">
        <v>79</v>
      </c>
      <c r="AY149" s="223" t="s">
        <v>140</v>
      </c>
    </row>
    <row r="150" spans="1:65" s="2" customFormat="1" ht="21.75" customHeight="1">
      <c r="A150" s="36"/>
      <c r="B150" s="37"/>
      <c r="C150" s="246" t="s">
        <v>193</v>
      </c>
      <c r="D150" s="246" t="s">
        <v>194</v>
      </c>
      <c r="E150" s="247" t="s">
        <v>195</v>
      </c>
      <c r="F150" s="248" t="s">
        <v>196</v>
      </c>
      <c r="G150" s="249" t="s">
        <v>189</v>
      </c>
      <c r="H150" s="250">
        <v>0.003</v>
      </c>
      <c r="I150" s="251"/>
      <c r="J150" s="252">
        <f>ROUND(I150*H150,2)</f>
        <v>0</v>
      </c>
      <c r="K150" s="248" t="s">
        <v>147</v>
      </c>
      <c r="L150" s="253"/>
      <c r="M150" s="254" t="s">
        <v>19</v>
      </c>
      <c r="N150" s="255" t="s">
        <v>42</v>
      </c>
      <c r="O150" s="66"/>
      <c r="P150" s="198">
        <f>O150*H150</f>
        <v>0</v>
      </c>
      <c r="Q150" s="198">
        <v>1</v>
      </c>
      <c r="R150" s="198">
        <f>Q150*H150</f>
        <v>0.003</v>
      </c>
      <c r="S150" s="198">
        <v>0</v>
      </c>
      <c r="T150" s="199">
        <f>S150*H150</f>
        <v>0</v>
      </c>
      <c r="U150" s="36"/>
      <c r="V150" s="36"/>
      <c r="W150" s="36"/>
      <c r="X150" s="36"/>
      <c r="Y150" s="36"/>
      <c r="Z150" s="36"/>
      <c r="AA150" s="36"/>
      <c r="AB150" s="36"/>
      <c r="AC150" s="36"/>
      <c r="AD150" s="36"/>
      <c r="AE150" s="36"/>
      <c r="AR150" s="200" t="s">
        <v>197</v>
      </c>
      <c r="AT150" s="200" t="s">
        <v>194</v>
      </c>
      <c r="AU150" s="200" t="s">
        <v>81</v>
      </c>
      <c r="AY150" s="19" t="s">
        <v>140</v>
      </c>
      <c r="BE150" s="201">
        <f>IF(N150="základní",J150,0)</f>
        <v>0</v>
      </c>
      <c r="BF150" s="201">
        <f>IF(N150="snížená",J150,0)</f>
        <v>0</v>
      </c>
      <c r="BG150" s="201">
        <f>IF(N150="zákl. přenesená",J150,0)</f>
        <v>0</v>
      </c>
      <c r="BH150" s="201">
        <f>IF(N150="sníž. přenesená",J150,0)</f>
        <v>0</v>
      </c>
      <c r="BI150" s="201">
        <f>IF(N150="nulová",J150,0)</f>
        <v>0</v>
      </c>
      <c r="BJ150" s="19" t="s">
        <v>79</v>
      </c>
      <c r="BK150" s="201">
        <f>ROUND(I150*H150,2)</f>
        <v>0</v>
      </c>
      <c r="BL150" s="19" t="s">
        <v>148</v>
      </c>
      <c r="BM150" s="200" t="s">
        <v>198</v>
      </c>
    </row>
    <row r="151" spans="2:51" s="13" customFormat="1" ht="12">
      <c r="B151" s="202"/>
      <c r="C151" s="203"/>
      <c r="D151" s="204" t="s">
        <v>150</v>
      </c>
      <c r="E151" s="205" t="s">
        <v>19</v>
      </c>
      <c r="F151" s="206" t="s">
        <v>199</v>
      </c>
      <c r="G151" s="203"/>
      <c r="H151" s="205" t="s">
        <v>19</v>
      </c>
      <c r="I151" s="207"/>
      <c r="J151" s="203"/>
      <c r="K151" s="203"/>
      <c r="L151" s="208"/>
      <c r="M151" s="209"/>
      <c r="N151" s="210"/>
      <c r="O151" s="210"/>
      <c r="P151" s="210"/>
      <c r="Q151" s="210"/>
      <c r="R151" s="210"/>
      <c r="S151" s="210"/>
      <c r="T151" s="211"/>
      <c r="AT151" s="212" t="s">
        <v>150</v>
      </c>
      <c r="AU151" s="212" t="s">
        <v>81</v>
      </c>
      <c r="AV151" s="13" t="s">
        <v>79</v>
      </c>
      <c r="AW151" s="13" t="s">
        <v>32</v>
      </c>
      <c r="AX151" s="13" t="s">
        <v>71</v>
      </c>
      <c r="AY151" s="212" t="s">
        <v>140</v>
      </c>
    </row>
    <row r="152" spans="2:51" s="14" customFormat="1" ht="12">
      <c r="B152" s="213"/>
      <c r="C152" s="214"/>
      <c r="D152" s="204" t="s">
        <v>150</v>
      </c>
      <c r="E152" s="215" t="s">
        <v>19</v>
      </c>
      <c r="F152" s="216" t="s">
        <v>200</v>
      </c>
      <c r="G152" s="214"/>
      <c r="H152" s="217">
        <v>0.003</v>
      </c>
      <c r="I152" s="218"/>
      <c r="J152" s="214"/>
      <c r="K152" s="214"/>
      <c r="L152" s="219"/>
      <c r="M152" s="220"/>
      <c r="N152" s="221"/>
      <c r="O152" s="221"/>
      <c r="P152" s="221"/>
      <c r="Q152" s="221"/>
      <c r="R152" s="221"/>
      <c r="S152" s="221"/>
      <c r="T152" s="222"/>
      <c r="AT152" s="223" t="s">
        <v>150</v>
      </c>
      <c r="AU152" s="223" t="s">
        <v>81</v>
      </c>
      <c r="AV152" s="14" t="s">
        <v>81</v>
      </c>
      <c r="AW152" s="14" t="s">
        <v>32</v>
      </c>
      <c r="AX152" s="14" t="s">
        <v>79</v>
      </c>
      <c r="AY152" s="223" t="s">
        <v>140</v>
      </c>
    </row>
    <row r="153" spans="1:65" s="2" customFormat="1" ht="55.5" customHeight="1">
      <c r="A153" s="36"/>
      <c r="B153" s="37"/>
      <c r="C153" s="189" t="s">
        <v>201</v>
      </c>
      <c r="D153" s="189" t="s">
        <v>143</v>
      </c>
      <c r="E153" s="190" t="s">
        <v>202</v>
      </c>
      <c r="F153" s="191" t="s">
        <v>203</v>
      </c>
      <c r="G153" s="192" t="s">
        <v>204</v>
      </c>
      <c r="H153" s="193">
        <v>9</v>
      </c>
      <c r="I153" s="194"/>
      <c r="J153" s="195">
        <f>ROUND(I153*H153,2)</f>
        <v>0</v>
      </c>
      <c r="K153" s="191" t="s">
        <v>147</v>
      </c>
      <c r="L153" s="41"/>
      <c r="M153" s="196" t="s">
        <v>19</v>
      </c>
      <c r="N153" s="197" t="s">
        <v>42</v>
      </c>
      <c r="O153" s="66"/>
      <c r="P153" s="198">
        <f>O153*H153</f>
        <v>0</v>
      </c>
      <c r="Q153" s="198">
        <v>0.01759</v>
      </c>
      <c r="R153" s="198">
        <f>Q153*H153</f>
        <v>0.15831</v>
      </c>
      <c r="S153" s="198">
        <v>0</v>
      </c>
      <c r="T153" s="199">
        <f>S153*H153</f>
        <v>0</v>
      </c>
      <c r="U153" s="36"/>
      <c r="V153" s="36"/>
      <c r="W153" s="36"/>
      <c r="X153" s="36"/>
      <c r="Y153" s="36"/>
      <c r="Z153" s="36"/>
      <c r="AA153" s="36"/>
      <c r="AB153" s="36"/>
      <c r="AC153" s="36"/>
      <c r="AD153" s="36"/>
      <c r="AE153" s="36"/>
      <c r="AR153" s="200" t="s">
        <v>148</v>
      </c>
      <c r="AT153" s="200" t="s">
        <v>143</v>
      </c>
      <c r="AU153" s="200" t="s">
        <v>81</v>
      </c>
      <c r="AY153" s="19" t="s">
        <v>140</v>
      </c>
      <c r="BE153" s="201">
        <f>IF(N153="základní",J153,0)</f>
        <v>0</v>
      </c>
      <c r="BF153" s="201">
        <f>IF(N153="snížená",J153,0)</f>
        <v>0</v>
      </c>
      <c r="BG153" s="201">
        <f>IF(N153="zákl. přenesená",J153,0)</f>
        <v>0</v>
      </c>
      <c r="BH153" s="201">
        <f>IF(N153="sníž. přenesená",J153,0)</f>
        <v>0</v>
      </c>
      <c r="BI153" s="201">
        <f>IF(N153="nulová",J153,0)</f>
        <v>0</v>
      </c>
      <c r="BJ153" s="19" t="s">
        <v>79</v>
      </c>
      <c r="BK153" s="201">
        <f>ROUND(I153*H153,2)</f>
        <v>0</v>
      </c>
      <c r="BL153" s="19" t="s">
        <v>148</v>
      </c>
      <c r="BM153" s="200" t="s">
        <v>205</v>
      </c>
    </row>
    <row r="154" spans="2:51" s="13" customFormat="1" ht="12">
      <c r="B154" s="202"/>
      <c r="C154" s="203"/>
      <c r="D154" s="204" t="s">
        <v>150</v>
      </c>
      <c r="E154" s="205" t="s">
        <v>19</v>
      </c>
      <c r="F154" s="206" t="s">
        <v>206</v>
      </c>
      <c r="G154" s="203"/>
      <c r="H154" s="205" t="s">
        <v>19</v>
      </c>
      <c r="I154" s="207"/>
      <c r="J154" s="203"/>
      <c r="K154" s="203"/>
      <c r="L154" s="208"/>
      <c r="M154" s="209"/>
      <c r="N154" s="210"/>
      <c r="O154" s="210"/>
      <c r="P154" s="210"/>
      <c r="Q154" s="210"/>
      <c r="R154" s="210"/>
      <c r="S154" s="210"/>
      <c r="T154" s="211"/>
      <c r="AT154" s="212" t="s">
        <v>150</v>
      </c>
      <c r="AU154" s="212" t="s">
        <v>81</v>
      </c>
      <c r="AV154" s="13" t="s">
        <v>79</v>
      </c>
      <c r="AW154" s="13" t="s">
        <v>32</v>
      </c>
      <c r="AX154" s="13" t="s">
        <v>71</v>
      </c>
      <c r="AY154" s="212" t="s">
        <v>140</v>
      </c>
    </row>
    <row r="155" spans="2:51" s="13" customFormat="1" ht="12">
      <c r="B155" s="202"/>
      <c r="C155" s="203"/>
      <c r="D155" s="204" t="s">
        <v>150</v>
      </c>
      <c r="E155" s="205" t="s">
        <v>19</v>
      </c>
      <c r="F155" s="206" t="s">
        <v>207</v>
      </c>
      <c r="G155" s="203"/>
      <c r="H155" s="205" t="s">
        <v>19</v>
      </c>
      <c r="I155" s="207"/>
      <c r="J155" s="203"/>
      <c r="K155" s="203"/>
      <c r="L155" s="208"/>
      <c r="M155" s="209"/>
      <c r="N155" s="210"/>
      <c r="O155" s="210"/>
      <c r="P155" s="210"/>
      <c r="Q155" s="210"/>
      <c r="R155" s="210"/>
      <c r="S155" s="210"/>
      <c r="T155" s="211"/>
      <c r="AT155" s="212" t="s">
        <v>150</v>
      </c>
      <c r="AU155" s="212" t="s">
        <v>81</v>
      </c>
      <c r="AV155" s="13" t="s">
        <v>79</v>
      </c>
      <c r="AW155" s="13" t="s">
        <v>32</v>
      </c>
      <c r="AX155" s="13" t="s">
        <v>71</v>
      </c>
      <c r="AY155" s="212" t="s">
        <v>140</v>
      </c>
    </row>
    <row r="156" spans="2:51" s="14" customFormat="1" ht="12">
      <c r="B156" s="213"/>
      <c r="C156" s="214"/>
      <c r="D156" s="204" t="s">
        <v>150</v>
      </c>
      <c r="E156" s="215" t="s">
        <v>19</v>
      </c>
      <c r="F156" s="216" t="s">
        <v>208</v>
      </c>
      <c r="G156" s="214"/>
      <c r="H156" s="217">
        <v>1</v>
      </c>
      <c r="I156" s="218"/>
      <c r="J156" s="214"/>
      <c r="K156" s="214"/>
      <c r="L156" s="219"/>
      <c r="M156" s="220"/>
      <c r="N156" s="221"/>
      <c r="O156" s="221"/>
      <c r="P156" s="221"/>
      <c r="Q156" s="221"/>
      <c r="R156" s="221"/>
      <c r="S156" s="221"/>
      <c r="T156" s="222"/>
      <c r="AT156" s="223" t="s">
        <v>150</v>
      </c>
      <c r="AU156" s="223" t="s">
        <v>81</v>
      </c>
      <c r="AV156" s="14" t="s">
        <v>81</v>
      </c>
      <c r="AW156" s="14" t="s">
        <v>32</v>
      </c>
      <c r="AX156" s="14" t="s">
        <v>71</v>
      </c>
      <c r="AY156" s="223" t="s">
        <v>140</v>
      </c>
    </row>
    <row r="157" spans="2:51" s="13" customFormat="1" ht="12">
      <c r="B157" s="202"/>
      <c r="C157" s="203"/>
      <c r="D157" s="204" t="s">
        <v>150</v>
      </c>
      <c r="E157" s="205" t="s">
        <v>19</v>
      </c>
      <c r="F157" s="206" t="s">
        <v>209</v>
      </c>
      <c r="G157" s="203"/>
      <c r="H157" s="205" t="s">
        <v>19</v>
      </c>
      <c r="I157" s="207"/>
      <c r="J157" s="203"/>
      <c r="K157" s="203"/>
      <c r="L157" s="208"/>
      <c r="M157" s="209"/>
      <c r="N157" s="210"/>
      <c r="O157" s="210"/>
      <c r="P157" s="210"/>
      <c r="Q157" s="210"/>
      <c r="R157" s="210"/>
      <c r="S157" s="210"/>
      <c r="T157" s="211"/>
      <c r="AT157" s="212" t="s">
        <v>150</v>
      </c>
      <c r="AU157" s="212" t="s">
        <v>81</v>
      </c>
      <c r="AV157" s="13" t="s">
        <v>79</v>
      </c>
      <c r="AW157" s="13" t="s">
        <v>32</v>
      </c>
      <c r="AX157" s="13" t="s">
        <v>71</v>
      </c>
      <c r="AY157" s="212" t="s">
        <v>140</v>
      </c>
    </row>
    <row r="158" spans="2:51" s="14" customFormat="1" ht="12">
      <c r="B158" s="213"/>
      <c r="C158" s="214"/>
      <c r="D158" s="204" t="s">
        <v>150</v>
      </c>
      <c r="E158" s="215" t="s">
        <v>19</v>
      </c>
      <c r="F158" s="216" t="s">
        <v>210</v>
      </c>
      <c r="G158" s="214"/>
      <c r="H158" s="217">
        <v>4</v>
      </c>
      <c r="I158" s="218"/>
      <c r="J158" s="214"/>
      <c r="K158" s="214"/>
      <c r="L158" s="219"/>
      <c r="M158" s="220"/>
      <c r="N158" s="221"/>
      <c r="O158" s="221"/>
      <c r="P158" s="221"/>
      <c r="Q158" s="221"/>
      <c r="R158" s="221"/>
      <c r="S158" s="221"/>
      <c r="T158" s="222"/>
      <c r="AT158" s="223" t="s">
        <v>150</v>
      </c>
      <c r="AU158" s="223" t="s">
        <v>81</v>
      </c>
      <c r="AV158" s="14" t="s">
        <v>81</v>
      </c>
      <c r="AW158" s="14" t="s">
        <v>32</v>
      </c>
      <c r="AX158" s="14" t="s">
        <v>71</v>
      </c>
      <c r="AY158" s="223" t="s">
        <v>140</v>
      </c>
    </row>
    <row r="159" spans="2:51" s="13" customFormat="1" ht="12">
      <c r="B159" s="202"/>
      <c r="C159" s="203"/>
      <c r="D159" s="204" t="s">
        <v>150</v>
      </c>
      <c r="E159" s="205" t="s">
        <v>19</v>
      </c>
      <c r="F159" s="206" t="s">
        <v>211</v>
      </c>
      <c r="G159" s="203"/>
      <c r="H159" s="205" t="s">
        <v>19</v>
      </c>
      <c r="I159" s="207"/>
      <c r="J159" s="203"/>
      <c r="K159" s="203"/>
      <c r="L159" s="208"/>
      <c r="M159" s="209"/>
      <c r="N159" s="210"/>
      <c r="O159" s="210"/>
      <c r="P159" s="210"/>
      <c r="Q159" s="210"/>
      <c r="R159" s="210"/>
      <c r="S159" s="210"/>
      <c r="T159" s="211"/>
      <c r="AT159" s="212" t="s">
        <v>150</v>
      </c>
      <c r="AU159" s="212" t="s">
        <v>81</v>
      </c>
      <c r="AV159" s="13" t="s">
        <v>79</v>
      </c>
      <c r="AW159" s="13" t="s">
        <v>32</v>
      </c>
      <c r="AX159" s="13" t="s">
        <v>71</v>
      </c>
      <c r="AY159" s="212" t="s">
        <v>140</v>
      </c>
    </row>
    <row r="160" spans="2:51" s="14" customFormat="1" ht="12">
      <c r="B160" s="213"/>
      <c r="C160" s="214"/>
      <c r="D160" s="204" t="s">
        <v>150</v>
      </c>
      <c r="E160" s="215" t="s">
        <v>19</v>
      </c>
      <c r="F160" s="216" t="s">
        <v>210</v>
      </c>
      <c r="G160" s="214"/>
      <c r="H160" s="217">
        <v>4</v>
      </c>
      <c r="I160" s="218"/>
      <c r="J160" s="214"/>
      <c r="K160" s="214"/>
      <c r="L160" s="219"/>
      <c r="M160" s="220"/>
      <c r="N160" s="221"/>
      <c r="O160" s="221"/>
      <c r="P160" s="221"/>
      <c r="Q160" s="221"/>
      <c r="R160" s="221"/>
      <c r="S160" s="221"/>
      <c r="T160" s="222"/>
      <c r="AT160" s="223" t="s">
        <v>150</v>
      </c>
      <c r="AU160" s="223" t="s">
        <v>81</v>
      </c>
      <c r="AV160" s="14" t="s">
        <v>81</v>
      </c>
      <c r="AW160" s="14" t="s">
        <v>32</v>
      </c>
      <c r="AX160" s="14" t="s">
        <v>71</v>
      </c>
      <c r="AY160" s="223" t="s">
        <v>140</v>
      </c>
    </row>
    <row r="161" spans="2:51" s="15" customFormat="1" ht="12">
      <c r="B161" s="224"/>
      <c r="C161" s="225"/>
      <c r="D161" s="204" t="s">
        <v>150</v>
      </c>
      <c r="E161" s="226" t="s">
        <v>19</v>
      </c>
      <c r="F161" s="227" t="s">
        <v>155</v>
      </c>
      <c r="G161" s="225"/>
      <c r="H161" s="228">
        <v>9</v>
      </c>
      <c r="I161" s="229"/>
      <c r="J161" s="225"/>
      <c r="K161" s="225"/>
      <c r="L161" s="230"/>
      <c r="M161" s="231"/>
      <c r="N161" s="232"/>
      <c r="O161" s="232"/>
      <c r="P161" s="232"/>
      <c r="Q161" s="232"/>
      <c r="R161" s="232"/>
      <c r="S161" s="232"/>
      <c r="T161" s="233"/>
      <c r="AT161" s="234" t="s">
        <v>150</v>
      </c>
      <c r="AU161" s="234" t="s">
        <v>81</v>
      </c>
      <c r="AV161" s="15" t="s">
        <v>148</v>
      </c>
      <c r="AW161" s="15" t="s">
        <v>32</v>
      </c>
      <c r="AX161" s="15" t="s">
        <v>79</v>
      </c>
      <c r="AY161" s="234" t="s">
        <v>140</v>
      </c>
    </row>
    <row r="162" spans="1:65" s="2" customFormat="1" ht="21.75" customHeight="1">
      <c r="A162" s="36"/>
      <c r="B162" s="37"/>
      <c r="C162" s="189" t="s">
        <v>212</v>
      </c>
      <c r="D162" s="189" t="s">
        <v>143</v>
      </c>
      <c r="E162" s="190" t="s">
        <v>213</v>
      </c>
      <c r="F162" s="191" t="s">
        <v>214</v>
      </c>
      <c r="G162" s="192" t="s">
        <v>215</v>
      </c>
      <c r="H162" s="193">
        <v>1.8</v>
      </c>
      <c r="I162" s="194"/>
      <c r="J162" s="195">
        <f>ROUND(I162*H162,2)</f>
        <v>0</v>
      </c>
      <c r="K162" s="191" t="s">
        <v>147</v>
      </c>
      <c r="L162" s="41"/>
      <c r="M162" s="196" t="s">
        <v>19</v>
      </c>
      <c r="N162" s="197" t="s">
        <v>42</v>
      </c>
      <c r="O162" s="66"/>
      <c r="P162" s="198">
        <f>O162*H162</f>
        <v>0</v>
      </c>
      <c r="Q162" s="198">
        <v>8E-05</v>
      </c>
      <c r="R162" s="198">
        <f>Q162*H162</f>
        <v>0.000144</v>
      </c>
      <c r="S162" s="198">
        <v>0</v>
      </c>
      <c r="T162" s="199">
        <f>S162*H162</f>
        <v>0</v>
      </c>
      <c r="U162" s="36"/>
      <c r="V162" s="36"/>
      <c r="W162" s="36"/>
      <c r="X162" s="36"/>
      <c r="Y162" s="36"/>
      <c r="Z162" s="36"/>
      <c r="AA162" s="36"/>
      <c r="AB162" s="36"/>
      <c r="AC162" s="36"/>
      <c r="AD162" s="36"/>
      <c r="AE162" s="36"/>
      <c r="AR162" s="200" t="s">
        <v>148</v>
      </c>
      <c r="AT162" s="200" t="s">
        <v>143</v>
      </c>
      <c r="AU162" s="200" t="s">
        <v>81</v>
      </c>
      <c r="AY162" s="19" t="s">
        <v>140</v>
      </c>
      <c r="BE162" s="201">
        <f>IF(N162="základní",J162,0)</f>
        <v>0</v>
      </c>
      <c r="BF162" s="201">
        <f>IF(N162="snížená",J162,0)</f>
        <v>0</v>
      </c>
      <c r="BG162" s="201">
        <f>IF(N162="zákl. přenesená",J162,0)</f>
        <v>0</v>
      </c>
      <c r="BH162" s="201">
        <f>IF(N162="sníž. přenesená",J162,0)</f>
        <v>0</v>
      </c>
      <c r="BI162" s="201">
        <f>IF(N162="nulová",J162,0)</f>
        <v>0</v>
      </c>
      <c r="BJ162" s="19" t="s">
        <v>79</v>
      </c>
      <c r="BK162" s="201">
        <f>ROUND(I162*H162,2)</f>
        <v>0</v>
      </c>
      <c r="BL162" s="19" t="s">
        <v>148</v>
      </c>
      <c r="BM162" s="200" t="s">
        <v>216</v>
      </c>
    </row>
    <row r="163" spans="2:51" s="13" customFormat="1" ht="12">
      <c r="B163" s="202"/>
      <c r="C163" s="203"/>
      <c r="D163" s="204" t="s">
        <v>150</v>
      </c>
      <c r="E163" s="205" t="s">
        <v>19</v>
      </c>
      <c r="F163" s="206" t="s">
        <v>217</v>
      </c>
      <c r="G163" s="203"/>
      <c r="H163" s="205" t="s">
        <v>19</v>
      </c>
      <c r="I163" s="207"/>
      <c r="J163" s="203"/>
      <c r="K163" s="203"/>
      <c r="L163" s="208"/>
      <c r="M163" s="209"/>
      <c r="N163" s="210"/>
      <c r="O163" s="210"/>
      <c r="P163" s="210"/>
      <c r="Q163" s="210"/>
      <c r="R163" s="210"/>
      <c r="S163" s="210"/>
      <c r="T163" s="211"/>
      <c r="AT163" s="212" t="s">
        <v>150</v>
      </c>
      <c r="AU163" s="212" t="s">
        <v>81</v>
      </c>
      <c r="AV163" s="13" t="s">
        <v>79</v>
      </c>
      <c r="AW163" s="13" t="s">
        <v>32</v>
      </c>
      <c r="AX163" s="13" t="s">
        <v>71</v>
      </c>
      <c r="AY163" s="212" t="s">
        <v>140</v>
      </c>
    </row>
    <row r="164" spans="2:51" s="13" customFormat="1" ht="12">
      <c r="B164" s="202"/>
      <c r="C164" s="203"/>
      <c r="D164" s="204" t="s">
        <v>150</v>
      </c>
      <c r="E164" s="205" t="s">
        <v>19</v>
      </c>
      <c r="F164" s="206" t="s">
        <v>152</v>
      </c>
      <c r="G164" s="203"/>
      <c r="H164" s="205" t="s">
        <v>19</v>
      </c>
      <c r="I164" s="207"/>
      <c r="J164" s="203"/>
      <c r="K164" s="203"/>
      <c r="L164" s="208"/>
      <c r="M164" s="209"/>
      <c r="N164" s="210"/>
      <c r="O164" s="210"/>
      <c r="P164" s="210"/>
      <c r="Q164" s="210"/>
      <c r="R164" s="210"/>
      <c r="S164" s="210"/>
      <c r="T164" s="211"/>
      <c r="AT164" s="212" t="s">
        <v>150</v>
      </c>
      <c r="AU164" s="212" t="s">
        <v>81</v>
      </c>
      <c r="AV164" s="13" t="s">
        <v>79</v>
      </c>
      <c r="AW164" s="13" t="s">
        <v>32</v>
      </c>
      <c r="AX164" s="13" t="s">
        <v>71</v>
      </c>
      <c r="AY164" s="212" t="s">
        <v>140</v>
      </c>
    </row>
    <row r="165" spans="2:51" s="14" customFormat="1" ht="12">
      <c r="B165" s="213"/>
      <c r="C165" s="214"/>
      <c r="D165" s="204" t="s">
        <v>150</v>
      </c>
      <c r="E165" s="215" t="s">
        <v>19</v>
      </c>
      <c r="F165" s="216" t="s">
        <v>218</v>
      </c>
      <c r="G165" s="214"/>
      <c r="H165" s="217">
        <v>1.8</v>
      </c>
      <c r="I165" s="218"/>
      <c r="J165" s="214"/>
      <c r="K165" s="214"/>
      <c r="L165" s="219"/>
      <c r="M165" s="220"/>
      <c r="N165" s="221"/>
      <c r="O165" s="221"/>
      <c r="P165" s="221"/>
      <c r="Q165" s="221"/>
      <c r="R165" s="221"/>
      <c r="S165" s="221"/>
      <c r="T165" s="222"/>
      <c r="AT165" s="223" t="s">
        <v>150</v>
      </c>
      <c r="AU165" s="223" t="s">
        <v>81</v>
      </c>
      <c r="AV165" s="14" t="s">
        <v>81</v>
      </c>
      <c r="AW165" s="14" t="s">
        <v>32</v>
      </c>
      <c r="AX165" s="14" t="s">
        <v>79</v>
      </c>
      <c r="AY165" s="223" t="s">
        <v>140</v>
      </c>
    </row>
    <row r="166" spans="1:65" s="2" customFormat="1" ht="21.75" customHeight="1">
      <c r="A166" s="36"/>
      <c r="B166" s="37"/>
      <c r="C166" s="189" t="s">
        <v>197</v>
      </c>
      <c r="D166" s="189" t="s">
        <v>143</v>
      </c>
      <c r="E166" s="190" t="s">
        <v>219</v>
      </c>
      <c r="F166" s="191" t="s">
        <v>220</v>
      </c>
      <c r="G166" s="192" t="s">
        <v>215</v>
      </c>
      <c r="H166" s="193">
        <v>11.925</v>
      </c>
      <c r="I166" s="194"/>
      <c r="J166" s="195">
        <f>ROUND(I166*H166,2)</f>
        <v>0</v>
      </c>
      <c r="K166" s="191" t="s">
        <v>147</v>
      </c>
      <c r="L166" s="41"/>
      <c r="M166" s="196" t="s">
        <v>19</v>
      </c>
      <c r="N166" s="197" t="s">
        <v>42</v>
      </c>
      <c r="O166" s="66"/>
      <c r="P166" s="198">
        <f>O166*H166</f>
        <v>0</v>
      </c>
      <c r="Q166" s="198">
        <v>0.00012</v>
      </c>
      <c r="R166" s="198">
        <f>Q166*H166</f>
        <v>0.0014310000000000002</v>
      </c>
      <c r="S166" s="198">
        <v>0</v>
      </c>
      <c r="T166" s="199">
        <f>S166*H166</f>
        <v>0</v>
      </c>
      <c r="U166" s="36"/>
      <c r="V166" s="36"/>
      <c r="W166" s="36"/>
      <c r="X166" s="36"/>
      <c r="Y166" s="36"/>
      <c r="Z166" s="36"/>
      <c r="AA166" s="36"/>
      <c r="AB166" s="36"/>
      <c r="AC166" s="36"/>
      <c r="AD166" s="36"/>
      <c r="AE166" s="36"/>
      <c r="AR166" s="200" t="s">
        <v>148</v>
      </c>
      <c r="AT166" s="200" t="s">
        <v>143</v>
      </c>
      <c r="AU166" s="200" t="s">
        <v>81</v>
      </c>
      <c r="AY166" s="19" t="s">
        <v>140</v>
      </c>
      <c r="BE166" s="201">
        <f>IF(N166="základní",J166,0)</f>
        <v>0</v>
      </c>
      <c r="BF166" s="201">
        <f>IF(N166="snížená",J166,0)</f>
        <v>0</v>
      </c>
      <c r="BG166" s="201">
        <f>IF(N166="zákl. přenesená",J166,0)</f>
        <v>0</v>
      </c>
      <c r="BH166" s="201">
        <f>IF(N166="sníž. přenesená",J166,0)</f>
        <v>0</v>
      </c>
      <c r="BI166" s="201">
        <f>IF(N166="nulová",J166,0)</f>
        <v>0</v>
      </c>
      <c r="BJ166" s="19" t="s">
        <v>79</v>
      </c>
      <c r="BK166" s="201">
        <f>ROUND(I166*H166,2)</f>
        <v>0</v>
      </c>
      <c r="BL166" s="19" t="s">
        <v>148</v>
      </c>
      <c r="BM166" s="200" t="s">
        <v>221</v>
      </c>
    </row>
    <row r="167" spans="2:51" s="13" customFormat="1" ht="12">
      <c r="B167" s="202"/>
      <c r="C167" s="203"/>
      <c r="D167" s="204" t="s">
        <v>150</v>
      </c>
      <c r="E167" s="205" t="s">
        <v>19</v>
      </c>
      <c r="F167" s="206" t="s">
        <v>217</v>
      </c>
      <c r="G167" s="203"/>
      <c r="H167" s="205" t="s">
        <v>19</v>
      </c>
      <c r="I167" s="207"/>
      <c r="J167" s="203"/>
      <c r="K167" s="203"/>
      <c r="L167" s="208"/>
      <c r="M167" s="209"/>
      <c r="N167" s="210"/>
      <c r="O167" s="210"/>
      <c r="P167" s="210"/>
      <c r="Q167" s="210"/>
      <c r="R167" s="210"/>
      <c r="S167" s="210"/>
      <c r="T167" s="211"/>
      <c r="AT167" s="212" t="s">
        <v>150</v>
      </c>
      <c r="AU167" s="212" t="s">
        <v>81</v>
      </c>
      <c r="AV167" s="13" t="s">
        <v>79</v>
      </c>
      <c r="AW167" s="13" t="s">
        <v>32</v>
      </c>
      <c r="AX167" s="13" t="s">
        <v>71</v>
      </c>
      <c r="AY167" s="212" t="s">
        <v>140</v>
      </c>
    </row>
    <row r="168" spans="2:51" s="13" customFormat="1" ht="12">
      <c r="B168" s="202"/>
      <c r="C168" s="203"/>
      <c r="D168" s="204" t="s">
        <v>150</v>
      </c>
      <c r="E168" s="205" t="s">
        <v>19</v>
      </c>
      <c r="F168" s="206" t="s">
        <v>152</v>
      </c>
      <c r="G168" s="203"/>
      <c r="H168" s="205" t="s">
        <v>19</v>
      </c>
      <c r="I168" s="207"/>
      <c r="J168" s="203"/>
      <c r="K168" s="203"/>
      <c r="L168" s="208"/>
      <c r="M168" s="209"/>
      <c r="N168" s="210"/>
      <c r="O168" s="210"/>
      <c r="P168" s="210"/>
      <c r="Q168" s="210"/>
      <c r="R168" s="210"/>
      <c r="S168" s="210"/>
      <c r="T168" s="211"/>
      <c r="AT168" s="212" t="s">
        <v>150</v>
      </c>
      <c r="AU168" s="212" t="s">
        <v>81</v>
      </c>
      <c r="AV168" s="13" t="s">
        <v>79</v>
      </c>
      <c r="AW168" s="13" t="s">
        <v>32</v>
      </c>
      <c r="AX168" s="13" t="s">
        <v>71</v>
      </c>
      <c r="AY168" s="212" t="s">
        <v>140</v>
      </c>
    </row>
    <row r="169" spans="2:51" s="14" customFormat="1" ht="12">
      <c r="B169" s="213"/>
      <c r="C169" s="214"/>
      <c r="D169" s="204" t="s">
        <v>150</v>
      </c>
      <c r="E169" s="215" t="s">
        <v>19</v>
      </c>
      <c r="F169" s="216" t="s">
        <v>222</v>
      </c>
      <c r="G169" s="214"/>
      <c r="H169" s="217">
        <v>7.195</v>
      </c>
      <c r="I169" s="218"/>
      <c r="J169" s="214"/>
      <c r="K169" s="214"/>
      <c r="L169" s="219"/>
      <c r="M169" s="220"/>
      <c r="N169" s="221"/>
      <c r="O169" s="221"/>
      <c r="P169" s="221"/>
      <c r="Q169" s="221"/>
      <c r="R169" s="221"/>
      <c r="S169" s="221"/>
      <c r="T169" s="222"/>
      <c r="AT169" s="223" t="s">
        <v>150</v>
      </c>
      <c r="AU169" s="223" t="s">
        <v>81</v>
      </c>
      <c r="AV169" s="14" t="s">
        <v>81</v>
      </c>
      <c r="AW169" s="14" t="s">
        <v>32</v>
      </c>
      <c r="AX169" s="14" t="s">
        <v>71</v>
      </c>
      <c r="AY169" s="223" t="s">
        <v>140</v>
      </c>
    </row>
    <row r="170" spans="2:51" s="13" customFormat="1" ht="12">
      <c r="B170" s="202"/>
      <c r="C170" s="203"/>
      <c r="D170" s="204" t="s">
        <v>150</v>
      </c>
      <c r="E170" s="205" t="s">
        <v>19</v>
      </c>
      <c r="F170" s="206" t="s">
        <v>162</v>
      </c>
      <c r="G170" s="203"/>
      <c r="H170" s="205" t="s">
        <v>19</v>
      </c>
      <c r="I170" s="207"/>
      <c r="J170" s="203"/>
      <c r="K170" s="203"/>
      <c r="L170" s="208"/>
      <c r="M170" s="209"/>
      <c r="N170" s="210"/>
      <c r="O170" s="210"/>
      <c r="P170" s="210"/>
      <c r="Q170" s="210"/>
      <c r="R170" s="210"/>
      <c r="S170" s="210"/>
      <c r="T170" s="211"/>
      <c r="AT170" s="212" t="s">
        <v>150</v>
      </c>
      <c r="AU170" s="212" t="s">
        <v>81</v>
      </c>
      <c r="AV170" s="13" t="s">
        <v>79</v>
      </c>
      <c r="AW170" s="13" t="s">
        <v>32</v>
      </c>
      <c r="AX170" s="13" t="s">
        <v>71</v>
      </c>
      <c r="AY170" s="212" t="s">
        <v>140</v>
      </c>
    </row>
    <row r="171" spans="2:51" s="14" customFormat="1" ht="12">
      <c r="B171" s="213"/>
      <c r="C171" s="214"/>
      <c r="D171" s="204" t="s">
        <v>150</v>
      </c>
      <c r="E171" s="215" t="s">
        <v>19</v>
      </c>
      <c r="F171" s="216" t="s">
        <v>223</v>
      </c>
      <c r="G171" s="214"/>
      <c r="H171" s="217">
        <v>2.38</v>
      </c>
      <c r="I171" s="218"/>
      <c r="J171" s="214"/>
      <c r="K171" s="214"/>
      <c r="L171" s="219"/>
      <c r="M171" s="220"/>
      <c r="N171" s="221"/>
      <c r="O171" s="221"/>
      <c r="P171" s="221"/>
      <c r="Q171" s="221"/>
      <c r="R171" s="221"/>
      <c r="S171" s="221"/>
      <c r="T171" s="222"/>
      <c r="AT171" s="223" t="s">
        <v>150</v>
      </c>
      <c r="AU171" s="223" t="s">
        <v>81</v>
      </c>
      <c r="AV171" s="14" t="s">
        <v>81</v>
      </c>
      <c r="AW171" s="14" t="s">
        <v>32</v>
      </c>
      <c r="AX171" s="14" t="s">
        <v>71</v>
      </c>
      <c r="AY171" s="223" t="s">
        <v>140</v>
      </c>
    </row>
    <row r="172" spans="2:51" s="13" customFormat="1" ht="12">
      <c r="B172" s="202"/>
      <c r="C172" s="203"/>
      <c r="D172" s="204" t="s">
        <v>150</v>
      </c>
      <c r="E172" s="205" t="s">
        <v>19</v>
      </c>
      <c r="F172" s="206" t="s">
        <v>166</v>
      </c>
      <c r="G172" s="203"/>
      <c r="H172" s="205" t="s">
        <v>19</v>
      </c>
      <c r="I172" s="207"/>
      <c r="J172" s="203"/>
      <c r="K172" s="203"/>
      <c r="L172" s="208"/>
      <c r="M172" s="209"/>
      <c r="N172" s="210"/>
      <c r="O172" s="210"/>
      <c r="P172" s="210"/>
      <c r="Q172" s="210"/>
      <c r="R172" s="210"/>
      <c r="S172" s="210"/>
      <c r="T172" s="211"/>
      <c r="AT172" s="212" t="s">
        <v>150</v>
      </c>
      <c r="AU172" s="212" t="s">
        <v>81</v>
      </c>
      <c r="AV172" s="13" t="s">
        <v>79</v>
      </c>
      <c r="AW172" s="13" t="s">
        <v>32</v>
      </c>
      <c r="AX172" s="13" t="s">
        <v>71</v>
      </c>
      <c r="AY172" s="212" t="s">
        <v>140</v>
      </c>
    </row>
    <row r="173" spans="2:51" s="14" customFormat="1" ht="12">
      <c r="B173" s="213"/>
      <c r="C173" s="214"/>
      <c r="D173" s="204" t="s">
        <v>150</v>
      </c>
      <c r="E173" s="215" t="s">
        <v>19</v>
      </c>
      <c r="F173" s="216" t="s">
        <v>224</v>
      </c>
      <c r="G173" s="214"/>
      <c r="H173" s="217">
        <v>2.35</v>
      </c>
      <c r="I173" s="218"/>
      <c r="J173" s="214"/>
      <c r="K173" s="214"/>
      <c r="L173" s="219"/>
      <c r="M173" s="220"/>
      <c r="N173" s="221"/>
      <c r="O173" s="221"/>
      <c r="P173" s="221"/>
      <c r="Q173" s="221"/>
      <c r="R173" s="221"/>
      <c r="S173" s="221"/>
      <c r="T173" s="222"/>
      <c r="AT173" s="223" t="s">
        <v>150</v>
      </c>
      <c r="AU173" s="223" t="s">
        <v>81</v>
      </c>
      <c r="AV173" s="14" t="s">
        <v>81</v>
      </c>
      <c r="AW173" s="14" t="s">
        <v>32</v>
      </c>
      <c r="AX173" s="14" t="s">
        <v>71</v>
      </c>
      <c r="AY173" s="223" t="s">
        <v>140</v>
      </c>
    </row>
    <row r="174" spans="2:51" s="15" customFormat="1" ht="12">
      <c r="B174" s="224"/>
      <c r="C174" s="225"/>
      <c r="D174" s="204" t="s">
        <v>150</v>
      </c>
      <c r="E174" s="226" t="s">
        <v>19</v>
      </c>
      <c r="F174" s="227" t="s">
        <v>155</v>
      </c>
      <c r="G174" s="225"/>
      <c r="H174" s="228">
        <v>11.925</v>
      </c>
      <c r="I174" s="229"/>
      <c r="J174" s="225"/>
      <c r="K174" s="225"/>
      <c r="L174" s="230"/>
      <c r="M174" s="231"/>
      <c r="N174" s="232"/>
      <c r="O174" s="232"/>
      <c r="P174" s="232"/>
      <c r="Q174" s="232"/>
      <c r="R174" s="232"/>
      <c r="S174" s="232"/>
      <c r="T174" s="233"/>
      <c r="AT174" s="234" t="s">
        <v>150</v>
      </c>
      <c r="AU174" s="234" t="s">
        <v>81</v>
      </c>
      <c r="AV174" s="15" t="s">
        <v>148</v>
      </c>
      <c r="AW174" s="15" t="s">
        <v>32</v>
      </c>
      <c r="AX174" s="15" t="s">
        <v>79</v>
      </c>
      <c r="AY174" s="234" t="s">
        <v>140</v>
      </c>
    </row>
    <row r="175" spans="1:65" s="2" customFormat="1" ht="21.75" customHeight="1">
      <c r="A175" s="36"/>
      <c r="B175" s="37"/>
      <c r="C175" s="189" t="s">
        <v>225</v>
      </c>
      <c r="D175" s="189" t="s">
        <v>143</v>
      </c>
      <c r="E175" s="190" t="s">
        <v>226</v>
      </c>
      <c r="F175" s="191" t="s">
        <v>227</v>
      </c>
      <c r="G175" s="192" t="s">
        <v>215</v>
      </c>
      <c r="H175" s="193">
        <v>27.62</v>
      </c>
      <c r="I175" s="194"/>
      <c r="J175" s="195">
        <f>ROUND(I175*H175,2)</f>
        <v>0</v>
      </c>
      <c r="K175" s="191" t="s">
        <v>147</v>
      </c>
      <c r="L175" s="41"/>
      <c r="M175" s="196" t="s">
        <v>19</v>
      </c>
      <c r="N175" s="197" t="s">
        <v>42</v>
      </c>
      <c r="O175" s="66"/>
      <c r="P175" s="198">
        <f>O175*H175</f>
        <v>0</v>
      </c>
      <c r="Q175" s="198">
        <v>0.00013</v>
      </c>
      <c r="R175" s="198">
        <f>Q175*H175</f>
        <v>0.0035905999999999998</v>
      </c>
      <c r="S175" s="198">
        <v>0</v>
      </c>
      <c r="T175" s="199">
        <f>S175*H175</f>
        <v>0</v>
      </c>
      <c r="U175" s="36"/>
      <c r="V175" s="36"/>
      <c r="W175" s="36"/>
      <c r="X175" s="36"/>
      <c r="Y175" s="36"/>
      <c r="Z175" s="36"/>
      <c r="AA175" s="36"/>
      <c r="AB175" s="36"/>
      <c r="AC175" s="36"/>
      <c r="AD175" s="36"/>
      <c r="AE175" s="36"/>
      <c r="AR175" s="200" t="s">
        <v>148</v>
      </c>
      <c r="AT175" s="200" t="s">
        <v>143</v>
      </c>
      <c r="AU175" s="200" t="s">
        <v>81</v>
      </c>
      <c r="AY175" s="19" t="s">
        <v>140</v>
      </c>
      <c r="BE175" s="201">
        <f>IF(N175="základní",J175,0)</f>
        <v>0</v>
      </c>
      <c r="BF175" s="201">
        <f>IF(N175="snížená",J175,0)</f>
        <v>0</v>
      </c>
      <c r="BG175" s="201">
        <f>IF(N175="zákl. přenesená",J175,0)</f>
        <v>0</v>
      </c>
      <c r="BH175" s="201">
        <f>IF(N175="sníž. přenesená",J175,0)</f>
        <v>0</v>
      </c>
      <c r="BI175" s="201">
        <f>IF(N175="nulová",J175,0)</f>
        <v>0</v>
      </c>
      <c r="BJ175" s="19" t="s">
        <v>79</v>
      </c>
      <c r="BK175" s="201">
        <f>ROUND(I175*H175,2)</f>
        <v>0</v>
      </c>
      <c r="BL175" s="19" t="s">
        <v>148</v>
      </c>
      <c r="BM175" s="200" t="s">
        <v>228</v>
      </c>
    </row>
    <row r="176" spans="2:51" s="13" customFormat="1" ht="12">
      <c r="B176" s="202"/>
      <c r="C176" s="203"/>
      <c r="D176" s="204" t="s">
        <v>150</v>
      </c>
      <c r="E176" s="205" t="s">
        <v>19</v>
      </c>
      <c r="F176" s="206" t="s">
        <v>229</v>
      </c>
      <c r="G176" s="203"/>
      <c r="H176" s="205" t="s">
        <v>19</v>
      </c>
      <c r="I176" s="207"/>
      <c r="J176" s="203"/>
      <c r="K176" s="203"/>
      <c r="L176" s="208"/>
      <c r="M176" s="209"/>
      <c r="N176" s="210"/>
      <c r="O176" s="210"/>
      <c r="P176" s="210"/>
      <c r="Q176" s="210"/>
      <c r="R176" s="210"/>
      <c r="S176" s="210"/>
      <c r="T176" s="211"/>
      <c r="AT176" s="212" t="s">
        <v>150</v>
      </c>
      <c r="AU176" s="212" t="s">
        <v>81</v>
      </c>
      <c r="AV176" s="13" t="s">
        <v>79</v>
      </c>
      <c r="AW176" s="13" t="s">
        <v>32</v>
      </c>
      <c r="AX176" s="13" t="s">
        <v>71</v>
      </c>
      <c r="AY176" s="212" t="s">
        <v>140</v>
      </c>
    </row>
    <row r="177" spans="2:51" s="13" customFormat="1" ht="12">
      <c r="B177" s="202"/>
      <c r="C177" s="203"/>
      <c r="D177" s="204" t="s">
        <v>150</v>
      </c>
      <c r="E177" s="205" t="s">
        <v>19</v>
      </c>
      <c r="F177" s="206" t="s">
        <v>152</v>
      </c>
      <c r="G177" s="203"/>
      <c r="H177" s="205" t="s">
        <v>19</v>
      </c>
      <c r="I177" s="207"/>
      <c r="J177" s="203"/>
      <c r="K177" s="203"/>
      <c r="L177" s="208"/>
      <c r="M177" s="209"/>
      <c r="N177" s="210"/>
      <c r="O177" s="210"/>
      <c r="P177" s="210"/>
      <c r="Q177" s="210"/>
      <c r="R177" s="210"/>
      <c r="S177" s="210"/>
      <c r="T177" s="211"/>
      <c r="AT177" s="212" t="s">
        <v>150</v>
      </c>
      <c r="AU177" s="212" t="s">
        <v>81</v>
      </c>
      <c r="AV177" s="13" t="s">
        <v>79</v>
      </c>
      <c r="AW177" s="13" t="s">
        <v>32</v>
      </c>
      <c r="AX177" s="13" t="s">
        <v>71</v>
      </c>
      <c r="AY177" s="212" t="s">
        <v>140</v>
      </c>
    </row>
    <row r="178" spans="2:51" s="14" customFormat="1" ht="12">
      <c r="B178" s="213"/>
      <c r="C178" s="214"/>
      <c r="D178" s="204" t="s">
        <v>150</v>
      </c>
      <c r="E178" s="215" t="s">
        <v>19</v>
      </c>
      <c r="F178" s="216" t="s">
        <v>230</v>
      </c>
      <c r="G178" s="214"/>
      <c r="H178" s="217">
        <v>12.5</v>
      </c>
      <c r="I178" s="218"/>
      <c r="J178" s="214"/>
      <c r="K178" s="214"/>
      <c r="L178" s="219"/>
      <c r="M178" s="220"/>
      <c r="N178" s="221"/>
      <c r="O178" s="221"/>
      <c r="P178" s="221"/>
      <c r="Q178" s="221"/>
      <c r="R178" s="221"/>
      <c r="S178" s="221"/>
      <c r="T178" s="222"/>
      <c r="AT178" s="223" t="s">
        <v>150</v>
      </c>
      <c r="AU178" s="223" t="s">
        <v>81</v>
      </c>
      <c r="AV178" s="14" t="s">
        <v>81</v>
      </c>
      <c r="AW178" s="14" t="s">
        <v>32</v>
      </c>
      <c r="AX178" s="14" t="s">
        <v>71</v>
      </c>
      <c r="AY178" s="223" t="s">
        <v>140</v>
      </c>
    </row>
    <row r="179" spans="2:51" s="13" customFormat="1" ht="12">
      <c r="B179" s="202"/>
      <c r="C179" s="203"/>
      <c r="D179" s="204" t="s">
        <v>150</v>
      </c>
      <c r="E179" s="205" t="s">
        <v>19</v>
      </c>
      <c r="F179" s="206" t="s">
        <v>162</v>
      </c>
      <c r="G179" s="203"/>
      <c r="H179" s="205" t="s">
        <v>19</v>
      </c>
      <c r="I179" s="207"/>
      <c r="J179" s="203"/>
      <c r="K179" s="203"/>
      <c r="L179" s="208"/>
      <c r="M179" s="209"/>
      <c r="N179" s="210"/>
      <c r="O179" s="210"/>
      <c r="P179" s="210"/>
      <c r="Q179" s="210"/>
      <c r="R179" s="210"/>
      <c r="S179" s="210"/>
      <c r="T179" s="211"/>
      <c r="AT179" s="212" t="s">
        <v>150</v>
      </c>
      <c r="AU179" s="212" t="s">
        <v>81</v>
      </c>
      <c r="AV179" s="13" t="s">
        <v>79</v>
      </c>
      <c r="AW179" s="13" t="s">
        <v>32</v>
      </c>
      <c r="AX179" s="13" t="s">
        <v>71</v>
      </c>
      <c r="AY179" s="212" t="s">
        <v>140</v>
      </c>
    </row>
    <row r="180" spans="2:51" s="14" customFormat="1" ht="12">
      <c r="B180" s="213"/>
      <c r="C180" s="214"/>
      <c r="D180" s="204" t="s">
        <v>150</v>
      </c>
      <c r="E180" s="215" t="s">
        <v>19</v>
      </c>
      <c r="F180" s="216" t="s">
        <v>231</v>
      </c>
      <c r="G180" s="214"/>
      <c r="H180" s="217">
        <v>7.56</v>
      </c>
      <c r="I180" s="218"/>
      <c r="J180" s="214"/>
      <c r="K180" s="214"/>
      <c r="L180" s="219"/>
      <c r="M180" s="220"/>
      <c r="N180" s="221"/>
      <c r="O180" s="221"/>
      <c r="P180" s="221"/>
      <c r="Q180" s="221"/>
      <c r="R180" s="221"/>
      <c r="S180" s="221"/>
      <c r="T180" s="222"/>
      <c r="AT180" s="223" t="s">
        <v>150</v>
      </c>
      <c r="AU180" s="223" t="s">
        <v>81</v>
      </c>
      <c r="AV180" s="14" t="s">
        <v>81</v>
      </c>
      <c r="AW180" s="14" t="s">
        <v>32</v>
      </c>
      <c r="AX180" s="14" t="s">
        <v>71</v>
      </c>
      <c r="AY180" s="223" t="s">
        <v>140</v>
      </c>
    </row>
    <row r="181" spans="2:51" s="13" customFormat="1" ht="12">
      <c r="B181" s="202"/>
      <c r="C181" s="203"/>
      <c r="D181" s="204" t="s">
        <v>150</v>
      </c>
      <c r="E181" s="205" t="s">
        <v>19</v>
      </c>
      <c r="F181" s="206" t="s">
        <v>166</v>
      </c>
      <c r="G181" s="203"/>
      <c r="H181" s="205" t="s">
        <v>19</v>
      </c>
      <c r="I181" s="207"/>
      <c r="J181" s="203"/>
      <c r="K181" s="203"/>
      <c r="L181" s="208"/>
      <c r="M181" s="209"/>
      <c r="N181" s="210"/>
      <c r="O181" s="210"/>
      <c r="P181" s="210"/>
      <c r="Q181" s="210"/>
      <c r="R181" s="210"/>
      <c r="S181" s="210"/>
      <c r="T181" s="211"/>
      <c r="AT181" s="212" t="s">
        <v>150</v>
      </c>
      <c r="AU181" s="212" t="s">
        <v>81</v>
      </c>
      <c r="AV181" s="13" t="s">
        <v>79</v>
      </c>
      <c r="AW181" s="13" t="s">
        <v>32</v>
      </c>
      <c r="AX181" s="13" t="s">
        <v>71</v>
      </c>
      <c r="AY181" s="212" t="s">
        <v>140</v>
      </c>
    </row>
    <row r="182" spans="2:51" s="14" customFormat="1" ht="12">
      <c r="B182" s="213"/>
      <c r="C182" s="214"/>
      <c r="D182" s="204" t="s">
        <v>150</v>
      </c>
      <c r="E182" s="215" t="s">
        <v>19</v>
      </c>
      <c r="F182" s="216" t="s">
        <v>232</v>
      </c>
      <c r="G182" s="214"/>
      <c r="H182" s="217">
        <v>7.56</v>
      </c>
      <c r="I182" s="218"/>
      <c r="J182" s="214"/>
      <c r="K182" s="214"/>
      <c r="L182" s="219"/>
      <c r="M182" s="220"/>
      <c r="N182" s="221"/>
      <c r="O182" s="221"/>
      <c r="P182" s="221"/>
      <c r="Q182" s="221"/>
      <c r="R182" s="221"/>
      <c r="S182" s="221"/>
      <c r="T182" s="222"/>
      <c r="AT182" s="223" t="s">
        <v>150</v>
      </c>
      <c r="AU182" s="223" t="s">
        <v>81</v>
      </c>
      <c r="AV182" s="14" t="s">
        <v>81</v>
      </c>
      <c r="AW182" s="14" t="s">
        <v>32</v>
      </c>
      <c r="AX182" s="14" t="s">
        <v>71</v>
      </c>
      <c r="AY182" s="223" t="s">
        <v>140</v>
      </c>
    </row>
    <row r="183" spans="2:51" s="15" customFormat="1" ht="12">
      <c r="B183" s="224"/>
      <c r="C183" s="225"/>
      <c r="D183" s="204" t="s">
        <v>150</v>
      </c>
      <c r="E183" s="226" t="s">
        <v>19</v>
      </c>
      <c r="F183" s="227" t="s">
        <v>155</v>
      </c>
      <c r="G183" s="225"/>
      <c r="H183" s="228">
        <v>27.62</v>
      </c>
      <c r="I183" s="229"/>
      <c r="J183" s="225"/>
      <c r="K183" s="225"/>
      <c r="L183" s="230"/>
      <c r="M183" s="231"/>
      <c r="N183" s="232"/>
      <c r="O183" s="232"/>
      <c r="P183" s="232"/>
      <c r="Q183" s="232"/>
      <c r="R183" s="232"/>
      <c r="S183" s="232"/>
      <c r="T183" s="233"/>
      <c r="AT183" s="234" t="s">
        <v>150</v>
      </c>
      <c r="AU183" s="234" t="s">
        <v>81</v>
      </c>
      <c r="AV183" s="15" t="s">
        <v>148</v>
      </c>
      <c r="AW183" s="15" t="s">
        <v>32</v>
      </c>
      <c r="AX183" s="15" t="s">
        <v>79</v>
      </c>
      <c r="AY183" s="234" t="s">
        <v>140</v>
      </c>
    </row>
    <row r="184" spans="1:65" s="2" customFormat="1" ht="55.5" customHeight="1">
      <c r="A184" s="36"/>
      <c r="B184" s="37"/>
      <c r="C184" s="189" t="s">
        <v>233</v>
      </c>
      <c r="D184" s="189" t="s">
        <v>143</v>
      </c>
      <c r="E184" s="190" t="s">
        <v>234</v>
      </c>
      <c r="F184" s="191" t="s">
        <v>235</v>
      </c>
      <c r="G184" s="192" t="s">
        <v>215</v>
      </c>
      <c r="H184" s="193">
        <v>1.8</v>
      </c>
      <c r="I184" s="194"/>
      <c r="J184" s="195">
        <f>ROUND(I184*H184,2)</f>
        <v>0</v>
      </c>
      <c r="K184" s="191" t="s">
        <v>147</v>
      </c>
      <c r="L184" s="41"/>
      <c r="M184" s="196" t="s">
        <v>19</v>
      </c>
      <c r="N184" s="197" t="s">
        <v>42</v>
      </c>
      <c r="O184" s="66"/>
      <c r="P184" s="198">
        <f>O184*H184</f>
        <v>0</v>
      </c>
      <c r="Q184" s="198">
        <v>0.00402</v>
      </c>
      <c r="R184" s="198">
        <f>Q184*H184</f>
        <v>0.007236</v>
      </c>
      <c r="S184" s="198">
        <v>0</v>
      </c>
      <c r="T184" s="199">
        <f>S184*H184</f>
        <v>0</v>
      </c>
      <c r="U184" s="36"/>
      <c r="V184" s="36"/>
      <c r="W184" s="36"/>
      <c r="X184" s="36"/>
      <c r="Y184" s="36"/>
      <c r="Z184" s="36"/>
      <c r="AA184" s="36"/>
      <c r="AB184" s="36"/>
      <c r="AC184" s="36"/>
      <c r="AD184" s="36"/>
      <c r="AE184" s="36"/>
      <c r="AR184" s="200" t="s">
        <v>236</v>
      </c>
      <c r="AT184" s="200" t="s">
        <v>143</v>
      </c>
      <c r="AU184" s="200" t="s">
        <v>81</v>
      </c>
      <c r="AY184" s="19" t="s">
        <v>140</v>
      </c>
      <c r="BE184" s="201">
        <f>IF(N184="základní",J184,0)</f>
        <v>0</v>
      </c>
      <c r="BF184" s="201">
        <f>IF(N184="snížená",J184,0)</f>
        <v>0</v>
      </c>
      <c r="BG184" s="201">
        <f>IF(N184="zákl. přenesená",J184,0)</f>
        <v>0</v>
      </c>
      <c r="BH184" s="201">
        <f>IF(N184="sníž. přenesená",J184,0)</f>
        <v>0</v>
      </c>
      <c r="BI184" s="201">
        <f>IF(N184="nulová",J184,0)</f>
        <v>0</v>
      </c>
      <c r="BJ184" s="19" t="s">
        <v>79</v>
      </c>
      <c r="BK184" s="201">
        <f>ROUND(I184*H184,2)</f>
        <v>0</v>
      </c>
      <c r="BL184" s="19" t="s">
        <v>236</v>
      </c>
      <c r="BM184" s="200" t="s">
        <v>237</v>
      </c>
    </row>
    <row r="185" spans="2:51" s="13" customFormat="1" ht="12">
      <c r="B185" s="202"/>
      <c r="C185" s="203"/>
      <c r="D185" s="204" t="s">
        <v>150</v>
      </c>
      <c r="E185" s="205" t="s">
        <v>19</v>
      </c>
      <c r="F185" s="206" t="s">
        <v>238</v>
      </c>
      <c r="G185" s="203"/>
      <c r="H185" s="205" t="s">
        <v>19</v>
      </c>
      <c r="I185" s="207"/>
      <c r="J185" s="203"/>
      <c r="K185" s="203"/>
      <c r="L185" s="208"/>
      <c r="M185" s="209"/>
      <c r="N185" s="210"/>
      <c r="O185" s="210"/>
      <c r="P185" s="210"/>
      <c r="Q185" s="210"/>
      <c r="R185" s="210"/>
      <c r="S185" s="210"/>
      <c r="T185" s="211"/>
      <c r="AT185" s="212" t="s">
        <v>150</v>
      </c>
      <c r="AU185" s="212" t="s">
        <v>81</v>
      </c>
      <c r="AV185" s="13" t="s">
        <v>79</v>
      </c>
      <c r="AW185" s="13" t="s">
        <v>32</v>
      </c>
      <c r="AX185" s="13" t="s">
        <v>71</v>
      </c>
      <c r="AY185" s="212" t="s">
        <v>140</v>
      </c>
    </row>
    <row r="186" spans="2:51" s="13" customFormat="1" ht="12">
      <c r="B186" s="202"/>
      <c r="C186" s="203"/>
      <c r="D186" s="204" t="s">
        <v>150</v>
      </c>
      <c r="E186" s="205" t="s">
        <v>19</v>
      </c>
      <c r="F186" s="206" t="s">
        <v>152</v>
      </c>
      <c r="G186" s="203"/>
      <c r="H186" s="205" t="s">
        <v>19</v>
      </c>
      <c r="I186" s="207"/>
      <c r="J186" s="203"/>
      <c r="K186" s="203"/>
      <c r="L186" s="208"/>
      <c r="M186" s="209"/>
      <c r="N186" s="210"/>
      <c r="O186" s="210"/>
      <c r="P186" s="210"/>
      <c r="Q186" s="210"/>
      <c r="R186" s="210"/>
      <c r="S186" s="210"/>
      <c r="T186" s="211"/>
      <c r="AT186" s="212" t="s">
        <v>150</v>
      </c>
      <c r="AU186" s="212" t="s">
        <v>81</v>
      </c>
      <c r="AV186" s="13" t="s">
        <v>79</v>
      </c>
      <c r="AW186" s="13" t="s">
        <v>32</v>
      </c>
      <c r="AX186" s="13" t="s">
        <v>71</v>
      </c>
      <c r="AY186" s="212" t="s">
        <v>140</v>
      </c>
    </row>
    <row r="187" spans="2:51" s="14" customFormat="1" ht="12">
      <c r="B187" s="213"/>
      <c r="C187" s="214"/>
      <c r="D187" s="204" t="s">
        <v>150</v>
      </c>
      <c r="E187" s="215" t="s">
        <v>19</v>
      </c>
      <c r="F187" s="216" t="s">
        <v>218</v>
      </c>
      <c r="G187" s="214"/>
      <c r="H187" s="217">
        <v>1.8</v>
      </c>
      <c r="I187" s="218"/>
      <c r="J187" s="214"/>
      <c r="K187" s="214"/>
      <c r="L187" s="219"/>
      <c r="M187" s="220"/>
      <c r="N187" s="221"/>
      <c r="O187" s="221"/>
      <c r="P187" s="221"/>
      <c r="Q187" s="221"/>
      <c r="R187" s="221"/>
      <c r="S187" s="221"/>
      <c r="T187" s="222"/>
      <c r="AT187" s="223" t="s">
        <v>150</v>
      </c>
      <c r="AU187" s="223" t="s">
        <v>81</v>
      </c>
      <c r="AV187" s="14" t="s">
        <v>81</v>
      </c>
      <c r="AW187" s="14" t="s">
        <v>32</v>
      </c>
      <c r="AX187" s="14" t="s">
        <v>79</v>
      </c>
      <c r="AY187" s="223" t="s">
        <v>140</v>
      </c>
    </row>
    <row r="188" spans="1:65" s="2" customFormat="1" ht="55.5" customHeight="1">
      <c r="A188" s="36"/>
      <c r="B188" s="37"/>
      <c r="C188" s="189" t="s">
        <v>239</v>
      </c>
      <c r="D188" s="189" t="s">
        <v>143</v>
      </c>
      <c r="E188" s="190" t="s">
        <v>240</v>
      </c>
      <c r="F188" s="191" t="s">
        <v>241</v>
      </c>
      <c r="G188" s="192" t="s">
        <v>215</v>
      </c>
      <c r="H188" s="193">
        <v>11.925</v>
      </c>
      <c r="I188" s="194"/>
      <c r="J188" s="195">
        <f>ROUND(I188*H188,2)</f>
        <v>0</v>
      </c>
      <c r="K188" s="191" t="s">
        <v>147</v>
      </c>
      <c r="L188" s="41"/>
      <c r="M188" s="196" t="s">
        <v>19</v>
      </c>
      <c r="N188" s="197" t="s">
        <v>42</v>
      </c>
      <c r="O188" s="66"/>
      <c r="P188" s="198">
        <f>O188*H188</f>
        <v>0</v>
      </c>
      <c r="Q188" s="198">
        <v>0.00803</v>
      </c>
      <c r="R188" s="198">
        <f>Q188*H188</f>
        <v>0.09575775000000002</v>
      </c>
      <c r="S188" s="198">
        <v>0</v>
      </c>
      <c r="T188" s="199">
        <f>S188*H188</f>
        <v>0</v>
      </c>
      <c r="U188" s="36"/>
      <c r="V188" s="36"/>
      <c r="W188" s="36"/>
      <c r="X188" s="36"/>
      <c r="Y188" s="36"/>
      <c r="Z188" s="36"/>
      <c r="AA188" s="36"/>
      <c r="AB188" s="36"/>
      <c r="AC188" s="36"/>
      <c r="AD188" s="36"/>
      <c r="AE188" s="36"/>
      <c r="AR188" s="200" t="s">
        <v>236</v>
      </c>
      <c r="AT188" s="200" t="s">
        <v>143</v>
      </c>
      <c r="AU188" s="200" t="s">
        <v>81</v>
      </c>
      <c r="AY188" s="19" t="s">
        <v>140</v>
      </c>
      <c r="BE188" s="201">
        <f>IF(N188="základní",J188,0)</f>
        <v>0</v>
      </c>
      <c r="BF188" s="201">
        <f>IF(N188="snížená",J188,0)</f>
        <v>0</v>
      </c>
      <c r="BG188" s="201">
        <f>IF(N188="zákl. přenesená",J188,0)</f>
        <v>0</v>
      </c>
      <c r="BH188" s="201">
        <f>IF(N188="sníž. přenesená",J188,0)</f>
        <v>0</v>
      </c>
      <c r="BI188" s="201">
        <f>IF(N188="nulová",J188,0)</f>
        <v>0</v>
      </c>
      <c r="BJ188" s="19" t="s">
        <v>79</v>
      </c>
      <c r="BK188" s="201">
        <f>ROUND(I188*H188,2)</f>
        <v>0</v>
      </c>
      <c r="BL188" s="19" t="s">
        <v>236</v>
      </c>
      <c r="BM188" s="200" t="s">
        <v>242</v>
      </c>
    </row>
    <row r="189" spans="2:51" s="13" customFormat="1" ht="12">
      <c r="B189" s="202"/>
      <c r="C189" s="203"/>
      <c r="D189" s="204" t="s">
        <v>150</v>
      </c>
      <c r="E189" s="205" t="s">
        <v>19</v>
      </c>
      <c r="F189" s="206" t="s">
        <v>238</v>
      </c>
      <c r="G189" s="203"/>
      <c r="H189" s="205" t="s">
        <v>19</v>
      </c>
      <c r="I189" s="207"/>
      <c r="J189" s="203"/>
      <c r="K189" s="203"/>
      <c r="L189" s="208"/>
      <c r="M189" s="209"/>
      <c r="N189" s="210"/>
      <c r="O189" s="210"/>
      <c r="P189" s="210"/>
      <c r="Q189" s="210"/>
      <c r="R189" s="210"/>
      <c r="S189" s="210"/>
      <c r="T189" s="211"/>
      <c r="AT189" s="212" t="s">
        <v>150</v>
      </c>
      <c r="AU189" s="212" t="s">
        <v>81</v>
      </c>
      <c r="AV189" s="13" t="s">
        <v>79</v>
      </c>
      <c r="AW189" s="13" t="s">
        <v>32</v>
      </c>
      <c r="AX189" s="13" t="s">
        <v>71</v>
      </c>
      <c r="AY189" s="212" t="s">
        <v>140</v>
      </c>
    </row>
    <row r="190" spans="2:51" s="13" customFormat="1" ht="12">
      <c r="B190" s="202"/>
      <c r="C190" s="203"/>
      <c r="D190" s="204" t="s">
        <v>150</v>
      </c>
      <c r="E190" s="205" t="s">
        <v>19</v>
      </c>
      <c r="F190" s="206" t="s">
        <v>152</v>
      </c>
      <c r="G190" s="203"/>
      <c r="H190" s="205" t="s">
        <v>19</v>
      </c>
      <c r="I190" s="207"/>
      <c r="J190" s="203"/>
      <c r="K190" s="203"/>
      <c r="L190" s="208"/>
      <c r="M190" s="209"/>
      <c r="N190" s="210"/>
      <c r="O190" s="210"/>
      <c r="P190" s="210"/>
      <c r="Q190" s="210"/>
      <c r="R190" s="210"/>
      <c r="S190" s="210"/>
      <c r="T190" s="211"/>
      <c r="AT190" s="212" t="s">
        <v>150</v>
      </c>
      <c r="AU190" s="212" t="s">
        <v>81</v>
      </c>
      <c r="AV190" s="13" t="s">
        <v>79</v>
      </c>
      <c r="AW190" s="13" t="s">
        <v>32</v>
      </c>
      <c r="AX190" s="13" t="s">
        <v>71</v>
      </c>
      <c r="AY190" s="212" t="s">
        <v>140</v>
      </c>
    </row>
    <row r="191" spans="2:51" s="14" customFormat="1" ht="12">
      <c r="B191" s="213"/>
      <c r="C191" s="214"/>
      <c r="D191" s="204" t="s">
        <v>150</v>
      </c>
      <c r="E191" s="215" t="s">
        <v>19</v>
      </c>
      <c r="F191" s="216" t="s">
        <v>222</v>
      </c>
      <c r="G191" s="214"/>
      <c r="H191" s="217">
        <v>7.195</v>
      </c>
      <c r="I191" s="218"/>
      <c r="J191" s="214"/>
      <c r="K191" s="214"/>
      <c r="L191" s="219"/>
      <c r="M191" s="220"/>
      <c r="N191" s="221"/>
      <c r="O191" s="221"/>
      <c r="P191" s="221"/>
      <c r="Q191" s="221"/>
      <c r="R191" s="221"/>
      <c r="S191" s="221"/>
      <c r="T191" s="222"/>
      <c r="AT191" s="223" t="s">
        <v>150</v>
      </c>
      <c r="AU191" s="223" t="s">
        <v>81</v>
      </c>
      <c r="AV191" s="14" t="s">
        <v>81</v>
      </c>
      <c r="AW191" s="14" t="s">
        <v>32</v>
      </c>
      <c r="AX191" s="14" t="s">
        <v>71</v>
      </c>
      <c r="AY191" s="223" t="s">
        <v>140</v>
      </c>
    </row>
    <row r="192" spans="2:51" s="13" customFormat="1" ht="12">
      <c r="B192" s="202"/>
      <c r="C192" s="203"/>
      <c r="D192" s="204" t="s">
        <v>150</v>
      </c>
      <c r="E192" s="205" t="s">
        <v>19</v>
      </c>
      <c r="F192" s="206" t="s">
        <v>162</v>
      </c>
      <c r="G192" s="203"/>
      <c r="H192" s="205" t="s">
        <v>19</v>
      </c>
      <c r="I192" s="207"/>
      <c r="J192" s="203"/>
      <c r="K192" s="203"/>
      <c r="L192" s="208"/>
      <c r="M192" s="209"/>
      <c r="N192" s="210"/>
      <c r="O192" s="210"/>
      <c r="P192" s="210"/>
      <c r="Q192" s="210"/>
      <c r="R192" s="210"/>
      <c r="S192" s="210"/>
      <c r="T192" s="211"/>
      <c r="AT192" s="212" t="s">
        <v>150</v>
      </c>
      <c r="AU192" s="212" t="s">
        <v>81</v>
      </c>
      <c r="AV192" s="13" t="s">
        <v>79</v>
      </c>
      <c r="AW192" s="13" t="s">
        <v>32</v>
      </c>
      <c r="AX192" s="13" t="s">
        <v>71</v>
      </c>
      <c r="AY192" s="212" t="s">
        <v>140</v>
      </c>
    </row>
    <row r="193" spans="2:51" s="14" customFormat="1" ht="12">
      <c r="B193" s="213"/>
      <c r="C193" s="214"/>
      <c r="D193" s="204" t="s">
        <v>150</v>
      </c>
      <c r="E193" s="215" t="s">
        <v>19</v>
      </c>
      <c r="F193" s="216" t="s">
        <v>223</v>
      </c>
      <c r="G193" s="214"/>
      <c r="H193" s="217">
        <v>2.38</v>
      </c>
      <c r="I193" s="218"/>
      <c r="J193" s="214"/>
      <c r="K193" s="214"/>
      <c r="L193" s="219"/>
      <c r="M193" s="220"/>
      <c r="N193" s="221"/>
      <c r="O193" s="221"/>
      <c r="P193" s="221"/>
      <c r="Q193" s="221"/>
      <c r="R193" s="221"/>
      <c r="S193" s="221"/>
      <c r="T193" s="222"/>
      <c r="AT193" s="223" t="s">
        <v>150</v>
      </c>
      <c r="AU193" s="223" t="s">
        <v>81</v>
      </c>
      <c r="AV193" s="14" t="s">
        <v>81</v>
      </c>
      <c r="AW193" s="14" t="s">
        <v>32</v>
      </c>
      <c r="AX193" s="14" t="s">
        <v>71</v>
      </c>
      <c r="AY193" s="223" t="s">
        <v>140</v>
      </c>
    </row>
    <row r="194" spans="2:51" s="13" customFormat="1" ht="12">
      <c r="B194" s="202"/>
      <c r="C194" s="203"/>
      <c r="D194" s="204" t="s">
        <v>150</v>
      </c>
      <c r="E194" s="205" t="s">
        <v>19</v>
      </c>
      <c r="F194" s="206" t="s">
        <v>166</v>
      </c>
      <c r="G194" s="203"/>
      <c r="H194" s="205" t="s">
        <v>19</v>
      </c>
      <c r="I194" s="207"/>
      <c r="J194" s="203"/>
      <c r="K194" s="203"/>
      <c r="L194" s="208"/>
      <c r="M194" s="209"/>
      <c r="N194" s="210"/>
      <c r="O194" s="210"/>
      <c r="P194" s="210"/>
      <c r="Q194" s="210"/>
      <c r="R194" s="210"/>
      <c r="S194" s="210"/>
      <c r="T194" s="211"/>
      <c r="AT194" s="212" t="s">
        <v>150</v>
      </c>
      <c r="AU194" s="212" t="s">
        <v>81</v>
      </c>
      <c r="AV194" s="13" t="s">
        <v>79</v>
      </c>
      <c r="AW194" s="13" t="s">
        <v>32</v>
      </c>
      <c r="AX194" s="13" t="s">
        <v>71</v>
      </c>
      <c r="AY194" s="212" t="s">
        <v>140</v>
      </c>
    </row>
    <row r="195" spans="2:51" s="14" customFormat="1" ht="12">
      <c r="B195" s="213"/>
      <c r="C195" s="214"/>
      <c r="D195" s="204" t="s">
        <v>150</v>
      </c>
      <c r="E195" s="215" t="s">
        <v>19</v>
      </c>
      <c r="F195" s="216" t="s">
        <v>224</v>
      </c>
      <c r="G195" s="214"/>
      <c r="H195" s="217">
        <v>2.35</v>
      </c>
      <c r="I195" s="218"/>
      <c r="J195" s="214"/>
      <c r="K195" s="214"/>
      <c r="L195" s="219"/>
      <c r="M195" s="220"/>
      <c r="N195" s="221"/>
      <c r="O195" s="221"/>
      <c r="P195" s="221"/>
      <c r="Q195" s="221"/>
      <c r="R195" s="221"/>
      <c r="S195" s="221"/>
      <c r="T195" s="222"/>
      <c r="AT195" s="223" t="s">
        <v>150</v>
      </c>
      <c r="AU195" s="223" t="s">
        <v>81</v>
      </c>
      <c r="AV195" s="14" t="s">
        <v>81</v>
      </c>
      <c r="AW195" s="14" t="s">
        <v>32</v>
      </c>
      <c r="AX195" s="14" t="s">
        <v>71</v>
      </c>
      <c r="AY195" s="223" t="s">
        <v>140</v>
      </c>
    </row>
    <row r="196" spans="2:51" s="15" customFormat="1" ht="12">
      <c r="B196" s="224"/>
      <c r="C196" s="225"/>
      <c r="D196" s="204" t="s">
        <v>150</v>
      </c>
      <c r="E196" s="226" t="s">
        <v>19</v>
      </c>
      <c r="F196" s="227" t="s">
        <v>155</v>
      </c>
      <c r="G196" s="225"/>
      <c r="H196" s="228">
        <v>11.925</v>
      </c>
      <c r="I196" s="229"/>
      <c r="J196" s="225"/>
      <c r="K196" s="225"/>
      <c r="L196" s="230"/>
      <c r="M196" s="231"/>
      <c r="N196" s="232"/>
      <c r="O196" s="232"/>
      <c r="P196" s="232"/>
      <c r="Q196" s="232"/>
      <c r="R196" s="232"/>
      <c r="S196" s="232"/>
      <c r="T196" s="233"/>
      <c r="AT196" s="234" t="s">
        <v>150</v>
      </c>
      <c r="AU196" s="234" t="s">
        <v>81</v>
      </c>
      <c r="AV196" s="15" t="s">
        <v>148</v>
      </c>
      <c r="AW196" s="15" t="s">
        <v>32</v>
      </c>
      <c r="AX196" s="15" t="s">
        <v>79</v>
      </c>
      <c r="AY196" s="234" t="s">
        <v>140</v>
      </c>
    </row>
    <row r="197" spans="1:65" s="2" customFormat="1" ht="21.75" customHeight="1">
      <c r="A197" s="36"/>
      <c r="B197" s="37"/>
      <c r="C197" s="189" t="s">
        <v>243</v>
      </c>
      <c r="D197" s="189" t="s">
        <v>143</v>
      </c>
      <c r="E197" s="190" t="s">
        <v>244</v>
      </c>
      <c r="F197" s="191" t="s">
        <v>245</v>
      </c>
      <c r="G197" s="192" t="s">
        <v>146</v>
      </c>
      <c r="H197" s="193">
        <v>4.83</v>
      </c>
      <c r="I197" s="194"/>
      <c r="J197" s="195">
        <f>ROUND(I197*H197,2)</f>
        <v>0</v>
      </c>
      <c r="K197" s="191" t="s">
        <v>147</v>
      </c>
      <c r="L197" s="41"/>
      <c r="M197" s="196" t="s">
        <v>19</v>
      </c>
      <c r="N197" s="197" t="s">
        <v>42</v>
      </c>
      <c r="O197" s="66"/>
      <c r="P197" s="198">
        <f>O197*H197</f>
        <v>0</v>
      </c>
      <c r="Q197" s="198">
        <v>0.12335</v>
      </c>
      <c r="R197" s="198">
        <f>Q197*H197</f>
        <v>0.5957805</v>
      </c>
      <c r="S197" s="198">
        <v>0</v>
      </c>
      <c r="T197" s="199">
        <f>S197*H197</f>
        <v>0</v>
      </c>
      <c r="U197" s="36"/>
      <c r="V197" s="36"/>
      <c r="W197" s="36"/>
      <c r="X197" s="36"/>
      <c r="Y197" s="36"/>
      <c r="Z197" s="36"/>
      <c r="AA197" s="36"/>
      <c r="AB197" s="36"/>
      <c r="AC197" s="36"/>
      <c r="AD197" s="36"/>
      <c r="AE197" s="36"/>
      <c r="AR197" s="200" t="s">
        <v>236</v>
      </c>
      <c r="AT197" s="200" t="s">
        <v>143</v>
      </c>
      <c r="AU197" s="200" t="s">
        <v>81</v>
      </c>
      <c r="AY197" s="19" t="s">
        <v>140</v>
      </c>
      <c r="BE197" s="201">
        <f>IF(N197="základní",J197,0)</f>
        <v>0</v>
      </c>
      <c r="BF197" s="201">
        <f>IF(N197="snížená",J197,0)</f>
        <v>0</v>
      </c>
      <c r="BG197" s="201">
        <f>IF(N197="zákl. přenesená",J197,0)</f>
        <v>0</v>
      </c>
      <c r="BH197" s="201">
        <f>IF(N197="sníž. přenesená",J197,0)</f>
        <v>0</v>
      </c>
      <c r="BI197" s="201">
        <f>IF(N197="nulová",J197,0)</f>
        <v>0</v>
      </c>
      <c r="BJ197" s="19" t="s">
        <v>79</v>
      </c>
      <c r="BK197" s="201">
        <f>ROUND(I197*H197,2)</f>
        <v>0</v>
      </c>
      <c r="BL197" s="19" t="s">
        <v>236</v>
      </c>
      <c r="BM197" s="200" t="s">
        <v>246</v>
      </c>
    </row>
    <row r="198" spans="2:51" s="13" customFormat="1" ht="12">
      <c r="B198" s="202"/>
      <c r="C198" s="203"/>
      <c r="D198" s="204" t="s">
        <v>150</v>
      </c>
      <c r="E198" s="205" t="s">
        <v>19</v>
      </c>
      <c r="F198" s="206" t="s">
        <v>247</v>
      </c>
      <c r="G198" s="203"/>
      <c r="H198" s="205" t="s">
        <v>19</v>
      </c>
      <c r="I198" s="207"/>
      <c r="J198" s="203"/>
      <c r="K198" s="203"/>
      <c r="L198" s="208"/>
      <c r="M198" s="209"/>
      <c r="N198" s="210"/>
      <c r="O198" s="210"/>
      <c r="P198" s="210"/>
      <c r="Q198" s="210"/>
      <c r="R198" s="210"/>
      <c r="S198" s="210"/>
      <c r="T198" s="211"/>
      <c r="AT198" s="212" t="s">
        <v>150</v>
      </c>
      <c r="AU198" s="212" t="s">
        <v>81</v>
      </c>
      <c r="AV198" s="13" t="s">
        <v>79</v>
      </c>
      <c r="AW198" s="13" t="s">
        <v>32</v>
      </c>
      <c r="AX198" s="13" t="s">
        <v>71</v>
      </c>
      <c r="AY198" s="212" t="s">
        <v>140</v>
      </c>
    </row>
    <row r="199" spans="2:51" s="13" customFormat="1" ht="12">
      <c r="B199" s="202"/>
      <c r="C199" s="203"/>
      <c r="D199" s="204" t="s">
        <v>150</v>
      </c>
      <c r="E199" s="205" t="s">
        <v>19</v>
      </c>
      <c r="F199" s="206" t="s">
        <v>248</v>
      </c>
      <c r="G199" s="203"/>
      <c r="H199" s="205" t="s">
        <v>19</v>
      </c>
      <c r="I199" s="207"/>
      <c r="J199" s="203"/>
      <c r="K199" s="203"/>
      <c r="L199" s="208"/>
      <c r="M199" s="209"/>
      <c r="N199" s="210"/>
      <c r="O199" s="210"/>
      <c r="P199" s="210"/>
      <c r="Q199" s="210"/>
      <c r="R199" s="210"/>
      <c r="S199" s="210"/>
      <c r="T199" s="211"/>
      <c r="AT199" s="212" t="s">
        <v>150</v>
      </c>
      <c r="AU199" s="212" t="s">
        <v>81</v>
      </c>
      <c r="AV199" s="13" t="s">
        <v>79</v>
      </c>
      <c r="AW199" s="13" t="s">
        <v>32</v>
      </c>
      <c r="AX199" s="13" t="s">
        <v>71</v>
      </c>
      <c r="AY199" s="212" t="s">
        <v>140</v>
      </c>
    </row>
    <row r="200" spans="2:51" s="14" customFormat="1" ht="12">
      <c r="B200" s="213"/>
      <c r="C200" s="214"/>
      <c r="D200" s="204" t="s">
        <v>150</v>
      </c>
      <c r="E200" s="215" t="s">
        <v>19</v>
      </c>
      <c r="F200" s="216" t="s">
        <v>249</v>
      </c>
      <c r="G200" s="214"/>
      <c r="H200" s="217">
        <v>4.83</v>
      </c>
      <c r="I200" s="218"/>
      <c r="J200" s="214"/>
      <c r="K200" s="214"/>
      <c r="L200" s="219"/>
      <c r="M200" s="220"/>
      <c r="N200" s="221"/>
      <c r="O200" s="221"/>
      <c r="P200" s="221"/>
      <c r="Q200" s="221"/>
      <c r="R200" s="221"/>
      <c r="S200" s="221"/>
      <c r="T200" s="222"/>
      <c r="AT200" s="223" t="s">
        <v>150</v>
      </c>
      <c r="AU200" s="223" t="s">
        <v>81</v>
      </c>
      <c r="AV200" s="14" t="s">
        <v>81</v>
      </c>
      <c r="AW200" s="14" t="s">
        <v>32</v>
      </c>
      <c r="AX200" s="14" t="s">
        <v>79</v>
      </c>
      <c r="AY200" s="223" t="s">
        <v>140</v>
      </c>
    </row>
    <row r="201" spans="1:65" s="2" customFormat="1" ht="21.75" customHeight="1">
      <c r="A201" s="36"/>
      <c r="B201" s="37"/>
      <c r="C201" s="189" t="s">
        <v>250</v>
      </c>
      <c r="D201" s="189" t="s">
        <v>143</v>
      </c>
      <c r="E201" s="190" t="s">
        <v>251</v>
      </c>
      <c r="F201" s="191" t="s">
        <v>252</v>
      </c>
      <c r="G201" s="192" t="s">
        <v>146</v>
      </c>
      <c r="H201" s="193">
        <v>4.37</v>
      </c>
      <c r="I201" s="194"/>
      <c r="J201" s="195">
        <f>ROUND(I201*H201,2)</f>
        <v>0</v>
      </c>
      <c r="K201" s="191" t="s">
        <v>147</v>
      </c>
      <c r="L201" s="41"/>
      <c r="M201" s="196" t="s">
        <v>19</v>
      </c>
      <c r="N201" s="197" t="s">
        <v>42</v>
      </c>
      <c r="O201" s="66"/>
      <c r="P201" s="198">
        <f>O201*H201</f>
        <v>0</v>
      </c>
      <c r="Q201" s="198">
        <v>0.25365</v>
      </c>
      <c r="R201" s="198">
        <f>Q201*H201</f>
        <v>1.1084505</v>
      </c>
      <c r="S201" s="198">
        <v>0</v>
      </c>
      <c r="T201" s="199">
        <f>S201*H201</f>
        <v>0</v>
      </c>
      <c r="U201" s="36"/>
      <c r="V201" s="36"/>
      <c r="W201" s="36"/>
      <c r="X201" s="36"/>
      <c r="Y201" s="36"/>
      <c r="Z201" s="36"/>
      <c r="AA201" s="36"/>
      <c r="AB201" s="36"/>
      <c r="AC201" s="36"/>
      <c r="AD201" s="36"/>
      <c r="AE201" s="36"/>
      <c r="AR201" s="200" t="s">
        <v>236</v>
      </c>
      <c r="AT201" s="200" t="s">
        <v>143</v>
      </c>
      <c r="AU201" s="200" t="s">
        <v>81</v>
      </c>
      <c r="AY201" s="19" t="s">
        <v>140</v>
      </c>
      <c r="BE201" s="201">
        <f>IF(N201="základní",J201,0)</f>
        <v>0</v>
      </c>
      <c r="BF201" s="201">
        <f>IF(N201="snížená",J201,0)</f>
        <v>0</v>
      </c>
      <c r="BG201" s="201">
        <f>IF(N201="zákl. přenesená",J201,0)</f>
        <v>0</v>
      </c>
      <c r="BH201" s="201">
        <f>IF(N201="sníž. přenesená",J201,0)</f>
        <v>0</v>
      </c>
      <c r="BI201" s="201">
        <f>IF(N201="nulová",J201,0)</f>
        <v>0</v>
      </c>
      <c r="BJ201" s="19" t="s">
        <v>79</v>
      </c>
      <c r="BK201" s="201">
        <f>ROUND(I201*H201,2)</f>
        <v>0</v>
      </c>
      <c r="BL201" s="19" t="s">
        <v>236</v>
      </c>
      <c r="BM201" s="200" t="s">
        <v>253</v>
      </c>
    </row>
    <row r="202" spans="2:51" s="13" customFormat="1" ht="12">
      <c r="B202" s="202"/>
      <c r="C202" s="203"/>
      <c r="D202" s="204" t="s">
        <v>150</v>
      </c>
      <c r="E202" s="205" t="s">
        <v>19</v>
      </c>
      <c r="F202" s="206" t="s">
        <v>247</v>
      </c>
      <c r="G202" s="203"/>
      <c r="H202" s="205" t="s">
        <v>19</v>
      </c>
      <c r="I202" s="207"/>
      <c r="J202" s="203"/>
      <c r="K202" s="203"/>
      <c r="L202" s="208"/>
      <c r="M202" s="209"/>
      <c r="N202" s="210"/>
      <c r="O202" s="210"/>
      <c r="P202" s="210"/>
      <c r="Q202" s="210"/>
      <c r="R202" s="210"/>
      <c r="S202" s="210"/>
      <c r="T202" s="211"/>
      <c r="AT202" s="212" t="s">
        <v>150</v>
      </c>
      <c r="AU202" s="212" t="s">
        <v>81</v>
      </c>
      <c r="AV202" s="13" t="s">
        <v>79</v>
      </c>
      <c r="AW202" s="13" t="s">
        <v>32</v>
      </c>
      <c r="AX202" s="13" t="s">
        <v>71</v>
      </c>
      <c r="AY202" s="212" t="s">
        <v>140</v>
      </c>
    </row>
    <row r="203" spans="2:51" s="13" customFormat="1" ht="12">
      <c r="B203" s="202"/>
      <c r="C203" s="203"/>
      <c r="D203" s="204" t="s">
        <v>150</v>
      </c>
      <c r="E203" s="205" t="s">
        <v>19</v>
      </c>
      <c r="F203" s="206" t="s">
        <v>254</v>
      </c>
      <c r="G203" s="203"/>
      <c r="H203" s="205" t="s">
        <v>19</v>
      </c>
      <c r="I203" s="207"/>
      <c r="J203" s="203"/>
      <c r="K203" s="203"/>
      <c r="L203" s="208"/>
      <c r="M203" s="209"/>
      <c r="N203" s="210"/>
      <c r="O203" s="210"/>
      <c r="P203" s="210"/>
      <c r="Q203" s="210"/>
      <c r="R203" s="210"/>
      <c r="S203" s="210"/>
      <c r="T203" s="211"/>
      <c r="AT203" s="212" t="s">
        <v>150</v>
      </c>
      <c r="AU203" s="212" t="s">
        <v>81</v>
      </c>
      <c r="AV203" s="13" t="s">
        <v>79</v>
      </c>
      <c r="AW203" s="13" t="s">
        <v>32</v>
      </c>
      <c r="AX203" s="13" t="s">
        <v>71</v>
      </c>
      <c r="AY203" s="212" t="s">
        <v>140</v>
      </c>
    </row>
    <row r="204" spans="2:51" s="14" customFormat="1" ht="12">
      <c r="B204" s="213"/>
      <c r="C204" s="214"/>
      <c r="D204" s="204" t="s">
        <v>150</v>
      </c>
      <c r="E204" s="215" t="s">
        <v>19</v>
      </c>
      <c r="F204" s="216" t="s">
        <v>255</v>
      </c>
      <c r="G204" s="214"/>
      <c r="H204" s="217">
        <v>1.82</v>
      </c>
      <c r="I204" s="218"/>
      <c r="J204" s="214"/>
      <c r="K204" s="214"/>
      <c r="L204" s="219"/>
      <c r="M204" s="220"/>
      <c r="N204" s="221"/>
      <c r="O204" s="221"/>
      <c r="P204" s="221"/>
      <c r="Q204" s="221"/>
      <c r="R204" s="221"/>
      <c r="S204" s="221"/>
      <c r="T204" s="222"/>
      <c r="AT204" s="223" t="s">
        <v>150</v>
      </c>
      <c r="AU204" s="223" t="s">
        <v>81</v>
      </c>
      <c r="AV204" s="14" t="s">
        <v>81</v>
      </c>
      <c r="AW204" s="14" t="s">
        <v>32</v>
      </c>
      <c r="AX204" s="14" t="s">
        <v>71</v>
      </c>
      <c r="AY204" s="223" t="s">
        <v>140</v>
      </c>
    </row>
    <row r="205" spans="2:51" s="13" customFormat="1" ht="12">
      <c r="B205" s="202"/>
      <c r="C205" s="203"/>
      <c r="D205" s="204" t="s">
        <v>150</v>
      </c>
      <c r="E205" s="205" t="s">
        <v>19</v>
      </c>
      <c r="F205" s="206" t="s">
        <v>256</v>
      </c>
      <c r="G205" s="203"/>
      <c r="H205" s="205" t="s">
        <v>19</v>
      </c>
      <c r="I205" s="207"/>
      <c r="J205" s="203"/>
      <c r="K205" s="203"/>
      <c r="L205" s="208"/>
      <c r="M205" s="209"/>
      <c r="N205" s="210"/>
      <c r="O205" s="210"/>
      <c r="P205" s="210"/>
      <c r="Q205" s="210"/>
      <c r="R205" s="210"/>
      <c r="S205" s="210"/>
      <c r="T205" s="211"/>
      <c r="AT205" s="212" t="s">
        <v>150</v>
      </c>
      <c r="AU205" s="212" t="s">
        <v>81</v>
      </c>
      <c r="AV205" s="13" t="s">
        <v>79</v>
      </c>
      <c r="AW205" s="13" t="s">
        <v>32</v>
      </c>
      <c r="AX205" s="13" t="s">
        <v>71</v>
      </c>
      <c r="AY205" s="212" t="s">
        <v>140</v>
      </c>
    </row>
    <row r="206" spans="2:51" s="14" customFormat="1" ht="12">
      <c r="B206" s="213"/>
      <c r="C206" s="214"/>
      <c r="D206" s="204" t="s">
        <v>150</v>
      </c>
      <c r="E206" s="215" t="s">
        <v>19</v>
      </c>
      <c r="F206" s="216" t="s">
        <v>257</v>
      </c>
      <c r="G206" s="214"/>
      <c r="H206" s="217">
        <v>2.55</v>
      </c>
      <c r="I206" s="218"/>
      <c r="J206" s="214"/>
      <c r="K206" s="214"/>
      <c r="L206" s="219"/>
      <c r="M206" s="220"/>
      <c r="N206" s="221"/>
      <c r="O206" s="221"/>
      <c r="P206" s="221"/>
      <c r="Q206" s="221"/>
      <c r="R206" s="221"/>
      <c r="S206" s="221"/>
      <c r="T206" s="222"/>
      <c r="AT206" s="223" t="s">
        <v>150</v>
      </c>
      <c r="AU206" s="223" t="s">
        <v>81</v>
      </c>
      <c r="AV206" s="14" t="s">
        <v>81</v>
      </c>
      <c r="AW206" s="14" t="s">
        <v>32</v>
      </c>
      <c r="AX206" s="14" t="s">
        <v>71</v>
      </c>
      <c r="AY206" s="223" t="s">
        <v>140</v>
      </c>
    </row>
    <row r="207" spans="2:51" s="15" customFormat="1" ht="12">
      <c r="B207" s="224"/>
      <c r="C207" s="225"/>
      <c r="D207" s="204" t="s">
        <v>150</v>
      </c>
      <c r="E207" s="226" t="s">
        <v>19</v>
      </c>
      <c r="F207" s="227" t="s">
        <v>155</v>
      </c>
      <c r="G207" s="225"/>
      <c r="H207" s="228">
        <v>4.37</v>
      </c>
      <c r="I207" s="229"/>
      <c r="J207" s="225"/>
      <c r="K207" s="225"/>
      <c r="L207" s="230"/>
      <c r="M207" s="231"/>
      <c r="N207" s="232"/>
      <c r="O207" s="232"/>
      <c r="P207" s="232"/>
      <c r="Q207" s="232"/>
      <c r="R207" s="232"/>
      <c r="S207" s="232"/>
      <c r="T207" s="233"/>
      <c r="AT207" s="234" t="s">
        <v>150</v>
      </c>
      <c r="AU207" s="234" t="s">
        <v>81</v>
      </c>
      <c r="AV207" s="15" t="s">
        <v>148</v>
      </c>
      <c r="AW207" s="15" t="s">
        <v>32</v>
      </c>
      <c r="AX207" s="15" t="s">
        <v>79</v>
      </c>
      <c r="AY207" s="234" t="s">
        <v>140</v>
      </c>
    </row>
    <row r="208" spans="2:63" s="12" customFormat="1" ht="22.9" customHeight="1">
      <c r="B208" s="173"/>
      <c r="C208" s="174"/>
      <c r="D208" s="175" t="s">
        <v>70</v>
      </c>
      <c r="E208" s="187" t="s">
        <v>201</v>
      </c>
      <c r="F208" s="187" t="s">
        <v>258</v>
      </c>
      <c r="G208" s="174"/>
      <c r="H208" s="174"/>
      <c r="I208" s="177"/>
      <c r="J208" s="188">
        <f>BK208</f>
        <v>0</v>
      </c>
      <c r="K208" s="174"/>
      <c r="L208" s="179"/>
      <c r="M208" s="180"/>
      <c r="N208" s="181"/>
      <c r="O208" s="181"/>
      <c r="P208" s="182">
        <f>SUM(P209:P427)</f>
        <v>0</v>
      </c>
      <c r="Q208" s="181"/>
      <c r="R208" s="182">
        <f>SUM(R209:R427)</f>
        <v>16.449059300000002</v>
      </c>
      <c r="S208" s="181"/>
      <c r="T208" s="183">
        <f>SUM(T209:T427)</f>
        <v>0</v>
      </c>
      <c r="AR208" s="184" t="s">
        <v>79</v>
      </c>
      <c r="AT208" s="185" t="s">
        <v>70</v>
      </c>
      <c r="AU208" s="185" t="s">
        <v>79</v>
      </c>
      <c r="AY208" s="184" t="s">
        <v>140</v>
      </c>
      <c r="BK208" s="186">
        <f>SUM(BK209:BK427)</f>
        <v>0</v>
      </c>
    </row>
    <row r="209" spans="1:65" s="2" customFormat="1" ht="33" customHeight="1">
      <c r="A209" s="36"/>
      <c r="B209" s="37"/>
      <c r="C209" s="189" t="s">
        <v>259</v>
      </c>
      <c r="D209" s="189" t="s">
        <v>143</v>
      </c>
      <c r="E209" s="190" t="s">
        <v>260</v>
      </c>
      <c r="F209" s="191" t="s">
        <v>261</v>
      </c>
      <c r="G209" s="192" t="s">
        <v>146</v>
      </c>
      <c r="H209" s="193">
        <v>124.683</v>
      </c>
      <c r="I209" s="194"/>
      <c r="J209" s="195">
        <f>ROUND(I209*H209,2)</f>
        <v>0</v>
      </c>
      <c r="K209" s="191" t="s">
        <v>147</v>
      </c>
      <c r="L209" s="41"/>
      <c r="M209" s="196" t="s">
        <v>19</v>
      </c>
      <c r="N209" s="197" t="s">
        <v>42</v>
      </c>
      <c r="O209" s="66"/>
      <c r="P209" s="198">
        <f>O209*H209</f>
        <v>0</v>
      </c>
      <c r="Q209" s="198">
        <v>0.0057</v>
      </c>
      <c r="R209" s="198">
        <f>Q209*H209</f>
        <v>0.7106931000000001</v>
      </c>
      <c r="S209" s="198">
        <v>0</v>
      </c>
      <c r="T209" s="199">
        <f>S209*H209</f>
        <v>0</v>
      </c>
      <c r="U209" s="36"/>
      <c r="V209" s="36"/>
      <c r="W209" s="36"/>
      <c r="X209" s="36"/>
      <c r="Y209" s="36"/>
      <c r="Z209" s="36"/>
      <c r="AA209" s="36"/>
      <c r="AB209" s="36"/>
      <c r="AC209" s="36"/>
      <c r="AD209" s="36"/>
      <c r="AE209" s="36"/>
      <c r="AR209" s="200" t="s">
        <v>148</v>
      </c>
      <c r="AT209" s="200" t="s">
        <v>143</v>
      </c>
      <c r="AU209" s="200" t="s">
        <v>81</v>
      </c>
      <c r="AY209" s="19" t="s">
        <v>140</v>
      </c>
      <c r="BE209" s="201">
        <f>IF(N209="základní",J209,0)</f>
        <v>0</v>
      </c>
      <c r="BF209" s="201">
        <f>IF(N209="snížená",J209,0)</f>
        <v>0</v>
      </c>
      <c r="BG209" s="201">
        <f>IF(N209="zákl. přenesená",J209,0)</f>
        <v>0</v>
      </c>
      <c r="BH209" s="201">
        <f>IF(N209="sníž. přenesená",J209,0)</f>
        <v>0</v>
      </c>
      <c r="BI209" s="201">
        <f>IF(N209="nulová",J209,0)</f>
        <v>0</v>
      </c>
      <c r="BJ209" s="19" t="s">
        <v>79</v>
      </c>
      <c r="BK209" s="201">
        <f>ROUND(I209*H209,2)</f>
        <v>0</v>
      </c>
      <c r="BL209" s="19" t="s">
        <v>148</v>
      </c>
      <c r="BM209" s="200" t="s">
        <v>262</v>
      </c>
    </row>
    <row r="210" spans="2:51" s="13" customFormat="1" ht="12">
      <c r="B210" s="202"/>
      <c r="C210" s="203"/>
      <c r="D210" s="204" t="s">
        <v>150</v>
      </c>
      <c r="E210" s="205" t="s">
        <v>19</v>
      </c>
      <c r="F210" s="206" t="s">
        <v>263</v>
      </c>
      <c r="G210" s="203"/>
      <c r="H210" s="205" t="s">
        <v>19</v>
      </c>
      <c r="I210" s="207"/>
      <c r="J210" s="203"/>
      <c r="K210" s="203"/>
      <c r="L210" s="208"/>
      <c r="M210" s="209"/>
      <c r="N210" s="210"/>
      <c r="O210" s="210"/>
      <c r="P210" s="210"/>
      <c r="Q210" s="210"/>
      <c r="R210" s="210"/>
      <c r="S210" s="210"/>
      <c r="T210" s="211"/>
      <c r="AT210" s="212" t="s">
        <v>150</v>
      </c>
      <c r="AU210" s="212" t="s">
        <v>81</v>
      </c>
      <c r="AV210" s="13" t="s">
        <v>79</v>
      </c>
      <c r="AW210" s="13" t="s">
        <v>32</v>
      </c>
      <c r="AX210" s="13" t="s">
        <v>71</v>
      </c>
      <c r="AY210" s="212" t="s">
        <v>140</v>
      </c>
    </row>
    <row r="211" spans="2:51" s="13" customFormat="1" ht="12">
      <c r="B211" s="202"/>
      <c r="C211" s="203"/>
      <c r="D211" s="204" t="s">
        <v>150</v>
      </c>
      <c r="E211" s="205" t="s">
        <v>19</v>
      </c>
      <c r="F211" s="206" t="s">
        <v>152</v>
      </c>
      <c r="G211" s="203"/>
      <c r="H211" s="205" t="s">
        <v>19</v>
      </c>
      <c r="I211" s="207"/>
      <c r="J211" s="203"/>
      <c r="K211" s="203"/>
      <c r="L211" s="208"/>
      <c r="M211" s="209"/>
      <c r="N211" s="210"/>
      <c r="O211" s="210"/>
      <c r="P211" s="210"/>
      <c r="Q211" s="210"/>
      <c r="R211" s="210"/>
      <c r="S211" s="210"/>
      <c r="T211" s="211"/>
      <c r="AT211" s="212" t="s">
        <v>150</v>
      </c>
      <c r="AU211" s="212" t="s">
        <v>81</v>
      </c>
      <c r="AV211" s="13" t="s">
        <v>79</v>
      </c>
      <c r="AW211" s="13" t="s">
        <v>32</v>
      </c>
      <c r="AX211" s="13" t="s">
        <v>71</v>
      </c>
      <c r="AY211" s="212" t="s">
        <v>140</v>
      </c>
    </row>
    <row r="212" spans="2:51" s="13" customFormat="1" ht="12">
      <c r="B212" s="202"/>
      <c r="C212" s="203"/>
      <c r="D212" s="204" t="s">
        <v>150</v>
      </c>
      <c r="E212" s="205" t="s">
        <v>19</v>
      </c>
      <c r="F212" s="206" t="s">
        <v>264</v>
      </c>
      <c r="G212" s="203"/>
      <c r="H212" s="205" t="s">
        <v>19</v>
      </c>
      <c r="I212" s="207"/>
      <c r="J212" s="203"/>
      <c r="K212" s="203"/>
      <c r="L212" s="208"/>
      <c r="M212" s="209"/>
      <c r="N212" s="210"/>
      <c r="O212" s="210"/>
      <c r="P212" s="210"/>
      <c r="Q212" s="210"/>
      <c r="R212" s="210"/>
      <c r="S212" s="210"/>
      <c r="T212" s="211"/>
      <c r="AT212" s="212" t="s">
        <v>150</v>
      </c>
      <c r="AU212" s="212" t="s">
        <v>81</v>
      </c>
      <c r="AV212" s="13" t="s">
        <v>79</v>
      </c>
      <c r="AW212" s="13" t="s">
        <v>32</v>
      </c>
      <c r="AX212" s="13" t="s">
        <v>71</v>
      </c>
      <c r="AY212" s="212" t="s">
        <v>140</v>
      </c>
    </row>
    <row r="213" spans="2:51" s="14" customFormat="1" ht="12">
      <c r="B213" s="213"/>
      <c r="C213" s="214"/>
      <c r="D213" s="204" t="s">
        <v>150</v>
      </c>
      <c r="E213" s="215" t="s">
        <v>19</v>
      </c>
      <c r="F213" s="216" t="s">
        <v>265</v>
      </c>
      <c r="G213" s="214"/>
      <c r="H213" s="217">
        <v>2.331</v>
      </c>
      <c r="I213" s="218"/>
      <c r="J213" s="214"/>
      <c r="K213" s="214"/>
      <c r="L213" s="219"/>
      <c r="M213" s="220"/>
      <c r="N213" s="221"/>
      <c r="O213" s="221"/>
      <c r="P213" s="221"/>
      <c r="Q213" s="221"/>
      <c r="R213" s="221"/>
      <c r="S213" s="221"/>
      <c r="T213" s="222"/>
      <c r="AT213" s="223" t="s">
        <v>150</v>
      </c>
      <c r="AU213" s="223" t="s">
        <v>81</v>
      </c>
      <c r="AV213" s="14" t="s">
        <v>81</v>
      </c>
      <c r="AW213" s="14" t="s">
        <v>32</v>
      </c>
      <c r="AX213" s="14" t="s">
        <v>71</v>
      </c>
      <c r="AY213" s="223" t="s">
        <v>140</v>
      </c>
    </row>
    <row r="214" spans="2:51" s="13" customFormat="1" ht="12">
      <c r="B214" s="202"/>
      <c r="C214" s="203"/>
      <c r="D214" s="204" t="s">
        <v>150</v>
      </c>
      <c r="E214" s="205" t="s">
        <v>19</v>
      </c>
      <c r="F214" s="206" t="s">
        <v>173</v>
      </c>
      <c r="G214" s="203"/>
      <c r="H214" s="205" t="s">
        <v>19</v>
      </c>
      <c r="I214" s="207"/>
      <c r="J214" s="203"/>
      <c r="K214" s="203"/>
      <c r="L214" s="208"/>
      <c r="M214" s="209"/>
      <c r="N214" s="210"/>
      <c r="O214" s="210"/>
      <c r="P214" s="210"/>
      <c r="Q214" s="210"/>
      <c r="R214" s="210"/>
      <c r="S214" s="210"/>
      <c r="T214" s="211"/>
      <c r="AT214" s="212" t="s">
        <v>150</v>
      </c>
      <c r="AU214" s="212" t="s">
        <v>81</v>
      </c>
      <c r="AV214" s="13" t="s">
        <v>79</v>
      </c>
      <c r="AW214" s="13" t="s">
        <v>32</v>
      </c>
      <c r="AX214" s="13" t="s">
        <v>71</v>
      </c>
      <c r="AY214" s="212" t="s">
        <v>140</v>
      </c>
    </row>
    <row r="215" spans="2:51" s="14" customFormat="1" ht="12">
      <c r="B215" s="213"/>
      <c r="C215" s="214"/>
      <c r="D215" s="204" t="s">
        <v>150</v>
      </c>
      <c r="E215" s="215" t="s">
        <v>19</v>
      </c>
      <c r="F215" s="216" t="s">
        <v>266</v>
      </c>
      <c r="G215" s="214"/>
      <c r="H215" s="217">
        <v>2.646</v>
      </c>
      <c r="I215" s="218"/>
      <c r="J215" s="214"/>
      <c r="K215" s="214"/>
      <c r="L215" s="219"/>
      <c r="M215" s="220"/>
      <c r="N215" s="221"/>
      <c r="O215" s="221"/>
      <c r="P215" s="221"/>
      <c r="Q215" s="221"/>
      <c r="R215" s="221"/>
      <c r="S215" s="221"/>
      <c r="T215" s="222"/>
      <c r="AT215" s="223" t="s">
        <v>150</v>
      </c>
      <c r="AU215" s="223" t="s">
        <v>81</v>
      </c>
      <c r="AV215" s="14" t="s">
        <v>81</v>
      </c>
      <c r="AW215" s="14" t="s">
        <v>32</v>
      </c>
      <c r="AX215" s="14" t="s">
        <v>71</v>
      </c>
      <c r="AY215" s="223" t="s">
        <v>140</v>
      </c>
    </row>
    <row r="216" spans="2:51" s="13" customFormat="1" ht="12">
      <c r="B216" s="202"/>
      <c r="C216" s="203"/>
      <c r="D216" s="204" t="s">
        <v>150</v>
      </c>
      <c r="E216" s="205" t="s">
        <v>19</v>
      </c>
      <c r="F216" s="206" t="s">
        <v>267</v>
      </c>
      <c r="G216" s="203"/>
      <c r="H216" s="205" t="s">
        <v>19</v>
      </c>
      <c r="I216" s="207"/>
      <c r="J216" s="203"/>
      <c r="K216" s="203"/>
      <c r="L216" s="208"/>
      <c r="M216" s="209"/>
      <c r="N216" s="210"/>
      <c r="O216" s="210"/>
      <c r="P216" s="210"/>
      <c r="Q216" s="210"/>
      <c r="R216" s="210"/>
      <c r="S216" s="210"/>
      <c r="T216" s="211"/>
      <c r="AT216" s="212" t="s">
        <v>150</v>
      </c>
      <c r="AU216" s="212" t="s">
        <v>81</v>
      </c>
      <c r="AV216" s="13" t="s">
        <v>79</v>
      </c>
      <c r="AW216" s="13" t="s">
        <v>32</v>
      </c>
      <c r="AX216" s="13" t="s">
        <v>71</v>
      </c>
      <c r="AY216" s="212" t="s">
        <v>140</v>
      </c>
    </row>
    <row r="217" spans="2:51" s="14" customFormat="1" ht="12">
      <c r="B217" s="213"/>
      <c r="C217" s="214"/>
      <c r="D217" s="204" t="s">
        <v>150</v>
      </c>
      <c r="E217" s="215" t="s">
        <v>19</v>
      </c>
      <c r="F217" s="216" t="s">
        <v>268</v>
      </c>
      <c r="G217" s="214"/>
      <c r="H217" s="217">
        <v>2.027</v>
      </c>
      <c r="I217" s="218"/>
      <c r="J217" s="214"/>
      <c r="K217" s="214"/>
      <c r="L217" s="219"/>
      <c r="M217" s="220"/>
      <c r="N217" s="221"/>
      <c r="O217" s="221"/>
      <c r="P217" s="221"/>
      <c r="Q217" s="221"/>
      <c r="R217" s="221"/>
      <c r="S217" s="221"/>
      <c r="T217" s="222"/>
      <c r="AT217" s="223" t="s">
        <v>150</v>
      </c>
      <c r="AU217" s="223" t="s">
        <v>81</v>
      </c>
      <c r="AV217" s="14" t="s">
        <v>81</v>
      </c>
      <c r="AW217" s="14" t="s">
        <v>32</v>
      </c>
      <c r="AX217" s="14" t="s">
        <v>71</v>
      </c>
      <c r="AY217" s="223" t="s">
        <v>140</v>
      </c>
    </row>
    <row r="218" spans="2:51" s="13" customFormat="1" ht="12">
      <c r="B218" s="202"/>
      <c r="C218" s="203"/>
      <c r="D218" s="204" t="s">
        <v>150</v>
      </c>
      <c r="E218" s="205" t="s">
        <v>19</v>
      </c>
      <c r="F218" s="206" t="s">
        <v>175</v>
      </c>
      <c r="G218" s="203"/>
      <c r="H218" s="205" t="s">
        <v>19</v>
      </c>
      <c r="I218" s="207"/>
      <c r="J218" s="203"/>
      <c r="K218" s="203"/>
      <c r="L218" s="208"/>
      <c r="M218" s="209"/>
      <c r="N218" s="210"/>
      <c r="O218" s="210"/>
      <c r="P218" s="210"/>
      <c r="Q218" s="210"/>
      <c r="R218" s="210"/>
      <c r="S218" s="210"/>
      <c r="T218" s="211"/>
      <c r="AT218" s="212" t="s">
        <v>150</v>
      </c>
      <c r="AU218" s="212" t="s">
        <v>81</v>
      </c>
      <c r="AV218" s="13" t="s">
        <v>79</v>
      </c>
      <c r="AW218" s="13" t="s">
        <v>32</v>
      </c>
      <c r="AX218" s="13" t="s">
        <v>71</v>
      </c>
      <c r="AY218" s="212" t="s">
        <v>140</v>
      </c>
    </row>
    <row r="219" spans="2:51" s="14" customFormat="1" ht="12">
      <c r="B219" s="213"/>
      <c r="C219" s="214"/>
      <c r="D219" s="204" t="s">
        <v>150</v>
      </c>
      <c r="E219" s="215" t="s">
        <v>19</v>
      </c>
      <c r="F219" s="216" t="s">
        <v>269</v>
      </c>
      <c r="G219" s="214"/>
      <c r="H219" s="217">
        <v>6.107</v>
      </c>
      <c r="I219" s="218"/>
      <c r="J219" s="214"/>
      <c r="K219" s="214"/>
      <c r="L219" s="219"/>
      <c r="M219" s="220"/>
      <c r="N219" s="221"/>
      <c r="O219" s="221"/>
      <c r="P219" s="221"/>
      <c r="Q219" s="221"/>
      <c r="R219" s="221"/>
      <c r="S219" s="221"/>
      <c r="T219" s="222"/>
      <c r="AT219" s="223" t="s">
        <v>150</v>
      </c>
      <c r="AU219" s="223" t="s">
        <v>81</v>
      </c>
      <c r="AV219" s="14" t="s">
        <v>81</v>
      </c>
      <c r="AW219" s="14" t="s">
        <v>32</v>
      </c>
      <c r="AX219" s="14" t="s">
        <v>71</v>
      </c>
      <c r="AY219" s="223" t="s">
        <v>140</v>
      </c>
    </row>
    <row r="220" spans="2:51" s="13" customFormat="1" ht="12">
      <c r="B220" s="202"/>
      <c r="C220" s="203"/>
      <c r="D220" s="204" t="s">
        <v>150</v>
      </c>
      <c r="E220" s="205" t="s">
        <v>19</v>
      </c>
      <c r="F220" s="206" t="s">
        <v>270</v>
      </c>
      <c r="G220" s="203"/>
      <c r="H220" s="205" t="s">
        <v>19</v>
      </c>
      <c r="I220" s="207"/>
      <c r="J220" s="203"/>
      <c r="K220" s="203"/>
      <c r="L220" s="208"/>
      <c r="M220" s="209"/>
      <c r="N220" s="210"/>
      <c r="O220" s="210"/>
      <c r="P220" s="210"/>
      <c r="Q220" s="210"/>
      <c r="R220" s="210"/>
      <c r="S220" s="210"/>
      <c r="T220" s="211"/>
      <c r="AT220" s="212" t="s">
        <v>150</v>
      </c>
      <c r="AU220" s="212" t="s">
        <v>81</v>
      </c>
      <c r="AV220" s="13" t="s">
        <v>79</v>
      </c>
      <c r="AW220" s="13" t="s">
        <v>32</v>
      </c>
      <c r="AX220" s="13" t="s">
        <v>71</v>
      </c>
      <c r="AY220" s="212" t="s">
        <v>140</v>
      </c>
    </row>
    <row r="221" spans="2:51" s="14" customFormat="1" ht="12">
      <c r="B221" s="213"/>
      <c r="C221" s="214"/>
      <c r="D221" s="204" t="s">
        <v>150</v>
      </c>
      <c r="E221" s="215" t="s">
        <v>19</v>
      </c>
      <c r="F221" s="216" t="s">
        <v>271</v>
      </c>
      <c r="G221" s="214"/>
      <c r="H221" s="217">
        <v>1.436</v>
      </c>
      <c r="I221" s="218"/>
      <c r="J221" s="214"/>
      <c r="K221" s="214"/>
      <c r="L221" s="219"/>
      <c r="M221" s="220"/>
      <c r="N221" s="221"/>
      <c r="O221" s="221"/>
      <c r="P221" s="221"/>
      <c r="Q221" s="221"/>
      <c r="R221" s="221"/>
      <c r="S221" s="221"/>
      <c r="T221" s="222"/>
      <c r="AT221" s="223" t="s">
        <v>150</v>
      </c>
      <c r="AU221" s="223" t="s">
        <v>81</v>
      </c>
      <c r="AV221" s="14" t="s">
        <v>81</v>
      </c>
      <c r="AW221" s="14" t="s">
        <v>32</v>
      </c>
      <c r="AX221" s="14" t="s">
        <v>71</v>
      </c>
      <c r="AY221" s="223" t="s">
        <v>140</v>
      </c>
    </row>
    <row r="222" spans="2:51" s="16" customFormat="1" ht="12">
      <c r="B222" s="235"/>
      <c r="C222" s="236"/>
      <c r="D222" s="204" t="s">
        <v>150</v>
      </c>
      <c r="E222" s="237" t="s">
        <v>19</v>
      </c>
      <c r="F222" s="238" t="s">
        <v>161</v>
      </c>
      <c r="G222" s="236"/>
      <c r="H222" s="239">
        <v>14.547</v>
      </c>
      <c r="I222" s="240"/>
      <c r="J222" s="236"/>
      <c r="K222" s="236"/>
      <c r="L222" s="241"/>
      <c r="M222" s="242"/>
      <c r="N222" s="243"/>
      <c r="O222" s="243"/>
      <c r="P222" s="243"/>
      <c r="Q222" s="243"/>
      <c r="R222" s="243"/>
      <c r="S222" s="243"/>
      <c r="T222" s="244"/>
      <c r="AT222" s="245" t="s">
        <v>150</v>
      </c>
      <c r="AU222" s="245" t="s">
        <v>81</v>
      </c>
      <c r="AV222" s="16" t="s">
        <v>141</v>
      </c>
      <c r="AW222" s="16" t="s">
        <v>32</v>
      </c>
      <c r="AX222" s="16" t="s">
        <v>71</v>
      </c>
      <c r="AY222" s="245" t="s">
        <v>140</v>
      </c>
    </row>
    <row r="223" spans="2:51" s="13" customFormat="1" ht="12">
      <c r="B223" s="202"/>
      <c r="C223" s="203"/>
      <c r="D223" s="204" t="s">
        <v>150</v>
      </c>
      <c r="E223" s="205" t="s">
        <v>19</v>
      </c>
      <c r="F223" s="206" t="s">
        <v>162</v>
      </c>
      <c r="G223" s="203"/>
      <c r="H223" s="205" t="s">
        <v>19</v>
      </c>
      <c r="I223" s="207"/>
      <c r="J223" s="203"/>
      <c r="K223" s="203"/>
      <c r="L223" s="208"/>
      <c r="M223" s="209"/>
      <c r="N223" s="210"/>
      <c r="O223" s="210"/>
      <c r="P223" s="210"/>
      <c r="Q223" s="210"/>
      <c r="R223" s="210"/>
      <c r="S223" s="210"/>
      <c r="T223" s="211"/>
      <c r="AT223" s="212" t="s">
        <v>150</v>
      </c>
      <c r="AU223" s="212" t="s">
        <v>81</v>
      </c>
      <c r="AV223" s="13" t="s">
        <v>79</v>
      </c>
      <c r="AW223" s="13" t="s">
        <v>32</v>
      </c>
      <c r="AX223" s="13" t="s">
        <v>71</v>
      </c>
      <c r="AY223" s="212" t="s">
        <v>140</v>
      </c>
    </row>
    <row r="224" spans="2:51" s="13" customFormat="1" ht="12">
      <c r="B224" s="202"/>
      <c r="C224" s="203"/>
      <c r="D224" s="204" t="s">
        <v>150</v>
      </c>
      <c r="E224" s="205" t="s">
        <v>19</v>
      </c>
      <c r="F224" s="206" t="s">
        <v>272</v>
      </c>
      <c r="G224" s="203"/>
      <c r="H224" s="205" t="s">
        <v>19</v>
      </c>
      <c r="I224" s="207"/>
      <c r="J224" s="203"/>
      <c r="K224" s="203"/>
      <c r="L224" s="208"/>
      <c r="M224" s="209"/>
      <c r="N224" s="210"/>
      <c r="O224" s="210"/>
      <c r="P224" s="210"/>
      <c r="Q224" s="210"/>
      <c r="R224" s="210"/>
      <c r="S224" s="210"/>
      <c r="T224" s="211"/>
      <c r="AT224" s="212" t="s">
        <v>150</v>
      </c>
      <c r="AU224" s="212" t="s">
        <v>81</v>
      </c>
      <c r="AV224" s="13" t="s">
        <v>79</v>
      </c>
      <c r="AW224" s="13" t="s">
        <v>32</v>
      </c>
      <c r="AX224" s="13" t="s">
        <v>71</v>
      </c>
      <c r="AY224" s="212" t="s">
        <v>140</v>
      </c>
    </row>
    <row r="225" spans="2:51" s="14" customFormat="1" ht="12">
      <c r="B225" s="213"/>
      <c r="C225" s="214"/>
      <c r="D225" s="204" t="s">
        <v>150</v>
      </c>
      <c r="E225" s="215" t="s">
        <v>19</v>
      </c>
      <c r="F225" s="216" t="s">
        <v>273</v>
      </c>
      <c r="G225" s="214"/>
      <c r="H225" s="217">
        <v>6.947</v>
      </c>
      <c r="I225" s="218"/>
      <c r="J225" s="214"/>
      <c r="K225" s="214"/>
      <c r="L225" s="219"/>
      <c r="M225" s="220"/>
      <c r="N225" s="221"/>
      <c r="O225" s="221"/>
      <c r="P225" s="221"/>
      <c r="Q225" s="221"/>
      <c r="R225" s="221"/>
      <c r="S225" s="221"/>
      <c r="T225" s="222"/>
      <c r="AT225" s="223" t="s">
        <v>150</v>
      </c>
      <c r="AU225" s="223" t="s">
        <v>81</v>
      </c>
      <c r="AV225" s="14" t="s">
        <v>81</v>
      </c>
      <c r="AW225" s="14" t="s">
        <v>32</v>
      </c>
      <c r="AX225" s="14" t="s">
        <v>71</v>
      </c>
      <c r="AY225" s="223" t="s">
        <v>140</v>
      </c>
    </row>
    <row r="226" spans="2:51" s="13" customFormat="1" ht="12">
      <c r="B226" s="202"/>
      <c r="C226" s="203"/>
      <c r="D226" s="204" t="s">
        <v>150</v>
      </c>
      <c r="E226" s="205" t="s">
        <v>19</v>
      </c>
      <c r="F226" s="206" t="s">
        <v>274</v>
      </c>
      <c r="G226" s="203"/>
      <c r="H226" s="205" t="s">
        <v>19</v>
      </c>
      <c r="I226" s="207"/>
      <c r="J226" s="203"/>
      <c r="K226" s="203"/>
      <c r="L226" s="208"/>
      <c r="M226" s="209"/>
      <c r="N226" s="210"/>
      <c r="O226" s="210"/>
      <c r="P226" s="210"/>
      <c r="Q226" s="210"/>
      <c r="R226" s="210"/>
      <c r="S226" s="210"/>
      <c r="T226" s="211"/>
      <c r="AT226" s="212" t="s">
        <v>150</v>
      </c>
      <c r="AU226" s="212" t="s">
        <v>81</v>
      </c>
      <c r="AV226" s="13" t="s">
        <v>79</v>
      </c>
      <c r="AW226" s="13" t="s">
        <v>32</v>
      </c>
      <c r="AX226" s="13" t="s">
        <v>71</v>
      </c>
      <c r="AY226" s="212" t="s">
        <v>140</v>
      </c>
    </row>
    <row r="227" spans="2:51" s="14" customFormat="1" ht="12">
      <c r="B227" s="213"/>
      <c r="C227" s="214"/>
      <c r="D227" s="204" t="s">
        <v>150</v>
      </c>
      <c r="E227" s="215" t="s">
        <v>19</v>
      </c>
      <c r="F227" s="216" t="s">
        <v>275</v>
      </c>
      <c r="G227" s="214"/>
      <c r="H227" s="217">
        <v>4.803</v>
      </c>
      <c r="I227" s="218"/>
      <c r="J227" s="214"/>
      <c r="K227" s="214"/>
      <c r="L227" s="219"/>
      <c r="M227" s="220"/>
      <c r="N227" s="221"/>
      <c r="O227" s="221"/>
      <c r="P227" s="221"/>
      <c r="Q227" s="221"/>
      <c r="R227" s="221"/>
      <c r="S227" s="221"/>
      <c r="T227" s="222"/>
      <c r="AT227" s="223" t="s">
        <v>150</v>
      </c>
      <c r="AU227" s="223" t="s">
        <v>81</v>
      </c>
      <c r="AV227" s="14" t="s">
        <v>81</v>
      </c>
      <c r="AW227" s="14" t="s">
        <v>32</v>
      </c>
      <c r="AX227" s="14" t="s">
        <v>71</v>
      </c>
      <c r="AY227" s="223" t="s">
        <v>140</v>
      </c>
    </row>
    <row r="228" spans="2:51" s="13" customFormat="1" ht="12">
      <c r="B228" s="202"/>
      <c r="C228" s="203"/>
      <c r="D228" s="204" t="s">
        <v>150</v>
      </c>
      <c r="E228" s="205" t="s">
        <v>19</v>
      </c>
      <c r="F228" s="206" t="s">
        <v>276</v>
      </c>
      <c r="G228" s="203"/>
      <c r="H228" s="205" t="s">
        <v>19</v>
      </c>
      <c r="I228" s="207"/>
      <c r="J228" s="203"/>
      <c r="K228" s="203"/>
      <c r="L228" s="208"/>
      <c r="M228" s="209"/>
      <c r="N228" s="210"/>
      <c r="O228" s="210"/>
      <c r="P228" s="210"/>
      <c r="Q228" s="210"/>
      <c r="R228" s="210"/>
      <c r="S228" s="210"/>
      <c r="T228" s="211"/>
      <c r="AT228" s="212" t="s">
        <v>150</v>
      </c>
      <c r="AU228" s="212" t="s">
        <v>81</v>
      </c>
      <c r="AV228" s="13" t="s">
        <v>79</v>
      </c>
      <c r="AW228" s="13" t="s">
        <v>32</v>
      </c>
      <c r="AX228" s="13" t="s">
        <v>71</v>
      </c>
      <c r="AY228" s="212" t="s">
        <v>140</v>
      </c>
    </row>
    <row r="229" spans="2:51" s="14" customFormat="1" ht="12">
      <c r="B229" s="213"/>
      <c r="C229" s="214"/>
      <c r="D229" s="204" t="s">
        <v>150</v>
      </c>
      <c r="E229" s="215" t="s">
        <v>19</v>
      </c>
      <c r="F229" s="216" t="s">
        <v>277</v>
      </c>
      <c r="G229" s="214"/>
      <c r="H229" s="217">
        <v>6.355</v>
      </c>
      <c r="I229" s="218"/>
      <c r="J229" s="214"/>
      <c r="K229" s="214"/>
      <c r="L229" s="219"/>
      <c r="M229" s="220"/>
      <c r="N229" s="221"/>
      <c r="O229" s="221"/>
      <c r="P229" s="221"/>
      <c r="Q229" s="221"/>
      <c r="R229" s="221"/>
      <c r="S229" s="221"/>
      <c r="T229" s="222"/>
      <c r="AT229" s="223" t="s">
        <v>150</v>
      </c>
      <c r="AU229" s="223" t="s">
        <v>81</v>
      </c>
      <c r="AV229" s="14" t="s">
        <v>81</v>
      </c>
      <c r="AW229" s="14" t="s">
        <v>32</v>
      </c>
      <c r="AX229" s="14" t="s">
        <v>71</v>
      </c>
      <c r="AY229" s="223" t="s">
        <v>140</v>
      </c>
    </row>
    <row r="230" spans="2:51" s="13" customFormat="1" ht="12">
      <c r="B230" s="202"/>
      <c r="C230" s="203"/>
      <c r="D230" s="204" t="s">
        <v>150</v>
      </c>
      <c r="E230" s="205" t="s">
        <v>19</v>
      </c>
      <c r="F230" s="206" t="s">
        <v>177</v>
      </c>
      <c r="G230" s="203"/>
      <c r="H230" s="205" t="s">
        <v>19</v>
      </c>
      <c r="I230" s="207"/>
      <c r="J230" s="203"/>
      <c r="K230" s="203"/>
      <c r="L230" s="208"/>
      <c r="M230" s="209"/>
      <c r="N230" s="210"/>
      <c r="O230" s="210"/>
      <c r="P230" s="210"/>
      <c r="Q230" s="210"/>
      <c r="R230" s="210"/>
      <c r="S230" s="210"/>
      <c r="T230" s="211"/>
      <c r="AT230" s="212" t="s">
        <v>150</v>
      </c>
      <c r="AU230" s="212" t="s">
        <v>81</v>
      </c>
      <c r="AV230" s="13" t="s">
        <v>79</v>
      </c>
      <c r="AW230" s="13" t="s">
        <v>32</v>
      </c>
      <c r="AX230" s="13" t="s">
        <v>71</v>
      </c>
      <c r="AY230" s="212" t="s">
        <v>140</v>
      </c>
    </row>
    <row r="231" spans="2:51" s="14" customFormat="1" ht="12">
      <c r="B231" s="213"/>
      <c r="C231" s="214"/>
      <c r="D231" s="204" t="s">
        <v>150</v>
      </c>
      <c r="E231" s="215" t="s">
        <v>19</v>
      </c>
      <c r="F231" s="216" t="s">
        <v>278</v>
      </c>
      <c r="G231" s="214"/>
      <c r="H231" s="217">
        <v>14.811</v>
      </c>
      <c r="I231" s="218"/>
      <c r="J231" s="214"/>
      <c r="K231" s="214"/>
      <c r="L231" s="219"/>
      <c r="M231" s="220"/>
      <c r="N231" s="221"/>
      <c r="O231" s="221"/>
      <c r="P231" s="221"/>
      <c r="Q231" s="221"/>
      <c r="R231" s="221"/>
      <c r="S231" s="221"/>
      <c r="T231" s="222"/>
      <c r="AT231" s="223" t="s">
        <v>150</v>
      </c>
      <c r="AU231" s="223" t="s">
        <v>81</v>
      </c>
      <c r="AV231" s="14" t="s">
        <v>81</v>
      </c>
      <c r="AW231" s="14" t="s">
        <v>32</v>
      </c>
      <c r="AX231" s="14" t="s">
        <v>71</v>
      </c>
      <c r="AY231" s="223" t="s">
        <v>140</v>
      </c>
    </row>
    <row r="232" spans="2:51" s="13" customFormat="1" ht="12">
      <c r="B232" s="202"/>
      <c r="C232" s="203"/>
      <c r="D232" s="204" t="s">
        <v>150</v>
      </c>
      <c r="E232" s="205" t="s">
        <v>19</v>
      </c>
      <c r="F232" s="206" t="s">
        <v>279</v>
      </c>
      <c r="G232" s="203"/>
      <c r="H232" s="205" t="s">
        <v>19</v>
      </c>
      <c r="I232" s="207"/>
      <c r="J232" s="203"/>
      <c r="K232" s="203"/>
      <c r="L232" s="208"/>
      <c r="M232" s="209"/>
      <c r="N232" s="210"/>
      <c r="O232" s="210"/>
      <c r="P232" s="210"/>
      <c r="Q232" s="210"/>
      <c r="R232" s="210"/>
      <c r="S232" s="210"/>
      <c r="T232" s="211"/>
      <c r="AT232" s="212" t="s">
        <v>150</v>
      </c>
      <c r="AU232" s="212" t="s">
        <v>81</v>
      </c>
      <c r="AV232" s="13" t="s">
        <v>79</v>
      </c>
      <c r="AW232" s="13" t="s">
        <v>32</v>
      </c>
      <c r="AX232" s="13" t="s">
        <v>71</v>
      </c>
      <c r="AY232" s="212" t="s">
        <v>140</v>
      </c>
    </row>
    <row r="233" spans="2:51" s="14" customFormat="1" ht="12">
      <c r="B233" s="213"/>
      <c r="C233" s="214"/>
      <c r="D233" s="204" t="s">
        <v>150</v>
      </c>
      <c r="E233" s="215" t="s">
        <v>19</v>
      </c>
      <c r="F233" s="216" t="s">
        <v>280</v>
      </c>
      <c r="G233" s="214"/>
      <c r="H233" s="217">
        <v>6.378</v>
      </c>
      <c r="I233" s="218"/>
      <c r="J233" s="214"/>
      <c r="K233" s="214"/>
      <c r="L233" s="219"/>
      <c r="M233" s="220"/>
      <c r="N233" s="221"/>
      <c r="O233" s="221"/>
      <c r="P233" s="221"/>
      <c r="Q233" s="221"/>
      <c r="R233" s="221"/>
      <c r="S233" s="221"/>
      <c r="T233" s="222"/>
      <c r="AT233" s="223" t="s">
        <v>150</v>
      </c>
      <c r="AU233" s="223" t="s">
        <v>81</v>
      </c>
      <c r="AV233" s="14" t="s">
        <v>81</v>
      </c>
      <c r="AW233" s="14" t="s">
        <v>32</v>
      </c>
      <c r="AX233" s="14" t="s">
        <v>71</v>
      </c>
      <c r="AY233" s="223" t="s">
        <v>140</v>
      </c>
    </row>
    <row r="234" spans="2:51" s="13" customFormat="1" ht="12">
      <c r="B234" s="202"/>
      <c r="C234" s="203"/>
      <c r="D234" s="204" t="s">
        <v>150</v>
      </c>
      <c r="E234" s="205" t="s">
        <v>19</v>
      </c>
      <c r="F234" s="206" t="s">
        <v>179</v>
      </c>
      <c r="G234" s="203"/>
      <c r="H234" s="205" t="s">
        <v>19</v>
      </c>
      <c r="I234" s="207"/>
      <c r="J234" s="203"/>
      <c r="K234" s="203"/>
      <c r="L234" s="208"/>
      <c r="M234" s="209"/>
      <c r="N234" s="210"/>
      <c r="O234" s="210"/>
      <c r="P234" s="210"/>
      <c r="Q234" s="210"/>
      <c r="R234" s="210"/>
      <c r="S234" s="210"/>
      <c r="T234" s="211"/>
      <c r="AT234" s="212" t="s">
        <v>150</v>
      </c>
      <c r="AU234" s="212" t="s">
        <v>81</v>
      </c>
      <c r="AV234" s="13" t="s">
        <v>79</v>
      </c>
      <c r="AW234" s="13" t="s">
        <v>32</v>
      </c>
      <c r="AX234" s="13" t="s">
        <v>71</v>
      </c>
      <c r="AY234" s="212" t="s">
        <v>140</v>
      </c>
    </row>
    <row r="235" spans="2:51" s="14" customFormat="1" ht="12">
      <c r="B235" s="213"/>
      <c r="C235" s="214"/>
      <c r="D235" s="204" t="s">
        <v>150</v>
      </c>
      <c r="E235" s="215" t="s">
        <v>19</v>
      </c>
      <c r="F235" s="216" t="s">
        <v>281</v>
      </c>
      <c r="G235" s="214"/>
      <c r="H235" s="217">
        <v>14.888</v>
      </c>
      <c r="I235" s="218"/>
      <c r="J235" s="214"/>
      <c r="K235" s="214"/>
      <c r="L235" s="219"/>
      <c r="M235" s="220"/>
      <c r="N235" s="221"/>
      <c r="O235" s="221"/>
      <c r="P235" s="221"/>
      <c r="Q235" s="221"/>
      <c r="R235" s="221"/>
      <c r="S235" s="221"/>
      <c r="T235" s="222"/>
      <c r="AT235" s="223" t="s">
        <v>150</v>
      </c>
      <c r="AU235" s="223" t="s">
        <v>81</v>
      </c>
      <c r="AV235" s="14" t="s">
        <v>81</v>
      </c>
      <c r="AW235" s="14" t="s">
        <v>32</v>
      </c>
      <c r="AX235" s="14" t="s">
        <v>71</v>
      </c>
      <c r="AY235" s="223" t="s">
        <v>140</v>
      </c>
    </row>
    <row r="236" spans="2:51" s="16" customFormat="1" ht="12">
      <c r="B236" s="235"/>
      <c r="C236" s="236"/>
      <c r="D236" s="204" t="s">
        <v>150</v>
      </c>
      <c r="E236" s="237" t="s">
        <v>19</v>
      </c>
      <c r="F236" s="238" t="s">
        <v>165</v>
      </c>
      <c r="G236" s="236"/>
      <c r="H236" s="239">
        <v>54.182</v>
      </c>
      <c r="I236" s="240"/>
      <c r="J236" s="236"/>
      <c r="K236" s="236"/>
      <c r="L236" s="241"/>
      <c r="M236" s="242"/>
      <c r="N236" s="243"/>
      <c r="O236" s="243"/>
      <c r="P236" s="243"/>
      <c r="Q236" s="243"/>
      <c r="R236" s="243"/>
      <c r="S236" s="243"/>
      <c r="T236" s="244"/>
      <c r="AT236" s="245" t="s">
        <v>150</v>
      </c>
      <c r="AU236" s="245" t="s">
        <v>81</v>
      </c>
      <c r="AV236" s="16" t="s">
        <v>141</v>
      </c>
      <c r="AW236" s="16" t="s">
        <v>32</v>
      </c>
      <c r="AX236" s="16" t="s">
        <v>71</v>
      </c>
      <c r="AY236" s="245" t="s">
        <v>140</v>
      </c>
    </row>
    <row r="237" spans="2:51" s="13" customFormat="1" ht="12">
      <c r="B237" s="202"/>
      <c r="C237" s="203"/>
      <c r="D237" s="204" t="s">
        <v>150</v>
      </c>
      <c r="E237" s="205" t="s">
        <v>19</v>
      </c>
      <c r="F237" s="206" t="s">
        <v>166</v>
      </c>
      <c r="G237" s="203"/>
      <c r="H237" s="205" t="s">
        <v>19</v>
      </c>
      <c r="I237" s="207"/>
      <c r="J237" s="203"/>
      <c r="K237" s="203"/>
      <c r="L237" s="208"/>
      <c r="M237" s="209"/>
      <c r="N237" s="210"/>
      <c r="O237" s="210"/>
      <c r="P237" s="210"/>
      <c r="Q237" s="210"/>
      <c r="R237" s="210"/>
      <c r="S237" s="210"/>
      <c r="T237" s="211"/>
      <c r="AT237" s="212" t="s">
        <v>150</v>
      </c>
      <c r="AU237" s="212" t="s">
        <v>81</v>
      </c>
      <c r="AV237" s="13" t="s">
        <v>79</v>
      </c>
      <c r="AW237" s="13" t="s">
        <v>32</v>
      </c>
      <c r="AX237" s="13" t="s">
        <v>71</v>
      </c>
      <c r="AY237" s="212" t="s">
        <v>140</v>
      </c>
    </row>
    <row r="238" spans="2:51" s="13" customFormat="1" ht="12">
      <c r="B238" s="202"/>
      <c r="C238" s="203"/>
      <c r="D238" s="204" t="s">
        <v>150</v>
      </c>
      <c r="E238" s="205" t="s">
        <v>19</v>
      </c>
      <c r="F238" s="206" t="s">
        <v>282</v>
      </c>
      <c r="G238" s="203"/>
      <c r="H238" s="205" t="s">
        <v>19</v>
      </c>
      <c r="I238" s="207"/>
      <c r="J238" s="203"/>
      <c r="K238" s="203"/>
      <c r="L238" s="208"/>
      <c r="M238" s="209"/>
      <c r="N238" s="210"/>
      <c r="O238" s="210"/>
      <c r="P238" s="210"/>
      <c r="Q238" s="210"/>
      <c r="R238" s="210"/>
      <c r="S238" s="210"/>
      <c r="T238" s="211"/>
      <c r="AT238" s="212" t="s">
        <v>150</v>
      </c>
      <c r="AU238" s="212" t="s">
        <v>81</v>
      </c>
      <c r="AV238" s="13" t="s">
        <v>79</v>
      </c>
      <c r="AW238" s="13" t="s">
        <v>32</v>
      </c>
      <c r="AX238" s="13" t="s">
        <v>71</v>
      </c>
      <c r="AY238" s="212" t="s">
        <v>140</v>
      </c>
    </row>
    <row r="239" spans="2:51" s="14" customFormat="1" ht="12">
      <c r="B239" s="213"/>
      <c r="C239" s="214"/>
      <c r="D239" s="204" t="s">
        <v>150</v>
      </c>
      <c r="E239" s="215" t="s">
        <v>19</v>
      </c>
      <c r="F239" s="216" t="s">
        <v>283</v>
      </c>
      <c r="G239" s="214"/>
      <c r="H239" s="217">
        <v>6.925</v>
      </c>
      <c r="I239" s="218"/>
      <c r="J239" s="214"/>
      <c r="K239" s="214"/>
      <c r="L239" s="219"/>
      <c r="M239" s="220"/>
      <c r="N239" s="221"/>
      <c r="O239" s="221"/>
      <c r="P239" s="221"/>
      <c r="Q239" s="221"/>
      <c r="R239" s="221"/>
      <c r="S239" s="221"/>
      <c r="T239" s="222"/>
      <c r="AT239" s="223" t="s">
        <v>150</v>
      </c>
      <c r="AU239" s="223" t="s">
        <v>81</v>
      </c>
      <c r="AV239" s="14" t="s">
        <v>81</v>
      </c>
      <c r="AW239" s="14" t="s">
        <v>32</v>
      </c>
      <c r="AX239" s="14" t="s">
        <v>71</v>
      </c>
      <c r="AY239" s="223" t="s">
        <v>140</v>
      </c>
    </row>
    <row r="240" spans="2:51" s="13" customFormat="1" ht="12">
      <c r="B240" s="202"/>
      <c r="C240" s="203"/>
      <c r="D240" s="204" t="s">
        <v>150</v>
      </c>
      <c r="E240" s="205" t="s">
        <v>19</v>
      </c>
      <c r="F240" s="206" t="s">
        <v>284</v>
      </c>
      <c r="G240" s="203"/>
      <c r="H240" s="205" t="s">
        <v>19</v>
      </c>
      <c r="I240" s="207"/>
      <c r="J240" s="203"/>
      <c r="K240" s="203"/>
      <c r="L240" s="208"/>
      <c r="M240" s="209"/>
      <c r="N240" s="210"/>
      <c r="O240" s="210"/>
      <c r="P240" s="210"/>
      <c r="Q240" s="210"/>
      <c r="R240" s="210"/>
      <c r="S240" s="210"/>
      <c r="T240" s="211"/>
      <c r="AT240" s="212" t="s">
        <v>150</v>
      </c>
      <c r="AU240" s="212" t="s">
        <v>81</v>
      </c>
      <c r="AV240" s="13" t="s">
        <v>79</v>
      </c>
      <c r="AW240" s="13" t="s">
        <v>32</v>
      </c>
      <c r="AX240" s="13" t="s">
        <v>71</v>
      </c>
      <c r="AY240" s="212" t="s">
        <v>140</v>
      </c>
    </row>
    <row r="241" spans="2:51" s="14" customFormat="1" ht="12">
      <c r="B241" s="213"/>
      <c r="C241" s="214"/>
      <c r="D241" s="204" t="s">
        <v>150</v>
      </c>
      <c r="E241" s="215" t="s">
        <v>19</v>
      </c>
      <c r="F241" s="216" t="s">
        <v>285</v>
      </c>
      <c r="G241" s="214"/>
      <c r="H241" s="217">
        <v>4.422</v>
      </c>
      <c r="I241" s="218"/>
      <c r="J241" s="214"/>
      <c r="K241" s="214"/>
      <c r="L241" s="219"/>
      <c r="M241" s="220"/>
      <c r="N241" s="221"/>
      <c r="O241" s="221"/>
      <c r="P241" s="221"/>
      <c r="Q241" s="221"/>
      <c r="R241" s="221"/>
      <c r="S241" s="221"/>
      <c r="T241" s="222"/>
      <c r="AT241" s="223" t="s">
        <v>150</v>
      </c>
      <c r="AU241" s="223" t="s">
        <v>81</v>
      </c>
      <c r="AV241" s="14" t="s">
        <v>81</v>
      </c>
      <c r="AW241" s="14" t="s">
        <v>32</v>
      </c>
      <c r="AX241" s="14" t="s">
        <v>71</v>
      </c>
      <c r="AY241" s="223" t="s">
        <v>140</v>
      </c>
    </row>
    <row r="242" spans="2:51" s="13" customFormat="1" ht="12">
      <c r="B242" s="202"/>
      <c r="C242" s="203"/>
      <c r="D242" s="204" t="s">
        <v>150</v>
      </c>
      <c r="E242" s="205" t="s">
        <v>19</v>
      </c>
      <c r="F242" s="206" t="s">
        <v>286</v>
      </c>
      <c r="G242" s="203"/>
      <c r="H242" s="205" t="s">
        <v>19</v>
      </c>
      <c r="I242" s="207"/>
      <c r="J242" s="203"/>
      <c r="K242" s="203"/>
      <c r="L242" s="208"/>
      <c r="M242" s="209"/>
      <c r="N242" s="210"/>
      <c r="O242" s="210"/>
      <c r="P242" s="210"/>
      <c r="Q242" s="210"/>
      <c r="R242" s="210"/>
      <c r="S242" s="210"/>
      <c r="T242" s="211"/>
      <c r="AT242" s="212" t="s">
        <v>150</v>
      </c>
      <c r="AU242" s="212" t="s">
        <v>81</v>
      </c>
      <c r="AV242" s="13" t="s">
        <v>79</v>
      </c>
      <c r="AW242" s="13" t="s">
        <v>32</v>
      </c>
      <c r="AX242" s="13" t="s">
        <v>71</v>
      </c>
      <c r="AY242" s="212" t="s">
        <v>140</v>
      </c>
    </row>
    <row r="243" spans="2:51" s="14" customFormat="1" ht="12">
      <c r="B243" s="213"/>
      <c r="C243" s="214"/>
      <c r="D243" s="204" t="s">
        <v>150</v>
      </c>
      <c r="E243" s="215" t="s">
        <v>19</v>
      </c>
      <c r="F243" s="216" t="s">
        <v>287</v>
      </c>
      <c r="G243" s="214"/>
      <c r="H243" s="217">
        <v>4.819</v>
      </c>
      <c r="I243" s="218"/>
      <c r="J243" s="214"/>
      <c r="K243" s="214"/>
      <c r="L243" s="219"/>
      <c r="M243" s="220"/>
      <c r="N243" s="221"/>
      <c r="O243" s="221"/>
      <c r="P243" s="221"/>
      <c r="Q243" s="221"/>
      <c r="R243" s="221"/>
      <c r="S243" s="221"/>
      <c r="T243" s="222"/>
      <c r="AT243" s="223" t="s">
        <v>150</v>
      </c>
      <c r="AU243" s="223" t="s">
        <v>81</v>
      </c>
      <c r="AV243" s="14" t="s">
        <v>81</v>
      </c>
      <c r="AW243" s="14" t="s">
        <v>32</v>
      </c>
      <c r="AX243" s="14" t="s">
        <v>71</v>
      </c>
      <c r="AY243" s="223" t="s">
        <v>140</v>
      </c>
    </row>
    <row r="244" spans="2:51" s="13" customFormat="1" ht="12">
      <c r="B244" s="202"/>
      <c r="C244" s="203"/>
      <c r="D244" s="204" t="s">
        <v>150</v>
      </c>
      <c r="E244" s="205" t="s">
        <v>19</v>
      </c>
      <c r="F244" s="206" t="s">
        <v>183</v>
      </c>
      <c r="G244" s="203"/>
      <c r="H244" s="205" t="s">
        <v>19</v>
      </c>
      <c r="I244" s="207"/>
      <c r="J244" s="203"/>
      <c r="K244" s="203"/>
      <c r="L244" s="208"/>
      <c r="M244" s="209"/>
      <c r="N244" s="210"/>
      <c r="O244" s="210"/>
      <c r="P244" s="210"/>
      <c r="Q244" s="210"/>
      <c r="R244" s="210"/>
      <c r="S244" s="210"/>
      <c r="T244" s="211"/>
      <c r="AT244" s="212" t="s">
        <v>150</v>
      </c>
      <c r="AU244" s="212" t="s">
        <v>81</v>
      </c>
      <c r="AV244" s="13" t="s">
        <v>79</v>
      </c>
      <c r="AW244" s="13" t="s">
        <v>32</v>
      </c>
      <c r="AX244" s="13" t="s">
        <v>71</v>
      </c>
      <c r="AY244" s="212" t="s">
        <v>140</v>
      </c>
    </row>
    <row r="245" spans="2:51" s="14" customFormat="1" ht="12">
      <c r="B245" s="213"/>
      <c r="C245" s="214"/>
      <c r="D245" s="204" t="s">
        <v>150</v>
      </c>
      <c r="E245" s="215" t="s">
        <v>19</v>
      </c>
      <c r="F245" s="216" t="s">
        <v>288</v>
      </c>
      <c r="G245" s="214"/>
      <c r="H245" s="217">
        <v>14.474</v>
      </c>
      <c r="I245" s="218"/>
      <c r="J245" s="214"/>
      <c r="K245" s="214"/>
      <c r="L245" s="219"/>
      <c r="M245" s="220"/>
      <c r="N245" s="221"/>
      <c r="O245" s="221"/>
      <c r="P245" s="221"/>
      <c r="Q245" s="221"/>
      <c r="R245" s="221"/>
      <c r="S245" s="221"/>
      <c r="T245" s="222"/>
      <c r="AT245" s="223" t="s">
        <v>150</v>
      </c>
      <c r="AU245" s="223" t="s">
        <v>81</v>
      </c>
      <c r="AV245" s="14" t="s">
        <v>81</v>
      </c>
      <c r="AW245" s="14" t="s">
        <v>32</v>
      </c>
      <c r="AX245" s="14" t="s">
        <v>71</v>
      </c>
      <c r="AY245" s="223" t="s">
        <v>140</v>
      </c>
    </row>
    <row r="246" spans="2:51" s="13" customFormat="1" ht="12">
      <c r="B246" s="202"/>
      <c r="C246" s="203"/>
      <c r="D246" s="204" t="s">
        <v>150</v>
      </c>
      <c r="E246" s="205" t="s">
        <v>19</v>
      </c>
      <c r="F246" s="206" t="s">
        <v>289</v>
      </c>
      <c r="G246" s="203"/>
      <c r="H246" s="205" t="s">
        <v>19</v>
      </c>
      <c r="I246" s="207"/>
      <c r="J246" s="203"/>
      <c r="K246" s="203"/>
      <c r="L246" s="208"/>
      <c r="M246" s="209"/>
      <c r="N246" s="210"/>
      <c r="O246" s="210"/>
      <c r="P246" s="210"/>
      <c r="Q246" s="210"/>
      <c r="R246" s="210"/>
      <c r="S246" s="210"/>
      <c r="T246" s="211"/>
      <c r="AT246" s="212" t="s">
        <v>150</v>
      </c>
      <c r="AU246" s="212" t="s">
        <v>81</v>
      </c>
      <c r="AV246" s="13" t="s">
        <v>79</v>
      </c>
      <c r="AW246" s="13" t="s">
        <v>32</v>
      </c>
      <c r="AX246" s="13" t="s">
        <v>71</v>
      </c>
      <c r="AY246" s="212" t="s">
        <v>140</v>
      </c>
    </row>
    <row r="247" spans="2:51" s="14" customFormat="1" ht="12">
      <c r="B247" s="213"/>
      <c r="C247" s="214"/>
      <c r="D247" s="204" t="s">
        <v>150</v>
      </c>
      <c r="E247" s="215" t="s">
        <v>19</v>
      </c>
      <c r="F247" s="216" t="s">
        <v>290</v>
      </c>
      <c r="G247" s="214"/>
      <c r="H247" s="217">
        <v>5.669</v>
      </c>
      <c r="I247" s="218"/>
      <c r="J247" s="214"/>
      <c r="K247" s="214"/>
      <c r="L247" s="219"/>
      <c r="M247" s="220"/>
      <c r="N247" s="221"/>
      <c r="O247" s="221"/>
      <c r="P247" s="221"/>
      <c r="Q247" s="221"/>
      <c r="R247" s="221"/>
      <c r="S247" s="221"/>
      <c r="T247" s="222"/>
      <c r="AT247" s="223" t="s">
        <v>150</v>
      </c>
      <c r="AU247" s="223" t="s">
        <v>81</v>
      </c>
      <c r="AV247" s="14" t="s">
        <v>81</v>
      </c>
      <c r="AW247" s="14" t="s">
        <v>32</v>
      </c>
      <c r="AX247" s="14" t="s">
        <v>71</v>
      </c>
      <c r="AY247" s="223" t="s">
        <v>140</v>
      </c>
    </row>
    <row r="248" spans="2:51" s="13" customFormat="1" ht="12">
      <c r="B248" s="202"/>
      <c r="C248" s="203"/>
      <c r="D248" s="204" t="s">
        <v>150</v>
      </c>
      <c r="E248" s="205" t="s">
        <v>19</v>
      </c>
      <c r="F248" s="206" t="s">
        <v>184</v>
      </c>
      <c r="G248" s="203"/>
      <c r="H248" s="205" t="s">
        <v>19</v>
      </c>
      <c r="I248" s="207"/>
      <c r="J248" s="203"/>
      <c r="K248" s="203"/>
      <c r="L248" s="208"/>
      <c r="M248" s="209"/>
      <c r="N248" s="210"/>
      <c r="O248" s="210"/>
      <c r="P248" s="210"/>
      <c r="Q248" s="210"/>
      <c r="R248" s="210"/>
      <c r="S248" s="210"/>
      <c r="T248" s="211"/>
      <c r="AT248" s="212" t="s">
        <v>150</v>
      </c>
      <c r="AU248" s="212" t="s">
        <v>81</v>
      </c>
      <c r="AV248" s="13" t="s">
        <v>79</v>
      </c>
      <c r="AW248" s="13" t="s">
        <v>32</v>
      </c>
      <c r="AX248" s="13" t="s">
        <v>71</v>
      </c>
      <c r="AY248" s="212" t="s">
        <v>140</v>
      </c>
    </row>
    <row r="249" spans="2:51" s="14" customFormat="1" ht="12">
      <c r="B249" s="213"/>
      <c r="C249" s="214"/>
      <c r="D249" s="204" t="s">
        <v>150</v>
      </c>
      <c r="E249" s="215" t="s">
        <v>19</v>
      </c>
      <c r="F249" s="216" t="s">
        <v>291</v>
      </c>
      <c r="G249" s="214"/>
      <c r="H249" s="217">
        <v>14.184</v>
      </c>
      <c r="I249" s="218"/>
      <c r="J249" s="214"/>
      <c r="K249" s="214"/>
      <c r="L249" s="219"/>
      <c r="M249" s="220"/>
      <c r="N249" s="221"/>
      <c r="O249" s="221"/>
      <c r="P249" s="221"/>
      <c r="Q249" s="221"/>
      <c r="R249" s="221"/>
      <c r="S249" s="221"/>
      <c r="T249" s="222"/>
      <c r="AT249" s="223" t="s">
        <v>150</v>
      </c>
      <c r="AU249" s="223" t="s">
        <v>81</v>
      </c>
      <c r="AV249" s="14" t="s">
        <v>81</v>
      </c>
      <c r="AW249" s="14" t="s">
        <v>32</v>
      </c>
      <c r="AX249" s="14" t="s">
        <v>71</v>
      </c>
      <c r="AY249" s="223" t="s">
        <v>140</v>
      </c>
    </row>
    <row r="250" spans="2:51" s="13" customFormat="1" ht="12">
      <c r="B250" s="202"/>
      <c r="C250" s="203"/>
      <c r="D250" s="204" t="s">
        <v>150</v>
      </c>
      <c r="E250" s="205" t="s">
        <v>19</v>
      </c>
      <c r="F250" s="206" t="s">
        <v>186</v>
      </c>
      <c r="G250" s="203"/>
      <c r="H250" s="205" t="s">
        <v>19</v>
      </c>
      <c r="I250" s="207"/>
      <c r="J250" s="203"/>
      <c r="K250" s="203"/>
      <c r="L250" s="208"/>
      <c r="M250" s="209"/>
      <c r="N250" s="210"/>
      <c r="O250" s="210"/>
      <c r="P250" s="210"/>
      <c r="Q250" s="210"/>
      <c r="R250" s="210"/>
      <c r="S250" s="210"/>
      <c r="T250" s="211"/>
      <c r="AT250" s="212" t="s">
        <v>150</v>
      </c>
      <c r="AU250" s="212" t="s">
        <v>81</v>
      </c>
      <c r="AV250" s="13" t="s">
        <v>79</v>
      </c>
      <c r="AW250" s="13" t="s">
        <v>32</v>
      </c>
      <c r="AX250" s="13" t="s">
        <v>71</v>
      </c>
      <c r="AY250" s="212" t="s">
        <v>140</v>
      </c>
    </row>
    <row r="251" spans="2:51" s="14" customFormat="1" ht="12">
      <c r="B251" s="213"/>
      <c r="C251" s="214"/>
      <c r="D251" s="204" t="s">
        <v>150</v>
      </c>
      <c r="E251" s="215" t="s">
        <v>19</v>
      </c>
      <c r="F251" s="216" t="s">
        <v>292</v>
      </c>
      <c r="G251" s="214"/>
      <c r="H251" s="217">
        <v>5.461</v>
      </c>
      <c r="I251" s="218"/>
      <c r="J251" s="214"/>
      <c r="K251" s="214"/>
      <c r="L251" s="219"/>
      <c r="M251" s="220"/>
      <c r="N251" s="221"/>
      <c r="O251" s="221"/>
      <c r="P251" s="221"/>
      <c r="Q251" s="221"/>
      <c r="R251" s="221"/>
      <c r="S251" s="221"/>
      <c r="T251" s="222"/>
      <c r="AT251" s="223" t="s">
        <v>150</v>
      </c>
      <c r="AU251" s="223" t="s">
        <v>81</v>
      </c>
      <c r="AV251" s="14" t="s">
        <v>81</v>
      </c>
      <c r="AW251" s="14" t="s">
        <v>32</v>
      </c>
      <c r="AX251" s="14" t="s">
        <v>71</v>
      </c>
      <c r="AY251" s="223" t="s">
        <v>140</v>
      </c>
    </row>
    <row r="252" spans="2:51" s="16" customFormat="1" ht="12">
      <c r="B252" s="235"/>
      <c r="C252" s="236"/>
      <c r="D252" s="204" t="s">
        <v>150</v>
      </c>
      <c r="E252" s="237" t="s">
        <v>19</v>
      </c>
      <c r="F252" s="238" t="s">
        <v>168</v>
      </c>
      <c r="G252" s="236"/>
      <c r="H252" s="239">
        <v>55.954</v>
      </c>
      <c r="I252" s="240"/>
      <c r="J252" s="236"/>
      <c r="K252" s="236"/>
      <c r="L252" s="241"/>
      <c r="M252" s="242"/>
      <c r="N252" s="243"/>
      <c r="O252" s="243"/>
      <c r="P252" s="243"/>
      <c r="Q252" s="243"/>
      <c r="R252" s="243"/>
      <c r="S252" s="243"/>
      <c r="T252" s="244"/>
      <c r="AT252" s="245" t="s">
        <v>150</v>
      </c>
      <c r="AU252" s="245" t="s">
        <v>81</v>
      </c>
      <c r="AV252" s="16" t="s">
        <v>141</v>
      </c>
      <c r="AW252" s="16" t="s">
        <v>32</v>
      </c>
      <c r="AX252" s="16" t="s">
        <v>71</v>
      </c>
      <c r="AY252" s="245" t="s">
        <v>140</v>
      </c>
    </row>
    <row r="253" spans="2:51" s="15" customFormat="1" ht="12">
      <c r="B253" s="224"/>
      <c r="C253" s="225"/>
      <c r="D253" s="204" t="s">
        <v>150</v>
      </c>
      <c r="E253" s="226" t="s">
        <v>19</v>
      </c>
      <c r="F253" s="227" t="s">
        <v>155</v>
      </c>
      <c r="G253" s="225"/>
      <c r="H253" s="228">
        <v>124.683</v>
      </c>
      <c r="I253" s="229"/>
      <c r="J253" s="225"/>
      <c r="K253" s="225"/>
      <c r="L253" s="230"/>
      <c r="M253" s="231"/>
      <c r="N253" s="232"/>
      <c r="O253" s="232"/>
      <c r="P253" s="232"/>
      <c r="Q253" s="232"/>
      <c r="R253" s="232"/>
      <c r="S253" s="232"/>
      <c r="T253" s="233"/>
      <c r="AT253" s="234" t="s">
        <v>150</v>
      </c>
      <c r="AU253" s="234" t="s">
        <v>81</v>
      </c>
      <c r="AV253" s="15" t="s">
        <v>148</v>
      </c>
      <c r="AW253" s="15" t="s">
        <v>32</v>
      </c>
      <c r="AX253" s="15" t="s">
        <v>79</v>
      </c>
      <c r="AY253" s="234" t="s">
        <v>140</v>
      </c>
    </row>
    <row r="254" spans="1:65" s="2" customFormat="1" ht="44.25" customHeight="1">
      <c r="A254" s="36"/>
      <c r="B254" s="37"/>
      <c r="C254" s="189" t="s">
        <v>8</v>
      </c>
      <c r="D254" s="189" t="s">
        <v>143</v>
      </c>
      <c r="E254" s="190" t="s">
        <v>293</v>
      </c>
      <c r="F254" s="191" t="s">
        <v>294</v>
      </c>
      <c r="G254" s="192" t="s">
        <v>146</v>
      </c>
      <c r="H254" s="193">
        <v>245.997</v>
      </c>
      <c r="I254" s="194"/>
      <c r="J254" s="195">
        <f>ROUND(I254*H254,2)</f>
        <v>0</v>
      </c>
      <c r="K254" s="191" t="s">
        <v>147</v>
      </c>
      <c r="L254" s="41"/>
      <c r="M254" s="196" t="s">
        <v>19</v>
      </c>
      <c r="N254" s="197" t="s">
        <v>42</v>
      </c>
      <c r="O254" s="66"/>
      <c r="P254" s="198">
        <f>O254*H254</f>
        <v>0</v>
      </c>
      <c r="Q254" s="198">
        <v>0.017</v>
      </c>
      <c r="R254" s="198">
        <f>Q254*H254</f>
        <v>4.181949</v>
      </c>
      <c r="S254" s="198">
        <v>0</v>
      </c>
      <c r="T254" s="199">
        <f>S254*H254</f>
        <v>0</v>
      </c>
      <c r="U254" s="36"/>
      <c r="V254" s="36"/>
      <c r="W254" s="36"/>
      <c r="X254" s="36"/>
      <c r="Y254" s="36"/>
      <c r="Z254" s="36"/>
      <c r="AA254" s="36"/>
      <c r="AB254" s="36"/>
      <c r="AC254" s="36"/>
      <c r="AD254" s="36"/>
      <c r="AE254" s="36"/>
      <c r="AR254" s="200" t="s">
        <v>148</v>
      </c>
      <c r="AT254" s="200" t="s">
        <v>143</v>
      </c>
      <c r="AU254" s="200" t="s">
        <v>81</v>
      </c>
      <c r="AY254" s="19" t="s">
        <v>140</v>
      </c>
      <c r="BE254" s="201">
        <f>IF(N254="základní",J254,0)</f>
        <v>0</v>
      </c>
      <c r="BF254" s="201">
        <f>IF(N254="snížená",J254,0)</f>
        <v>0</v>
      </c>
      <c r="BG254" s="201">
        <f>IF(N254="zákl. přenesená",J254,0)</f>
        <v>0</v>
      </c>
      <c r="BH254" s="201">
        <f>IF(N254="sníž. přenesená",J254,0)</f>
        <v>0</v>
      </c>
      <c r="BI254" s="201">
        <f>IF(N254="nulová",J254,0)</f>
        <v>0</v>
      </c>
      <c r="BJ254" s="19" t="s">
        <v>79</v>
      </c>
      <c r="BK254" s="201">
        <f>ROUND(I254*H254,2)</f>
        <v>0</v>
      </c>
      <c r="BL254" s="19" t="s">
        <v>148</v>
      </c>
      <c r="BM254" s="200" t="s">
        <v>295</v>
      </c>
    </row>
    <row r="255" spans="2:51" s="13" customFormat="1" ht="12">
      <c r="B255" s="202"/>
      <c r="C255" s="203"/>
      <c r="D255" s="204" t="s">
        <v>150</v>
      </c>
      <c r="E255" s="205" t="s">
        <v>19</v>
      </c>
      <c r="F255" s="206" t="s">
        <v>296</v>
      </c>
      <c r="G255" s="203"/>
      <c r="H255" s="205" t="s">
        <v>19</v>
      </c>
      <c r="I255" s="207"/>
      <c r="J255" s="203"/>
      <c r="K255" s="203"/>
      <c r="L255" s="208"/>
      <c r="M255" s="209"/>
      <c r="N255" s="210"/>
      <c r="O255" s="210"/>
      <c r="P255" s="210"/>
      <c r="Q255" s="210"/>
      <c r="R255" s="210"/>
      <c r="S255" s="210"/>
      <c r="T255" s="211"/>
      <c r="AT255" s="212" t="s">
        <v>150</v>
      </c>
      <c r="AU255" s="212" t="s">
        <v>81</v>
      </c>
      <c r="AV255" s="13" t="s">
        <v>79</v>
      </c>
      <c r="AW255" s="13" t="s">
        <v>32</v>
      </c>
      <c r="AX255" s="13" t="s">
        <v>71</v>
      </c>
      <c r="AY255" s="212" t="s">
        <v>140</v>
      </c>
    </row>
    <row r="256" spans="2:51" s="13" customFormat="1" ht="12">
      <c r="B256" s="202"/>
      <c r="C256" s="203"/>
      <c r="D256" s="204" t="s">
        <v>150</v>
      </c>
      <c r="E256" s="205" t="s">
        <v>19</v>
      </c>
      <c r="F256" s="206" t="s">
        <v>152</v>
      </c>
      <c r="G256" s="203"/>
      <c r="H256" s="205" t="s">
        <v>19</v>
      </c>
      <c r="I256" s="207"/>
      <c r="J256" s="203"/>
      <c r="K256" s="203"/>
      <c r="L256" s="208"/>
      <c r="M256" s="209"/>
      <c r="N256" s="210"/>
      <c r="O256" s="210"/>
      <c r="P256" s="210"/>
      <c r="Q256" s="210"/>
      <c r="R256" s="210"/>
      <c r="S256" s="210"/>
      <c r="T256" s="211"/>
      <c r="AT256" s="212" t="s">
        <v>150</v>
      </c>
      <c r="AU256" s="212" t="s">
        <v>81</v>
      </c>
      <c r="AV256" s="13" t="s">
        <v>79</v>
      </c>
      <c r="AW256" s="13" t="s">
        <v>32</v>
      </c>
      <c r="AX256" s="13" t="s">
        <v>71</v>
      </c>
      <c r="AY256" s="212" t="s">
        <v>140</v>
      </c>
    </row>
    <row r="257" spans="2:51" s="13" customFormat="1" ht="12">
      <c r="B257" s="202"/>
      <c r="C257" s="203"/>
      <c r="D257" s="204" t="s">
        <v>150</v>
      </c>
      <c r="E257" s="205" t="s">
        <v>19</v>
      </c>
      <c r="F257" s="206" t="s">
        <v>297</v>
      </c>
      <c r="G257" s="203"/>
      <c r="H257" s="205" t="s">
        <v>19</v>
      </c>
      <c r="I257" s="207"/>
      <c r="J257" s="203"/>
      <c r="K257" s="203"/>
      <c r="L257" s="208"/>
      <c r="M257" s="209"/>
      <c r="N257" s="210"/>
      <c r="O257" s="210"/>
      <c r="P257" s="210"/>
      <c r="Q257" s="210"/>
      <c r="R257" s="210"/>
      <c r="S257" s="210"/>
      <c r="T257" s="211"/>
      <c r="AT257" s="212" t="s">
        <v>150</v>
      </c>
      <c r="AU257" s="212" t="s">
        <v>81</v>
      </c>
      <c r="AV257" s="13" t="s">
        <v>79</v>
      </c>
      <c r="AW257" s="13" t="s">
        <v>32</v>
      </c>
      <c r="AX257" s="13" t="s">
        <v>71</v>
      </c>
      <c r="AY257" s="212" t="s">
        <v>140</v>
      </c>
    </row>
    <row r="258" spans="2:51" s="14" customFormat="1" ht="12">
      <c r="B258" s="213"/>
      <c r="C258" s="214"/>
      <c r="D258" s="204" t="s">
        <v>150</v>
      </c>
      <c r="E258" s="215" t="s">
        <v>19</v>
      </c>
      <c r="F258" s="216" t="s">
        <v>298</v>
      </c>
      <c r="G258" s="214"/>
      <c r="H258" s="217">
        <v>18.06</v>
      </c>
      <c r="I258" s="218"/>
      <c r="J258" s="214"/>
      <c r="K258" s="214"/>
      <c r="L258" s="219"/>
      <c r="M258" s="220"/>
      <c r="N258" s="221"/>
      <c r="O258" s="221"/>
      <c r="P258" s="221"/>
      <c r="Q258" s="221"/>
      <c r="R258" s="221"/>
      <c r="S258" s="221"/>
      <c r="T258" s="222"/>
      <c r="AT258" s="223" t="s">
        <v>150</v>
      </c>
      <c r="AU258" s="223" t="s">
        <v>81</v>
      </c>
      <c r="AV258" s="14" t="s">
        <v>81</v>
      </c>
      <c r="AW258" s="14" t="s">
        <v>32</v>
      </c>
      <c r="AX258" s="14" t="s">
        <v>71</v>
      </c>
      <c r="AY258" s="223" t="s">
        <v>140</v>
      </c>
    </row>
    <row r="259" spans="2:51" s="13" customFormat="1" ht="12">
      <c r="B259" s="202"/>
      <c r="C259" s="203"/>
      <c r="D259" s="204" t="s">
        <v>150</v>
      </c>
      <c r="E259" s="205" t="s">
        <v>19</v>
      </c>
      <c r="F259" s="206" t="s">
        <v>299</v>
      </c>
      <c r="G259" s="203"/>
      <c r="H259" s="205" t="s">
        <v>19</v>
      </c>
      <c r="I259" s="207"/>
      <c r="J259" s="203"/>
      <c r="K259" s="203"/>
      <c r="L259" s="208"/>
      <c r="M259" s="209"/>
      <c r="N259" s="210"/>
      <c r="O259" s="210"/>
      <c r="P259" s="210"/>
      <c r="Q259" s="210"/>
      <c r="R259" s="210"/>
      <c r="S259" s="210"/>
      <c r="T259" s="211"/>
      <c r="AT259" s="212" t="s">
        <v>150</v>
      </c>
      <c r="AU259" s="212" t="s">
        <v>81</v>
      </c>
      <c r="AV259" s="13" t="s">
        <v>79</v>
      </c>
      <c r="AW259" s="13" t="s">
        <v>32</v>
      </c>
      <c r="AX259" s="13" t="s">
        <v>71</v>
      </c>
      <c r="AY259" s="212" t="s">
        <v>140</v>
      </c>
    </row>
    <row r="260" spans="2:51" s="14" customFormat="1" ht="22.5">
      <c r="B260" s="213"/>
      <c r="C260" s="214"/>
      <c r="D260" s="204" t="s">
        <v>150</v>
      </c>
      <c r="E260" s="215" t="s">
        <v>19</v>
      </c>
      <c r="F260" s="216" t="s">
        <v>300</v>
      </c>
      <c r="G260" s="214"/>
      <c r="H260" s="217">
        <v>13.371</v>
      </c>
      <c r="I260" s="218"/>
      <c r="J260" s="214"/>
      <c r="K260" s="214"/>
      <c r="L260" s="219"/>
      <c r="M260" s="220"/>
      <c r="N260" s="221"/>
      <c r="O260" s="221"/>
      <c r="P260" s="221"/>
      <c r="Q260" s="221"/>
      <c r="R260" s="221"/>
      <c r="S260" s="221"/>
      <c r="T260" s="222"/>
      <c r="AT260" s="223" t="s">
        <v>150</v>
      </c>
      <c r="AU260" s="223" t="s">
        <v>81</v>
      </c>
      <c r="AV260" s="14" t="s">
        <v>81</v>
      </c>
      <c r="AW260" s="14" t="s">
        <v>32</v>
      </c>
      <c r="AX260" s="14" t="s">
        <v>71</v>
      </c>
      <c r="AY260" s="223" t="s">
        <v>140</v>
      </c>
    </row>
    <row r="261" spans="2:51" s="16" customFormat="1" ht="12">
      <c r="B261" s="235"/>
      <c r="C261" s="236"/>
      <c r="D261" s="204" t="s">
        <v>150</v>
      </c>
      <c r="E261" s="237" t="s">
        <v>19</v>
      </c>
      <c r="F261" s="238" t="s">
        <v>161</v>
      </c>
      <c r="G261" s="236"/>
      <c r="H261" s="239">
        <v>31.431</v>
      </c>
      <c r="I261" s="240"/>
      <c r="J261" s="236"/>
      <c r="K261" s="236"/>
      <c r="L261" s="241"/>
      <c r="M261" s="242"/>
      <c r="N261" s="243"/>
      <c r="O261" s="243"/>
      <c r="P261" s="243"/>
      <c r="Q261" s="243"/>
      <c r="R261" s="243"/>
      <c r="S261" s="243"/>
      <c r="T261" s="244"/>
      <c r="AT261" s="245" t="s">
        <v>150</v>
      </c>
      <c r="AU261" s="245" t="s">
        <v>81</v>
      </c>
      <c r="AV261" s="16" t="s">
        <v>141</v>
      </c>
      <c r="AW261" s="16" t="s">
        <v>32</v>
      </c>
      <c r="AX261" s="16" t="s">
        <v>71</v>
      </c>
      <c r="AY261" s="245" t="s">
        <v>140</v>
      </c>
    </row>
    <row r="262" spans="2:51" s="13" customFormat="1" ht="12">
      <c r="B262" s="202"/>
      <c r="C262" s="203"/>
      <c r="D262" s="204" t="s">
        <v>150</v>
      </c>
      <c r="E262" s="205" t="s">
        <v>19</v>
      </c>
      <c r="F262" s="206" t="s">
        <v>162</v>
      </c>
      <c r="G262" s="203"/>
      <c r="H262" s="205" t="s">
        <v>19</v>
      </c>
      <c r="I262" s="207"/>
      <c r="J262" s="203"/>
      <c r="K262" s="203"/>
      <c r="L262" s="208"/>
      <c r="M262" s="209"/>
      <c r="N262" s="210"/>
      <c r="O262" s="210"/>
      <c r="P262" s="210"/>
      <c r="Q262" s="210"/>
      <c r="R262" s="210"/>
      <c r="S262" s="210"/>
      <c r="T262" s="211"/>
      <c r="AT262" s="212" t="s">
        <v>150</v>
      </c>
      <c r="AU262" s="212" t="s">
        <v>81</v>
      </c>
      <c r="AV262" s="13" t="s">
        <v>79</v>
      </c>
      <c r="AW262" s="13" t="s">
        <v>32</v>
      </c>
      <c r="AX262" s="13" t="s">
        <v>71</v>
      </c>
      <c r="AY262" s="212" t="s">
        <v>140</v>
      </c>
    </row>
    <row r="263" spans="2:51" s="14" customFormat="1" ht="12">
      <c r="B263" s="213"/>
      <c r="C263" s="214"/>
      <c r="D263" s="204" t="s">
        <v>150</v>
      </c>
      <c r="E263" s="215" t="s">
        <v>19</v>
      </c>
      <c r="F263" s="216" t="s">
        <v>301</v>
      </c>
      <c r="G263" s="214"/>
      <c r="H263" s="217">
        <v>2.345</v>
      </c>
      <c r="I263" s="218"/>
      <c r="J263" s="214"/>
      <c r="K263" s="214"/>
      <c r="L263" s="219"/>
      <c r="M263" s="220"/>
      <c r="N263" s="221"/>
      <c r="O263" s="221"/>
      <c r="P263" s="221"/>
      <c r="Q263" s="221"/>
      <c r="R263" s="221"/>
      <c r="S263" s="221"/>
      <c r="T263" s="222"/>
      <c r="AT263" s="223" t="s">
        <v>150</v>
      </c>
      <c r="AU263" s="223" t="s">
        <v>81</v>
      </c>
      <c r="AV263" s="14" t="s">
        <v>81</v>
      </c>
      <c r="AW263" s="14" t="s">
        <v>32</v>
      </c>
      <c r="AX263" s="14" t="s">
        <v>71</v>
      </c>
      <c r="AY263" s="223" t="s">
        <v>140</v>
      </c>
    </row>
    <row r="264" spans="2:51" s="14" customFormat="1" ht="22.5">
      <c r="B264" s="213"/>
      <c r="C264" s="214"/>
      <c r="D264" s="204" t="s">
        <v>150</v>
      </c>
      <c r="E264" s="215" t="s">
        <v>19</v>
      </c>
      <c r="F264" s="216" t="s">
        <v>302</v>
      </c>
      <c r="G264" s="214"/>
      <c r="H264" s="217">
        <v>106.606</v>
      </c>
      <c r="I264" s="218"/>
      <c r="J264" s="214"/>
      <c r="K264" s="214"/>
      <c r="L264" s="219"/>
      <c r="M264" s="220"/>
      <c r="N264" s="221"/>
      <c r="O264" s="221"/>
      <c r="P264" s="221"/>
      <c r="Q264" s="221"/>
      <c r="R264" s="221"/>
      <c r="S264" s="221"/>
      <c r="T264" s="222"/>
      <c r="AT264" s="223" t="s">
        <v>150</v>
      </c>
      <c r="AU264" s="223" t="s">
        <v>81</v>
      </c>
      <c r="AV264" s="14" t="s">
        <v>81</v>
      </c>
      <c r="AW264" s="14" t="s">
        <v>32</v>
      </c>
      <c r="AX264" s="14" t="s">
        <v>71</v>
      </c>
      <c r="AY264" s="223" t="s">
        <v>140</v>
      </c>
    </row>
    <row r="265" spans="2:51" s="16" customFormat="1" ht="12">
      <c r="B265" s="235"/>
      <c r="C265" s="236"/>
      <c r="D265" s="204" t="s">
        <v>150</v>
      </c>
      <c r="E265" s="237" t="s">
        <v>19</v>
      </c>
      <c r="F265" s="238" t="s">
        <v>165</v>
      </c>
      <c r="G265" s="236"/>
      <c r="H265" s="239">
        <v>108.951</v>
      </c>
      <c r="I265" s="240"/>
      <c r="J265" s="236"/>
      <c r="K265" s="236"/>
      <c r="L265" s="241"/>
      <c r="M265" s="242"/>
      <c r="N265" s="243"/>
      <c r="O265" s="243"/>
      <c r="P265" s="243"/>
      <c r="Q265" s="243"/>
      <c r="R265" s="243"/>
      <c r="S265" s="243"/>
      <c r="T265" s="244"/>
      <c r="AT265" s="245" t="s">
        <v>150</v>
      </c>
      <c r="AU265" s="245" t="s">
        <v>81</v>
      </c>
      <c r="AV265" s="16" t="s">
        <v>141</v>
      </c>
      <c r="AW265" s="16" t="s">
        <v>32</v>
      </c>
      <c r="AX265" s="16" t="s">
        <v>71</v>
      </c>
      <c r="AY265" s="245" t="s">
        <v>140</v>
      </c>
    </row>
    <row r="266" spans="2:51" s="13" customFormat="1" ht="12">
      <c r="B266" s="202"/>
      <c r="C266" s="203"/>
      <c r="D266" s="204" t="s">
        <v>150</v>
      </c>
      <c r="E266" s="205" t="s">
        <v>19</v>
      </c>
      <c r="F266" s="206" t="s">
        <v>166</v>
      </c>
      <c r="G266" s="203"/>
      <c r="H266" s="205" t="s">
        <v>19</v>
      </c>
      <c r="I266" s="207"/>
      <c r="J266" s="203"/>
      <c r="K266" s="203"/>
      <c r="L266" s="208"/>
      <c r="M266" s="209"/>
      <c r="N266" s="210"/>
      <c r="O266" s="210"/>
      <c r="P266" s="210"/>
      <c r="Q266" s="210"/>
      <c r="R266" s="210"/>
      <c r="S266" s="210"/>
      <c r="T266" s="211"/>
      <c r="AT266" s="212" t="s">
        <v>150</v>
      </c>
      <c r="AU266" s="212" t="s">
        <v>81</v>
      </c>
      <c r="AV266" s="13" t="s">
        <v>79</v>
      </c>
      <c r="AW266" s="13" t="s">
        <v>32</v>
      </c>
      <c r="AX266" s="13" t="s">
        <v>71</v>
      </c>
      <c r="AY266" s="212" t="s">
        <v>140</v>
      </c>
    </row>
    <row r="267" spans="2:51" s="14" customFormat="1" ht="12">
      <c r="B267" s="213"/>
      <c r="C267" s="214"/>
      <c r="D267" s="204" t="s">
        <v>150</v>
      </c>
      <c r="E267" s="215" t="s">
        <v>19</v>
      </c>
      <c r="F267" s="216" t="s">
        <v>303</v>
      </c>
      <c r="G267" s="214"/>
      <c r="H267" s="217">
        <v>2.275</v>
      </c>
      <c r="I267" s="218"/>
      <c r="J267" s="214"/>
      <c r="K267" s="214"/>
      <c r="L267" s="219"/>
      <c r="M267" s="220"/>
      <c r="N267" s="221"/>
      <c r="O267" s="221"/>
      <c r="P267" s="221"/>
      <c r="Q267" s="221"/>
      <c r="R267" s="221"/>
      <c r="S267" s="221"/>
      <c r="T267" s="222"/>
      <c r="AT267" s="223" t="s">
        <v>150</v>
      </c>
      <c r="AU267" s="223" t="s">
        <v>81</v>
      </c>
      <c r="AV267" s="14" t="s">
        <v>81</v>
      </c>
      <c r="AW267" s="14" t="s">
        <v>32</v>
      </c>
      <c r="AX267" s="14" t="s">
        <v>71</v>
      </c>
      <c r="AY267" s="223" t="s">
        <v>140</v>
      </c>
    </row>
    <row r="268" spans="2:51" s="14" customFormat="1" ht="33.75">
      <c r="B268" s="213"/>
      <c r="C268" s="214"/>
      <c r="D268" s="204" t="s">
        <v>150</v>
      </c>
      <c r="E268" s="215" t="s">
        <v>19</v>
      </c>
      <c r="F268" s="216" t="s">
        <v>304</v>
      </c>
      <c r="G268" s="214"/>
      <c r="H268" s="217">
        <v>103.34</v>
      </c>
      <c r="I268" s="218"/>
      <c r="J268" s="214"/>
      <c r="K268" s="214"/>
      <c r="L268" s="219"/>
      <c r="M268" s="220"/>
      <c r="N268" s="221"/>
      <c r="O268" s="221"/>
      <c r="P268" s="221"/>
      <c r="Q268" s="221"/>
      <c r="R268" s="221"/>
      <c r="S268" s="221"/>
      <c r="T268" s="222"/>
      <c r="AT268" s="223" t="s">
        <v>150</v>
      </c>
      <c r="AU268" s="223" t="s">
        <v>81</v>
      </c>
      <c r="AV268" s="14" t="s">
        <v>81</v>
      </c>
      <c r="AW268" s="14" t="s">
        <v>32</v>
      </c>
      <c r="AX268" s="14" t="s">
        <v>71</v>
      </c>
      <c r="AY268" s="223" t="s">
        <v>140</v>
      </c>
    </row>
    <row r="269" spans="2:51" s="16" customFormat="1" ht="12">
      <c r="B269" s="235"/>
      <c r="C269" s="236"/>
      <c r="D269" s="204" t="s">
        <v>150</v>
      </c>
      <c r="E269" s="237" t="s">
        <v>19</v>
      </c>
      <c r="F269" s="238" t="s">
        <v>168</v>
      </c>
      <c r="G269" s="236"/>
      <c r="H269" s="239">
        <v>105.615</v>
      </c>
      <c r="I269" s="240"/>
      <c r="J269" s="236"/>
      <c r="K269" s="236"/>
      <c r="L269" s="241"/>
      <c r="M269" s="242"/>
      <c r="N269" s="243"/>
      <c r="O269" s="243"/>
      <c r="P269" s="243"/>
      <c r="Q269" s="243"/>
      <c r="R269" s="243"/>
      <c r="S269" s="243"/>
      <c r="T269" s="244"/>
      <c r="AT269" s="245" t="s">
        <v>150</v>
      </c>
      <c r="AU269" s="245" t="s">
        <v>81</v>
      </c>
      <c r="AV269" s="16" t="s">
        <v>141</v>
      </c>
      <c r="AW269" s="16" t="s">
        <v>32</v>
      </c>
      <c r="AX269" s="16" t="s">
        <v>71</v>
      </c>
      <c r="AY269" s="245" t="s">
        <v>140</v>
      </c>
    </row>
    <row r="270" spans="2:51" s="15" customFormat="1" ht="12">
      <c r="B270" s="224"/>
      <c r="C270" s="225"/>
      <c r="D270" s="204" t="s">
        <v>150</v>
      </c>
      <c r="E270" s="226" t="s">
        <v>19</v>
      </c>
      <c r="F270" s="227" t="s">
        <v>155</v>
      </c>
      <c r="G270" s="225"/>
      <c r="H270" s="228">
        <v>245.997</v>
      </c>
      <c r="I270" s="229"/>
      <c r="J270" s="225"/>
      <c r="K270" s="225"/>
      <c r="L270" s="230"/>
      <c r="M270" s="231"/>
      <c r="N270" s="232"/>
      <c r="O270" s="232"/>
      <c r="P270" s="232"/>
      <c r="Q270" s="232"/>
      <c r="R270" s="232"/>
      <c r="S270" s="232"/>
      <c r="T270" s="233"/>
      <c r="AT270" s="234" t="s">
        <v>150</v>
      </c>
      <c r="AU270" s="234" t="s">
        <v>81</v>
      </c>
      <c r="AV270" s="15" t="s">
        <v>148</v>
      </c>
      <c r="AW270" s="15" t="s">
        <v>32</v>
      </c>
      <c r="AX270" s="15" t="s">
        <v>79</v>
      </c>
      <c r="AY270" s="234" t="s">
        <v>140</v>
      </c>
    </row>
    <row r="271" spans="1:65" s="2" customFormat="1" ht="33" customHeight="1">
      <c r="A271" s="36"/>
      <c r="B271" s="37"/>
      <c r="C271" s="189" t="s">
        <v>236</v>
      </c>
      <c r="D271" s="189" t="s">
        <v>143</v>
      </c>
      <c r="E271" s="190" t="s">
        <v>305</v>
      </c>
      <c r="F271" s="191" t="s">
        <v>306</v>
      </c>
      <c r="G271" s="192" t="s">
        <v>146</v>
      </c>
      <c r="H271" s="193">
        <v>40.015</v>
      </c>
      <c r="I271" s="194"/>
      <c r="J271" s="195">
        <f>ROUND(I271*H271,2)</f>
        <v>0</v>
      </c>
      <c r="K271" s="191" t="s">
        <v>147</v>
      </c>
      <c r="L271" s="41"/>
      <c r="M271" s="196" t="s">
        <v>19</v>
      </c>
      <c r="N271" s="197" t="s">
        <v>42</v>
      </c>
      <c r="O271" s="66"/>
      <c r="P271" s="198">
        <f>O271*H271</f>
        <v>0</v>
      </c>
      <c r="Q271" s="198">
        <v>0.01838</v>
      </c>
      <c r="R271" s="198">
        <f>Q271*H271</f>
        <v>0.7354757000000001</v>
      </c>
      <c r="S271" s="198">
        <v>0</v>
      </c>
      <c r="T271" s="199">
        <f>S271*H271</f>
        <v>0</v>
      </c>
      <c r="U271" s="36"/>
      <c r="V271" s="36"/>
      <c r="W271" s="36"/>
      <c r="X271" s="36"/>
      <c r="Y271" s="36"/>
      <c r="Z271" s="36"/>
      <c r="AA271" s="36"/>
      <c r="AB271" s="36"/>
      <c r="AC271" s="36"/>
      <c r="AD271" s="36"/>
      <c r="AE271" s="36"/>
      <c r="AR271" s="200" t="s">
        <v>148</v>
      </c>
      <c r="AT271" s="200" t="s">
        <v>143</v>
      </c>
      <c r="AU271" s="200" t="s">
        <v>81</v>
      </c>
      <c r="AY271" s="19" t="s">
        <v>140</v>
      </c>
      <c r="BE271" s="201">
        <f>IF(N271="základní",J271,0)</f>
        <v>0</v>
      </c>
      <c r="BF271" s="201">
        <f>IF(N271="snížená",J271,0)</f>
        <v>0</v>
      </c>
      <c r="BG271" s="201">
        <f>IF(N271="zákl. přenesená",J271,0)</f>
        <v>0</v>
      </c>
      <c r="BH271" s="201">
        <f>IF(N271="sníž. přenesená",J271,0)</f>
        <v>0</v>
      </c>
      <c r="BI271" s="201">
        <f>IF(N271="nulová",J271,0)</f>
        <v>0</v>
      </c>
      <c r="BJ271" s="19" t="s">
        <v>79</v>
      </c>
      <c r="BK271" s="201">
        <f>ROUND(I271*H271,2)</f>
        <v>0</v>
      </c>
      <c r="BL271" s="19" t="s">
        <v>148</v>
      </c>
      <c r="BM271" s="200" t="s">
        <v>307</v>
      </c>
    </row>
    <row r="272" spans="2:51" s="13" customFormat="1" ht="12">
      <c r="B272" s="202"/>
      <c r="C272" s="203"/>
      <c r="D272" s="204" t="s">
        <v>150</v>
      </c>
      <c r="E272" s="205" t="s">
        <v>19</v>
      </c>
      <c r="F272" s="206" t="s">
        <v>308</v>
      </c>
      <c r="G272" s="203"/>
      <c r="H272" s="205" t="s">
        <v>19</v>
      </c>
      <c r="I272" s="207"/>
      <c r="J272" s="203"/>
      <c r="K272" s="203"/>
      <c r="L272" s="208"/>
      <c r="M272" s="209"/>
      <c r="N272" s="210"/>
      <c r="O272" s="210"/>
      <c r="P272" s="210"/>
      <c r="Q272" s="210"/>
      <c r="R272" s="210"/>
      <c r="S272" s="210"/>
      <c r="T272" s="211"/>
      <c r="AT272" s="212" t="s">
        <v>150</v>
      </c>
      <c r="AU272" s="212" t="s">
        <v>81</v>
      </c>
      <c r="AV272" s="13" t="s">
        <v>79</v>
      </c>
      <c r="AW272" s="13" t="s">
        <v>32</v>
      </c>
      <c r="AX272" s="13" t="s">
        <v>71</v>
      </c>
      <c r="AY272" s="212" t="s">
        <v>140</v>
      </c>
    </row>
    <row r="273" spans="2:51" s="13" customFormat="1" ht="12">
      <c r="B273" s="202"/>
      <c r="C273" s="203"/>
      <c r="D273" s="204" t="s">
        <v>150</v>
      </c>
      <c r="E273" s="205" t="s">
        <v>19</v>
      </c>
      <c r="F273" s="206" t="s">
        <v>152</v>
      </c>
      <c r="G273" s="203"/>
      <c r="H273" s="205" t="s">
        <v>19</v>
      </c>
      <c r="I273" s="207"/>
      <c r="J273" s="203"/>
      <c r="K273" s="203"/>
      <c r="L273" s="208"/>
      <c r="M273" s="209"/>
      <c r="N273" s="210"/>
      <c r="O273" s="210"/>
      <c r="P273" s="210"/>
      <c r="Q273" s="210"/>
      <c r="R273" s="210"/>
      <c r="S273" s="210"/>
      <c r="T273" s="211"/>
      <c r="AT273" s="212" t="s">
        <v>150</v>
      </c>
      <c r="AU273" s="212" t="s">
        <v>81</v>
      </c>
      <c r="AV273" s="13" t="s">
        <v>79</v>
      </c>
      <c r="AW273" s="13" t="s">
        <v>32</v>
      </c>
      <c r="AX273" s="13" t="s">
        <v>71</v>
      </c>
      <c r="AY273" s="212" t="s">
        <v>140</v>
      </c>
    </row>
    <row r="274" spans="2:51" s="13" customFormat="1" ht="12">
      <c r="B274" s="202"/>
      <c r="C274" s="203"/>
      <c r="D274" s="204" t="s">
        <v>150</v>
      </c>
      <c r="E274" s="205" t="s">
        <v>19</v>
      </c>
      <c r="F274" s="206" t="s">
        <v>297</v>
      </c>
      <c r="G274" s="203"/>
      <c r="H274" s="205" t="s">
        <v>19</v>
      </c>
      <c r="I274" s="207"/>
      <c r="J274" s="203"/>
      <c r="K274" s="203"/>
      <c r="L274" s="208"/>
      <c r="M274" s="209"/>
      <c r="N274" s="210"/>
      <c r="O274" s="210"/>
      <c r="P274" s="210"/>
      <c r="Q274" s="210"/>
      <c r="R274" s="210"/>
      <c r="S274" s="210"/>
      <c r="T274" s="211"/>
      <c r="AT274" s="212" t="s">
        <v>150</v>
      </c>
      <c r="AU274" s="212" t="s">
        <v>81</v>
      </c>
      <c r="AV274" s="13" t="s">
        <v>79</v>
      </c>
      <c r="AW274" s="13" t="s">
        <v>32</v>
      </c>
      <c r="AX274" s="13" t="s">
        <v>71</v>
      </c>
      <c r="AY274" s="212" t="s">
        <v>140</v>
      </c>
    </row>
    <row r="275" spans="2:51" s="14" customFormat="1" ht="12">
      <c r="B275" s="213"/>
      <c r="C275" s="214"/>
      <c r="D275" s="204" t="s">
        <v>150</v>
      </c>
      <c r="E275" s="215" t="s">
        <v>19</v>
      </c>
      <c r="F275" s="216" t="s">
        <v>309</v>
      </c>
      <c r="G275" s="214"/>
      <c r="H275" s="217">
        <v>5.88</v>
      </c>
      <c r="I275" s="218"/>
      <c r="J275" s="214"/>
      <c r="K275" s="214"/>
      <c r="L275" s="219"/>
      <c r="M275" s="220"/>
      <c r="N275" s="221"/>
      <c r="O275" s="221"/>
      <c r="P275" s="221"/>
      <c r="Q275" s="221"/>
      <c r="R275" s="221"/>
      <c r="S275" s="221"/>
      <c r="T275" s="222"/>
      <c r="AT275" s="223" t="s">
        <v>150</v>
      </c>
      <c r="AU275" s="223" t="s">
        <v>81</v>
      </c>
      <c r="AV275" s="14" t="s">
        <v>81</v>
      </c>
      <c r="AW275" s="14" t="s">
        <v>32</v>
      </c>
      <c r="AX275" s="14" t="s">
        <v>71</v>
      </c>
      <c r="AY275" s="223" t="s">
        <v>140</v>
      </c>
    </row>
    <row r="276" spans="2:51" s="14" customFormat="1" ht="12">
      <c r="B276" s="213"/>
      <c r="C276" s="214"/>
      <c r="D276" s="204" t="s">
        <v>150</v>
      </c>
      <c r="E276" s="215" t="s">
        <v>19</v>
      </c>
      <c r="F276" s="216" t="s">
        <v>154</v>
      </c>
      <c r="G276" s="214"/>
      <c r="H276" s="217">
        <v>-1.4</v>
      </c>
      <c r="I276" s="218"/>
      <c r="J276" s="214"/>
      <c r="K276" s="214"/>
      <c r="L276" s="219"/>
      <c r="M276" s="220"/>
      <c r="N276" s="221"/>
      <c r="O276" s="221"/>
      <c r="P276" s="221"/>
      <c r="Q276" s="221"/>
      <c r="R276" s="221"/>
      <c r="S276" s="221"/>
      <c r="T276" s="222"/>
      <c r="AT276" s="223" t="s">
        <v>150</v>
      </c>
      <c r="AU276" s="223" t="s">
        <v>81</v>
      </c>
      <c r="AV276" s="14" t="s">
        <v>81</v>
      </c>
      <c r="AW276" s="14" t="s">
        <v>32</v>
      </c>
      <c r="AX276" s="14" t="s">
        <v>71</v>
      </c>
      <c r="AY276" s="223" t="s">
        <v>140</v>
      </c>
    </row>
    <row r="277" spans="2:51" s="13" customFormat="1" ht="12">
      <c r="B277" s="202"/>
      <c r="C277" s="203"/>
      <c r="D277" s="204" t="s">
        <v>150</v>
      </c>
      <c r="E277" s="205" t="s">
        <v>19</v>
      </c>
      <c r="F277" s="206" t="s">
        <v>310</v>
      </c>
      <c r="G277" s="203"/>
      <c r="H277" s="205" t="s">
        <v>19</v>
      </c>
      <c r="I277" s="207"/>
      <c r="J277" s="203"/>
      <c r="K277" s="203"/>
      <c r="L277" s="208"/>
      <c r="M277" s="209"/>
      <c r="N277" s="210"/>
      <c r="O277" s="210"/>
      <c r="P277" s="210"/>
      <c r="Q277" s="210"/>
      <c r="R277" s="210"/>
      <c r="S277" s="210"/>
      <c r="T277" s="211"/>
      <c r="AT277" s="212" t="s">
        <v>150</v>
      </c>
      <c r="AU277" s="212" t="s">
        <v>81</v>
      </c>
      <c r="AV277" s="13" t="s">
        <v>79</v>
      </c>
      <c r="AW277" s="13" t="s">
        <v>32</v>
      </c>
      <c r="AX277" s="13" t="s">
        <v>71</v>
      </c>
      <c r="AY277" s="212" t="s">
        <v>140</v>
      </c>
    </row>
    <row r="278" spans="2:51" s="14" customFormat="1" ht="12">
      <c r="B278" s="213"/>
      <c r="C278" s="214"/>
      <c r="D278" s="204" t="s">
        <v>150</v>
      </c>
      <c r="E278" s="215" t="s">
        <v>19</v>
      </c>
      <c r="F278" s="216" t="s">
        <v>311</v>
      </c>
      <c r="G278" s="214"/>
      <c r="H278" s="217">
        <v>0.6</v>
      </c>
      <c r="I278" s="218"/>
      <c r="J278" s="214"/>
      <c r="K278" s="214"/>
      <c r="L278" s="219"/>
      <c r="M278" s="220"/>
      <c r="N278" s="221"/>
      <c r="O278" s="221"/>
      <c r="P278" s="221"/>
      <c r="Q278" s="221"/>
      <c r="R278" s="221"/>
      <c r="S278" s="221"/>
      <c r="T278" s="222"/>
      <c r="AT278" s="223" t="s">
        <v>150</v>
      </c>
      <c r="AU278" s="223" t="s">
        <v>81</v>
      </c>
      <c r="AV278" s="14" t="s">
        <v>81</v>
      </c>
      <c r="AW278" s="14" t="s">
        <v>32</v>
      </c>
      <c r="AX278" s="14" t="s">
        <v>71</v>
      </c>
      <c r="AY278" s="223" t="s">
        <v>140</v>
      </c>
    </row>
    <row r="279" spans="2:51" s="14" customFormat="1" ht="12">
      <c r="B279" s="213"/>
      <c r="C279" s="214"/>
      <c r="D279" s="204" t="s">
        <v>150</v>
      </c>
      <c r="E279" s="215" t="s">
        <v>19</v>
      </c>
      <c r="F279" s="216" t="s">
        <v>312</v>
      </c>
      <c r="G279" s="214"/>
      <c r="H279" s="217">
        <v>1.497</v>
      </c>
      <c r="I279" s="218"/>
      <c r="J279" s="214"/>
      <c r="K279" s="214"/>
      <c r="L279" s="219"/>
      <c r="M279" s="220"/>
      <c r="N279" s="221"/>
      <c r="O279" s="221"/>
      <c r="P279" s="221"/>
      <c r="Q279" s="221"/>
      <c r="R279" s="221"/>
      <c r="S279" s="221"/>
      <c r="T279" s="222"/>
      <c r="AT279" s="223" t="s">
        <v>150</v>
      </c>
      <c r="AU279" s="223" t="s">
        <v>81</v>
      </c>
      <c r="AV279" s="14" t="s">
        <v>81</v>
      </c>
      <c r="AW279" s="14" t="s">
        <v>32</v>
      </c>
      <c r="AX279" s="14" t="s">
        <v>71</v>
      </c>
      <c r="AY279" s="223" t="s">
        <v>140</v>
      </c>
    </row>
    <row r="280" spans="2:51" s="14" customFormat="1" ht="12">
      <c r="B280" s="213"/>
      <c r="C280" s="214"/>
      <c r="D280" s="204" t="s">
        <v>150</v>
      </c>
      <c r="E280" s="215" t="s">
        <v>19</v>
      </c>
      <c r="F280" s="216" t="s">
        <v>313</v>
      </c>
      <c r="G280" s="214"/>
      <c r="H280" s="217">
        <v>14.849</v>
      </c>
      <c r="I280" s="218"/>
      <c r="J280" s="214"/>
      <c r="K280" s="214"/>
      <c r="L280" s="219"/>
      <c r="M280" s="220"/>
      <c r="N280" s="221"/>
      <c r="O280" s="221"/>
      <c r="P280" s="221"/>
      <c r="Q280" s="221"/>
      <c r="R280" s="221"/>
      <c r="S280" s="221"/>
      <c r="T280" s="222"/>
      <c r="AT280" s="223" t="s">
        <v>150</v>
      </c>
      <c r="AU280" s="223" t="s">
        <v>81</v>
      </c>
      <c r="AV280" s="14" t="s">
        <v>81</v>
      </c>
      <c r="AW280" s="14" t="s">
        <v>32</v>
      </c>
      <c r="AX280" s="14" t="s">
        <v>71</v>
      </c>
      <c r="AY280" s="223" t="s">
        <v>140</v>
      </c>
    </row>
    <row r="281" spans="2:51" s="16" customFormat="1" ht="12">
      <c r="B281" s="235"/>
      <c r="C281" s="236"/>
      <c r="D281" s="204" t="s">
        <v>150</v>
      </c>
      <c r="E281" s="237" t="s">
        <v>19</v>
      </c>
      <c r="F281" s="238" t="s">
        <v>161</v>
      </c>
      <c r="G281" s="236"/>
      <c r="H281" s="239">
        <v>21.426</v>
      </c>
      <c r="I281" s="240"/>
      <c r="J281" s="236"/>
      <c r="K281" s="236"/>
      <c r="L281" s="241"/>
      <c r="M281" s="242"/>
      <c r="N281" s="243"/>
      <c r="O281" s="243"/>
      <c r="P281" s="243"/>
      <c r="Q281" s="243"/>
      <c r="R281" s="243"/>
      <c r="S281" s="243"/>
      <c r="T281" s="244"/>
      <c r="AT281" s="245" t="s">
        <v>150</v>
      </c>
      <c r="AU281" s="245" t="s">
        <v>81</v>
      </c>
      <c r="AV281" s="16" t="s">
        <v>141</v>
      </c>
      <c r="AW281" s="16" t="s">
        <v>32</v>
      </c>
      <c r="AX281" s="16" t="s">
        <v>71</v>
      </c>
      <c r="AY281" s="245" t="s">
        <v>140</v>
      </c>
    </row>
    <row r="282" spans="2:51" s="13" customFormat="1" ht="12">
      <c r="B282" s="202"/>
      <c r="C282" s="203"/>
      <c r="D282" s="204" t="s">
        <v>150</v>
      </c>
      <c r="E282" s="205" t="s">
        <v>19</v>
      </c>
      <c r="F282" s="206" t="s">
        <v>162</v>
      </c>
      <c r="G282" s="203"/>
      <c r="H282" s="205" t="s">
        <v>19</v>
      </c>
      <c r="I282" s="207"/>
      <c r="J282" s="203"/>
      <c r="K282" s="203"/>
      <c r="L282" s="208"/>
      <c r="M282" s="209"/>
      <c r="N282" s="210"/>
      <c r="O282" s="210"/>
      <c r="P282" s="210"/>
      <c r="Q282" s="210"/>
      <c r="R282" s="210"/>
      <c r="S282" s="210"/>
      <c r="T282" s="211"/>
      <c r="AT282" s="212" t="s">
        <v>150</v>
      </c>
      <c r="AU282" s="212" t="s">
        <v>81</v>
      </c>
      <c r="AV282" s="13" t="s">
        <v>79</v>
      </c>
      <c r="AW282" s="13" t="s">
        <v>32</v>
      </c>
      <c r="AX282" s="13" t="s">
        <v>71</v>
      </c>
      <c r="AY282" s="212" t="s">
        <v>140</v>
      </c>
    </row>
    <row r="283" spans="2:51" s="14" customFormat="1" ht="12">
      <c r="B283" s="213"/>
      <c r="C283" s="214"/>
      <c r="D283" s="204" t="s">
        <v>150</v>
      </c>
      <c r="E283" s="215" t="s">
        <v>19</v>
      </c>
      <c r="F283" s="216" t="s">
        <v>314</v>
      </c>
      <c r="G283" s="214"/>
      <c r="H283" s="217">
        <v>9.353</v>
      </c>
      <c r="I283" s="218"/>
      <c r="J283" s="214"/>
      <c r="K283" s="214"/>
      <c r="L283" s="219"/>
      <c r="M283" s="220"/>
      <c r="N283" s="221"/>
      <c r="O283" s="221"/>
      <c r="P283" s="221"/>
      <c r="Q283" s="221"/>
      <c r="R283" s="221"/>
      <c r="S283" s="221"/>
      <c r="T283" s="222"/>
      <c r="AT283" s="223" t="s">
        <v>150</v>
      </c>
      <c r="AU283" s="223" t="s">
        <v>81</v>
      </c>
      <c r="AV283" s="14" t="s">
        <v>81</v>
      </c>
      <c r="AW283" s="14" t="s">
        <v>32</v>
      </c>
      <c r="AX283" s="14" t="s">
        <v>71</v>
      </c>
      <c r="AY283" s="223" t="s">
        <v>140</v>
      </c>
    </row>
    <row r="284" spans="2:51" s="16" customFormat="1" ht="12">
      <c r="B284" s="235"/>
      <c r="C284" s="236"/>
      <c r="D284" s="204" t="s">
        <v>150</v>
      </c>
      <c r="E284" s="237" t="s">
        <v>19</v>
      </c>
      <c r="F284" s="238" t="s">
        <v>165</v>
      </c>
      <c r="G284" s="236"/>
      <c r="H284" s="239">
        <v>9.353</v>
      </c>
      <c r="I284" s="240"/>
      <c r="J284" s="236"/>
      <c r="K284" s="236"/>
      <c r="L284" s="241"/>
      <c r="M284" s="242"/>
      <c r="N284" s="243"/>
      <c r="O284" s="243"/>
      <c r="P284" s="243"/>
      <c r="Q284" s="243"/>
      <c r="R284" s="243"/>
      <c r="S284" s="243"/>
      <c r="T284" s="244"/>
      <c r="AT284" s="245" t="s">
        <v>150</v>
      </c>
      <c r="AU284" s="245" t="s">
        <v>81</v>
      </c>
      <c r="AV284" s="16" t="s">
        <v>141</v>
      </c>
      <c r="AW284" s="16" t="s">
        <v>32</v>
      </c>
      <c r="AX284" s="16" t="s">
        <v>71</v>
      </c>
      <c r="AY284" s="245" t="s">
        <v>140</v>
      </c>
    </row>
    <row r="285" spans="2:51" s="13" customFormat="1" ht="12">
      <c r="B285" s="202"/>
      <c r="C285" s="203"/>
      <c r="D285" s="204" t="s">
        <v>150</v>
      </c>
      <c r="E285" s="205" t="s">
        <v>19</v>
      </c>
      <c r="F285" s="206" t="s">
        <v>166</v>
      </c>
      <c r="G285" s="203"/>
      <c r="H285" s="205" t="s">
        <v>19</v>
      </c>
      <c r="I285" s="207"/>
      <c r="J285" s="203"/>
      <c r="K285" s="203"/>
      <c r="L285" s="208"/>
      <c r="M285" s="209"/>
      <c r="N285" s="210"/>
      <c r="O285" s="210"/>
      <c r="P285" s="210"/>
      <c r="Q285" s="210"/>
      <c r="R285" s="210"/>
      <c r="S285" s="210"/>
      <c r="T285" s="211"/>
      <c r="AT285" s="212" t="s">
        <v>150</v>
      </c>
      <c r="AU285" s="212" t="s">
        <v>81</v>
      </c>
      <c r="AV285" s="13" t="s">
        <v>79</v>
      </c>
      <c r="AW285" s="13" t="s">
        <v>32</v>
      </c>
      <c r="AX285" s="13" t="s">
        <v>71</v>
      </c>
      <c r="AY285" s="212" t="s">
        <v>140</v>
      </c>
    </row>
    <row r="286" spans="2:51" s="14" customFormat="1" ht="12">
      <c r="B286" s="213"/>
      <c r="C286" s="214"/>
      <c r="D286" s="204" t="s">
        <v>150</v>
      </c>
      <c r="E286" s="215" t="s">
        <v>19</v>
      </c>
      <c r="F286" s="216" t="s">
        <v>315</v>
      </c>
      <c r="G286" s="214"/>
      <c r="H286" s="217">
        <v>9.236</v>
      </c>
      <c r="I286" s="218"/>
      <c r="J286" s="214"/>
      <c r="K286" s="214"/>
      <c r="L286" s="219"/>
      <c r="M286" s="220"/>
      <c r="N286" s="221"/>
      <c r="O286" s="221"/>
      <c r="P286" s="221"/>
      <c r="Q286" s="221"/>
      <c r="R286" s="221"/>
      <c r="S286" s="221"/>
      <c r="T286" s="222"/>
      <c r="AT286" s="223" t="s">
        <v>150</v>
      </c>
      <c r="AU286" s="223" t="s">
        <v>81</v>
      </c>
      <c r="AV286" s="14" t="s">
        <v>81</v>
      </c>
      <c r="AW286" s="14" t="s">
        <v>32</v>
      </c>
      <c r="AX286" s="14" t="s">
        <v>71</v>
      </c>
      <c r="AY286" s="223" t="s">
        <v>140</v>
      </c>
    </row>
    <row r="287" spans="2:51" s="16" customFormat="1" ht="12">
      <c r="B287" s="235"/>
      <c r="C287" s="236"/>
      <c r="D287" s="204" t="s">
        <v>150</v>
      </c>
      <c r="E287" s="237" t="s">
        <v>19</v>
      </c>
      <c r="F287" s="238" t="s">
        <v>168</v>
      </c>
      <c r="G287" s="236"/>
      <c r="H287" s="239">
        <v>9.236</v>
      </c>
      <c r="I287" s="240"/>
      <c r="J287" s="236"/>
      <c r="K287" s="236"/>
      <c r="L287" s="241"/>
      <c r="M287" s="242"/>
      <c r="N287" s="243"/>
      <c r="O287" s="243"/>
      <c r="P287" s="243"/>
      <c r="Q287" s="243"/>
      <c r="R287" s="243"/>
      <c r="S287" s="243"/>
      <c r="T287" s="244"/>
      <c r="AT287" s="245" t="s">
        <v>150</v>
      </c>
      <c r="AU287" s="245" t="s">
        <v>81</v>
      </c>
      <c r="AV287" s="16" t="s">
        <v>141</v>
      </c>
      <c r="AW287" s="16" t="s">
        <v>32</v>
      </c>
      <c r="AX287" s="16" t="s">
        <v>71</v>
      </c>
      <c r="AY287" s="245" t="s">
        <v>140</v>
      </c>
    </row>
    <row r="288" spans="2:51" s="15" customFormat="1" ht="12">
      <c r="B288" s="224"/>
      <c r="C288" s="225"/>
      <c r="D288" s="204" t="s">
        <v>150</v>
      </c>
      <c r="E288" s="226" t="s">
        <v>19</v>
      </c>
      <c r="F288" s="227" t="s">
        <v>155</v>
      </c>
      <c r="G288" s="225"/>
      <c r="H288" s="228">
        <v>40.015</v>
      </c>
      <c r="I288" s="229"/>
      <c r="J288" s="225"/>
      <c r="K288" s="225"/>
      <c r="L288" s="230"/>
      <c r="M288" s="231"/>
      <c r="N288" s="232"/>
      <c r="O288" s="232"/>
      <c r="P288" s="232"/>
      <c r="Q288" s="232"/>
      <c r="R288" s="232"/>
      <c r="S288" s="232"/>
      <c r="T288" s="233"/>
      <c r="AT288" s="234" t="s">
        <v>150</v>
      </c>
      <c r="AU288" s="234" t="s">
        <v>81</v>
      </c>
      <c r="AV288" s="15" t="s">
        <v>148</v>
      </c>
      <c r="AW288" s="15" t="s">
        <v>32</v>
      </c>
      <c r="AX288" s="15" t="s">
        <v>79</v>
      </c>
      <c r="AY288" s="234" t="s">
        <v>140</v>
      </c>
    </row>
    <row r="289" spans="1:65" s="2" customFormat="1" ht="21.75" customHeight="1">
      <c r="A289" s="36"/>
      <c r="B289" s="37"/>
      <c r="C289" s="189" t="s">
        <v>316</v>
      </c>
      <c r="D289" s="189" t="s">
        <v>143</v>
      </c>
      <c r="E289" s="190" t="s">
        <v>317</v>
      </c>
      <c r="F289" s="191" t="s">
        <v>318</v>
      </c>
      <c r="G289" s="192" t="s">
        <v>146</v>
      </c>
      <c r="H289" s="193">
        <v>208.922</v>
      </c>
      <c r="I289" s="194"/>
      <c r="J289" s="195">
        <f>ROUND(I289*H289,2)</f>
        <v>0</v>
      </c>
      <c r="K289" s="191" t="s">
        <v>147</v>
      </c>
      <c r="L289" s="41"/>
      <c r="M289" s="196" t="s">
        <v>19</v>
      </c>
      <c r="N289" s="197" t="s">
        <v>42</v>
      </c>
      <c r="O289" s="66"/>
      <c r="P289" s="198">
        <f>O289*H289</f>
        <v>0</v>
      </c>
      <c r="Q289" s="198">
        <v>0.00735</v>
      </c>
      <c r="R289" s="198">
        <f>Q289*H289</f>
        <v>1.5355767</v>
      </c>
      <c r="S289" s="198">
        <v>0</v>
      </c>
      <c r="T289" s="199">
        <f>S289*H289</f>
        <v>0</v>
      </c>
      <c r="U289" s="36"/>
      <c r="V289" s="36"/>
      <c r="W289" s="36"/>
      <c r="X289" s="36"/>
      <c r="Y289" s="36"/>
      <c r="Z289" s="36"/>
      <c r="AA289" s="36"/>
      <c r="AB289" s="36"/>
      <c r="AC289" s="36"/>
      <c r="AD289" s="36"/>
      <c r="AE289" s="36"/>
      <c r="AR289" s="200" t="s">
        <v>148</v>
      </c>
      <c r="AT289" s="200" t="s">
        <v>143</v>
      </c>
      <c r="AU289" s="200" t="s">
        <v>81</v>
      </c>
      <c r="AY289" s="19" t="s">
        <v>140</v>
      </c>
      <c r="BE289" s="201">
        <f>IF(N289="základní",J289,0)</f>
        <v>0</v>
      </c>
      <c r="BF289" s="201">
        <f>IF(N289="snížená",J289,0)</f>
        <v>0</v>
      </c>
      <c r="BG289" s="201">
        <f>IF(N289="zákl. přenesená",J289,0)</f>
        <v>0</v>
      </c>
      <c r="BH289" s="201">
        <f>IF(N289="sníž. přenesená",J289,0)</f>
        <v>0</v>
      </c>
      <c r="BI289" s="201">
        <f>IF(N289="nulová",J289,0)</f>
        <v>0</v>
      </c>
      <c r="BJ289" s="19" t="s">
        <v>79</v>
      </c>
      <c r="BK289" s="201">
        <f>ROUND(I289*H289,2)</f>
        <v>0</v>
      </c>
      <c r="BL289" s="19" t="s">
        <v>148</v>
      </c>
      <c r="BM289" s="200" t="s">
        <v>319</v>
      </c>
    </row>
    <row r="290" spans="2:51" s="13" customFormat="1" ht="12">
      <c r="B290" s="202"/>
      <c r="C290" s="203"/>
      <c r="D290" s="204" t="s">
        <v>150</v>
      </c>
      <c r="E290" s="205" t="s">
        <v>19</v>
      </c>
      <c r="F290" s="206" t="s">
        <v>320</v>
      </c>
      <c r="G290" s="203"/>
      <c r="H290" s="205" t="s">
        <v>19</v>
      </c>
      <c r="I290" s="207"/>
      <c r="J290" s="203"/>
      <c r="K290" s="203"/>
      <c r="L290" s="208"/>
      <c r="M290" s="209"/>
      <c r="N290" s="210"/>
      <c r="O290" s="210"/>
      <c r="P290" s="210"/>
      <c r="Q290" s="210"/>
      <c r="R290" s="210"/>
      <c r="S290" s="210"/>
      <c r="T290" s="211"/>
      <c r="AT290" s="212" t="s">
        <v>150</v>
      </c>
      <c r="AU290" s="212" t="s">
        <v>81</v>
      </c>
      <c r="AV290" s="13" t="s">
        <v>79</v>
      </c>
      <c r="AW290" s="13" t="s">
        <v>32</v>
      </c>
      <c r="AX290" s="13" t="s">
        <v>71</v>
      </c>
      <c r="AY290" s="212" t="s">
        <v>140</v>
      </c>
    </row>
    <row r="291" spans="2:51" s="13" customFormat="1" ht="12">
      <c r="B291" s="202"/>
      <c r="C291" s="203"/>
      <c r="D291" s="204" t="s">
        <v>150</v>
      </c>
      <c r="E291" s="205" t="s">
        <v>19</v>
      </c>
      <c r="F291" s="206" t="s">
        <v>152</v>
      </c>
      <c r="G291" s="203"/>
      <c r="H291" s="205" t="s">
        <v>19</v>
      </c>
      <c r="I291" s="207"/>
      <c r="J291" s="203"/>
      <c r="K291" s="203"/>
      <c r="L291" s="208"/>
      <c r="M291" s="209"/>
      <c r="N291" s="210"/>
      <c r="O291" s="210"/>
      <c r="P291" s="210"/>
      <c r="Q291" s="210"/>
      <c r="R291" s="210"/>
      <c r="S291" s="210"/>
      <c r="T291" s="211"/>
      <c r="AT291" s="212" t="s">
        <v>150</v>
      </c>
      <c r="AU291" s="212" t="s">
        <v>81</v>
      </c>
      <c r="AV291" s="13" t="s">
        <v>79</v>
      </c>
      <c r="AW291" s="13" t="s">
        <v>32</v>
      </c>
      <c r="AX291" s="13" t="s">
        <v>71</v>
      </c>
      <c r="AY291" s="212" t="s">
        <v>140</v>
      </c>
    </row>
    <row r="292" spans="2:51" s="13" customFormat="1" ht="12">
      <c r="B292" s="202"/>
      <c r="C292" s="203"/>
      <c r="D292" s="204" t="s">
        <v>150</v>
      </c>
      <c r="E292" s="205" t="s">
        <v>19</v>
      </c>
      <c r="F292" s="206" t="s">
        <v>264</v>
      </c>
      <c r="G292" s="203"/>
      <c r="H292" s="205" t="s">
        <v>19</v>
      </c>
      <c r="I292" s="207"/>
      <c r="J292" s="203"/>
      <c r="K292" s="203"/>
      <c r="L292" s="208"/>
      <c r="M292" s="209"/>
      <c r="N292" s="210"/>
      <c r="O292" s="210"/>
      <c r="P292" s="210"/>
      <c r="Q292" s="210"/>
      <c r="R292" s="210"/>
      <c r="S292" s="210"/>
      <c r="T292" s="211"/>
      <c r="AT292" s="212" t="s">
        <v>150</v>
      </c>
      <c r="AU292" s="212" t="s">
        <v>81</v>
      </c>
      <c r="AV292" s="13" t="s">
        <v>79</v>
      </c>
      <c r="AW292" s="13" t="s">
        <v>32</v>
      </c>
      <c r="AX292" s="13" t="s">
        <v>71</v>
      </c>
      <c r="AY292" s="212" t="s">
        <v>140</v>
      </c>
    </row>
    <row r="293" spans="2:51" s="14" customFormat="1" ht="12">
      <c r="B293" s="213"/>
      <c r="C293" s="214"/>
      <c r="D293" s="204" t="s">
        <v>150</v>
      </c>
      <c r="E293" s="215" t="s">
        <v>19</v>
      </c>
      <c r="F293" s="216" t="s">
        <v>321</v>
      </c>
      <c r="G293" s="214"/>
      <c r="H293" s="217">
        <v>8.358</v>
      </c>
      <c r="I293" s="218"/>
      <c r="J293" s="214"/>
      <c r="K293" s="214"/>
      <c r="L293" s="219"/>
      <c r="M293" s="220"/>
      <c r="N293" s="221"/>
      <c r="O293" s="221"/>
      <c r="P293" s="221"/>
      <c r="Q293" s="221"/>
      <c r="R293" s="221"/>
      <c r="S293" s="221"/>
      <c r="T293" s="222"/>
      <c r="AT293" s="223" t="s">
        <v>150</v>
      </c>
      <c r="AU293" s="223" t="s">
        <v>81</v>
      </c>
      <c r="AV293" s="14" t="s">
        <v>81</v>
      </c>
      <c r="AW293" s="14" t="s">
        <v>32</v>
      </c>
      <c r="AX293" s="14" t="s">
        <v>71</v>
      </c>
      <c r="AY293" s="223" t="s">
        <v>140</v>
      </c>
    </row>
    <row r="294" spans="2:51" s="13" customFormat="1" ht="12">
      <c r="B294" s="202"/>
      <c r="C294" s="203"/>
      <c r="D294" s="204" t="s">
        <v>150</v>
      </c>
      <c r="E294" s="205" t="s">
        <v>19</v>
      </c>
      <c r="F294" s="206" t="s">
        <v>173</v>
      </c>
      <c r="G294" s="203"/>
      <c r="H294" s="205" t="s">
        <v>19</v>
      </c>
      <c r="I294" s="207"/>
      <c r="J294" s="203"/>
      <c r="K294" s="203"/>
      <c r="L294" s="208"/>
      <c r="M294" s="209"/>
      <c r="N294" s="210"/>
      <c r="O294" s="210"/>
      <c r="P294" s="210"/>
      <c r="Q294" s="210"/>
      <c r="R294" s="210"/>
      <c r="S294" s="210"/>
      <c r="T294" s="211"/>
      <c r="AT294" s="212" t="s">
        <v>150</v>
      </c>
      <c r="AU294" s="212" t="s">
        <v>81</v>
      </c>
      <c r="AV294" s="13" t="s">
        <v>79</v>
      </c>
      <c r="AW294" s="13" t="s">
        <v>32</v>
      </c>
      <c r="AX294" s="13" t="s">
        <v>71</v>
      </c>
      <c r="AY294" s="212" t="s">
        <v>140</v>
      </c>
    </row>
    <row r="295" spans="2:51" s="14" customFormat="1" ht="12">
      <c r="B295" s="213"/>
      <c r="C295" s="214"/>
      <c r="D295" s="204" t="s">
        <v>150</v>
      </c>
      <c r="E295" s="215" t="s">
        <v>19</v>
      </c>
      <c r="F295" s="216" t="s">
        <v>322</v>
      </c>
      <c r="G295" s="214"/>
      <c r="H295" s="217">
        <v>11.109</v>
      </c>
      <c r="I295" s="218"/>
      <c r="J295" s="214"/>
      <c r="K295" s="214"/>
      <c r="L295" s="219"/>
      <c r="M295" s="220"/>
      <c r="N295" s="221"/>
      <c r="O295" s="221"/>
      <c r="P295" s="221"/>
      <c r="Q295" s="221"/>
      <c r="R295" s="221"/>
      <c r="S295" s="221"/>
      <c r="T295" s="222"/>
      <c r="AT295" s="223" t="s">
        <v>150</v>
      </c>
      <c r="AU295" s="223" t="s">
        <v>81</v>
      </c>
      <c r="AV295" s="14" t="s">
        <v>81</v>
      </c>
      <c r="AW295" s="14" t="s">
        <v>32</v>
      </c>
      <c r="AX295" s="14" t="s">
        <v>71</v>
      </c>
      <c r="AY295" s="223" t="s">
        <v>140</v>
      </c>
    </row>
    <row r="296" spans="2:51" s="13" customFormat="1" ht="12">
      <c r="B296" s="202"/>
      <c r="C296" s="203"/>
      <c r="D296" s="204" t="s">
        <v>150</v>
      </c>
      <c r="E296" s="205" t="s">
        <v>19</v>
      </c>
      <c r="F296" s="206" t="s">
        <v>267</v>
      </c>
      <c r="G296" s="203"/>
      <c r="H296" s="205" t="s">
        <v>19</v>
      </c>
      <c r="I296" s="207"/>
      <c r="J296" s="203"/>
      <c r="K296" s="203"/>
      <c r="L296" s="208"/>
      <c r="M296" s="209"/>
      <c r="N296" s="210"/>
      <c r="O296" s="210"/>
      <c r="P296" s="210"/>
      <c r="Q296" s="210"/>
      <c r="R296" s="210"/>
      <c r="S296" s="210"/>
      <c r="T296" s="211"/>
      <c r="AT296" s="212" t="s">
        <v>150</v>
      </c>
      <c r="AU296" s="212" t="s">
        <v>81</v>
      </c>
      <c r="AV296" s="13" t="s">
        <v>79</v>
      </c>
      <c r="AW296" s="13" t="s">
        <v>32</v>
      </c>
      <c r="AX296" s="13" t="s">
        <v>71</v>
      </c>
      <c r="AY296" s="212" t="s">
        <v>140</v>
      </c>
    </row>
    <row r="297" spans="2:51" s="14" customFormat="1" ht="12">
      <c r="B297" s="213"/>
      <c r="C297" s="214"/>
      <c r="D297" s="204" t="s">
        <v>150</v>
      </c>
      <c r="E297" s="215" t="s">
        <v>19</v>
      </c>
      <c r="F297" s="216" t="s">
        <v>323</v>
      </c>
      <c r="G297" s="214"/>
      <c r="H297" s="217">
        <v>4.715</v>
      </c>
      <c r="I297" s="218"/>
      <c r="J297" s="214"/>
      <c r="K297" s="214"/>
      <c r="L297" s="219"/>
      <c r="M297" s="220"/>
      <c r="N297" s="221"/>
      <c r="O297" s="221"/>
      <c r="P297" s="221"/>
      <c r="Q297" s="221"/>
      <c r="R297" s="221"/>
      <c r="S297" s="221"/>
      <c r="T297" s="222"/>
      <c r="AT297" s="223" t="s">
        <v>150</v>
      </c>
      <c r="AU297" s="223" t="s">
        <v>81</v>
      </c>
      <c r="AV297" s="14" t="s">
        <v>81</v>
      </c>
      <c r="AW297" s="14" t="s">
        <v>32</v>
      </c>
      <c r="AX297" s="14" t="s">
        <v>71</v>
      </c>
      <c r="AY297" s="223" t="s">
        <v>140</v>
      </c>
    </row>
    <row r="298" spans="2:51" s="13" customFormat="1" ht="12">
      <c r="B298" s="202"/>
      <c r="C298" s="203"/>
      <c r="D298" s="204" t="s">
        <v>150</v>
      </c>
      <c r="E298" s="205" t="s">
        <v>19</v>
      </c>
      <c r="F298" s="206" t="s">
        <v>175</v>
      </c>
      <c r="G298" s="203"/>
      <c r="H298" s="205" t="s">
        <v>19</v>
      </c>
      <c r="I298" s="207"/>
      <c r="J298" s="203"/>
      <c r="K298" s="203"/>
      <c r="L298" s="208"/>
      <c r="M298" s="209"/>
      <c r="N298" s="210"/>
      <c r="O298" s="210"/>
      <c r="P298" s="210"/>
      <c r="Q298" s="210"/>
      <c r="R298" s="210"/>
      <c r="S298" s="210"/>
      <c r="T298" s="211"/>
      <c r="AT298" s="212" t="s">
        <v>150</v>
      </c>
      <c r="AU298" s="212" t="s">
        <v>81</v>
      </c>
      <c r="AV298" s="13" t="s">
        <v>79</v>
      </c>
      <c r="AW298" s="13" t="s">
        <v>32</v>
      </c>
      <c r="AX298" s="13" t="s">
        <v>71</v>
      </c>
      <c r="AY298" s="212" t="s">
        <v>140</v>
      </c>
    </row>
    <row r="299" spans="2:51" s="14" customFormat="1" ht="12">
      <c r="B299" s="213"/>
      <c r="C299" s="214"/>
      <c r="D299" s="204" t="s">
        <v>150</v>
      </c>
      <c r="E299" s="215" t="s">
        <v>19</v>
      </c>
      <c r="F299" s="216" t="s">
        <v>324</v>
      </c>
      <c r="G299" s="214"/>
      <c r="H299" s="217">
        <v>15.425</v>
      </c>
      <c r="I299" s="218"/>
      <c r="J299" s="214"/>
      <c r="K299" s="214"/>
      <c r="L299" s="219"/>
      <c r="M299" s="220"/>
      <c r="N299" s="221"/>
      <c r="O299" s="221"/>
      <c r="P299" s="221"/>
      <c r="Q299" s="221"/>
      <c r="R299" s="221"/>
      <c r="S299" s="221"/>
      <c r="T299" s="222"/>
      <c r="AT299" s="223" t="s">
        <v>150</v>
      </c>
      <c r="AU299" s="223" t="s">
        <v>81</v>
      </c>
      <c r="AV299" s="14" t="s">
        <v>81</v>
      </c>
      <c r="AW299" s="14" t="s">
        <v>32</v>
      </c>
      <c r="AX299" s="14" t="s">
        <v>71</v>
      </c>
      <c r="AY299" s="223" t="s">
        <v>140</v>
      </c>
    </row>
    <row r="300" spans="2:51" s="13" customFormat="1" ht="12">
      <c r="B300" s="202"/>
      <c r="C300" s="203"/>
      <c r="D300" s="204" t="s">
        <v>150</v>
      </c>
      <c r="E300" s="205" t="s">
        <v>19</v>
      </c>
      <c r="F300" s="206" t="s">
        <v>270</v>
      </c>
      <c r="G300" s="203"/>
      <c r="H300" s="205" t="s">
        <v>19</v>
      </c>
      <c r="I300" s="207"/>
      <c r="J300" s="203"/>
      <c r="K300" s="203"/>
      <c r="L300" s="208"/>
      <c r="M300" s="209"/>
      <c r="N300" s="210"/>
      <c r="O300" s="210"/>
      <c r="P300" s="210"/>
      <c r="Q300" s="210"/>
      <c r="R300" s="210"/>
      <c r="S300" s="210"/>
      <c r="T300" s="211"/>
      <c r="AT300" s="212" t="s">
        <v>150</v>
      </c>
      <c r="AU300" s="212" t="s">
        <v>81</v>
      </c>
      <c r="AV300" s="13" t="s">
        <v>79</v>
      </c>
      <c r="AW300" s="13" t="s">
        <v>32</v>
      </c>
      <c r="AX300" s="13" t="s">
        <v>71</v>
      </c>
      <c r="AY300" s="212" t="s">
        <v>140</v>
      </c>
    </row>
    <row r="301" spans="2:51" s="14" customFormat="1" ht="12">
      <c r="B301" s="213"/>
      <c r="C301" s="214"/>
      <c r="D301" s="204" t="s">
        <v>150</v>
      </c>
      <c r="E301" s="215" t="s">
        <v>19</v>
      </c>
      <c r="F301" s="216" t="s">
        <v>325</v>
      </c>
      <c r="G301" s="214"/>
      <c r="H301" s="217">
        <v>6.225</v>
      </c>
      <c r="I301" s="218"/>
      <c r="J301" s="214"/>
      <c r="K301" s="214"/>
      <c r="L301" s="219"/>
      <c r="M301" s="220"/>
      <c r="N301" s="221"/>
      <c r="O301" s="221"/>
      <c r="P301" s="221"/>
      <c r="Q301" s="221"/>
      <c r="R301" s="221"/>
      <c r="S301" s="221"/>
      <c r="T301" s="222"/>
      <c r="AT301" s="223" t="s">
        <v>150</v>
      </c>
      <c r="AU301" s="223" t="s">
        <v>81</v>
      </c>
      <c r="AV301" s="14" t="s">
        <v>81</v>
      </c>
      <c r="AW301" s="14" t="s">
        <v>32</v>
      </c>
      <c r="AX301" s="14" t="s">
        <v>71</v>
      </c>
      <c r="AY301" s="223" t="s">
        <v>140</v>
      </c>
    </row>
    <row r="302" spans="2:51" s="13" customFormat="1" ht="12">
      <c r="B302" s="202"/>
      <c r="C302" s="203"/>
      <c r="D302" s="204" t="s">
        <v>150</v>
      </c>
      <c r="E302" s="205" t="s">
        <v>19</v>
      </c>
      <c r="F302" s="206" t="s">
        <v>326</v>
      </c>
      <c r="G302" s="203"/>
      <c r="H302" s="205" t="s">
        <v>19</v>
      </c>
      <c r="I302" s="207"/>
      <c r="J302" s="203"/>
      <c r="K302" s="203"/>
      <c r="L302" s="208"/>
      <c r="M302" s="209"/>
      <c r="N302" s="210"/>
      <c r="O302" s="210"/>
      <c r="P302" s="210"/>
      <c r="Q302" s="210"/>
      <c r="R302" s="210"/>
      <c r="S302" s="210"/>
      <c r="T302" s="211"/>
      <c r="AT302" s="212" t="s">
        <v>150</v>
      </c>
      <c r="AU302" s="212" t="s">
        <v>81</v>
      </c>
      <c r="AV302" s="13" t="s">
        <v>79</v>
      </c>
      <c r="AW302" s="13" t="s">
        <v>32</v>
      </c>
      <c r="AX302" s="13" t="s">
        <v>71</v>
      </c>
      <c r="AY302" s="212" t="s">
        <v>140</v>
      </c>
    </row>
    <row r="303" spans="2:51" s="14" customFormat="1" ht="12">
      <c r="B303" s="213"/>
      <c r="C303" s="214"/>
      <c r="D303" s="204" t="s">
        <v>150</v>
      </c>
      <c r="E303" s="215" t="s">
        <v>19</v>
      </c>
      <c r="F303" s="216" t="s">
        <v>327</v>
      </c>
      <c r="G303" s="214"/>
      <c r="H303" s="217">
        <v>-4.2</v>
      </c>
      <c r="I303" s="218"/>
      <c r="J303" s="214"/>
      <c r="K303" s="214"/>
      <c r="L303" s="219"/>
      <c r="M303" s="220"/>
      <c r="N303" s="221"/>
      <c r="O303" s="221"/>
      <c r="P303" s="221"/>
      <c r="Q303" s="221"/>
      <c r="R303" s="221"/>
      <c r="S303" s="221"/>
      <c r="T303" s="222"/>
      <c r="AT303" s="223" t="s">
        <v>150</v>
      </c>
      <c r="AU303" s="223" t="s">
        <v>81</v>
      </c>
      <c r="AV303" s="14" t="s">
        <v>81</v>
      </c>
      <c r="AW303" s="14" t="s">
        <v>32</v>
      </c>
      <c r="AX303" s="14" t="s">
        <v>71</v>
      </c>
      <c r="AY303" s="223" t="s">
        <v>140</v>
      </c>
    </row>
    <row r="304" spans="2:51" s="14" customFormat="1" ht="12">
      <c r="B304" s="213"/>
      <c r="C304" s="214"/>
      <c r="D304" s="204" t="s">
        <v>150</v>
      </c>
      <c r="E304" s="215" t="s">
        <v>19</v>
      </c>
      <c r="F304" s="216" t="s">
        <v>328</v>
      </c>
      <c r="G304" s="214"/>
      <c r="H304" s="217">
        <v>-9.671</v>
      </c>
      <c r="I304" s="218"/>
      <c r="J304" s="214"/>
      <c r="K304" s="214"/>
      <c r="L304" s="219"/>
      <c r="M304" s="220"/>
      <c r="N304" s="221"/>
      <c r="O304" s="221"/>
      <c r="P304" s="221"/>
      <c r="Q304" s="221"/>
      <c r="R304" s="221"/>
      <c r="S304" s="221"/>
      <c r="T304" s="222"/>
      <c r="AT304" s="223" t="s">
        <v>150</v>
      </c>
      <c r="AU304" s="223" t="s">
        <v>81</v>
      </c>
      <c r="AV304" s="14" t="s">
        <v>81</v>
      </c>
      <c r="AW304" s="14" t="s">
        <v>32</v>
      </c>
      <c r="AX304" s="14" t="s">
        <v>71</v>
      </c>
      <c r="AY304" s="223" t="s">
        <v>140</v>
      </c>
    </row>
    <row r="305" spans="2:51" s="14" customFormat="1" ht="12">
      <c r="B305" s="213"/>
      <c r="C305" s="214"/>
      <c r="D305" s="204" t="s">
        <v>150</v>
      </c>
      <c r="E305" s="215" t="s">
        <v>19</v>
      </c>
      <c r="F305" s="216" t="s">
        <v>329</v>
      </c>
      <c r="G305" s="214"/>
      <c r="H305" s="217">
        <v>-20.118</v>
      </c>
      <c r="I305" s="218"/>
      <c r="J305" s="214"/>
      <c r="K305" s="214"/>
      <c r="L305" s="219"/>
      <c r="M305" s="220"/>
      <c r="N305" s="221"/>
      <c r="O305" s="221"/>
      <c r="P305" s="221"/>
      <c r="Q305" s="221"/>
      <c r="R305" s="221"/>
      <c r="S305" s="221"/>
      <c r="T305" s="222"/>
      <c r="AT305" s="223" t="s">
        <v>150</v>
      </c>
      <c r="AU305" s="223" t="s">
        <v>81</v>
      </c>
      <c r="AV305" s="14" t="s">
        <v>81</v>
      </c>
      <c r="AW305" s="14" t="s">
        <v>32</v>
      </c>
      <c r="AX305" s="14" t="s">
        <v>71</v>
      </c>
      <c r="AY305" s="223" t="s">
        <v>140</v>
      </c>
    </row>
    <row r="306" spans="2:51" s="16" customFormat="1" ht="12">
      <c r="B306" s="235"/>
      <c r="C306" s="236"/>
      <c r="D306" s="204" t="s">
        <v>150</v>
      </c>
      <c r="E306" s="237" t="s">
        <v>19</v>
      </c>
      <c r="F306" s="238" t="s">
        <v>161</v>
      </c>
      <c r="G306" s="236"/>
      <c r="H306" s="239">
        <v>11.843</v>
      </c>
      <c r="I306" s="240"/>
      <c r="J306" s="236"/>
      <c r="K306" s="236"/>
      <c r="L306" s="241"/>
      <c r="M306" s="242"/>
      <c r="N306" s="243"/>
      <c r="O306" s="243"/>
      <c r="P306" s="243"/>
      <c r="Q306" s="243"/>
      <c r="R306" s="243"/>
      <c r="S306" s="243"/>
      <c r="T306" s="244"/>
      <c r="AT306" s="245" t="s">
        <v>150</v>
      </c>
      <c r="AU306" s="245" t="s">
        <v>81</v>
      </c>
      <c r="AV306" s="16" t="s">
        <v>141</v>
      </c>
      <c r="AW306" s="16" t="s">
        <v>32</v>
      </c>
      <c r="AX306" s="16" t="s">
        <v>71</v>
      </c>
      <c r="AY306" s="245" t="s">
        <v>140</v>
      </c>
    </row>
    <row r="307" spans="2:51" s="13" customFormat="1" ht="12">
      <c r="B307" s="202"/>
      <c r="C307" s="203"/>
      <c r="D307" s="204" t="s">
        <v>150</v>
      </c>
      <c r="E307" s="205" t="s">
        <v>19</v>
      </c>
      <c r="F307" s="206" t="s">
        <v>162</v>
      </c>
      <c r="G307" s="203"/>
      <c r="H307" s="205" t="s">
        <v>19</v>
      </c>
      <c r="I307" s="207"/>
      <c r="J307" s="203"/>
      <c r="K307" s="203"/>
      <c r="L307" s="208"/>
      <c r="M307" s="209"/>
      <c r="N307" s="210"/>
      <c r="O307" s="210"/>
      <c r="P307" s="210"/>
      <c r="Q307" s="210"/>
      <c r="R307" s="210"/>
      <c r="S307" s="210"/>
      <c r="T307" s="211"/>
      <c r="AT307" s="212" t="s">
        <v>150</v>
      </c>
      <c r="AU307" s="212" t="s">
        <v>81</v>
      </c>
      <c r="AV307" s="13" t="s">
        <v>79</v>
      </c>
      <c r="AW307" s="13" t="s">
        <v>32</v>
      </c>
      <c r="AX307" s="13" t="s">
        <v>71</v>
      </c>
      <c r="AY307" s="212" t="s">
        <v>140</v>
      </c>
    </row>
    <row r="308" spans="2:51" s="13" customFormat="1" ht="12">
      <c r="B308" s="202"/>
      <c r="C308" s="203"/>
      <c r="D308" s="204" t="s">
        <v>150</v>
      </c>
      <c r="E308" s="205" t="s">
        <v>19</v>
      </c>
      <c r="F308" s="206" t="s">
        <v>272</v>
      </c>
      <c r="G308" s="203"/>
      <c r="H308" s="205" t="s">
        <v>19</v>
      </c>
      <c r="I308" s="207"/>
      <c r="J308" s="203"/>
      <c r="K308" s="203"/>
      <c r="L308" s="208"/>
      <c r="M308" s="209"/>
      <c r="N308" s="210"/>
      <c r="O308" s="210"/>
      <c r="P308" s="210"/>
      <c r="Q308" s="210"/>
      <c r="R308" s="210"/>
      <c r="S308" s="210"/>
      <c r="T308" s="211"/>
      <c r="AT308" s="212" t="s">
        <v>150</v>
      </c>
      <c r="AU308" s="212" t="s">
        <v>81</v>
      </c>
      <c r="AV308" s="13" t="s">
        <v>79</v>
      </c>
      <c r="AW308" s="13" t="s">
        <v>32</v>
      </c>
      <c r="AX308" s="13" t="s">
        <v>71</v>
      </c>
      <c r="AY308" s="212" t="s">
        <v>140</v>
      </c>
    </row>
    <row r="309" spans="2:51" s="14" customFormat="1" ht="12">
      <c r="B309" s="213"/>
      <c r="C309" s="214"/>
      <c r="D309" s="204" t="s">
        <v>150</v>
      </c>
      <c r="E309" s="215" t="s">
        <v>19</v>
      </c>
      <c r="F309" s="216" t="s">
        <v>330</v>
      </c>
      <c r="G309" s="214"/>
      <c r="H309" s="217">
        <v>8.81</v>
      </c>
      <c r="I309" s="218"/>
      <c r="J309" s="214"/>
      <c r="K309" s="214"/>
      <c r="L309" s="219"/>
      <c r="M309" s="220"/>
      <c r="N309" s="221"/>
      <c r="O309" s="221"/>
      <c r="P309" s="221"/>
      <c r="Q309" s="221"/>
      <c r="R309" s="221"/>
      <c r="S309" s="221"/>
      <c r="T309" s="222"/>
      <c r="AT309" s="223" t="s">
        <v>150</v>
      </c>
      <c r="AU309" s="223" t="s">
        <v>81</v>
      </c>
      <c r="AV309" s="14" t="s">
        <v>81</v>
      </c>
      <c r="AW309" s="14" t="s">
        <v>32</v>
      </c>
      <c r="AX309" s="14" t="s">
        <v>71</v>
      </c>
      <c r="AY309" s="223" t="s">
        <v>140</v>
      </c>
    </row>
    <row r="310" spans="2:51" s="13" customFormat="1" ht="12">
      <c r="B310" s="202"/>
      <c r="C310" s="203"/>
      <c r="D310" s="204" t="s">
        <v>150</v>
      </c>
      <c r="E310" s="205" t="s">
        <v>19</v>
      </c>
      <c r="F310" s="206" t="s">
        <v>331</v>
      </c>
      <c r="G310" s="203"/>
      <c r="H310" s="205" t="s">
        <v>19</v>
      </c>
      <c r="I310" s="207"/>
      <c r="J310" s="203"/>
      <c r="K310" s="203"/>
      <c r="L310" s="208"/>
      <c r="M310" s="209"/>
      <c r="N310" s="210"/>
      <c r="O310" s="210"/>
      <c r="P310" s="210"/>
      <c r="Q310" s="210"/>
      <c r="R310" s="210"/>
      <c r="S310" s="210"/>
      <c r="T310" s="211"/>
      <c r="AT310" s="212" t="s">
        <v>150</v>
      </c>
      <c r="AU310" s="212" t="s">
        <v>81</v>
      </c>
      <c r="AV310" s="13" t="s">
        <v>79</v>
      </c>
      <c r="AW310" s="13" t="s">
        <v>32</v>
      </c>
      <c r="AX310" s="13" t="s">
        <v>71</v>
      </c>
      <c r="AY310" s="212" t="s">
        <v>140</v>
      </c>
    </row>
    <row r="311" spans="2:51" s="14" customFormat="1" ht="12">
      <c r="B311" s="213"/>
      <c r="C311" s="214"/>
      <c r="D311" s="204" t="s">
        <v>150</v>
      </c>
      <c r="E311" s="215" t="s">
        <v>19</v>
      </c>
      <c r="F311" s="216" t="s">
        <v>332</v>
      </c>
      <c r="G311" s="214"/>
      <c r="H311" s="217">
        <v>15.036</v>
      </c>
      <c r="I311" s="218"/>
      <c r="J311" s="214"/>
      <c r="K311" s="214"/>
      <c r="L311" s="219"/>
      <c r="M311" s="220"/>
      <c r="N311" s="221"/>
      <c r="O311" s="221"/>
      <c r="P311" s="221"/>
      <c r="Q311" s="221"/>
      <c r="R311" s="221"/>
      <c r="S311" s="221"/>
      <c r="T311" s="222"/>
      <c r="AT311" s="223" t="s">
        <v>150</v>
      </c>
      <c r="AU311" s="223" t="s">
        <v>81</v>
      </c>
      <c r="AV311" s="14" t="s">
        <v>81</v>
      </c>
      <c r="AW311" s="14" t="s">
        <v>32</v>
      </c>
      <c r="AX311" s="14" t="s">
        <v>71</v>
      </c>
      <c r="AY311" s="223" t="s">
        <v>140</v>
      </c>
    </row>
    <row r="312" spans="2:51" s="13" customFormat="1" ht="12">
      <c r="B312" s="202"/>
      <c r="C312" s="203"/>
      <c r="D312" s="204" t="s">
        <v>150</v>
      </c>
      <c r="E312" s="205" t="s">
        <v>19</v>
      </c>
      <c r="F312" s="206" t="s">
        <v>276</v>
      </c>
      <c r="G312" s="203"/>
      <c r="H312" s="205" t="s">
        <v>19</v>
      </c>
      <c r="I312" s="207"/>
      <c r="J312" s="203"/>
      <c r="K312" s="203"/>
      <c r="L312" s="208"/>
      <c r="M312" s="209"/>
      <c r="N312" s="210"/>
      <c r="O312" s="210"/>
      <c r="P312" s="210"/>
      <c r="Q312" s="210"/>
      <c r="R312" s="210"/>
      <c r="S312" s="210"/>
      <c r="T312" s="211"/>
      <c r="AT312" s="212" t="s">
        <v>150</v>
      </c>
      <c r="AU312" s="212" t="s">
        <v>81</v>
      </c>
      <c r="AV312" s="13" t="s">
        <v>79</v>
      </c>
      <c r="AW312" s="13" t="s">
        <v>32</v>
      </c>
      <c r="AX312" s="13" t="s">
        <v>71</v>
      </c>
      <c r="AY312" s="212" t="s">
        <v>140</v>
      </c>
    </row>
    <row r="313" spans="2:51" s="14" customFormat="1" ht="12">
      <c r="B313" s="213"/>
      <c r="C313" s="214"/>
      <c r="D313" s="204" t="s">
        <v>150</v>
      </c>
      <c r="E313" s="215" t="s">
        <v>19</v>
      </c>
      <c r="F313" s="216" t="s">
        <v>333</v>
      </c>
      <c r="G313" s="214"/>
      <c r="H313" s="217">
        <v>12.39</v>
      </c>
      <c r="I313" s="218"/>
      <c r="J313" s="214"/>
      <c r="K313" s="214"/>
      <c r="L313" s="219"/>
      <c r="M313" s="220"/>
      <c r="N313" s="221"/>
      <c r="O313" s="221"/>
      <c r="P313" s="221"/>
      <c r="Q313" s="221"/>
      <c r="R313" s="221"/>
      <c r="S313" s="221"/>
      <c r="T313" s="222"/>
      <c r="AT313" s="223" t="s">
        <v>150</v>
      </c>
      <c r="AU313" s="223" t="s">
        <v>81</v>
      </c>
      <c r="AV313" s="14" t="s">
        <v>81</v>
      </c>
      <c r="AW313" s="14" t="s">
        <v>32</v>
      </c>
      <c r="AX313" s="14" t="s">
        <v>71</v>
      </c>
      <c r="AY313" s="223" t="s">
        <v>140</v>
      </c>
    </row>
    <row r="314" spans="2:51" s="13" customFormat="1" ht="12">
      <c r="B314" s="202"/>
      <c r="C314" s="203"/>
      <c r="D314" s="204" t="s">
        <v>150</v>
      </c>
      <c r="E314" s="205" t="s">
        <v>19</v>
      </c>
      <c r="F314" s="206" t="s">
        <v>177</v>
      </c>
      <c r="G314" s="203"/>
      <c r="H314" s="205" t="s">
        <v>19</v>
      </c>
      <c r="I314" s="207"/>
      <c r="J314" s="203"/>
      <c r="K314" s="203"/>
      <c r="L314" s="208"/>
      <c r="M314" s="209"/>
      <c r="N314" s="210"/>
      <c r="O314" s="210"/>
      <c r="P314" s="210"/>
      <c r="Q314" s="210"/>
      <c r="R314" s="210"/>
      <c r="S314" s="210"/>
      <c r="T314" s="211"/>
      <c r="AT314" s="212" t="s">
        <v>150</v>
      </c>
      <c r="AU314" s="212" t="s">
        <v>81</v>
      </c>
      <c r="AV314" s="13" t="s">
        <v>79</v>
      </c>
      <c r="AW314" s="13" t="s">
        <v>32</v>
      </c>
      <c r="AX314" s="13" t="s">
        <v>71</v>
      </c>
      <c r="AY314" s="212" t="s">
        <v>140</v>
      </c>
    </row>
    <row r="315" spans="2:51" s="14" customFormat="1" ht="12">
      <c r="B315" s="213"/>
      <c r="C315" s="214"/>
      <c r="D315" s="204" t="s">
        <v>150</v>
      </c>
      <c r="E315" s="215" t="s">
        <v>19</v>
      </c>
      <c r="F315" s="216" t="s">
        <v>334</v>
      </c>
      <c r="G315" s="214"/>
      <c r="H315" s="217">
        <v>22.796</v>
      </c>
      <c r="I315" s="218"/>
      <c r="J315" s="214"/>
      <c r="K315" s="214"/>
      <c r="L315" s="219"/>
      <c r="M315" s="220"/>
      <c r="N315" s="221"/>
      <c r="O315" s="221"/>
      <c r="P315" s="221"/>
      <c r="Q315" s="221"/>
      <c r="R315" s="221"/>
      <c r="S315" s="221"/>
      <c r="T315" s="222"/>
      <c r="AT315" s="223" t="s">
        <v>150</v>
      </c>
      <c r="AU315" s="223" t="s">
        <v>81</v>
      </c>
      <c r="AV315" s="14" t="s">
        <v>81</v>
      </c>
      <c r="AW315" s="14" t="s">
        <v>32</v>
      </c>
      <c r="AX315" s="14" t="s">
        <v>71</v>
      </c>
      <c r="AY315" s="223" t="s">
        <v>140</v>
      </c>
    </row>
    <row r="316" spans="2:51" s="14" customFormat="1" ht="12">
      <c r="B316" s="213"/>
      <c r="C316" s="214"/>
      <c r="D316" s="204" t="s">
        <v>150</v>
      </c>
      <c r="E316" s="215" t="s">
        <v>19</v>
      </c>
      <c r="F316" s="216" t="s">
        <v>335</v>
      </c>
      <c r="G316" s="214"/>
      <c r="H316" s="217">
        <v>0.421</v>
      </c>
      <c r="I316" s="218"/>
      <c r="J316" s="214"/>
      <c r="K316" s="214"/>
      <c r="L316" s="219"/>
      <c r="M316" s="220"/>
      <c r="N316" s="221"/>
      <c r="O316" s="221"/>
      <c r="P316" s="221"/>
      <c r="Q316" s="221"/>
      <c r="R316" s="221"/>
      <c r="S316" s="221"/>
      <c r="T316" s="222"/>
      <c r="AT316" s="223" t="s">
        <v>150</v>
      </c>
      <c r="AU316" s="223" t="s">
        <v>81</v>
      </c>
      <c r="AV316" s="14" t="s">
        <v>81</v>
      </c>
      <c r="AW316" s="14" t="s">
        <v>32</v>
      </c>
      <c r="AX316" s="14" t="s">
        <v>71</v>
      </c>
      <c r="AY316" s="223" t="s">
        <v>140</v>
      </c>
    </row>
    <row r="317" spans="2:51" s="13" customFormat="1" ht="12">
      <c r="B317" s="202"/>
      <c r="C317" s="203"/>
      <c r="D317" s="204" t="s">
        <v>150</v>
      </c>
      <c r="E317" s="205" t="s">
        <v>19</v>
      </c>
      <c r="F317" s="206" t="s">
        <v>279</v>
      </c>
      <c r="G317" s="203"/>
      <c r="H317" s="205" t="s">
        <v>19</v>
      </c>
      <c r="I317" s="207"/>
      <c r="J317" s="203"/>
      <c r="K317" s="203"/>
      <c r="L317" s="208"/>
      <c r="M317" s="209"/>
      <c r="N317" s="210"/>
      <c r="O317" s="210"/>
      <c r="P317" s="210"/>
      <c r="Q317" s="210"/>
      <c r="R317" s="210"/>
      <c r="S317" s="210"/>
      <c r="T317" s="211"/>
      <c r="AT317" s="212" t="s">
        <v>150</v>
      </c>
      <c r="AU317" s="212" t="s">
        <v>81</v>
      </c>
      <c r="AV317" s="13" t="s">
        <v>79</v>
      </c>
      <c r="AW317" s="13" t="s">
        <v>32</v>
      </c>
      <c r="AX317" s="13" t="s">
        <v>71</v>
      </c>
      <c r="AY317" s="212" t="s">
        <v>140</v>
      </c>
    </row>
    <row r="318" spans="2:51" s="14" customFormat="1" ht="12">
      <c r="B318" s="213"/>
      <c r="C318" s="214"/>
      <c r="D318" s="204" t="s">
        <v>150</v>
      </c>
      <c r="E318" s="215" t="s">
        <v>19</v>
      </c>
      <c r="F318" s="216" t="s">
        <v>336</v>
      </c>
      <c r="G318" s="214"/>
      <c r="H318" s="217">
        <v>13.041</v>
      </c>
      <c r="I318" s="218"/>
      <c r="J318" s="214"/>
      <c r="K318" s="214"/>
      <c r="L318" s="219"/>
      <c r="M318" s="220"/>
      <c r="N318" s="221"/>
      <c r="O318" s="221"/>
      <c r="P318" s="221"/>
      <c r="Q318" s="221"/>
      <c r="R318" s="221"/>
      <c r="S318" s="221"/>
      <c r="T318" s="222"/>
      <c r="AT318" s="223" t="s">
        <v>150</v>
      </c>
      <c r="AU318" s="223" t="s">
        <v>81</v>
      </c>
      <c r="AV318" s="14" t="s">
        <v>81</v>
      </c>
      <c r="AW318" s="14" t="s">
        <v>32</v>
      </c>
      <c r="AX318" s="14" t="s">
        <v>71</v>
      </c>
      <c r="AY318" s="223" t="s">
        <v>140</v>
      </c>
    </row>
    <row r="319" spans="2:51" s="13" customFormat="1" ht="12">
      <c r="B319" s="202"/>
      <c r="C319" s="203"/>
      <c r="D319" s="204" t="s">
        <v>150</v>
      </c>
      <c r="E319" s="205" t="s">
        <v>19</v>
      </c>
      <c r="F319" s="206" t="s">
        <v>179</v>
      </c>
      <c r="G319" s="203"/>
      <c r="H319" s="205" t="s">
        <v>19</v>
      </c>
      <c r="I319" s="207"/>
      <c r="J319" s="203"/>
      <c r="K319" s="203"/>
      <c r="L319" s="208"/>
      <c r="M319" s="209"/>
      <c r="N319" s="210"/>
      <c r="O319" s="210"/>
      <c r="P319" s="210"/>
      <c r="Q319" s="210"/>
      <c r="R319" s="210"/>
      <c r="S319" s="210"/>
      <c r="T319" s="211"/>
      <c r="AT319" s="212" t="s">
        <v>150</v>
      </c>
      <c r="AU319" s="212" t="s">
        <v>81</v>
      </c>
      <c r="AV319" s="13" t="s">
        <v>79</v>
      </c>
      <c r="AW319" s="13" t="s">
        <v>32</v>
      </c>
      <c r="AX319" s="13" t="s">
        <v>71</v>
      </c>
      <c r="AY319" s="212" t="s">
        <v>140</v>
      </c>
    </row>
    <row r="320" spans="2:51" s="14" customFormat="1" ht="12">
      <c r="B320" s="213"/>
      <c r="C320" s="214"/>
      <c r="D320" s="204" t="s">
        <v>150</v>
      </c>
      <c r="E320" s="215" t="s">
        <v>19</v>
      </c>
      <c r="F320" s="216" t="s">
        <v>337</v>
      </c>
      <c r="G320" s="214"/>
      <c r="H320" s="217">
        <v>22.722</v>
      </c>
      <c r="I320" s="218"/>
      <c r="J320" s="214"/>
      <c r="K320" s="214"/>
      <c r="L320" s="219"/>
      <c r="M320" s="220"/>
      <c r="N320" s="221"/>
      <c r="O320" s="221"/>
      <c r="P320" s="221"/>
      <c r="Q320" s="221"/>
      <c r="R320" s="221"/>
      <c r="S320" s="221"/>
      <c r="T320" s="222"/>
      <c r="AT320" s="223" t="s">
        <v>150</v>
      </c>
      <c r="AU320" s="223" t="s">
        <v>81</v>
      </c>
      <c r="AV320" s="14" t="s">
        <v>81</v>
      </c>
      <c r="AW320" s="14" t="s">
        <v>32</v>
      </c>
      <c r="AX320" s="14" t="s">
        <v>71</v>
      </c>
      <c r="AY320" s="223" t="s">
        <v>140</v>
      </c>
    </row>
    <row r="321" spans="2:51" s="14" customFormat="1" ht="12">
      <c r="B321" s="213"/>
      <c r="C321" s="214"/>
      <c r="D321" s="204" t="s">
        <v>150</v>
      </c>
      <c r="E321" s="215" t="s">
        <v>19</v>
      </c>
      <c r="F321" s="216" t="s">
        <v>335</v>
      </c>
      <c r="G321" s="214"/>
      <c r="H321" s="217">
        <v>0.421</v>
      </c>
      <c r="I321" s="218"/>
      <c r="J321" s="214"/>
      <c r="K321" s="214"/>
      <c r="L321" s="219"/>
      <c r="M321" s="220"/>
      <c r="N321" s="221"/>
      <c r="O321" s="221"/>
      <c r="P321" s="221"/>
      <c r="Q321" s="221"/>
      <c r="R321" s="221"/>
      <c r="S321" s="221"/>
      <c r="T321" s="222"/>
      <c r="AT321" s="223" t="s">
        <v>150</v>
      </c>
      <c r="AU321" s="223" t="s">
        <v>81</v>
      </c>
      <c r="AV321" s="14" t="s">
        <v>81</v>
      </c>
      <c r="AW321" s="14" t="s">
        <v>32</v>
      </c>
      <c r="AX321" s="14" t="s">
        <v>71</v>
      </c>
      <c r="AY321" s="223" t="s">
        <v>140</v>
      </c>
    </row>
    <row r="322" spans="2:51" s="13" customFormat="1" ht="12">
      <c r="B322" s="202"/>
      <c r="C322" s="203"/>
      <c r="D322" s="204" t="s">
        <v>150</v>
      </c>
      <c r="E322" s="205" t="s">
        <v>19</v>
      </c>
      <c r="F322" s="206" t="s">
        <v>181</v>
      </c>
      <c r="G322" s="203"/>
      <c r="H322" s="205" t="s">
        <v>19</v>
      </c>
      <c r="I322" s="207"/>
      <c r="J322" s="203"/>
      <c r="K322" s="203"/>
      <c r="L322" s="208"/>
      <c r="M322" s="209"/>
      <c r="N322" s="210"/>
      <c r="O322" s="210"/>
      <c r="P322" s="210"/>
      <c r="Q322" s="210"/>
      <c r="R322" s="210"/>
      <c r="S322" s="210"/>
      <c r="T322" s="211"/>
      <c r="AT322" s="212" t="s">
        <v>150</v>
      </c>
      <c r="AU322" s="212" t="s">
        <v>81</v>
      </c>
      <c r="AV322" s="13" t="s">
        <v>79</v>
      </c>
      <c r="AW322" s="13" t="s">
        <v>32</v>
      </c>
      <c r="AX322" s="13" t="s">
        <v>71</v>
      </c>
      <c r="AY322" s="212" t="s">
        <v>140</v>
      </c>
    </row>
    <row r="323" spans="2:51" s="14" customFormat="1" ht="12">
      <c r="B323" s="213"/>
      <c r="C323" s="214"/>
      <c r="D323" s="204" t="s">
        <v>150</v>
      </c>
      <c r="E323" s="215" t="s">
        <v>19</v>
      </c>
      <c r="F323" s="216" t="s">
        <v>338</v>
      </c>
      <c r="G323" s="214"/>
      <c r="H323" s="217">
        <v>15.099</v>
      </c>
      <c r="I323" s="218"/>
      <c r="J323" s="214"/>
      <c r="K323" s="214"/>
      <c r="L323" s="219"/>
      <c r="M323" s="220"/>
      <c r="N323" s="221"/>
      <c r="O323" s="221"/>
      <c r="P323" s="221"/>
      <c r="Q323" s="221"/>
      <c r="R323" s="221"/>
      <c r="S323" s="221"/>
      <c r="T323" s="222"/>
      <c r="AT323" s="223" t="s">
        <v>150</v>
      </c>
      <c r="AU323" s="223" t="s">
        <v>81</v>
      </c>
      <c r="AV323" s="14" t="s">
        <v>81</v>
      </c>
      <c r="AW323" s="14" t="s">
        <v>32</v>
      </c>
      <c r="AX323" s="14" t="s">
        <v>71</v>
      </c>
      <c r="AY323" s="223" t="s">
        <v>140</v>
      </c>
    </row>
    <row r="324" spans="2:51" s="13" customFormat="1" ht="12">
      <c r="B324" s="202"/>
      <c r="C324" s="203"/>
      <c r="D324" s="204" t="s">
        <v>150</v>
      </c>
      <c r="E324" s="205" t="s">
        <v>19</v>
      </c>
      <c r="F324" s="206" t="s">
        <v>326</v>
      </c>
      <c r="G324" s="203"/>
      <c r="H324" s="205" t="s">
        <v>19</v>
      </c>
      <c r="I324" s="207"/>
      <c r="J324" s="203"/>
      <c r="K324" s="203"/>
      <c r="L324" s="208"/>
      <c r="M324" s="209"/>
      <c r="N324" s="210"/>
      <c r="O324" s="210"/>
      <c r="P324" s="210"/>
      <c r="Q324" s="210"/>
      <c r="R324" s="210"/>
      <c r="S324" s="210"/>
      <c r="T324" s="211"/>
      <c r="AT324" s="212" t="s">
        <v>150</v>
      </c>
      <c r="AU324" s="212" t="s">
        <v>81</v>
      </c>
      <c r="AV324" s="13" t="s">
        <v>79</v>
      </c>
      <c r="AW324" s="13" t="s">
        <v>32</v>
      </c>
      <c r="AX324" s="13" t="s">
        <v>71</v>
      </c>
      <c r="AY324" s="212" t="s">
        <v>140</v>
      </c>
    </row>
    <row r="325" spans="2:51" s="14" customFormat="1" ht="12">
      <c r="B325" s="213"/>
      <c r="C325" s="214"/>
      <c r="D325" s="204" t="s">
        <v>150</v>
      </c>
      <c r="E325" s="215" t="s">
        <v>19</v>
      </c>
      <c r="F325" s="216" t="s">
        <v>339</v>
      </c>
      <c r="G325" s="214"/>
      <c r="H325" s="217">
        <v>-9.996</v>
      </c>
      <c r="I325" s="218"/>
      <c r="J325" s="214"/>
      <c r="K325" s="214"/>
      <c r="L325" s="219"/>
      <c r="M325" s="220"/>
      <c r="N325" s="221"/>
      <c r="O325" s="221"/>
      <c r="P325" s="221"/>
      <c r="Q325" s="221"/>
      <c r="R325" s="221"/>
      <c r="S325" s="221"/>
      <c r="T325" s="222"/>
      <c r="AT325" s="223" t="s">
        <v>150</v>
      </c>
      <c r="AU325" s="223" t="s">
        <v>81</v>
      </c>
      <c r="AV325" s="14" t="s">
        <v>81</v>
      </c>
      <c r="AW325" s="14" t="s">
        <v>32</v>
      </c>
      <c r="AX325" s="14" t="s">
        <v>71</v>
      </c>
      <c r="AY325" s="223" t="s">
        <v>140</v>
      </c>
    </row>
    <row r="326" spans="2:51" s="16" customFormat="1" ht="12">
      <c r="B326" s="235"/>
      <c r="C326" s="236"/>
      <c r="D326" s="204" t="s">
        <v>150</v>
      </c>
      <c r="E326" s="237" t="s">
        <v>19</v>
      </c>
      <c r="F326" s="238" t="s">
        <v>165</v>
      </c>
      <c r="G326" s="236"/>
      <c r="H326" s="239">
        <v>100.74</v>
      </c>
      <c r="I326" s="240"/>
      <c r="J326" s="236"/>
      <c r="K326" s="236"/>
      <c r="L326" s="241"/>
      <c r="M326" s="242"/>
      <c r="N326" s="243"/>
      <c r="O326" s="243"/>
      <c r="P326" s="243"/>
      <c r="Q326" s="243"/>
      <c r="R326" s="243"/>
      <c r="S326" s="243"/>
      <c r="T326" s="244"/>
      <c r="AT326" s="245" t="s">
        <v>150</v>
      </c>
      <c r="AU326" s="245" t="s">
        <v>81</v>
      </c>
      <c r="AV326" s="16" t="s">
        <v>141</v>
      </c>
      <c r="AW326" s="16" t="s">
        <v>32</v>
      </c>
      <c r="AX326" s="16" t="s">
        <v>71</v>
      </c>
      <c r="AY326" s="245" t="s">
        <v>140</v>
      </c>
    </row>
    <row r="327" spans="2:51" s="13" customFormat="1" ht="12">
      <c r="B327" s="202"/>
      <c r="C327" s="203"/>
      <c r="D327" s="204" t="s">
        <v>150</v>
      </c>
      <c r="E327" s="205" t="s">
        <v>19</v>
      </c>
      <c r="F327" s="206" t="s">
        <v>166</v>
      </c>
      <c r="G327" s="203"/>
      <c r="H327" s="205" t="s">
        <v>19</v>
      </c>
      <c r="I327" s="207"/>
      <c r="J327" s="203"/>
      <c r="K327" s="203"/>
      <c r="L327" s="208"/>
      <c r="M327" s="209"/>
      <c r="N327" s="210"/>
      <c r="O327" s="210"/>
      <c r="P327" s="210"/>
      <c r="Q327" s="210"/>
      <c r="R327" s="210"/>
      <c r="S327" s="210"/>
      <c r="T327" s="211"/>
      <c r="AT327" s="212" t="s">
        <v>150</v>
      </c>
      <c r="AU327" s="212" t="s">
        <v>81</v>
      </c>
      <c r="AV327" s="13" t="s">
        <v>79</v>
      </c>
      <c r="AW327" s="13" t="s">
        <v>32</v>
      </c>
      <c r="AX327" s="13" t="s">
        <v>71</v>
      </c>
      <c r="AY327" s="212" t="s">
        <v>140</v>
      </c>
    </row>
    <row r="328" spans="2:51" s="13" customFormat="1" ht="12">
      <c r="B328" s="202"/>
      <c r="C328" s="203"/>
      <c r="D328" s="204" t="s">
        <v>150</v>
      </c>
      <c r="E328" s="205" t="s">
        <v>19</v>
      </c>
      <c r="F328" s="206" t="s">
        <v>282</v>
      </c>
      <c r="G328" s="203"/>
      <c r="H328" s="205" t="s">
        <v>19</v>
      </c>
      <c r="I328" s="207"/>
      <c r="J328" s="203"/>
      <c r="K328" s="203"/>
      <c r="L328" s="208"/>
      <c r="M328" s="209"/>
      <c r="N328" s="210"/>
      <c r="O328" s="210"/>
      <c r="P328" s="210"/>
      <c r="Q328" s="210"/>
      <c r="R328" s="210"/>
      <c r="S328" s="210"/>
      <c r="T328" s="211"/>
      <c r="AT328" s="212" t="s">
        <v>150</v>
      </c>
      <c r="AU328" s="212" t="s">
        <v>81</v>
      </c>
      <c r="AV328" s="13" t="s">
        <v>79</v>
      </c>
      <c r="AW328" s="13" t="s">
        <v>32</v>
      </c>
      <c r="AX328" s="13" t="s">
        <v>71</v>
      </c>
      <c r="AY328" s="212" t="s">
        <v>140</v>
      </c>
    </row>
    <row r="329" spans="2:51" s="14" customFormat="1" ht="12">
      <c r="B329" s="213"/>
      <c r="C329" s="214"/>
      <c r="D329" s="204" t="s">
        <v>150</v>
      </c>
      <c r="E329" s="215" t="s">
        <v>19</v>
      </c>
      <c r="F329" s="216" t="s">
        <v>340</v>
      </c>
      <c r="G329" s="214"/>
      <c r="H329" s="217">
        <v>9.713</v>
      </c>
      <c r="I329" s="218"/>
      <c r="J329" s="214"/>
      <c r="K329" s="214"/>
      <c r="L329" s="219"/>
      <c r="M329" s="220"/>
      <c r="N329" s="221"/>
      <c r="O329" s="221"/>
      <c r="P329" s="221"/>
      <c r="Q329" s="221"/>
      <c r="R329" s="221"/>
      <c r="S329" s="221"/>
      <c r="T329" s="222"/>
      <c r="AT329" s="223" t="s">
        <v>150</v>
      </c>
      <c r="AU329" s="223" t="s">
        <v>81</v>
      </c>
      <c r="AV329" s="14" t="s">
        <v>81</v>
      </c>
      <c r="AW329" s="14" t="s">
        <v>32</v>
      </c>
      <c r="AX329" s="14" t="s">
        <v>71</v>
      </c>
      <c r="AY329" s="223" t="s">
        <v>140</v>
      </c>
    </row>
    <row r="330" spans="2:51" s="13" customFormat="1" ht="12">
      <c r="B330" s="202"/>
      <c r="C330" s="203"/>
      <c r="D330" s="204" t="s">
        <v>150</v>
      </c>
      <c r="E330" s="205" t="s">
        <v>19</v>
      </c>
      <c r="F330" s="206" t="s">
        <v>341</v>
      </c>
      <c r="G330" s="203"/>
      <c r="H330" s="205" t="s">
        <v>19</v>
      </c>
      <c r="I330" s="207"/>
      <c r="J330" s="203"/>
      <c r="K330" s="203"/>
      <c r="L330" s="208"/>
      <c r="M330" s="209"/>
      <c r="N330" s="210"/>
      <c r="O330" s="210"/>
      <c r="P330" s="210"/>
      <c r="Q330" s="210"/>
      <c r="R330" s="210"/>
      <c r="S330" s="210"/>
      <c r="T330" s="211"/>
      <c r="AT330" s="212" t="s">
        <v>150</v>
      </c>
      <c r="AU330" s="212" t="s">
        <v>81</v>
      </c>
      <c r="AV330" s="13" t="s">
        <v>79</v>
      </c>
      <c r="AW330" s="13" t="s">
        <v>32</v>
      </c>
      <c r="AX330" s="13" t="s">
        <v>71</v>
      </c>
      <c r="AY330" s="212" t="s">
        <v>140</v>
      </c>
    </row>
    <row r="331" spans="2:51" s="14" customFormat="1" ht="12">
      <c r="B331" s="213"/>
      <c r="C331" s="214"/>
      <c r="D331" s="204" t="s">
        <v>150</v>
      </c>
      <c r="E331" s="215" t="s">
        <v>19</v>
      </c>
      <c r="F331" s="216" t="s">
        <v>342</v>
      </c>
      <c r="G331" s="214"/>
      <c r="H331" s="217">
        <v>14.49</v>
      </c>
      <c r="I331" s="218"/>
      <c r="J331" s="214"/>
      <c r="K331" s="214"/>
      <c r="L331" s="219"/>
      <c r="M331" s="220"/>
      <c r="N331" s="221"/>
      <c r="O331" s="221"/>
      <c r="P331" s="221"/>
      <c r="Q331" s="221"/>
      <c r="R331" s="221"/>
      <c r="S331" s="221"/>
      <c r="T331" s="222"/>
      <c r="AT331" s="223" t="s">
        <v>150</v>
      </c>
      <c r="AU331" s="223" t="s">
        <v>81</v>
      </c>
      <c r="AV331" s="14" t="s">
        <v>81</v>
      </c>
      <c r="AW331" s="14" t="s">
        <v>32</v>
      </c>
      <c r="AX331" s="14" t="s">
        <v>71</v>
      </c>
      <c r="AY331" s="223" t="s">
        <v>140</v>
      </c>
    </row>
    <row r="332" spans="2:51" s="13" customFormat="1" ht="12">
      <c r="B332" s="202"/>
      <c r="C332" s="203"/>
      <c r="D332" s="204" t="s">
        <v>150</v>
      </c>
      <c r="E332" s="205" t="s">
        <v>19</v>
      </c>
      <c r="F332" s="206" t="s">
        <v>286</v>
      </c>
      <c r="G332" s="203"/>
      <c r="H332" s="205" t="s">
        <v>19</v>
      </c>
      <c r="I332" s="207"/>
      <c r="J332" s="203"/>
      <c r="K332" s="203"/>
      <c r="L332" s="208"/>
      <c r="M332" s="209"/>
      <c r="N332" s="210"/>
      <c r="O332" s="210"/>
      <c r="P332" s="210"/>
      <c r="Q332" s="210"/>
      <c r="R332" s="210"/>
      <c r="S332" s="210"/>
      <c r="T332" s="211"/>
      <c r="AT332" s="212" t="s">
        <v>150</v>
      </c>
      <c r="AU332" s="212" t="s">
        <v>81</v>
      </c>
      <c r="AV332" s="13" t="s">
        <v>79</v>
      </c>
      <c r="AW332" s="13" t="s">
        <v>32</v>
      </c>
      <c r="AX332" s="13" t="s">
        <v>71</v>
      </c>
      <c r="AY332" s="212" t="s">
        <v>140</v>
      </c>
    </row>
    <row r="333" spans="2:51" s="14" customFormat="1" ht="12">
      <c r="B333" s="213"/>
      <c r="C333" s="214"/>
      <c r="D333" s="204" t="s">
        <v>150</v>
      </c>
      <c r="E333" s="215" t="s">
        <v>19</v>
      </c>
      <c r="F333" s="216" t="s">
        <v>343</v>
      </c>
      <c r="G333" s="214"/>
      <c r="H333" s="217">
        <v>10.71</v>
      </c>
      <c r="I333" s="218"/>
      <c r="J333" s="214"/>
      <c r="K333" s="214"/>
      <c r="L333" s="219"/>
      <c r="M333" s="220"/>
      <c r="N333" s="221"/>
      <c r="O333" s="221"/>
      <c r="P333" s="221"/>
      <c r="Q333" s="221"/>
      <c r="R333" s="221"/>
      <c r="S333" s="221"/>
      <c r="T333" s="222"/>
      <c r="AT333" s="223" t="s">
        <v>150</v>
      </c>
      <c r="AU333" s="223" t="s">
        <v>81</v>
      </c>
      <c r="AV333" s="14" t="s">
        <v>81</v>
      </c>
      <c r="AW333" s="14" t="s">
        <v>32</v>
      </c>
      <c r="AX333" s="14" t="s">
        <v>71</v>
      </c>
      <c r="AY333" s="223" t="s">
        <v>140</v>
      </c>
    </row>
    <row r="334" spans="2:51" s="13" customFormat="1" ht="12">
      <c r="B334" s="202"/>
      <c r="C334" s="203"/>
      <c r="D334" s="204" t="s">
        <v>150</v>
      </c>
      <c r="E334" s="205" t="s">
        <v>19</v>
      </c>
      <c r="F334" s="206" t="s">
        <v>183</v>
      </c>
      <c r="G334" s="203"/>
      <c r="H334" s="205" t="s">
        <v>19</v>
      </c>
      <c r="I334" s="207"/>
      <c r="J334" s="203"/>
      <c r="K334" s="203"/>
      <c r="L334" s="208"/>
      <c r="M334" s="209"/>
      <c r="N334" s="210"/>
      <c r="O334" s="210"/>
      <c r="P334" s="210"/>
      <c r="Q334" s="210"/>
      <c r="R334" s="210"/>
      <c r="S334" s="210"/>
      <c r="T334" s="211"/>
      <c r="AT334" s="212" t="s">
        <v>150</v>
      </c>
      <c r="AU334" s="212" t="s">
        <v>81</v>
      </c>
      <c r="AV334" s="13" t="s">
        <v>79</v>
      </c>
      <c r="AW334" s="13" t="s">
        <v>32</v>
      </c>
      <c r="AX334" s="13" t="s">
        <v>71</v>
      </c>
      <c r="AY334" s="212" t="s">
        <v>140</v>
      </c>
    </row>
    <row r="335" spans="2:51" s="14" customFormat="1" ht="12">
      <c r="B335" s="213"/>
      <c r="C335" s="214"/>
      <c r="D335" s="204" t="s">
        <v>150</v>
      </c>
      <c r="E335" s="215" t="s">
        <v>19</v>
      </c>
      <c r="F335" s="216" t="s">
        <v>344</v>
      </c>
      <c r="G335" s="214"/>
      <c r="H335" s="217">
        <v>22.649</v>
      </c>
      <c r="I335" s="218"/>
      <c r="J335" s="214"/>
      <c r="K335" s="214"/>
      <c r="L335" s="219"/>
      <c r="M335" s="220"/>
      <c r="N335" s="221"/>
      <c r="O335" s="221"/>
      <c r="P335" s="221"/>
      <c r="Q335" s="221"/>
      <c r="R335" s="221"/>
      <c r="S335" s="221"/>
      <c r="T335" s="222"/>
      <c r="AT335" s="223" t="s">
        <v>150</v>
      </c>
      <c r="AU335" s="223" t="s">
        <v>81</v>
      </c>
      <c r="AV335" s="14" t="s">
        <v>81</v>
      </c>
      <c r="AW335" s="14" t="s">
        <v>32</v>
      </c>
      <c r="AX335" s="14" t="s">
        <v>71</v>
      </c>
      <c r="AY335" s="223" t="s">
        <v>140</v>
      </c>
    </row>
    <row r="336" spans="2:51" s="13" customFormat="1" ht="12">
      <c r="B336" s="202"/>
      <c r="C336" s="203"/>
      <c r="D336" s="204" t="s">
        <v>150</v>
      </c>
      <c r="E336" s="205" t="s">
        <v>19</v>
      </c>
      <c r="F336" s="206" t="s">
        <v>289</v>
      </c>
      <c r="G336" s="203"/>
      <c r="H336" s="205" t="s">
        <v>19</v>
      </c>
      <c r="I336" s="207"/>
      <c r="J336" s="203"/>
      <c r="K336" s="203"/>
      <c r="L336" s="208"/>
      <c r="M336" s="209"/>
      <c r="N336" s="210"/>
      <c r="O336" s="210"/>
      <c r="P336" s="210"/>
      <c r="Q336" s="210"/>
      <c r="R336" s="210"/>
      <c r="S336" s="210"/>
      <c r="T336" s="211"/>
      <c r="AT336" s="212" t="s">
        <v>150</v>
      </c>
      <c r="AU336" s="212" t="s">
        <v>81</v>
      </c>
      <c r="AV336" s="13" t="s">
        <v>79</v>
      </c>
      <c r="AW336" s="13" t="s">
        <v>32</v>
      </c>
      <c r="AX336" s="13" t="s">
        <v>71</v>
      </c>
      <c r="AY336" s="212" t="s">
        <v>140</v>
      </c>
    </row>
    <row r="337" spans="2:51" s="14" customFormat="1" ht="12">
      <c r="B337" s="213"/>
      <c r="C337" s="214"/>
      <c r="D337" s="204" t="s">
        <v>150</v>
      </c>
      <c r="E337" s="215" t="s">
        <v>19</v>
      </c>
      <c r="F337" s="216" t="s">
        <v>345</v>
      </c>
      <c r="G337" s="214"/>
      <c r="H337" s="217">
        <v>11.886</v>
      </c>
      <c r="I337" s="218"/>
      <c r="J337" s="214"/>
      <c r="K337" s="214"/>
      <c r="L337" s="219"/>
      <c r="M337" s="220"/>
      <c r="N337" s="221"/>
      <c r="O337" s="221"/>
      <c r="P337" s="221"/>
      <c r="Q337" s="221"/>
      <c r="R337" s="221"/>
      <c r="S337" s="221"/>
      <c r="T337" s="222"/>
      <c r="AT337" s="223" t="s">
        <v>150</v>
      </c>
      <c r="AU337" s="223" t="s">
        <v>81</v>
      </c>
      <c r="AV337" s="14" t="s">
        <v>81</v>
      </c>
      <c r="AW337" s="14" t="s">
        <v>32</v>
      </c>
      <c r="AX337" s="14" t="s">
        <v>71</v>
      </c>
      <c r="AY337" s="223" t="s">
        <v>140</v>
      </c>
    </row>
    <row r="338" spans="2:51" s="13" customFormat="1" ht="12">
      <c r="B338" s="202"/>
      <c r="C338" s="203"/>
      <c r="D338" s="204" t="s">
        <v>150</v>
      </c>
      <c r="E338" s="205" t="s">
        <v>19</v>
      </c>
      <c r="F338" s="206" t="s">
        <v>184</v>
      </c>
      <c r="G338" s="203"/>
      <c r="H338" s="205" t="s">
        <v>19</v>
      </c>
      <c r="I338" s="207"/>
      <c r="J338" s="203"/>
      <c r="K338" s="203"/>
      <c r="L338" s="208"/>
      <c r="M338" s="209"/>
      <c r="N338" s="210"/>
      <c r="O338" s="210"/>
      <c r="P338" s="210"/>
      <c r="Q338" s="210"/>
      <c r="R338" s="210"/>
      <c r="S338" s="210"/>
      <c r="T338" s="211"/>
      <c r="AT338" s="212" t="s">
        <v>150</v>
      </c>
      <c r="AU338" s="212" t="s">
        <v>81</v>
      </c>
      <c r="AV338" s="13" t="s">
        <v>79</v>
      </c>
      <c r="AW338" s="13" t="s">
        <v>32</v>
      </c>
      <c r="AX338" s="13" t="s">
        <v>71</v>
      </c>
      <c r="AY338" s="212" t="s">
        <v>140</v>
      </c>
    </row>
    <row r="339" spans="2:51" s="14" customFormat="1" ht="12">
      <c r="B339" s="213"/>
      <c r="C339" s="214"/>
      <c r="D339" s="204" t="s">
        <v>150</v>
      </c>
      <c r="E339" s="215" t="s">
        <v>19</v>
      </c>
      <c r="F339" s="216" t="s">
        <v>346</v>
      </c>
      <c r="G339" s="214"/>
      <c r="H339" s="217">
        <v>21.809</v>
      </c>
      <c r="I339" s="218"/>
      <c r="J339" s="214"/>
      <c r="K339" s="214"/>
      <c r="L339" s="219"/>
      <c r="M339" s="220"/>
      <c r="N339" s="221"/>
      <c r="O339" s="221"/>
      <c r="P339" s="221"/>
      <c r="Q339" s="221"/>
      <c r="R339" s="221"/>
      <c r="S339" s="221"/>
      <c r="T339" s="222"/>
      <c r="AT339" s="223" t="s">
        <v>150</v>
      </c>
      <c r="AU339" s="223" t="s">
        <v>81</v>
      </c>
      <c r="AV339" s="14" t="s">
        <v>81</v>
      </c>
      <c r="AW339" s="14" t="s">
        <v>32</v>
      </c>
      <c r="AX339" s="14" t="s">
        <v>71</v>
      </c>
      <c r="AY339" s="223" t="s">
        <v>140</v>
      </c>
    </row>
    <row r="340" spans="2:51" s="13" customFormat="1" ht="12">
      <c r="B340" s="202"/>
      <c r="C340" s="203"/>
      <c r="D340" s="204" t="s">
        <v>150</v>
      </c>
      <c r="E340" s="205" t="s">
        <v>19</v>
      </c>
      <c r="F340" s="206" t="s">
        <v>186</v>
      </c>
      <c r="G340" s="203"/>
      <c r="H340" s="205" t="s">
        <v>19</v>
      </c>
      <c r="I340" s="207"/>
      <c r="J340" s="203"/>
      <c r="K340" s="203"/>
      <c r="L340" s="208"/>
      <c r="M340" s="209"/>
      <c r="N340" s="210"/>
      <c r="O340" s="210"/>
      <c r="P340" s="210"/>
      <c r="Q340" s="210"/>
      <c r="R340" s="210"/>
      <c r="S340" s="210"/>
      <c r="T340" s="211"/>
      <c r="AT340" s="212" t="s">
        <v>150</v>
      </c>
      <c r="AU340" s="212" t="s">
        <v>81</v>
      </c>
      <c r="AV340" s="13" t="s">
        <v>79</v>
      </c>
      <c r="AW340" s="13" t="s">
        <v>32</v>
      </c>
      <c r="AX340" s="13" t="s">
        <v>71</v>
      </c>
      <c r="AY340" s="212" t="s">
        <v>140</v>
      </c>
    </row>
    <row r="341" spans="2:51" s="14" customFormat="1" ht="12">
      <c r="B341" s="213"/>
      <c r="C341" s="214"/>
      <c r="D341" s="204" t="s">
        <v>150</v>
      </c>
      <c r="E341" s="215" t="s">
        <v>19</v>
      </c>
      <c r="F341" s="216" t="s">
        <v>347</v>
      </c>
      <c r="G341" s="214"/>
      <c r="H341" s="217">
        <v>14.952</v>
      </c>
      <c r="I341" s="218"/>
      <c r="J341" s="214"/>
      <c r="K341" s="214"/>
      <c r="L341" s="219"/>
      <c r="M341" s="220"/>
      <c r="N341" s="221"/>
      <c r="O341" s="221"/>
      <c r="P341" s="221"/>
      <c r="Q341" s="221"/>
      <c r="R341" s="221"/>
      <c r="S341" s="221"/>
      <c r="T341" s="222"/>
      <c r="AT341" s="223" t="s">
        <v>150</v>
      </c>
      <c r="AU341" s="223" t="s">
        <v>81</v>
      </c>
      <c r="AV341" s="14" t="s">
        <v>81</v>
      </c>
      <c r="AW341" s="14" t="s">
        <v>32</v>
      </c>
      <c r="AX341" s="14" t="s">
        <v>71</v>
      </c>
      <c r="AY341" s="223" t="s">
        <v>140</v>
      </c>
    </row>
    <row r="342" spans="2:51" s="13" customFormat="1" ht="12">
      <c r="B342" s="202"/>
      <c r="C342" s="203"/>
      <c r="D342" s="204" t="s">
        <v>150</v>
      </c>
      <c r="E342" s="205" t="s">
        <v>19</v>
      </c>
      <c r="F342" s="206" t="s">
        <v>326</v>
      </c>
      <c r="G342" s="203"/>
      <c r="H342" s="205" t="s">
        <v>19</v>
      </c>
      <c r="I342" s="207"/>
      <c r="J342" s="203"/>
      <c r="K342" s="203"/>
      <c r="L342" s="208"/>
      <c r="M342" s="209"/>
      <c r="N342" s="210"/>
      <c r="O342" s="210"/>
      <c r="P342" s="210"/>
      <c r="Q342" s="210"/>
      <c r="R342" s="210"/>
      <c r="S342" s="210"/>
      <c r="T342" s="211"/>
      <c r="AT342" s="212" t="s">
        <v>150</v>
      </c>
      <c r="AU342" s="212" t="s">
        <v>81</v>
      </c>
      <c r="AV342" s="13" t="s">
        <v>79</v>
      </c>
      <c r="AW342" s="13" t="s">
        <v>32</v>
      </c>
      <c r="AX342" s="13" t="s">
        <v>71</v>
      </c>
      <c r="AY342" s="212" t="s">
        <v>140</v>
      </c>
    </row>
    <row r="343" spans="2:51" s="14" customFormat="1" ht="12">
      <c r="B343" s="213"/>
      <c r="C343" s="214"/>
      <c r="D343" s="204" t="s">
        <v>150</v>
      </c>
      <c r="E343" s="215" t="s">
        <v>19</v>
      </c>
      <c r="F343" s="216" t="s">
        <v>348</v>
      </c>
      <c r="G343" s="214"/>
      <c r="H343" s="217">
        <v>-9.87</v>
      </c>
      <c r="I343" s="218"/>
      <c r="J343" s="214"/>
      <c r="K343" s="214"/>
      <c r="L343" s="219"/>
      <c r="M343" s="220"/>
      <c r="N343" s="221"/>
      <c r="O343" s="221"/>
      <c r="P343" s="221"/>
      <c r="Q343" s="221"/>
      <c r="R343" s="221"/>
      <c r="S343" s="221"/>
      <c r="T343" s="222"/>
      <c r="AT343" s="223" t="s">
        <v>150</v>
      </c>
      <c r="AU343" s="223" t="s">
        <v>81</v>
      </c>
      <c r="AV343" s="14" t="s">
        <v>81</v>
      </c>
      <c r="AW343" s="14" t="s">
        <v>32</v>
      </c>
      <c r="AX343" s="14" t="s">
        <v>71</v>
      </c>
      <c r="AY343" s="223" t="s">
        <v>140</v>
      </c>
    </row>
    <row r="344" spans="2:51" s="16" customFormat="1" ht="12">
      <c r="B344" s="235"/>
      <c r="C344" s="236"/>
      <c r="D344" s="204" t="s">
        <v>150</v>
      </c>
      <c r="E344" s="237" t="s">
        <v>19</v>
      </c>
      <c r="F344" s="238" t="s">
        <v>349</v>
      </c>
      <c r="G344" s="236"/>
      <c r="H344" s="239">
        <v>96.339</v>
      </c>
      <c r="I344" s="240"/>
      <c r="J344" s="236"/>
      <c r="K344" s="236"/>
      <c r="L344" s="241"/>
      <c r="M344" s="242"/>
      <c r="N344" s="243"/>
      <c r="O344" s="243"/>
      <c r="P344" s="243"/>
      <c r="Q344" s="243"/>
      <c r="R344" s="243"/>
      <c r="S344" s="243"/>
      <c r="T344" s="244"/>
      <c r="AT344" s="245" t="s">
        <v>150</v>
      </c>
      <c r="AU344" s="245" t="s">
        <v>81</v>
      </c>
      <c r="AV344" s="16" t="s">
        <v>141</v>
      </c>
      <c r="AW344" s="16" t="s">
        <v>32</v>
      </c>
      <c r="AX344" s="16" t="s">
        <v>71</v>
      </c>
      <c r="AY344" s="245" t="s">
        <v>140</v>
      </c>
    </row>
    <row r="345" spans="2:51" s="15" customFormat="1" ht="12">
      <c r="B345" s="224"/>
      <c r="C345" s="225"/>
      <c r="D345" s="204" t="s">
        <v>150</v>
      </c>
      <c r="E345" s="226" t="s">
        <v>19</v>
      </c>
      <c r="F345" s="227" t="s">
        <v>155</v>
      </c>
      <c r="G345" s="225"/>
      <c r="H345" s="228">
        <v>208.922</v>
      </c>
      <c r="I345" s="229"/>
      <c r="J345" s="225"/>
      <c r="K345" s="225"/>
      <c r="L345" s="230"/>
      <c r="M345" s="231"/>
      <c r="N345" s="232"/>
      <c r="O345" s="232"/>
      <c r="P345" s="232"/>
      <c r="Q345" s="232"/>
      <c r="R345" s="232"/>
      <c r="S345" s="232"/>
      <c r="T345" s="233"/>
      <c r="AT345" s="234" t="s">
        <v>150</v>
      </c>
      <c r="AU345" s="234" t="s">
        <v>81</v>
      </c>
      <c r="AV345" s="15" t="s">
        <v>148</v>
      </c>
      <c r="AW345" s="15" t="s">
        <v>32</v>
      </c>
      <c r="AX345" s="15" t="s">
        <v>79</v>
      </c>
      <c r="AY345" s="234" t="s">
        <v>140</v>
      </c>
    </row>
    <row r="346" spans="1:65" s="2" customFormat="1" ht="33" customHeight="1">
      <c r="A346" s="36"/>
      <c r="B346" s="37"/>
      <c r="C346" s="189" t="s">
        <v>350</v>
      </c>
      <c r="D346" s="189" t="s">
        <v>143</v>
      </c>
      <c r="E346" s="190" t="s">
        <v>351</v>
      </c>
      <c r="F346" s="191" t="s">
        <v>352</v>
      </c>
      <c r="G346" s="192" t="s">
        <v>146</v>
      </c>
      <c r="H346" s="193">
        <v>53.855</v>
      </c>
      <c r="I346" s="194"/>
      <c r="J346" s="195">
        <f>ROUND(I346*H346,2)</f>
        <v>0</v>
      </c>
      <c r="K346" s="191" t="s">
        <v>147</v>
      </c>
      <c r="L346" s="41"/>
      <c r="M346" s="196" t="s">
        <v>19</v>
      </c>
      <c r="N346" s="197" t="s">
        <v>42</v>
      </c>
      <c r="O346" s="66"/>
      <c r="P346" s="198">
        <f>O346*H346</f>
        <v>0</v>
      </c>
      <c r="Q346" s="198">
        <v>0.0147</v>
      </c>
      <c r="R346" s="198">
        <f>Q346*H346</f>
        <v>0.7916684999999999</v>
      </c>
      <c r="S346" s="198">
        <v>0</v>
      </c>
      <c r="T346" s="199">
        <f>S346*H346</f>
        <v>0</v>
      </c>
      <c r="U346" s="36"/>
      <c r="V346" s="36"/>
      <c r="W346" s="36"/>
      <c r="X346" s="36"/>
      <c r="Y346" s="36"/>
      <c r="Z346" s="36"/>
      <c r="AA346" s="36"/>
      <c r="AB346" s="36"/>
      <c r="AC346" s="36"/>
      <c r="AD346" s="36"/>
      <c r="AE346" s="36"/>
      <c r="AR346" s="200" t="s">
        <v>148</v>
      </c>
      <c r="AT346" s="200" t="s">
        <v>143</v>
      </c>
      <c r="AU346" s="200" t="s">
        <v>81</v>
      </c>
      <c r="AY346" s="19" t="s">
        <v>140</v>
      </c>
      <c r="BE346" s="201">
        <f>IF(N346="základní",J346,0)</f>
        <v>0</v>
      </c>
      <c r="BF346" s="201">
        <f>IF(N346="snížená",J346,0)</f>
        <v>0</v>
      </c>
      <c r="BG346" s="201">
        <f>IF(N346="zákl. přenesená",J346,0)</f>
        <v>0</v>
      </c>
      <c r="BH346" s="201">
        <f>IF(N346="sníž. přenesená",J346,0)</f>
        <v>0</v>
      </c>
      <c r="BI346" s="201">
        <f>IF(N346="nulová",J346,0)</f>
        <v>0</v>
      </c>
      <c r="BJ346" s="19" t="s">
        <v>79</v>
      </c>
      <c r="BK346" s="201">
        <f>ROUND(I346*H346,2)</f>
        <v>0</v>
      </c>
      <c r="BL346" s="19" t="s">
        <v>148</v>
      </c>
      <c r="BM346" s="200" t="s">
        <v>353</v>
      </c>
    </row>
    <row r="347" spans="2:51" s="13" customFormat="1" ht="22.5">
      <c r="B347" s="202"/>
      <c r="C347" s="203"/>
      <c r="D347" s="204" t="s">
        <v>150</v>
      </c>
      <c r="E347" s="205" t="s">
        <v>19</v>
      </c>
      <c r="F347" s="206" t="s">
        <v>354</v>
      </c>
      <c r="G347" s="203"/>
      <c r="H347" s="205" t="s">
        <v>19</v>
      </c>
      <c r="I347" s="207"/>
      <c r="J347" s="203"/>
      <c r="K347" s="203"/>
      <c r="L347" s="208"/>
      <c r="M347" s="209"/>
      <c r="N347" s="210"/>
      <c r="O347" s="210"/>
      <c r="P347" s="210"/>
      <c r="Q347" s="210"/>
      <c r="R347" s="210"/>
      <c r="S347" s="210"/>
      <c r="T347" s="211"/>
      <c r="AT347" s="212" t="s">
        <v>150</v>
      </c>
      <c r="AU347" s="212" t="s">
        <v>81</v>
      </c>
      <c r="AV347" s="13" t="s">
        <v>79</v>
      </c>
      <c r="AW347" s="13" t="s">
        <v>32</v>
      </c>
      <c r="AX347" s="13" t="s">
        <v>71</v>
      </c>
      <c r="AY347" s="212" t="s">
        <v>140</v>
      </c>
    </row>
    <row r="348" spans="2:51" s="13" customFormat="1" ht="12">
      <c r="B348" s="202"/>
      <c r="C348" s="203"/>
      <c r="D348" s="204" t="s">
        <v>150</v>
      </c>
      <c r="E348" s="205" t="s">
        <v>19</v>
      </c>
      <c r="F348" s="206" t="s">
        <v>152</v>
      </c>
      <c r="G348" s="203"/>
      <c r="H348" s="205" t="s">
        <v>19</v>
      </c>
      <c r="I348" s="207"/>
      <c r="J348" s="203"/>
      <c r="K348" s="203"/>
      <c r="L348" s="208"/>
      <c r="M348" s="209"/>
      <c r="N348" s="210"/>
      <c r="O348" s="210"/>
      <c r="P348" s="210"/>
      <c r="Q348" s="210"/>
      <c r="R348" s="210"/>
      <c r="S348" s="210"/>
      <c r="T348" s="211"/>
      <c r="AT348" s="212" t="s">
        <v>150</v>
      </c>
      <c r="AU348" s="212" t="s">
        <v>81</v>
      </c>
      <c r="AV348" s="13" t="s">
        <v>79</v>
      </c>
      <c r="AW348" s="13" t="s">
        <v>32</v>
      </c>
      <c r="AX348" s="13" t="s">
        <v>71</v>
      </c>
      <c r="AY348" s="212" t="s">
        <v>140</v>
      </c>
    </row>
    <row r="349" spans="2:51" s="14" customFormat="1" ht="12">
      <c r="B349" s="213"/>
      <c r="C349" s="214"/>
      <c r="D349" s="204" t="s">
        <v>150</v>
      </c>
      <c r="E349" s="215" t="s">
        <v>19</v>
      </c>
      <c r="F349" s="216" t="s">
        <v>355</v>
      </c>
      <c r="G349" s="214"/>
      <c r="H349" s="217">
        <v>4.2</v>
      </c>
      <c r="I349" s="218"/>
      <c r="J349" s="214"/>
      <c r="K349" s="214"/>
      <c r="L349" s="219"/>
      <c r="M349" s="220"/>
      <c r="N349" s="221"/>
      <c r="O349" s="221"/>
      <c r="P349" s="221"/>
      <c r="Q349" s="221"/>
      <c r="R349" s="221"/>
      <c r="S349" s="221"/>
      <c r="T349" s="222"/>
      <c r="AT349" s="223" t="s">
        <v>150</v>
      </c>
      <c r="AU349" s="223" t="s">
        <v>81</v>
      </c>
      <c r="AV349" s="14" t="s">
        <v>81</v>
      </c>
      <c r="AW349" s="14" t="s">
        <v>32</v>
      </c>
      <c r="AX349" s="14" t="s">
        <v>71</v>
      </c>
      <c r="AY349" s="223" t="s">
        <v>140</v>
      </c>
    </row>
    <row r="350" spans="2:51" s="14" customFormat="1" ht="12">
      <c r="B350" s="213"/>
      <c r="C350" s="214"/>
      <c r="D350" s="204" t="s">
        <v>150</v>
      </c>
      <c r="E350" s="215" t="s">
        <v>19</v>
      </c>
      <c r="F350" s="216" t="s">
        <v>356</v>
      </c>
      <c r="G350" s="214"/>
      <c r="H350" s="217">
        <v>9.671</v>
      </c>
      <c r="I350" s="218"/>
      <c r="J350" s="214"/>
      <c r="K350" s="214"/>
      <c r="L350" s="219"/>
      <c r="M350" s="220"/>
      <c r="N350" s="221"/>
      <c r="O350" s="221"/>
      <c r="P350" s="221"/>
      <c r="Q350" s="221"/>
      <c r="R350" s="221"/>
      <c r="S350" s="221"/>
      <c r="T350" s="222"/>
      <c r="AT350" s="223" t="s">
        <v>150</v>
      </c>
      <c r="AU350" s="223" t="s">
        <v>81</v>
      </c>
      <c r="AV350" s="14" t="s">
        <v>81</v>
      </c>
      <c r="AW350" s="14" t="s">
        <v>32</v>
      </c>
      <c r="AX350" s="14" t="s">
        <v>71</v>
      </c>
      <c r="AY350" s="223" t="s">
        <v>140</v>
      </c>
    </row>
    <row r="351" spans="2:51" s="14" customFormat="1" ht="12">
      <c r="B351" s="213"/>
      <c r="C351" s="214"/>
      <c r="D351" s="204" t="s">
        <v>150</v>
      </c>
      <c r="E351" s="215" t="s">
        <v>19</v>
      </c>
      <c r="F351" s="216" t="s">
        <v>357</v>
      </c>
      <c r="G351" s="214"/>
      <c r="H351" s="217">
        <v>20.118</v>
      </c>
      <c r="I351" s="218"/>
      <c r="J351" s="214"/>
      <c r="K351" s="214"/>
      <c r="L351" s="219"/>
      <c r="M351" s="220"/>
      <c r="N351" s="221"/>
      <c r="O351" s="221"/>
      <c r="P351" s="221"/>
      <c r="Q351" s="221"/>
      <c r="R351" s="221"/>
      <c r="S351" s="221"/>
      <c r="T351" s="222"/>
      <c r="AT351" s="223" t="s">
        <v>150</v>
      </c>
      <c r="AU351" s="223" t="s">
        <v>81</v>
      </c>
      <c r="AV351" s="14" t="s">
        <v>81</v>
      </c>
      <c r="AW351" s="14" t="s">
        <v>32</v>
      </c>
      <c r="AX351" s="14" t="s">
        <v>71</v>
      </c>
      <c r="AY351" s="223" t="s">
        <v>140</v>
      </c>
    </row>
    <row r="352" spans="2:51" s="16" customFormat="1" ht="12">
      <c r="B352" s="235"/>
      <c r="C352" s="236"/>
      <c r="D352" s="204" t="s">
        <v>150</v>
      </c>
      <c r="E352" s="237" t="s">
        <v>19</v>
      </c>
      <c r="F352" s="238" t="s">
        <v>161</v>
      </c>
      <c r="G352" s="236"/>
      <c r="H352" s="239">
        <v>33.989</v>
      </c>
      <c r="I352" s="240"/>
      <c r="J352" s="236"/>
      <c r="K352" s="236"/>
      <c r="L352" s="241"/>
      <c r="M352" s="242"/>
      <c r="N352" s="243"/>
      <c r="O352" s="243"/>
      <c r="P352" s="243"/>
      <c r="Q352" s="243"/>
      <c r="R352" s="243"/>
      <c r="S352" s="243"/>
      <c r="T352" s="244"/>
      <c r="AT352" s="245" t="s">
        <v>150</v>
      </c>
      <c r="AU352" s="245" t="s">
        <v>81</v>
      </c>
      <c r="AV352" s="16" t="s">
        <v>141</v>
      </c>
      <c r="AW352" s="16" t="s">
        <v>32</v>
      </c>
      <c r="AX352" s="16" t="s">
        <v>71</v>
      </c>
      <c r="AY352" s="245" t="s">
        <v>140</v>
      </c>
    </row>
    <row r="353" spans="2:51" s="13" customFormat="1" ht="12">
      <c r="B353" s="202"/>
      <c r="C353" s="203"/>
      <c r="D353" s="204" t="s">
        <v>150</v>
      </c>
      <c r="E353" s="205" t="s">
        <v>19</v>
      </c>
      <c r="F353" s="206" t="s">
        <v>162</v>
      </c>
      <c r="G353" s="203"/>
      <c r="H353" s="205" t="s">
        <v>19</v>
      </c>
      <c r="I353" s="207"/>
      <c r="J353" s="203"/>
      <c r="K353" s="203"/>
      <c r="L353" s="208"/>
      <c r="M353" s="209"/>
      <c r="N353" s="210"/>
      <c r="O353" s="210"/>
      <c r="P353" s="210"/>
      <c r="Q353" s="210"/>
      <c r="R353" s="210"/>
      <c r="S353" s="210"/>
      <c r="T353" s="211"/>
      <c r="AT353" s="212" t="s">
        <v>150</v>
      </c>
      <c r="AU353" s="212" t="s">
        <v>81</v>
      </c>
      <c r="AV353" s="13" t="s">
        <v>79</v>
      </c>
      <c r="AW353" s="13" t="s">
        <v>32</v>
      </c>
      <c r="AX353" s="13" t="s">
        <v>71</v>
      </c>
      <c r="AY353" s="212" t="s">
        <v>140</v>
      </c>
    </row>
    <row r="354" spans="2:51" s="14" customFormat="1" ht="12">
      <c r="B354" s="213"/>
      <c r="C354" s="214"/>
      <c r="D354" s="204" t="s">
        <v>150</v>
      </c>
      <c r="E354" s="215" t="s">
        <v>19</v>
      </c>
      <c r="F354" s="216" t="s">
        <v>358</v>
      </c>
      <c r="G354" s="214"/>
      <c r="H354" s="217">
        <v>9.996</v>
      </c>
      <c r="I354" s="218"/>
      <c r="J354" s="214"/>
      <c r="K354" s="214"/>
      <c r="L354" s="219"/>
      <c r="M354" s="220"/>
      <c r="N354" s="221"/>
      <c r="O354" s="221"/>
      <c r="P354" s="221"/>
      <c r="Q354" s="221"/>
      <c r="R354" s="221"/>
      <c r="S354" s="221"/>
      <c r="T354" s="222"/>
      <c r="AT354" s="223" t="s">
        <v>150</v>
      </c>
      <c r="AU354" s="223" t="s">
        <v>81</v>
      </c>
      <c r="AV354" s="14" t="s">
        <v>81</v>
      </c>
      <c r="AW354" s="14" t="s">
        <v>32</v>
      </c>
      <c r="AX354" s="14" t="s">
        <v>71</v>
      </c>
      <c r="AY354" s="223" t="s">
        <v>140</v>
      </c>
    </row>
    <row r="355" spans="2:51" s="16" customFormat="1" ht="12">
      <c r="B355" s="235"/>
      <c r="C355" s="236"/>
      <c r="D355" s="204" t="s">
        <v>150</v>
      </c>
      <c r="E355" s="237" t="s">
        <v>19</v>
      </c>
      <c r="F355" s="238" t="s">
        <v>165</v>
      </c>
      <c r="G355" s="236"/>
      <c r="H355" s="239">
        <v>9.996</v>
      </c>
      <c r="I355" s="240"/>
      <c r="J355" s="236"/>
      <c r="K355" s="236"/>
      <c r="L355" s="241"/>
      <c r="M355" s="242"/>
      <c r="N355" s="243"/>
      <c r="O355" s="243"/>
      <c r="P355" s="243"/>
      <c r="Q355" s="243"/>
      <c r="R355" s="243"/>
      <c r="S355" s="243"/>
      <c r="T355" s="244"/>
      <c r="AT355" s="245" t="s">
        <v>150</v>
      </c>
      <c r="AU355" s="245" t="s">
        <v>81</v>
      </c>
      <c r="AV355" s="16" t="s">
        <v>141</v>
      </c>
      <c r="AW355" s="16" t="s">
        <v>32</v>
      </c>
      <c r="AX355" s="16" t="s">
        <v>71</v>
      </c>
      <c r="AY355" s="245" t="s">
        <v>140</v>
      </c>
    </row>
    <row r="356" spans="2:51" s="13" customFormat="1" ht="12">
      <c r="B356" s="202"/>
      <c r="C356" s="203"/>
      <c r="D356" s="204" t="s">
        <v>150</v>
      </c>
      <c r="E356" s="205" t="s">
        <v>19</v>
      </c>
      <c r="F356" s="206" t="s">
        <v>166</v>
      </c>
      <c r="G356" s="203"/>
      <c r="H356" s="205" t="s">
        <v>19</v>
      </c>
      <c r="I356" s="207"/>
      <c r="J356" s="203"/>
      <c r="K356" s="203"/>
      <c r="L356" s="208"/>
      <c r="M356" s="209"/>
      <c r="N356" s="210"/>
      <c r="O356" s="210"/>
      <c r="P356" s="210"/>
      <c r="Q356" s="210"/>
      <c r="R356" s="210"/>
      <c r="S356" s="210"/>
      <c r="T356" s="211"/>
      <c r="AT356" s="212" t="s">
        <v>150</v>
      </c>
      <c r="AU356" s="212" t="s">
        <v>81</v>
      </c>
      <c r="AV356" s="13" t="s">
        <v>79</v>
      </c>
      <c r="AW356" s="13" t="s">
        <v>32</v>
      </c>
      <c r="AX356" s="13" t="s">
        <v>71</v>
      </c>
      <c r="AY356" s="212" t="s">
        <v>140</v>
      </c>
    </row>
    <row r="357" spans="2:51" s="14" customFormat="1" ht="12">
      <c r="B357" s="213"/>
      <c r="C357" s="214"/>
      <c r="D357" s="204" t="s">
        <v>150</v>
      </c>
      <c r="E357" s="215" t="s">
        <v>19</v>
      </c>
      <c r="F357" s="216" t="s">
        <v>359</v>
      </c>
      <c r="G357" s="214"/>
      <c r="H357" s="217">
        <v>9.87</v>
      </c>
      <c r="I357" s="218"/>
      <c r="J357" s="214"/>
      <c r="K357" s="214"/>
      <c r="L357" s="219"/>
      <c r="M357" s="220"/>
      <c r="N357" s="221"/>
      <c r="O357" s="221"/>
      <c r="P357" s="221"/>
      <c r="Q357" s="221"/>
      <c r="R357" s="221"/>
      <c r="S357" s="221"/>
      <c r="T357" s="222"/>
      <c r="AT357" s="223" t="s">
        <v>150</v>
      </c>
      <c r="AU357" s="223" t="s">
        <v>81</v>
      </c>
      <c r="AV357" s="14" t="s">
        <v>81</v>
      </c>
      <c r="AW357" s="14" t="s">
        <v>32</v>
      </c>
      <c r="AX357" s="14" t="s">
        <v>71</v>
      </c>
      <c r="AY357" s="223" t="s">
        <v>140</v>
      </c>
    </row>
    <row r="358" spans="2:51" s="16" customFormat="1" ht="12">
      <c r="B358" s="235"/>
      <c r="C358" s="236"/>
      <c r="D358" s="204" t="s">
        <v>150</v>
      </c>
      <c r="E358" s="237" t="s">
        <v>19</v>
      </c>
      <c r="F358" s="238" t="s">
        <v>168</v>
      </c>
      <c r="G358" s="236"/>
      <c r="H358" s="239">
        <v>9.87</v>
      </c>
      <c r="I358" s="240"/>
      <c r="J358" s="236"/>
      <c r="K358" s="236"/>
      <c r="L358" s="241"/>
      <c r="M358" s="242"/>
      <c r="N358" s="243"/>
      <c r="O358" s="243"/>
      <c r="P358" s="243"/>
      <c r="Q358" s="243"/>
      <c r="R358" s="243"/>
      <c r="S358" s="243"/>
      <c r="T358" s="244"/>
      <c r="AT358" s="245" t="s">
        <v>150</v>
      </c>
      <c r="AU358" s="245" t="s">
        <v>81</v>
      </c>
      <c r="AV358" s="16" t="s">
        <v>141</v>
      </c>
      <c r="AW358" s="16" t="s">
        <v>32</v>
      </c>
      <c r="AX358" s="16" t="s">
        <v>71</v>
      </c>
      <c r="AY358" s="245" t="s">
        <v>140</v>
      </c>
    </row>
    <row r="359" spans="2:51" s="15" customFormat="1" ht="12">
      <c r="B359" s="224"/>
      <c r="C359" s="225"/>
      <c r="D359" s="204" t="s">
        <v>150</v>
      </c>
      <c r="E359" s="226" t="s">
        <v>19</v>
      </c>
      <c r="F359" s="227" t="s">
        <v>155</v>
      </c>
      <c r="G359" s="225"/>
      <c r="H359" s="228">
        <v>53.855</v>
      </c>
      <c r="I359" s="229"/>
      <c r="J359" s="225"/>
      <c r="K359" s="225"/>
      <c r="L359" s="230"/>
      <c r="M359" s="231"/>
      <c r="N359" s="232"/>
      <c r="O359" s="232"/>
      <c r="P359" s="232"/>
      <c r="Q359" s="232"/>
      <c r="R359" s="232"/>
      <c r="S359" s="232"/>
      <c r="T359" s="233"/>
      <c r="AT359" s="234" t="s">
        <v>150</v>
      </c>
      <c r="AU359" s="234" t="s">
        <v>81</v>
      </c>
      <c r="AV359" s="15" t="s">
        <v>148</v>
      </c>
      <c r="AW359" s="15" t="s">
        <v>32</v>
      </c>
      <c r="AX359" s="15" t="s">
        <v>79</v>
      </c>
      <c r="AY359" s="234" t="s">
        <v>140</v>
      </c>
    </row>
    <row r="360" spans="1:65" s="2" customFormat="1" ht="33" customHeight="1">
      <c r="A360" s="36"/>
      <c r="B360" s="37"/>
      <c r="C360" s="189" t="s">
        <v>360</v>
      </c>
      <c r="D360" s="189" t="s">
        <v>143</v>
      </c>
      <c r="E360" s="190" t="s">
        <v>361</v>
      </c>
      <c r="F360" s="191" t="s">
        <v>362</v>
      </c>
      <c r="G360" s="192" t="s">
        <v>146</v>
      </c>
      <c r="H360" s="193">
        <v>53.855</v>
      </c>
      <c r="I360" s="194"/>
      <c r="J360" s="195">
        <f>ROUND(I360*H360,2)</f>
        <v>0</v>
      </c>
      <c r="K360" s="191" t="s">
        <v>147</v>
      </c>
      <c r="L360" s="41"/>
      <c r="M360" s="196" t="s">
        <v>19</v>
      </c>
      <c r="N360" s="197" t="s">
        <v>42</v>
      </c>
      <c r="O360" s="66"/>
      <c r="P360" s="198">
        <f>O360*H360</f>
        <v>0</v>
      </c>
      <c r="Q360" s="198">
        <v>0.00438</v>
      </c>
      <c r="R360" s="198">
        <f>Q360*H360</f>
        <v>0.2358849</v>
      </c>
      <c r="S360" s="198">
        <v>0</v>
      </c>
      <c r="T360" s="199">
        <f>S360*H360</f>
        <v>0</v>
      </c>
      <c r="U360" s="36"/>
      <c r="V360" s="36"/>
      <c r="W360" s="36"/>
      <c r="X360" s="36"/>
      <c r="Y360" s="36"/>
      <c r="Z360" s="36"/>
      <c r="AA360" s="36"/>
      <c r="AB360" s="36"/>
      <c r="AC360" s="36"/>
      <c r="AD360" s="36"/>
      <c r="AE360" s="36"/>
      <c r="AR360" s="200" t="s">
        <v>148</v>
      </c>
      <c r="AT360" s="200" t="s">
        <v>143</v>
      </c>
      <c r="AU360" s="200" t="s">
        <v>81</v>
      </c>
      <c r="AY360" s="19" t="s">
        <v>140</v>
      </c>
      <c r="BE360" s="201">
        <f>IF(N360="základní",J360,0)</f>
        <v>0</v>
      </c>
      <c r="BF360" s="201">
        <f>IF(N360="snížená",J360,0)</f>
        <v>0</v>
      </c>
      <c r="BG360" s="201">
        <f>IF(N360="zákl. přenesená",J360,0)</f>
        <v>0</v>
      </c>
      <c r="BH360" s="201">
        <f>IF(N360="sníž. přenesená",J360,0)</f>
        <v>0</v>
      </c>
      <c r="BI360" s="201">
        <f>IF(N360="nulová",J360,0)</f>
        <v>0</v>
      </c>
      <c r="BJ360" s="19" t="s">
        <v>79</v>
      </c>
      <c r="BK360" s="201">
        <f>ROUND(I360*H360,2)</f>
        <v>0</v>
      </c>
      <c r="BL360" s="19" t="s">
        <v>148</v>
      </c>
      <c r="BM360" s="200" t="s">
        <v>363</v>
      </c>
    </row>
    <row r="361" spans="2:51" s="13" customFormat="1" ht="12">
      <c r="B361" s="202"/>
      <c r="C361" s="203"/>
      <c r="D361" s="204" t="s">
        <v>150</v>
      </c>
      <c r="E361" s="205" t="s">
        <v>19</v>
      </c>
      <c r="F361" s="206" t="s">
        <v>364</v>
      </c>
      <c r="G361" s="203"/>
      <c r="H361" s="205" t="s">
        <v>19</v>
      </c>
      <c r="I361" s="207"/>
      <c r="J361" s="203"/>
      <c r="K361" s="203"/>
      <c r="L361" s="208"/>
      <c r="M361" s="209"/>
      <c r="N361" s="210"/>
      <c r="O361" s="210"/>
      <c r="P361" s="210"/>
      <c r="Q361" s="210"/>
      <c r="R361" s="210"/>
      <c r="S361" s="210"/>
      <c r="T361" s="211"/>
      <c r="AT361" s="212" t="s">
        <v>150</v>
      </c>
      <c r="AU361" s="212" t="s">
        <v>81</v>
      </c>
      <c r="AV361" s="13" t="s">
        <v>79</v>
      </c>
      <c r="AW361" s="13" t="s">
        <v>32</v>
      </c>
      <c r="AX361" s="13" t="s">
        <v>71</v>
      </c>
      <c r="AY361" s="212" t="s">
        <v>140</v>
      </c>
    </row>
    <row r="362" spans="2:51" s="14" customFormat="1" ht="12">
      <c r="B362" s="213"/>
      <c r="C362" s="214"/>
      <c r="D362" s="204" t="s">
        <v>150</v>
      </c>
      <c r="E362" s="215" t="s">
        <v>19</v>
      </c>
      <c r="F362" s="216" t="s">
        <v>365</v>
      </c>
      <c r="G362" s="214"/>
      <c r="H362" s="217">
        <v>53.855</v>
      </c>
      <c r="I362" s="218"/>
      <c r="J362" s="214"/>
      <c r="K362" s="214"/>
      <c r="L362" s="219"/>
      <c r="M362" s="220"/>
      <c r="N362" s="221"/>
      <c r="O362" s="221"/>
      <c r="P362" s="221"/>
      <c r="Q362" s="221"/>
      <c r="R362" s="221"/>
      <c r="S362" s="221"/>
      <c r="T362" s="222"/>
      <c r="AT362" s="223" t="s">
        <v>150</v>
      </c>
      <c r="AU362" s="223" t="s">
        <v>81</v>
      </c>
      <c r="AV362" s="14" t="s">
        <v>81</v>
      </c>
      <c r="AW362" s="14" t="s">
        <v>32</v>
      </c>
      <c r="AX362" s="14" t="s">
        <v>79</v>
      </c>
      <c r="AY362" s="223" t="s">
        <v>140</v>
      </c>
    </row>
    <row r="363" spans="1:65" s="2" customFormat="1" ht="44.25" customHeight="1">
      <c r="A363" s="36"/>
      <c r="B363" s="37"/>
      <c r="C363" s="189" t="s">
        <v>366</v>
      </c>
      <c r="D363" s="189" t="s">
        <v>143</v>
      </c>
      <c r="E363" s="190" t="s">
        <v>367</v>
      </c>
      <c r="F363" s="191" t="s">
        <v>368</v>
      </c>
      <c r="G363" s="192" t="s">
        <v>146</v>
      </c>
      <c r="H363" s="193">
        <v>81.45</v>
      </c>
      <c r="I363" s="194"/>
      <c r="J363" s="195">
        <f>ROUND(I363*H363,2)</f>
        <v>0</v>
      </c>
      <c r="K363" s="191" t="s">
        <v>147</v>
      </c>
      <c r="L363" s="41"/>
      <c r="M363" s="196" t="s">
        <v>19</v>
      </c>
      <c r="N363" s="197" t="s">
        <v>42</v>
      </c>
      <c r="O363" s="66"/>
      <c r="P363" s="198">
        <f>O363*H363</f>
        <v>0</v>
      </c>
      <c r="Q363" s="198">
        <v>0.07102</v>
      </c>
      <c r="R363" s="198">
        <f>Q363*H363</f>
        <v>5.784579</v>
      </c>
      <c r="S363" s="198">
        <v>0</v>
      </c>
      <c r="T363" s="199">
        <f>S363*H363</f>
        <v>0</v>
      </c>
      <c r="U363" s="36"/>
      <c r="V363" s="36"/>
      <c r="W363" s="36"/>
      <c r="X363" s="36"/>
      <c r="Y363" s="36"/>
      <c r="Z363" s="36"/>
      <c r="AA363" s="36"/>
      <c r="AB363" s="36"/>
      <c r="AC363" s="36"/>
      <c r="AD363" s="36"/>
      <c r="AE363" s="36"/>
      <c r="AR363" s="200" t="s">
        <v>148</v>
      </c>
      <c r="AT363" s="200" t="s">
        <v>143</v>
      </c>
      <c r="AU363" s="200" t="s">
        <v>81</v>
      </c>
      <c r="AY363" s="19" t="s">
        <v>140</v>
      </c>
      <c r="BE363" s="201">
        <f>IF(N363="základní",J363,0)</f>
        <v>0</v>
      </c>
      <c r="BF363" s="201">
        <f>IF(N363="snížená",J363,0)</f>
        <v>0</v>
      </c>
      <c r="BG363" s="201">
        <f>IF(N363="zákl. přenesená",J363,0)</f>
        <v>0</v>
      </c>
      <c r="BH363" s="201">
        <f>IF(N363="sníž. přenesená",J363,0)</f>
        <v>0</v>
      </c>
      <c r="BI363" s="201">
        <f>IF(N363="nulová",J363,0)</f>
        <v>0</v>
      </c>
      <c r="BJ363" s="19" t="s">
        <v>79</v>
      </c>
      <c r="BK363" s="201">
        <f>ROUND(I363*H363,2)</f>
        <v>0</v>
      </c>
      <c r="BL363" s="19" t="s">
        <v>148</v>
      </c>
      <c r="BM363" s="200" t="s">
        <v>369</v>
      </c>
    </row>
    <row r="364" spans="2:51" s="13" customFormat="1" ht="22.5">
      <c r="B364" s="202"/>
      <c r="C364" s="203"/>
      <c r="D364" s="204" t="s">
        <v>150</v>
      </c>
      <c r="E364" s="205" t="s">
        <v>19</v>
      </c>
      <c r="F364" s="206" t="s">
        <v>370</v>
      </c>
      <c r="G364" s="203"/>
      <c r="H364" s="205" t="s">
        <v>19</v>
      </c>
      <c r="I364" s="207"/>
      <c r="J364" s="203"/>
      <c r="K364" s="203"/>
      <c r="L364" s="208"/>
      <c r="M364" s="209"/>
      <c r="N364" s="210"/>
      <c r="O364" s="210"/>
      <c r="P364" s="210"/>
      <c r="Q364" s="210"/>
      <c r="R364" s="210"/>
      <c r="S364" s="210"/>
      <c r="T364" s="211"/>
      <c r="AT364" s="212" t="s">
        <v>150</v>
      </c>
      <c r="AU364" s="212" t="s">
        <v>81</v>
      </c>
      <c r="AV364" s="13" t="s">
        <v>79</v>
      </c>
      <c r="AW364" s="13" t="s">
        <v>32</v>
      </c>
      <c r="AX364" s="13" t="s">
        <v>71</v>
      </c>
      <c r="AY364" s="212" t="s">
        <v>140</v>
      </c>
    </row>
    <row r="365" spans="2:51" s="13" customFormat="1" ht="12">
      <c r="B365" s="202"/>
      <c r="C365" s="203"/>
      <c r="D365" s="204" t="s">
        <v>150</v>
      </c>
      <c r="E365" s="205" t="s">
        <v>19</v>
      </c>
      <c r="F365" s="206" t="s">
        <v>162</v>
      </c>
      <c r="G365" s="203"/>
      <c r="H365" s="205" t="s">
        <v>19</v>
      </c>
      <c r="I365" s="207"/>
      <c r="J365" s="203"/>
      <c r="K365" s="203"/>
      <c r="L365" s="208"/>
      <c r="M365" s="209"/>
      <c r="N365" s="210"/>
      <c r="O365" s="210"/>
      <c r="P365" s="210"/>
      <c r="Q365" s="210"/>
      <c r="R365" s="210"/>
      <c r="S365" s="210"/>
      <c r="T365" s="211"/>
      <c r="AT365" s="212" t="s">
        <v>150</v>
      </c>
      <c r="AU365" s="212" t="s">
        <v>81</v>
      </c>
      <c r="AV365" s="13" t="s">
        <v>79</v>
      </c>
      <c r="AW365" s="13" t="s">
        <v>32</v>
      </c>
      <c r="AX365" s="13" t="s">
        <v>71</v>
      </c>
      <c r="AY365" s="212" t="s">
        <v>140</v>
      </c>
    </row>
    <row r="366" spans="2:51" s="14" customFormat="1" ht="12">
      <c r="B366" s="213"/>
      <c r="C366" s="214"/>
      <c r="D366" s="204" t="s">
        <v>150</v>
      </c>
      <c r="E366" s="215" t="s">
        <v>19</v>
      </c>
      <c r="F366" s="216" t="s">
        <v>371</v>
      </c>
      <c r="G366" s="214"/>
      <c r="H366" s="217">
        <v>42.18</v>
      </c>
      <c r="I366" s="218"/>
      <c r="J366" s="214"/>
      <c r="K366" s="214"/>
      <c r="L366" s="219"/>
      <c r="M366" s="220"/>
      <c r="N366" s="221"/>
      <c r="O366" s="221"/>
      <c r="P366" s="221"/>
      <c r="Q366" s="221"/>
      <c r="R366" s="221"/>
      <c r="S366" s="221"/>
      <c r="T366" s="222"/>
      <c r="AT366" s="223" t="s">
        <v>150</v>
      </c>
      <c r="AU366" s="223" t="s">
        <v>81</v>
      </c>
      <c r="AV366" s="14" t="s">
        <v>81</v>
      </c>
      <c r="AW366" s="14" t="s">
        <v>32</v>
      </c>
      <c r="AX366" s="14" t="s">
        <v>71</v>
      </c>
      <c r="AY366" s="223" t="s">
        <v>140</v>
      </c>
    </row>
    <row r="367" spans="2:51" s="13" customFormat="1" ht="12">
      <c r="B367" s="202"/>
      <c r="C367" s="203"/>
      <c r="D367" s="204" t="s">
        <v>150</v>
      </c>
      <c r="E367" s="205" t="s">
        <v>19</v>
      </c>
      <c r="F367" s="206" t="s">
        <v>166</v>
      </c>
      <c r="G367" s="203"/>
      <c r="H367" s="205" t="s">
        <v>19</v>
      </c>
      <c r="I367" s="207"/>
      <c r="J367" s="203"/>
      <c r="K367" s="203"/>
      <c r="L367" s="208"/>
      <c r="M367" s="209"/>
      <c r="N367" s="210"/>
      <c r="O367" s="210"/>
      <c r="P367" s="210"/>
      <c r="Q367" s="210"/>
      <c r="R367" s="210"/>
      <c r="S367" s="210"/>
      <c r="T367" s="211"/>
      <c r="AT367" s="212" t="s">
        <v>150</v>
      </c>
      <c r="AU367" s="212" t="s">
        <v>81</v>
      </c>
      <c r="AV367" s="13" t="s">
        <v>79</v>
      </c>
      <c r="AW367" s="13" t="s">
        <v>32</v>
      </c>
      <c r="AX367" s="13" t="s">
        <v>71</v>
      </c>
      <c r="AY367" s="212" t="s">
        <v>140</v>
      </c>
    </row>
    <row r="368" spans="2:51" s="14" customFormat="1" ht="12">
      <c r="B368" s="213"/>
      <c r="C368" s="214"/>
      <c r="D368" s="204" t="s">
        <v>150</v>
      </c>
      <c r="E368" s="215" t="s">
        <v>19</v>
      </c>
      <c r="F368" s="216" t="s">
        <v>372</v>
      </c>
      <c r="G368" s="214"/>
      <c r="H368" s="217">
        <v>39.27</v>
      </c>
      <c r="I368" s="218"/>
      <c r="J368" s="214"/>
      <c r="K368" s="214"/>
      <c r="L368" s="219"/>
      <c r="M368" s="220"/>
      <c r="N368" s="221"/>
      <c r="O368" s="221"/>
      <c r="P368" s="221"/>
      <c r="Q368" s="221"/>
      <c r="R368" s="221"/>
      <c r="S368" s="221"/>
      <c r="T368" s="222"/>
      <c r="AT368" s="223" t="s">
        <v>150</v>
      </c>
      <c r="AU368" s="223" t="s">
        <v>81</v>
      </c>
      <c r="AV368" s="14" t="s">
        <v>81</v>
      </c>
      <c r="AW368" s="14" t="s">
        <v>32</v>
      </c>
      <c r="AX368" s="14" t="s">
        <v>71</v>
      </c>
      <c r="AY368" s="223" t="s">
        <v>140</v>
      </c>
    </row>
    <row r="369" spans="2:51" s="15" customFormat="1" ht="12">
      <c r="B369" s="224"/>
      <c r="C369" s="225"/>
      <c r="D369" s="204" t="s">
        <v>150</v>
      </c>
      <c r="E369" s="226" t="s">
        <v>19</v>
      </c>
      <c r="F369" s="227" t="s">
        <v>155</v>
      </c>
      <c r="G369" s="225"/>
      <c r="H369" s="228">
        <v>81.45</v>
      </c>
      <c r="I369" s="229"/>
      <c r="J369" s="225"/>
      <c r="K369" s="225"/>
      <c r="L369" s="230"/>
      <c r="M369" s="231"/>
      <c r="N369" s="232"/>
      <c r="O369" s="232"/>
      <c r="P369" s="232"/>
      <c r="Q369" s="232"/>
      <c r="R369" s="232"/>
      <c r="S369" s="232"/>
      <c r="T369" s="233"/>
      <c r="AT369" s="234" t="s">
        <v>150</v>
      </c>
      <c r="AU369" s="234" t="s">
        <v>81</v>
      </c>
      <c r="AV369" s="15" t="s">
        <v>148</v>
      </c>
      <c r="AW369" s="15" t="s">
        <v>32</v>
      </c>
      <c r="AX369" s="15" t="s">
        <v>79</v>
      </c>
      <c r="AY369" s="234" t="s">
        <v>140</v>
      </c>
    </row>
    <row r="370" spans="1:65" s="2" customFormat="1" ht="44.25" customHeight="1">
      <c r="A370" s="36"/>
      <c r="B370" s="37"/>
      <c r="C370" s="189" t="s">
        <v>7</v>
      </c>
      <c r="D370" s="189" t="s">
        <v>143</v>
      </c>
      <c r="E370" s="190" t="s">
        <v>373</v>
      </c>
      <c r="F370" s="191" t="s">
        <v>374</v>
      </c>
      <c r="G370" s="192" t="s">
        <v>146</v>
      </c>
      <c r="H370" s="193">
        <v>9.85</v>
      </c>
      <c r="I370" s="194"/>
      <c r="J370" s="195">
        <f>ROUND(I370*H370,2)</f>
        <v>0</v>
      </c>
      <c r="K370" s="191" t="s">
        <v>147</v>
      </c>
      <c r="L370" s="41"/>
      <c r="M370" s="196" t="s">
        <v>19</v>
      </c>
      <c r="N370" s="197" t="s">
        <v>42</v>
      </c>
      <c r="O370" s="66"/>
      <c r="P370" s="198">
        <f>O370*H370</f>
        <v>0</v>
      </c>
      <c r="Q370" s="198">
        <v>0.09336</v>
      </c>
      <c r="R370" s="198">
        <f>Q370*H370</f>
        <v>0.919596</v>
      </c>
      <c r="S370" s="198">
        <v>0</v>
      </c>
      <c r="T370" s="199">
        <f>S370*H370</f>
        <v>0</v>
      </c>
      <c r="U370" s="36"/>
      <c r="V370" s="36"/>
      <c r="W370" s="36"/>
      <c r="X370" s="36"/>
      <c r="Y370" s="36"/>
      <c r="Z370" s="36"/>
      <c r="AA370" s="36"/>
      <c r="AB370" s="36"/>
      <c r="AC370" s="36"/>
      <c r="AD370" s="36"/>
      <c r="AE370" s="36"/>
      <c r="AR370" s="200" t="s">
        <v>148</v>
      </c>
      <c r="AT370" s="200" t="s">
        <v>143</v>
      </c>
      <c r="AU370" s="200" t="s">
        <v>81</v>
      </c>
      <c r="AY370" s="19" t="s">
        <v>140</v>
      </c>
      <c r="BE370" s="201">
        <f>IF(N370="základní",J370,0)</f>
        <v>0</v>
      </c>
      <c r="BF370" s="201">
        <f>IF(N370="snížená",J370,0)</f>
        <v>0</v>
      </c>
      <c r="BG370" s="201">
        <f>IF(N370="zákl. přenesená",J370,0)</f>
        <v>0</v>
      </c>
      <c r="BH370" s="201">
        <f>IF(N370="sníž. přenesená",J370,0)</f>
        <v>0</v>
      </c>
      <c r="BI370" s="201">
        <f>IF(N370="nulová",J370,0)</f>
        <v>0</v>
      </c>
      <c r="BJ370" s="19" t="s">
        <v>79</v>
      </c>
      <c r="BK370" s="201">
        <f>ROUND(I370*H370,2)</f>
        <v>0</v>
      </c>
      <c r="BL370" s="19" t="s">
        <v>148</v>
      </c>
      <c r="BM370" s="200" t="s">
        <v>375</v>
      </c>
    </row>
    <row r="371" spans="2:51" s="13" customFormat="1" ht="22.5">
      <c r="B371" s="202"/>
      <c r="C371" s="203"/>
      <c r="D371" s="204" t="s">
        <v>150</v>
      </c>
      <c r="E371" s="205" t="s">
        <v>19</v>
      </c>
      <c r="F371" s="206" t="s">
        <v>370</v>
      </c>
      <c r="G371" s="203"/>
      <c r="H371" s="205" t="s">
        <v>19</v>
      </c>
      <c r="I371" s="207"/>
      <c r="J371" s="203"/>
      <c r="K371" s="203"/>
      <c r="L371" s="208"/>
      <c r="M371" s="209"/>
      <c r="N371" s="210"/>
      <c r="O371" s="210"/>
      <c r="P371" s="210"/>
      <c r="Q371" s="210"/>
      <c r="R371" s="210"/>
      <c r="S371" s="210"/>
      <c r="T371" s="211"/>
      <c r="AT371" s="212" t="s">
        <v>150</v>
      </c>
      <c r="AU371" s="212" t="s">
        <v>81</v>
      </c>
      <c r="AV371" s="13" t="s">
        <v>79</v>
      </c>
      <c r="AW371" s="13" t="s">
        <v>32</v>
      </c>
      <c r="AX371" s="13" t="s">
        <v>71</v>
      </c>
      <c r="AY371" s="212" t="s">
        <v>140</v>
      </c>
    </row>
    <row r="372" spans="2:51" s="13" customFormat="1" ht="12">
      <c r="B372" s="202"/>
      <c r="C372" s="203"/>
      <c r="D372" s="204" t="s">
        <v>150</v>
      </c>
      <c r="E372" s="205" t="s">
        <v>19</v>
      </c>
      <c r="F372" s="206" t="s">
        <v>152</v>
      </c>
      <c r="G372" s="203"/>
      <c r="H372" s="205" t="s">
        <v>19</v>
      </c>
      <c r="I372" s="207"/>
      <c r="J372" s="203"/>
      <c r="K372" s="203"/>
      <c r="L372" s="208"/>
      <c r="M372" s="209"/>
      <c r="N372" s="210"/>
      <c r="O372" s="210"/>
      <c r="P372" s="210"/>
      <c r="Q372" s="210"/>
      <c r="R372" s="210"/>
      <c r="S372" s="210"/>
      <c r="T372" s="211"/>
      <c r="AT372" s="212" t="s">
        <v>150</v>
      </c>
      <c r="AU372" s="212" t="s">
        <v>81</v>
      </c>
      <c r="AV372" s="13" t="s">
        <v>79</v>
      </c>
      <c r="AW372" s="13" t="s">
        <v>32</v>
      </c>
      <c r="AX372" s="13" t="s">
        <v>71</v>
      </c>
      <c r="AY372" s="212" t="s">
        <v>140</v>
      </c>
    </row>
    <row r="373" spans="2:51" s="14" customFormat="1" ht="12">
      <c r="B373" s="213"/>
      <c r="C373" s="214"/>
      <c r="D373" s="204" t="s">
        <v>150</v>
      </c>
      <c r="E373" s="215" t="s">
        <v>19</v>
      </c>
      <c r="F373" s="216" t="s">
        <v>376</v>
      </c>
      <c r="G373" s="214"/>
      <c r="H373" s="217">
        <v>9.85</v>
      </c>
      <c r="I373" s="218"/>
      <c r="J373" s="214"/>
      <c r="K373" s="214"/>
      <c r="L373" s="219"/>
      <c r="M373" s="220"/>
      <c r="N373" s="221"/>
      <c r="O373" s="221"/>
      <c r="P373" s="221"/>
      <c r="Q373" s="221"/>
      <c r="R373" s="221"/>
      <c r="S373" s="221"/>
      <c r="T373" s="222"/>
      <c r="AT373" s="223" t="s">
        <v>150</v>
      </c>
      <c r="AU373" s="223" t="s">
        <v>81</v>
      </c>
      <c r="AV373" s="14" t="s">
        <v>81</v>
      </c>
      <c r="AW373" s="14" t="s">
        <v>32</v>
      </c>
      <c r="AX373" s="14" t="s">
        <v>79</v>
      </c>
      <c r="AY373" s="223" t="s">
        <v>140</v>
      </c>
    </row>
    <row r="374" spans="1:65" s="2" customFormat="1" ht="33" customHeight="1">
      <c r="A374" s="36"/>
      <c r="B374" s="37"/>
      <c r="C374" s="189" t="s">
        <v>377</v>
      </c>
      <c r="D374" s="189" t="s">
        <v>143</v>
      </c>
      <c r="E374" s="190" t="s">
        <v>378</v>
      </c>
      <c r="F374" s="191" t="s">
        <v>379</v>
      </c>
      <c r="G374" s="192" t="s">
        <v>380</v>
      </c>
      <c r="H374" s="193">
        <v>0.46</v>
      </c>
      <c r="I374" s="194"/>
      <c r="J374" s="195">
        <f>ROUND(I374*H374,2)</f>
        <v>0</v>
      </c>
      <c r="K374" s="191" t="s">
        <v>147</v>
      </c>
      <c r="L374" s="41"/>
      <c r="M374" s="196" t="s">
        <v>19</v>
      </c>
      <c r="N374" s="197" t="s">
        <v>42</v>
      </c>
      <c r="O374" s="66"/>
      <c r="P374" s="198">
        <f>O374*H374</f>
        <v>0</v>
      </c>
      <c r="Q374" s="198">
        <v>2.25634</v>
      </c>
      <c r="R374" s="198">
        <f>Q374*H374</f>
        <v>1.0379163999999999</v>
      </c>
      <c r="S374" s="198">
        <v>0</v>
      </c>
      <c r="T374" s="199">
        <f>S374*H374</f>
        <v>0</v>
      </c>
      <c r="U374" s="36"/>
      <c r="V374" s="36"/>
      <c r="W374" s="36"/>
      <c r="X374" s="36"/>
      <c r="Y374" s="36"/>
      <c r="Z374" s="36"/>
      <c r="AA374" s="36"/>
      <c r="AB374" s="36"/>
      <c r="AC374" s="36"/>
      <c r="AD374" s="36"/>
      <c r="AE374" s="36"/>
      <c r="AR374" s="200" t="s">
        <v>148</v>
      </c>
      <c r="AT374" s="200" t="s">
        <v>143</v>
      </c>
      <c r="AU374" s="200" t="s">
        <v>81</v>
      </c>
      <c r="AY374" s="19" t="s">
        <v>140</v>
      </c>
      <c r="BE374" s="201">
        <f>IF(N374="základní",J374,0)</f>
        <v>0</v>
      </c>
      <c r="BF374" s="201">
        <f>IF(N374="snížená",J374,0)</f>
        <v>0</v>
      </c>
      <c r="BG374" s="201">
        <f>IF(N374="zákl. přenesená",J374,0)</f>
        <v>0</v>
      </c>
      <c r="BH374" s="201">
        <f>IF(N374="sníž. přenesená",J374,0)</f>
        <v>0</v>
      </c>
      <c r="BI374" s="201">
        <f>IF(N374="nulová",J374,0)</f>
        <v>0</v>
      </c>
      <c r="BJ374" s="19" t="s">
        <v>79</v>
      </c>
      <c r="BK374" s="201">
        <f>ROUND(I374*H374,2)</f>
        <v>0</v>
      </c>
      <c r="BL374" s="19" t="s">
        <v>148</v>
      </c>
      <c r="BM374" s="200" t="s">
        <v>381</v>
      </c>
    </row>
    <row r="375" spans="2:51" s="13" customFormat="1" ht="12">
      <c r="B375" s="202"/>
      <c r="C375" s="203"/>
      <c r="D375" s="204" t="s">
        <v>150</v>
      </c>
      <c r="E375" s="205" t="s">
        <v>19</v>
      </c>
      <c r="F375" s="206" t="s">
        <v>382</v>
      </c>
      <c r="G375" s="203"/>
      <c r="H375" s="205" t="s">
        <v>19</v>
      </c>
      <c r="I375" s="207"/>
      <c r="J375" s="203"/>
      <c r="K375" s="203"/>
      <c r="L375" s="208"/>
      <c r="M375" s="209"/>
      <c r="N375" s="210"/>
      <c r="O375" s="210"/>
      <c r="P375" s="210"/>
      <c r="Q375" s="210"/>
      <c r="R375" s="210"/>
      <c r="S375" s="210"/>
      <c r="T375" s="211"/>
      <c r="AT375" s="212" t="s">
        <v>150</v>
      </c>
      <c r="AU375" s="212" t="s">
        <v>81</v>
      </c>
      <c r="AV375" s="13" t="s">
        <v>79</v>
      </c>
      <c r="AW375" s="13" t="s">
        <v>32</v>
      </c>
      <c r="AX375" s="13" t="s">
        <v>71</v>
      </c>
      <c r="AY375" s="212" t="s">
        <v>140</v>
      </c>
    </row>
    <row r="376" spans="2:51" s="13" customFormat="1" ht="12">
      <c r="B376" s="202"/>
      <c r="C376" s="203"/>
      <c r="D376" s="204" t="s">
        <v>150</v>
      </c>
      <c r="E376" s="205" t="s">
        <v>19</v>
      </c>
      <c r="F376" s="206" t="s">
        <v>152</v>
      </c>
      <c r="G376" s="203"/>
      <c r="H376" s="205" t="s">
        <v>19</v>
      </c>
      <c r="I376" s="207"/>
      <c r="J376" s="203"/>
      <c r="K376" s="203"/>
      <c r="L376" s="208"/>
      <c r="M376" s="209"/>
      <c r="N376" s="210"/>
      <c r="O376" s="210"/>
      <c r="P376" s="210"/>
      <c r="Q376" s="210"/>
      <c r="R376" s="210"/>
      <c r="S376" s="210"/>
      <c r="T376" s="211"/>
      <c r="AT376" s="212" t="s">
        <v>150</v>
      </c>
      <c r="AU376" s="212" t="s">
        <v>81</v>
      </c>
      <c r="AV376" s="13" t="s">
        <v>79</v>
      </c>
      <c r="AW376" s="13" t="s">
        <v>32</v>
      </c>
      <c r="AX376" s="13" t="s">
        <v>71</v>
      </c>
      <c r="AY376" s="212" t="s">
        <v>140</v>
      </c>
    </row>
    <row r="377" spans="2:51" s="14" customFormat="1" ht="12">
      <c r="B377" s="213"/>
      <c r="C377" s="214"/>
      <c r="D377" s="204" t="s">
        <v>150</v>
      </c>
      <c r="E377" s="215" t="s">
        <v>19</v>
      </c>
      <c r="F377" s="216" t="s">
        <v>383</v>
      </c>
      <c r="G377" s="214"/>
      <c r="H377" s="217">
        <v>0.064</v>
      </c>
      <c r="I377" s="218"/>
      <c r="J377" s="214"/>
      <c r="K377" s="214"/>
      <c r="L377" s="219"/>
      <c r="M377" s="220"/>
      <c r="N377" s="221"/>
      <c r="O377" s="221"/>
      <c r="P377" s="221"/>
      <c r="Q377" s="221"/>
      <c r="R377" s="221"/>
      <c r="S377" s="221"/>
      <c r="T377" s="222"/>
      <c r="AT377" s="223" t="s">
        <v>150</v>
      </c>
      <c r="AU377" s="223" t="s">
        <v>81</v>
      </c>
      <c r="AV377" s="14" t="s">
        <v>81</v>
      </c>
      <c r="AW377" s="14" t="s">
        <v>32</v>
      </c>
      <c r="AX377" s="14" t="s">
        <v>71</v>
      </c>
      <c r="AY377" s="223" t="s">
        <v>140</v>
      </c>
    </row>
    <row r="378" spans="2:51" s="13" customFormat="1" ht="12">
      <c r="B378" s="202"/>
      <c r="C378" s="203"/>
      <c r="D378" s="204" t="s">
        <v>150</v>
      </c>
      <c r="E378" s="205" t="s">
        <v>19</v>
      </c>
      <c r="F378" s="206" t="s">
        <v>162</v>
      </c>
      <c r="G378" s="203"/>
      <c r="H378" s="205" t="s">
        <v>19</v>
      </c>
      <c r="I378" s="207"/>
      <c r="J378" s="203"/>
      <c r="K378" s="203"/>
      <c r="L378" s="208"/>
      <c r="M378" s="209"/>
      <c r="N378" s="210"/>
      <c r="O378" s="210"/>
      <c r="P378" s="210"/>
      <c r="Q378" s="210"/>
      <c r="R378" s="210"/>
      <c r="S378" s="210"/>
      <c r="T378" s="211"/>
      <c r="AT378" s="212" t="s">
        <v>150</v>
      </c>
      <c r="AU378" s="212" t="s">
        <v>81</v>
      </c>
      <c r="AV378" s="13" t="s">
        <v>79</v>
      </c>
      <c r="AW378" s="13" t="s">
        <v>32</v>
      </c>
      <c r="AX378" s="13" t="s">
        <v>71</v>
      </c>
      <c r="AY378" s="212" t="s">
        <v>140</v>
      </c>
    </row>
    <row r="379" spans="2:51" s="14" customFormat="1" ht="22.5">
      <c r="B379" s="213"/>
      <c r="C379" s="214"/>
      <c r="D379" s="204" t="s">
        <v>150</v>
      </c>
      <c r="E379" s="215" t="s">
        <v>19</v>
      </c>
      <c r="F379" s="216" t="s">
        <v>384</v>
      </c>
      <c r="G379" s="214"/>
      <c r="H379" s="217">
        <v>0.204</v>
      </c>
      <c r="I379" s="218"/>
      <c r="J379" s="214"/>
      <c r="K379" s="214"/>
      <c r="L379" s="219"/>
      <c r="M379" s="220"/>
      <c r="N379" s="221"/>
      <c r="O379" s="221"/>
      <c r="P379" s="221"/>
      <c r="Q379" s="221"/>
      <c r="R379" s="221"/>
      <c r="S379" s="221"/>
      <c r="T379" s="222"/>
      <c r="AT379" s="223" t="s">
        <v>150</v>
      </c>
      <c r="AU379" s="223" t="s">
        <v>81</v>
      </c>
      <c r="AV379" s="14" t="s">
        <v>81</v>
      </c>
      <c r="AW379" s="14" t="s">
        <v>32</v>
      </c>
      <c r="AX379" s="14" t="s">
        <v>71</v>
      </c>
      <c r="AY379" s="223" t="s">
        <v>140</v>
      </c>
    </row>
    <row r="380" spans="2:51" s="13" customFormat="1" ht="12">
      <c r="B380" s="202"/>
      <c r="C380" s="203"/>
      <c r="D380" s="204" t="s">
        <v>150</v>
      </c>
      <c r="E380" s="205" t="s">
        <v>19</v>
      </c>
      <c r="F380" s="206" t="s">
        <v>166</v>
      </c>
      <c r="G380" s="203"/>
      <c r="H380" s="205" t="s">
        <v>19</v>
      </c>
      <c r="I380" s="207"/>
      <c r="J380" s="203"/>
      <c r="K380" s="203"/>
      <c r="L380" s="208"/>
      <c r="M380" s="209"/>
      <c r="N380" s="210"/>
      <c r="O380" s="210"/>
      <c r="P380" s="210"/>
      <c r="Q380" s="210"/>
      <c r="R380" s="210"/>
      <c r="S380" s="210"/>
      <c r="T380" s="211"/>
      <c r="AT380" s="212" t="s">
        <v>150</v>
      </c>
      <c r="AU380" s="212" t="s">
        <v>81</v>
      </c>
      <c r="AV380" s="13" t="s">
        <v>79</v>
      </c>
      <c r="AW380" s="13" t="s">
        <v>32</v>
      </c>
      <c r="AX380" s="13" t="s">
        <v>71</v>
      </c>
      <c r="AY380" s="212" t="s">
        <v>140</v>
      </c>
    </row>
    <row r="381" spans="2:51" s="14" customFormat="1" ht="22.5">
      <c r="B381" s="213"/>
      <c r="C381" s="214"/>
      <c r="D381" s="204" t="s">
        <v>150</v>
      </c>
      <c r="E381" s="215" t="s">
        <v>19</v>
      </c>
      <c r="F381" s="216" t="s">
        <v>385</v>
      </c>
      <c r="G381" s="214"/>
      <c r="H381" s="217">
        <v>0.192</v>
      </c>
      <c r="I381" s="218"/>
      <c r="J381" s="214"/>
      <c r="K381" s="214"/>
      <c r="L381" s="219"/>
      <c r="M381" s="220"/>
      <c r="N381" s="221"/>
      <c r="O381" s="221"/>
      <c r="P381" s="221"/>
      <c r="Q381" s="221"/>
      <c r="R381" s="221"/>
      <c r="S381" s="221"/>
      <c r="T381" s="222"/>
      <c r="AT381" s="223" t="s">
        <v>150</v>
      </c>
      <c r="AU381" s="223" t="s">
        <v>81</v>
      </c>
      <c r="AV381" s="14" t="s">
        <v>81</v>
      </c>
      <c r="AW381" s="14" t="s">
        <v>32</v>
      </c>
      <c r="AX381" s="14" t="s">
        <v>71</v>
      </c>
      <c r="AY381" s="223" t="s">
        <v>140</v>
      </c>
    </row>
    <row r="382" spans="2:51" s="15" customFormat="1" ht="12">
      <c r="B382" s="224"/>
      <c r="C382" s="225"/>
      <c r="D382" s="204" t="s">
        <v>150</v>
      </c>
      <c r="E382" s="226" t="s">
        <v>19</v>
      </c>
      <c r="F382" s="227" t="s">
        <v>155</v>
      </c>
      <c r="G382" s="225"/>
      <c r="H382" s="228">
        <v>0.46</v>
      </c>
      <c r="I382" s="229"/>
      <c r="J382" s="225"/>
      <c r="K382" s="225"/>
      <c r="L382" s="230"/>
      <c r="M382" s="231"/>
      <c r="N382" s="232"/>
      <c r="O382" s="232"/>
      <c r="P382" s="232"/>
      <c r="Q382" s="232"/>
      <c r="R382" s="232"/>
      <c r="S382" s="232"/>
      <c r="T382" s="233"/>
      <c r="AT382" s="234" t="s">
        <v>150</v>
      </c>
      <c r="AU382" s="234" t="s">
        <v>81</v>
      </c>
      <c r="AV382" s="15" t="s">
        <v>148</v>
      </c>
      <c r="AW382" s="15" t="s">
        <v>32</v>
      </c>
      <c r="AX382" s="15" t="s">
        <v>79</v>
      </c>
      <c r="AY382" s="234" t="s">
        <v>140</v>
      </c>
    </row>
    <row r="383" spans="1:65" s="2" customFormat="1" ht="33" customHeight="1">
      <c r="A383" s="36"/>
      <c r="B383" s="37"/>
      <c r="C383" s="189" t="s">
        <v>386</v>
      </c>
      <c r="D383" s="189" t="s">
        <v>143</v>
      </c>
      <c r="E383" s="190" t="s">
        <v>387</v>
      </c>
      <c r="F383" s="191" t="s">
        <v>388</v>
      </c>
      <c r="G383" s="192" t="s">
        <v>204</v>
      </c>
      <c r="H383" s="193">
        <v>3</v>
      </c>
      <c r="I383" s="194"/>
      <c r="J383" s="195">
        <f>ROUND(I383*H383,2)</f>
        <v>0</v>
      </c>
      <c r="K383" s="191" t="s">
        <v>147</v>
      </c>
      <c r="L383" s="41"/>
      <c r="M383" s="196" t="s">
        <v>19</v>
      </c>
      <c r="N383" s="197" t="s">
        <v>42</v>
      </c>
      <c r="O383" s="66"/>
      <c r="P383" s="198">
        <f>O383*H383</f>
        <v>0</v>
      </c>
      <c r="Q383" s="198">
        <v>0.00048</v>
      </c>
      <c r="R383" s="198">
        <f>Q383*H383</f>
        <v>0.00144</v>
      </c>
      <c r="S383" s="198">
        <v>0</v>
      </c>
      <c r="T383" s="199">
        <f>S383*H383</f>
        <v>0</v>
      </c>
      <c r="U383" s="36"/>
      <c r="V383" s="36"/>
      <c r="W383" s="36"/>
      <c r="X383" s="36"/>
      <c r="Y383" s="36"/>
      <c r="Z383" s="36"/>
      <c r="AA383" s="36"/>
      <c r="AB383" s="36"/>
      <c r="AC383" s="36"/>
      <c r="AD383" s="36"/>
      <c r="AE383" s="36"/>
      <c r="AR383" s="200" t="s">
        <v>148</v>
      </c>
      <c r="AT383" s="200" t="s">
        <v>143</v>
      </c>
      <c r="AU383" s="200" t="s">
        <v>81</v>
      </c>
      <c r="AY383" s="19" t="s">
        <v>140</v>
      </c>
      <c r="BE383" s="201">
        <f>IF(N383="základní",J383,0)</f>
        <v>0</v>
      </c>
      <c r="BF383" s="201">
        <f>IF(N383="snížená",J383,0)</f>
        <v>0</v>
      </c>
      <c r="BG383" s="201">
        <f>IF(N383="zákl. přenesená",J383,0)</f>
        <v>0</v>
      </c>
      <c r="BH383" s="201">
        <f>IF(N383="sníž. přenesená",J383,0)</f>
        <v>0</v>
      </c>
      <c r="BI383" s="201">
        <f>IF(N383="nulová",J383,0)</f>
        <v>0</v>
      </c>
      <c r="BJ383" s="19" t="s">
        <v>79</v>
      </c>
      <c r="BK383" s="201">
        <f>ROUND(I383*H383,2)</f>
        <v>0</v>
      </c>
      <c r="BL383" s="19" t="s">
        <v>148</v>
      </c>
      <c r="BM383" s="200" t="s">
        <v>389</v>
      </c>
    </row>
    <row r="384" spans="2:51" s="13" customFormat="1" ht="12">
      <c r="B384" s="202"/>
      <c r="C384" s="203"/>
      <c r="D384" s="204" t="s">
        <v>150</v>
      </c>
      <c r="E384" s="205" t="s">
        <v>19</v>
      </c>
      <c r="F384" s="206" t="s">
        <v>152</v>
      </c>
      <c r="G384" s="203"/>
      <c r="H384" s="205" t="s">
        <v>19</v>
      </c>
      <c r="I384" s="207"/>
      <c r="J384" s="203"/>
      <c r="K384" s="203"/>
      <c r="L384" s="208"/>
      <c r="M384" s="209"/>
      <c r="N384" s="210"/>
      <c r="O384" s="210"/>
      <c r="P384" s="210"/>
      <c r="Q384" s="210"/>
      <c r="R384" s="210"/>
      <c r="S384" s="210"/>
      <c r="T384" s="211"/>
      <c r="AT384" s="212" t="s">
        <v>150</v>
      </c>
      <c r="AU384" s="212" t="s">
        <v>81</v>
      </c>
      <c r="AV384" s="13" t="s">
        <v>79</v>
      </c>
      <c r="AW384" s="13" t="s">
        <v>32</v>
      </c>
      <c r="AX384" s="13" t="s">
        <v>71</v>
      </c>
      <c r="AY384" s="212" t="s">
        <v>140</v>
      </c>
    </row>
    <row r="385" spans="2:51" s="13" customFormat="1" ht="12">
      <c r="B385" s="202"/>
      <c r="C385" s="203"/>
      <c r="D385" s="204" t="s">
        <v>150</v>
      </c>
      <c r="E385" s="205" t="s">
        <v>19</v>
      </c>
      <c r="F385" s="206" t="s">
        <v>390</v>
      </c>
      <c r="G385" s="203"/>
      <c r="H385" s="205" t="s">
        <v>19</v>
      </c>
      <c r="I385" s="207"/>
      <c r="J385" s="203"/>
      <c r="K385" s="203"/>
      <c r="L385" s="208"/>
      <c r="M385" s="209"/>
      <c r="N385" s="210"/>
      <c r="O385" s="210"/>
      <c r="P385" s="210"/>
      <c r="Q385" s="210"/>
      <c r="R385" s="210"/>
      <c r="S385" s="210"/>
      <c r="T385" s="211"/>
      <c r="AT385" s="212" t="s">
        <v>150</v>
      </c>
      <c r="AU385" s="212" t="s">
        <v>81</v>
      </c>
      <c r="AV385" s="13" t="s">
        <v>79</v>
      </c>
      <c r="AW385" s="13" t="s">
        <v>32</v>
      </c>
      <c r="AX385" s="13" t="s">
        <v>71</v>
      </c>
      <c r="AY385" s="212" t="s">
        <v>140</v>
      </c>
    </row>
    <row r="386" spans="2:51" s="14" customFormat="1" ht="12">
      <c r="B386" s="213"/>
      <c r="C386" s="214"/>
      <c r="D386" s="204" t="s">
        <v>150</v>
      </c>
      <c r="E386" s="215" t="s">
        <v>19</v>
      </c>
      <c r="F386" s="216" t="s">
        <v>208</v>
      </c>
      <c r="G386" s="214"/>
      <c r="H386" s="217">
        <v>1</v>
      </c>
      <c r="I386" s="218"/>
      <c r="J386" s="214"/>
      <c r="K386" s="214"/>
      <c r="L386" s="219"/>
      <c r="M386" s="220"/>
      <c r="N386" s="221"/>
      <c r="O386" s="221"/>
      <c r="P386" s="221"/>
      <c r="Q386" s="221"/>
      <c r="R386" s="221"/>
      <c r="S386" s="221"/>
      <c r="T386" s="222"/>
      <c r="AT386" s="223" t="s">
        <v>150</v>
      </c>
      <c r="AU386" s="223" t="s">
        <v>81</v>
      </c>
      <c r="AV386" s="14" t="s">
        <v>81</v>
      </c>
      <c r="AW386" s="14" t="s">
        <v>32</v>
      </c>
      <c r="AX386" s="14" t="s">
        <v>71</v>
      </c>
      <c r="AY386" s="223" t="s">
        <v>140</v>
      </c>
    </row>
    <row r="387" spans="2:51" s="13" customFormat="1" ht="12">
      <c r="B387" s="202"/>
      <c r="C387" s="203"/>
      <c r="D387" s="204" t="s">
        <v>150</v>
      </c>
      <c r="E387" s="205" t="s">
        <v>19</v>
      </c>
      <c r="F387" s="206" t="s">
        <v>391</v>
      </c>
      <c r="G387" s="203"/>
      <c r="H387" s="205" t="s">
        <v>19</v>
      </c>
      <c r="I387" s="207"/>
      <c r="J387" s="203"/>
      <c r="K387" s="203"/>
      <c r="L387" s="208"/>
      <c r="M387" s="209"/>
      <c r="N387" s="210"/>
      <c r="O387" s="210"/>
      <c r="P387" s="210"/>
      <c r="Q387" s="210"/>
      <c r="R387" s="210"/>
      <c r="S387" s="210"/>
      <c r="T387" s="211"/>
      <c r="AT387" s="212" t="s">
        <v>150</v>
      </c>
      <c r="AU387" s="212" t="s">
        <v>81</v>
      </c>
      <c r="AV387" s="13" t="s">
        <v>79</v>
      </c>
      <c r="AW387" s="13" t="s">
        <v>32</v>
      </c>
      <c r="AX387" s="13" t="s">
        <v>71</v>
      </c>
      <c r="AY387" s="212" t="s">
        <v>140</v>
      </c>
    </row>
    <row r="388" spans="2:51" s="13" customFormat="1" ht="12">
      <c r="B388" s="202"/>
      <c r="C388" s="203"/>
      <c r="D388" s="204" t="s">
        <v>150</v>
      </c>
      <c r="E388" s="205" t="s">
        <v>19</v>
      </c>
      <c r="F388" s="206" t="s">
        <v>392</v>
      </c>
      <c r="G388" s="203"/>
      <c r="H388" s="205" t="s">
        <v>19</v>
      </c>
      <c r="I388" s="207"/>
      <c r="J388" s="203"/>
      <c r="K388" s="203"/>
      <c r="L388" s="208"/>
      <c r="M388" s="209"/>
      <c r="N388" s="210"/>
      <c r="O388" s="210"/>
      <c r="P388" s="210"/>
      <c r="Q388" s="210"/>
      <c r="R388" s="210"/>
      <c r="S388" s="210"/>
      <c r="T388" s="211"/>
      <c r="AT388" s="212" t="s">
        <v>150</v>
      </c>
      <c r="AU388" s="212" t="s">
        <v>81</v>
      </c>
      <c r="AV388" s="13" t="s">
        <v>79</v>
      </c>
      <c r="AW388" s="13" t="s">
        <v>32</v>
      </c>
      <c r="AX388" s="13" t="s">
        <v>71</v>
      </c>
      <c r="AY388" s="212" t="s">
        <v>140</v>
      </c>
    </row>
    <row r="389" spans="2:51" s="14" customFormat="1" ht="12">
      <c r="B389" s="213"/>
      <c r="C389" s="214"/>
      <c r="D389" s="204" t="s">
        <v>150</v>
      </c>
      <c r="E389" s="215" t="s">
        <v>19</v>
      </c>
      <c r="F389" s="216" t="s">
        <v>208</v>
      </c>
      <c r="G389" s="214"/>
      <c r="H389" s="217">
        <v>1</v>
      </c>
      <c r="I389" s="218"/>
      <c r="J389" s="214"/>
      <c r="K389" s="214"/>
      <c r="L389" s="219"/>
      <c r="M389" s="220"/>
      <c r="N389" s="221"/>
      <c r="O389" s="221"/>
      <c r="P389" s="221"/>
      <c r="Q389" s="221"/>
      <c r="R389" s="221"/>
      <c r="S389" s="221"/>
      <c r="T389" s="222"/>
      <c r="AT389" s="223" t="s">
        <v>150</v>
      </c>
      <c r="AU389" s="223" t="s">
        <v>81</v>
      </c>
      <c r="AV389" s="14" t="s">
        <v>81</v>
      </c>
      <c r="AW389" s="14" t="s">
        <v>32</v>
      </c>
      <c r="AX389" s="14" t="s">
        <v>71</v>
      </c>
      <c r="AY389" s="223" t="s">
        <v>140</v>
      </c>
    </row>
    <row r="390" spans="2:51" s="13" customFormat="1" ht="12">
      <c r="B390" s="202"/>
      <c r="C390" s="203"/>
      <c r="D390" s="204" t="s">
        <v>150</v>
      </c>
      <c r="E390" s="205" t="s">
        <v>19</v>
      </c>
      <c r="F390" s="206" t="s">
        <v>166</v>
      </c>
      <c r="G390" s="203"/>
      <c r="H390" s="205" t="s">
        <v>19</v>
      </c>
      <c r="I390" s="207"/>
      <c r="J390" s="203"/>
      <c r="K390" s="203"/>
      <c r="L390" s="208"/>
      <c r="M390" s="209"/>
      <c r="N390" s="210"/>
      <c r="O390" s="210"/>
      <c r="P390" s="210"/>
      <c r="Q390" s="210"/>
      <c r="R390" s="210"/>
      <c r="S390" s="210"/>
      <c r="T390" s="211"/>
      <c r="AT390" s="212" t="s">
        <v>150</v>
      </c>
      <c r="AU390" s="212" t="s">
        <v>81</v>
      </c>
      <c r="AV390" s="13" t="s">
        <v>79</v>
      </c>
      <c r="AW390" s="13" t="s">
        <v>32</v>
      </c>
      <c r="AX390" s="13" t="s">
        <v>71</v>
      </c>
      <c r="AY390" s="212" t="s">
        <v>140</v>
      </c>
    </row>
    <row r="391" spans="2:51" s="13" customFormat="1" ht="12">
      <c r="B391" s="202"/>
      <c r="C391" s="203"/>
      <c r="D391" s="204" t="s">
        <v>150</v>
      </c>
      <c r="E391" s="205" t="s">
        <v>19</v>
      </c>
      <c r="F391" s="206" t="s">
        <v>393</v>
      </c>
      <c r="G391" s="203"/>
      <c r="H391" s="205" t="s">
        <v>19</v>
      </c>
      <c r="I391" s="207"/>
      <c r="J391" s="203"/>
      <c r="K391" s="203"/>
      <c r="L391" s="208"/>
      <c r="M391" s="209"/>
      <c r="N391" s="210"/>
      <c r="O391" s="210"/>
      <c r="P391" s="210"/>
      <c r="Q391" s="210"/>
      <c r="R391" s="210"/>
      <c r="S391" s="210"/>
      <c r="T391" s="211"/>
      <c r="AT391" s="212" t="s">
        <v>150</v>
      </c>
      <c r="AU391" s="212" t="s">
        <v>81</v>
      </c>
      <c r="AV391" s="13" t="s">
        <v>79</v>
      </c>
      <c r="AW391" s="13" t="s">
        <v>32</v>
      </c>
      <c r="AX391" s="13" t="s">
        <v>71</v>
      </c>
      <c r="AY391" s="212" t="s">
        <v>140</v>
      </c>
    </row>
    <row r="392" spans="2:51" s="14" customFormat="1" ht="12">
      <c r="B392" s="213"/>
      <c r="C392" s="214"/>
      <c r="D392" s="204" t="s">
        <v>150</v>
      </c>
      <c r="E392" s="215" t="s">
        <v>19</v>
      </c>
      <c r="F392" s="216" t="s">
        <v>208</v>
      </c>
      <c r="G392" s="214"/>
      <c r="H392" s="217">
        <v>1</v>
      </c>
      <c r="I392" s="218"/>
      <c r="J392" s="214"/>
      <c r="K392" s="214"/>
      <c r="L392" s="219"/>
      <c r="M392" s="220"/>
      <c r="N392" s="221"/>
      <c r="O392" s="221"/>
      <c r="P392" s="221"/>
      <c r="Q392" s="221"/>
      <c r="R392" s="221"/>
      <c r="S392" s="221"/>
      <c r="T392" s="222"/>
      <c r="AT392" s="223" t="s">
        <v>150</v>
      </c>
      <c r="AU392" s="223" t="s">
        <v>81</v>
      </c>
      <c r="AV392" s="14" t="s">
        <v>81</v>
      </c>
      <c r="AW392" s="14" t="s">
        <v>32</v>
      </c>
      <c r="AX392" s="14" t="s">
        <v>71</v>
      </c>
      <c r="AY392" s="223" t="s">
        <v>140</v>
      </c>
    </row>
    <row r="393" spans="2:51" s="15" customFormat="1" ht="12">
      <c r="B393" s="224"/>
      <c r="C393" s="225"/>
      <c r="D393" s="204" t="s">
        <v>150</v>
      </c>
      <c r="E393" s="226" t="s">
        <v>19</v>
      </c>
      <c r="F393" s="227" t="s">
        <v>155</v>
      </c>
      <c r="G393" s="225"/>
      <c r="H393" s="228">
        <v>3</v>
      </c>
      <c r="I393" s="229"/>
      <c r="J393" s="225"/>
      <c r="K393" s="225"/>
      <c r="L393" s="230"/>
      <c r="M393" s="231"/>
      <c r="N393" s="232"/>
      <c r="O393" s="232"/>
      <c r="P393" s="232"/>
      <c r="Q393" s="232"/>
      <c r="R393" s="232"/>
      <c r="S393" s="232"/>
      <c r="T393" s="233"/>
      <c r="AT393" s="234" t="s">
        <v>150</v>
      </c>
      <c r="AU393" s="234" t="s">
        <v>81</v>
      </c>
      <c r="AV393" s="15" t="s">
        <v>148</v>
      </c>
      <c r="AW393" s="15" t="s">
        <v>32</v>
      </c>
      <c r="AX393" s="15" t="s">
        <v>79</v>
      </c>
      <c r="AY393" s="234" t="s">
        <v>140</v>
      </c>
    </row>
    <row r="394" spans="1:65" s="2" customFormat="1" ht="21.75" customHeight="1">
      <c r="A394" s="36"/>
      <c r="B394" s="37"/>
      <c r="C394" s="189" t="s">
        <v>394</v>
      </c>
      <c r="D394" s="189" t="s">
        <v>143</v>
      </c>
      <c r="E394" s="190" t="s">
        <v>395</v>
      </c>
      <c r="F394" s="191" t="s">
        <v>396</v>
      </c>
      <c r="G394" s="192" t="s">
        <v>204</v>
      </c>
      <c r="H394" s="193">
        <v>1</v>
      </c>
      <c r="I394" s="194"/>
      <c r="J394" s="195">
        <f>ROUND(I394*H394,2)</f>
        <v>0</v>
      </c>
      <c r="K394" s="191" t="s">
        <v>147</v>
      </c>
      <c r="L394" s="41"/>
      <c r="M394" s="196" t="s">
        <v>19</v>
      </c>
      <c r="N394" s="197" t="s">
        <v>42</v>
      </c>
      <c r="O394" s="66"/>
      <c r="P394" s="198">
        <f>O394*H394</f>
        <v>0</v>
      </c>
      <c r="Q394" s="198">
        <v>0.04854</v>
      </c>
      <c r="R394" s="198">
        <f>Q394*H394</f>
        <v>0.04854</v>
      </c>
      <c r="S394" s="198">
        <v>0</v>
      </c>
      <c r="T394" s="199">
        <f>S394*H394</f>
        <v>0</v>
      </c>
      <c r="U394" s="36"/>
      <c r="V394" s="36"/>
      <c r="W394" s="36"/>
      <c r="X394" s="36"/>
      <c r="Y394" s="36"/>
      <c r="Z394" s="36"/>
      <c r="AA394" s="36"/>
      <c r="AB394" s="36"/>
      <c r="AC394" s="36"/>
      <c r="AD394" s="36"/>
      <c r="AE394" s="36"/>
      <c r="AR394" s="200" t="s">
        <v>148</v>
      </c>
      <c r="AT394" s="200" t="s">
        <v>143</v>
      </c>
      <c r="AU394" s="200" t="s">
        <v>81</v>
      </c>
      <c r="AY394" s="19" t="s">
        <v>140</v>
      </c>
      <c r="BE394" s="201">
        <f>IF(N394="základní",J394,0)</f>
        <v>0</v>
      </c>
      <c r="BF394" s="201">
        <f>IF(N394="snížená",J394,0)</f>
        <v>0</v>
      </c>
      <c r="BG394" s="201">
        <f>IF(N394="zákl. přenesená",J394,0)</f>
        <v>0</v>
      </c>
      <c r="BH394" s="201">
        <f>IF(N394="sníž. přenesená",J394,0)</f>
        <v>0</v>
      </c>
      <c r="BI394" s="201">
        <f>IF(N394="nulová",J394,0)</f>
        <v>0</v>
      </c>
      <c r="BJ394" s="19" t="s">
        <v>79</v>
      </c>
      <c r="BK394" s="201">
        <f>ROUND(I394*H394,2)</f>
        <v>0</v>
      </c>
      <c r="BL394" s="19" t="s">
        <v>148</v>
      </c>
      <c r="BM394" s="200" t="s">
        <v>397</v>
      </c>
    </row>
    <row r="395" spans="2:51" s="13" customFormat="1" ht="12">
      <c r="B395" s="202"/>
      <c r="C395" s="203"/>
      <c r="D395" s="204" t="s">
        <v>150</v>
      </c>
      <c r="E395" s="205" t="s">
        <v>19</v>
      </c>
      <c r="F395" s="206" t="s">
        <v>152</v>
      </c>
      <c r="G395" s="203"/>
      <c r="H395" s="205" t="s">
        <v>19</v>
      </c>
      <c r="I395" s="207"/>
      <c r="J395" s="203"/>
      <c r="K395" s="203"/>
      <c r="L395" s="208"/>
      <c r="M395" s="209"/>
      <c r="N395" s="210"/>
      <c r="O395" s="210"/>
      <c r="P395" s="210"/>
      <c r="Q395" s="210"/>
      <c r="R395" s="210"/>
      <c r="S395" s="210"/>
      <c r="T395" s="211"/>
      <c r="AT395" s="212" t="s">
        <v>150</v>
      </c>
      <c r="AU395" s="212" t="s">
        <v>81</v>
      </c>
      <c r="AV395" s="13" t="s">
        <v>79</v>
      </c>
      <c r="AW395" s="13" t="s">
        <v>32</v>
      </c>
      <c r="AX395" s="13" t="s">
        <v>71</v>
      </c>
      <c r="AY395" s="212" t="s">
        <v>140</v>
      </c>
    </row>
    <row r="396" spans="2:51" s="13" customFormat="1" ht="12">
      <c r="B396" s="202"/>
      <c r="C396" s="203"/>
      <c r="D396" s="204" t="s">
        <v>150</v>
      </c>
      <c r="E396" s="205" t="s">
        <v>19</v>
      </c>
      <c r="F396" s="206" t="s">
        <v>398</v>
      </c>
      <c r="G396" s="203"/>
      <c r="H396" s="205" t="s">
        <v>19</v>
      </c>
      <c r="I396" s="207"/>
      <c r="J396" s="203"/>
      <c r="K396" s="203"/>
      <c r="L396" s="208"/>
      <c r="M396" s="209"/>
      <c r="N396" s="210"/>
      <c r="O396" s="210"/>
      <c r="P396" s="210"/>
      <c r="Q396" s="210"/>
      <c r="R396" s="210"/>
      <c r="S396" s="210"/>
      <c r="T396" s="211"/>
      <c r="AT396" s="212" t="s">
        <v>150</v>
      </c>
      <c r="AU396" s="212" t="s">
        <v>81</v>
      </c>
      <c r="AV396" s="13" t="s">
        <v>79</v>
      </c>
      <c r="AW396" s="13" t="s">
        <v>32</v>
      </c>
      <c r="AX396" s="13" t="s">
        <v>71</v>
      </c>
      <c r="AY396" s="212" t="s">
        <v>140</v>
      </c>
    </row>
    <row r="397" spans="2:51" s="14" customFormat="1" ht="12">
      <c r="B397" s="213"/>
      <c r="C397" s="214"/>
      <c r="D397" s="204" t="s">
        <v>150</v>
      </c>
      <c r="E397" s="215" t="s">
        <v>19</v>
      </c>
      <c r="F397" s="216" t="s">
        <v>208</v>
      </c>
      <c r="G397" s="214"/>
      <c r="H397" s="217">
        <v>1</v>
      </c>
      <c r="I397" s="218"/>
      <c r="J397" s="214"/>
      <c r="K397" s="214"/>
      <c r="L397" s="219"/>
      <c r="M397" s="220"/>
      <c r="N397" s="221"/>
      <c r="O397" s="221"/>
      <c r="P397" s="221"/>
      <c r="Q397" s="221"/>
      <c r="R397" s="221"/>
      <c r="S397" s="221"/>
      <c r="T397" s="222"/>
      <c r="AT397" s="223" t="s">
        <v>150</v>
      </c>
      <c r="AU397" s="223" t="s">
        <v>81</v>
      </c>
      <c r="AV397" s="14" t="s">
        <v>81</v>
      </c>
      <c r="AW397" s="14" t="s">
        <v>32</v>
      </c>
      <c r="AX397" s="14" t="s">
        <v>79</v>
      </c>
      <c r="AY397" s="223" t="s">
        <v>140</v>
      </c>
    </row>
    <row r="398" spans="1:65" s="2" customFormat="1" ht="33" customHeight="1">
      <c r="A398" s="36"/>
      <c r="B398" s="37"/>
      <c r="C398" s="189" t="s">
        <v>399</v>
      </c>
      <c r="D398" s="189" t="s">
        <v>143</v>
      </c>
      <c r="E398" s="190" t="s">
        <v>400</v>
      </c>
      <c r="F398" s="191" t="s">
        <v>401</v>
      </c>
      <c r="G398" s="192" t="s">
        <v>204</v>
      </c>
      <c r="H398" s="193">
        <v>6</v>
      </c>
      <c r="I398" s="194"/>
      <c r="J398" s="195">
        <f>ROUND(I398*H398,2)</f>
        <v>0</v>
      </c>
      <c r="K398" s="191" t="s">
        <v>147</v>
      </c>
      <c r="L398" s="41"/>
      <c r="M398" s="196" t="s">
        <v>19</v>
      </c>
      <c r="N398" s="197" t="s">
        <v>42</v>
      </c>
      <c r="O398" s="66"/>
      <c r="P398" s="198">
        <f>O398*H398</f>
        <v>0</v>
      </c>
      <c r="Q398" s="198">
        <v>0.04684</v>
      </c>
      <c r="R398" s="198">
        <f>Q398*H398</f>
        <v>0.28104</v>
      </c>
      <c r="S398" s="198">
        <v>0</v>
      </c>
      <c r="T398" s="199">
        <f>S398*H398</f>
        <v>0</v>
      </c>
      <c r="U398" s="36"/>
      <c r="V398" s="36"/>
      <c r="W398" s="36"/>
      <c r="X398" s="36"/>
      <c r="Y398" s="36"/>
      <c r="Z398" s="36"/>
      <c r="AA398" s="36"/>
      <c r="AB398" s="36"/>
      <c r="AC398" s="36"/>
      <c r="AD398" s="36"/>
      <c r="AE398" s="36"/>
      <c r="AR398" s="200" t="s">
        <v>148</v>
      </c>
      <c r="AT398" s="200" t="s">
        <v>143</v>
      </c>
      <c r="AU398" s="200" t="s">
        <v>81</v>
      </c>
      <c r="AY398" s="19" t="s">
        <v>140</v>
      </c>
      <c r="BE398" s="201">
        <f>IF(N398="základní",J398,0)</f>
        <v>0</v>
      </c>
      <c r="BF398" s="201">
        <f>IF(N398="snížená",J398,0)</f>
        <v>0</v>
      </c>
      <c r="BG398" s="201">
        <f>IF(N398="zákl. přenesená",J398,0)</f>
        <v>0</v>
      </c>
      <c r="BH398" s="201">
        <f>IF(N398="sníž. přenesená",J398,0)</f>
        <v>0</v>
      </c>
      <c r="BI398" s="201">
        <f>IF(N398="nulová",J398,0)</f>
        <v>0</v>
      </c>
      <c r="BJ398" s="19" t="s">
        <v>79</v>
      </c>
      <c r="BK398" s="201">
        <f>ROUND(I398*H398,2)</f>
        <v>0</v>
      </c>
      <c r="BL398" s="19" t="s">
        <v>148</v>
      </c>
      <c r="BM398" s="200" t="s">
        <v>402</v>
      </c>
    </row>
    <row r="399" spans="2:51" s="13" customFormat="1" ht="12">
      <c r="B399" s="202"/>
      <c r="C399" s="203"/>
      <c r="D399" s="204" t="s">
        <v>150</v>
      </c>
      <c r="E399" s="205" t="s">
        <v>19</v>
      </c>
      <c r="F399" s="206" t="s">
        <v>152</v>
      </c>
      <c r="G399" s="203"/>
      <c r="H399" s="205" t="s">
        <v>19</v>
      </c>
      <c r="I399" s="207"/>
      <c r="J399" s="203"/>
      <c r="K399" s="203"/>
      <c r="L399" s="208"/>
      <c r="M399" s="209"/>
      <c r="N399" s="210"/>
      <c r="O399" s="210"/>
      <c r="P399" s="210"/>
      <c r="Q399" s="210"/>
      <c r="R399" s="210"/>
      <c r="S399" s="210"/>
      <c r="T399" s="211"/>
      <c r="AT399" s="212" t="s">
        <v>150</v>
      </c>
      <c r="AU399" s="212" t="s">
        <v>81</v>
      </c>
      <c r="AV399" s="13" t="s">
        <v>79</v>
      </c>
      <c r="AW399" s="13" t="s">
        <v>32</v>
      </c>
      <c r="AX399" s="13" t="s">
        <v>71</v>
      </c>
      <c r="AY399" s="212" t="s">
        <v>140</v>
      </c>
    </row>
    <row r="400" spans="2:51" s="14" customFormat="1" ht="12">
      <c r="B400" s="213"/>
      <c r="C400" s="214"/>
      <c r="D400" s="204" t="s">
        <v>150</v>
      </c>
      <c r="E400" s="215" t="s">
        <v>19</v>
      </c>
      <c r="F400" s="216" t="s">
        <v>71</v>
      </c>
      <c r="G400" s="214"/>
      <c r="H400" s="217">
        <v>0</v>
      </c>
      <c r="I400" s="218"/>
      <c r="J400" s="214"/>
      <c r="K400" s="214"/>
      <c r="L400" s="219"/>
      <c r="M400" s="220"/>
      <c r="N400" s="221"/>
      <c r="O400" s="221"/>
      <c r="P400" s="221"/>
      <c r="Q400" s="221"/>
      <c r="R400" s="221"/>
      <c r="S400" s="221"/>
      <c r="T400" s="222"/>
      <c r="AT400" s="223" t="s">
        <v>150</v>
      </c>
      <c r="AU400" s="223" t="s">
        <v>81</v>
      </c>
      <c r="AV400" s="14" t="s">
        <v>81</v>
      </c>
      <c r="AW400" s="14" t="s">
        <v>32</v>
      </c>
      <c r="AX400" s="14" t="s">
        <v>71</v>
      </c>
      <c r="AY400" s="223" t="s">
        <v>140</v>
      </c>
    </row>
    <row r="401" spans="2:51" s="13" customFormat="1" ht="12">
      <c r="B401" s="202"/>
      <c r="C401" s="203"/>
      <c r="D401" s="204" t="s">
        <v>150</v>
      </c>
      <c r="E401" s="205" t="s">
        <v>19</v>
      </c>
      <c r="F401" s="206" t="s">
        <v>391</v>
      </c>
      <c r="G401" s="203"/>
      <c r="H401" s="205" t="s">
        <v>19</v>
      </c>
      <c r="I401" s="207"/>
      <c r="J401" s="203"/>
      <c r="K401" s="203"/>
      <c r="L401" s="208"/>
      <c r="M401" s="209"/>
      <c r="N401" s="210"/>
      <c r="O401" s="210"/>
      <c r="P401" s="210"/>
      <c r="Q401" s="210"/>
      <c r="R401" s="210"/>
      <c r="S401" s="210"/>
      <c r="T401" s="211"/>
      <c r="AT401" s="212" t="s">
        <v>150</v>
      </c>
      <c r="AU401" s="212" t="s">
        <v>81</v>
      </c>
      <c r="AV401" s="13" t="s">
        <v>79</v>
      </c>
      <c r="AW401" s="13" t="s">
        <v>32</v>
      </c>
      <c r="AX401" s="13" t="s">
        <v>71</v>
      </c>
      <c r="AY401" s="212" t="s">
        <v>140</v>
      </c>
    </row>
    <row r="402" spans="2:51" s="13" customFormat="1" ht="12">
      <c r="B402" s="202"/>
      <c r="C402" s="203"/>
      <c r="D402" s="204" t="s">
        <v>150</v>
      </c>
      <c r="E402" s="205" t="s">
        <v>19</v>
      </c>
      <c r="F402" s="206" t="s">
        <v>403</v>
      </c>
      <c r="G402" s="203"/>
      <c r="H402" s="205" t="s">
        <v>19</v>
      </c>
      <c r="I402" s="207"/>
      <c r="J402" s="203"/>
      <c r="K402" s="203"/>
      <c r="L402" s="208"/>
      <c r="M402" s="209"/>
      <c r="N402" s="210"/>
      <c r="O402" s="210"/>
      <c r="P402" s="210"/>
      <c r="Q402" s="210"/>
      <c r="R402" s="210"/>
      <c r="S402" s="210"/>
      <c r="T402" s="211"/>
      <c r="AT402" s="212" t="s">
        <v>150</v>
      </c>
      <c r="AU402" s="212" t="s">
        <v>81</v>
      </c>
      <c r="AV402" s="13" t="s">
        <v>79</v>
      </c>
      <c r="AW402" s="13" t="s">
        <v>32</v>
      </c>
      <c r="AX402" s="13" t="s">
        <v>71</v>
      </c>
      <c r="AY402" s="212" t="s">
        <v>140</v>
      </c>
    </row>
    <row r="403" spans="2:51" s="14" customFormat="1" ht="12">
      <c r="B403" s="213"/>
      <c r="C403" s="214"/>
      <c r="D403" s="204" t="s">
        <v>150</v>
      </c>
      <c r="E403" s="215" t="s">
        <v>19</v>
      </c>
      <c r="F403" s="216" t="s">
        <v>404</v>
      </c>
      <c r="G403" s="214"/>
      <c r="H403" s="217">
        <v>3</v>
      </c>
      <c r="I403" s="218"/>
      <c r="J403" s="214"/>
      <c r="K403" s="214"/>
      <c r="L403" s="219"/>
      <c r="M403" s="220"/>
      <c r="N403" s="221"/>
      <c r="O403" s="221"/>
      <c r="P403" s="221"/>
      <c r="Q403" s="221"/>
      <c r="R403" s="221"/>
      <c r="S403" s="221"/>
      <c r="T403" s="222"/>
      <c r="AT403" s="223" t="s">
        <v>150</v>
      </c>
      <c r="AU403" s="223" t="s">
        <v>81</v>
      </c>
      <c r="AV403" s="14" t="s">
        <v>81</v>
      </c>
      <c r="AW403" s="14" t="s">
        <v>32</v>
      </c>
      <c r="AX403" s="14" t="s">
        <v>71</v>
      </c>
      <c r="AY403" s="223" t="s">
        <v>140</v>
      </c>
    </row>
    <row r="404" spans="2:51" s="13" customFormat="1" ht="12">
      <c r="B404" s="202"/>
      <c r="C404" s="203"/>
      <c r="D404" s="204" t="s">
        <v>150</v>
      </c>
      <c r="E404" s="205" t="s">
        <v>19</v>
      </c>
      <c r="F404" s="206" t="s">
        <v>166</v>
      </c>
      <c r="G404" s="203"/>
      <c r="H404" s="205" t="s">
        <v>19</v>
      </c>
      <c r="I404" s="207"/>
      <c r="J404" s="203"/>
      <c r="K404" s="203"/>
      <c r="L404" s="208"/>
      <c r="M404" s="209"/>
      <c r="N404" s="210"/>
      <c r="O404" s="210"/>
      <c r="P404" s="210"/>
      <c r="Q404" s="210"/>
      <c r="R404" s="210"/>
      <c r="S404" s="210"/>
      <c r="T404" s="211"/>
      <c r="AT404" s="212" t="s">
        <v>150</v>
      </c>
      <c r="AU404" s="212" t="s">
        <v>81</v>
      </c>
      <c r="AV404" s="13" t="s">
        <v>79</v>
      </c>
      <c r="AW404" s="13" t="s">
        <v>32</v>
      </c>
      <c r="AX404" s="13" t="s">
        <v>71</v>
      </c>
      <c r="AY404" s="212" t="s">
        <v>140</v>
      </c>
    </row>
    <row r="405" spans="2:51" s="13" customFormat="1" ht="12">
      <c r="B405" s="202"/>
      <c r="C405" s="203"/>
      <c r="D405" s="204" t="s">
        <v>150</v>
      </c>
      <c r="E405" s="205" t="s">
        <v>19</v>
      </c>
      <c r="F405" s="206" t="s">
        <v>405</v>
      </c>
      <c r="G405" s="203"/>
      <c r="H405" s="205" t="s">
        <v>19</v>
      </c>
      <c r="I405" s="207"/>
      <c r="J405" s="203"/>
      <c r="K405" s="203"/>
      <c r="L405" s="208"/>
      <c r="M405" s="209"/>
      <c r="N405" s="210"/>
      <c r="O405" s="210"/>
      <c r="P405" s="210"/>
      <c r="Q405" s="210"/>
      <c r="R405" s="210"/>
      <c r="S405" s="210"/>
      <c r="T405" s="211"/>
      <c r="AT405" s="212" t="s">
        <v>150</v>
      </c>
      <c r="AU405" s="212" t="s">
        <v>81</v>
      </c>
      <c r="AV405" s="13" t="s">
        <v>79</v>
      </c>
      <c r="AW405" s="13" t="s">
        <v>32</v>
      </c>
      <c r="AX405" s="13" t="s">
        <v>71</v>
      </c>
      <c r="AY405" s="212" t="s">
        <v>140</v>
      </c>
    </row>
    <row r="406" spans="2:51" s="14" customFormat="1" ht="12">
      <c r="B406" s="213"/>
      <c r="C406" s="214"/>
      <c r="D406" s="204" t="s">
        <v>150</v>
      </c>
      <c r="E406" s="215" t="s">
        <v>19</v>
      </c>
      <c r="F406" s="216" t="s">
        <v>404</v>
      </c>
      <c r="G406" s="214"/>
      <c r="H406" s="217">
        <v>3</v>
      </c>
      <c r="I406" s="218"/>
      <c r="J406" s="214"/>
      <c r="K406" s="214"/>
      <c r="L406" s="219"/>
      <c r="M406" s="220"/>
      <c r="N406" s="221"/>
      <c r="O406" s="221"/>
      <c r="P406" s="221"/>
      <c r="Q406" s="221"/>
      <c r="R406" s="221"/>
      <c r="S406" s="221"/>
      <c r="T406" s="222"/>
      <c r="AT406" s="223" t="s">
        <v>150</v>
      </c>
      <c r="AU406" s="223" t="s">
        <v>81</v>
      </c>
      <c r="AV406" s="14" t="s">
        <v>81</v>
      </c>
      <c r="AW406" s="14" t="s">
        <v>32</v>
      </c>
      <c r="AX406" s="14" t="s">
        <v>71</v>
      </c>
      <c r="AY406" s="223" t="s">
        <v>140</v>
      </c>
    </row>
    <row r="407" spans="2:51" s="15" customFormat="1" ht="12">
      <c r="B407" s="224"/>
      <c r="C407" s="225"/>
      <c r="D407" s="204" t="s">
        <v>150</v>
      </c>
      <c r="E407" s="226" t="s">
        <v>19</v>
      </c>
      <c r="F407" s="227" t="s">
        <v>155</v>
      </c>
      <c r="G407" s="225"/>
      <c r="H407" s="228">
        <v>6</v>
      </c>
      <c r="I407" s="229"/>
      <c r="J407" s="225"/>
      <c r="K407" s="225"/>
      <c r="L407" s="230"/>
      <c r="M407" s="231"/>
      <c r="N407" s="232"/>
      <c r="O407" s="232"/>
      <c r="P407" s="232"/>
      <c r="Q407" s="232"/>
      <c r="R407" s="232"/>
      <c r="S407" s="232"/>
      <c r="T407" s="233"/>
      <c r="AT407" s="234" t="s">
        <v>150</v>
      </c>
      <c r="AU407" s="234" t="s">
        <v>81</v>
      </c>
      <c r="AV407" s="15" t="s">
        <v>148</v>
      </c>
      <c r="AW407" s="15" t="s">
        <v>32</v>
      </c>
      <c r="AX407" s="15" t="s">
        <v>79</v>
      </c>
      <c r="AY407" s="234" t="s">
        <v>140</v>
      </c>
    </row>
    <row r="408" spans="1:65" s="2" customFormat="1" ht="21.75" customHeight="1">
      <c r="A408" s="36"/>
      <c r="B408" s="37"/>
      <c r="C408" s="246" t="s">
        <v>406</v>
      </c>
      <c r="D408" s="246" t="s">
        <v>194</v>
      </c>
      <c r="E408" s="247" t="s">
        <v>407</v>
      </c>
      <c r="F408" s="248" t="s">
        <v>408</v>
      </c>
      <c r="G408" s="249" t="s">
        <v>204</v>
      </c>
      <c r="H408" s="250">
        <v>1</v>
      </c>
      <c r="I408" s="251"/>
      <c r="J408" s="252">
        <f>ROUND(I408*H408,2)</f>
        <v>0</v>
      </c>
      <c r="K408" s="248" t="s">
        <v>147</v>
      </c>
      <c r="L408" s="253"/>
      <c r="M408" s="254" t="s">
        <v>19</v>
      </c>
      <c r="N408" s="255" t="s">
        <v>42</v>
      </c>
      <c r="O408" s="66"/>
      <c r="P408" s="198">
        <f>O408*H408</f>
        <v>0</v>
      </c>
      <c r="Q408" s="198">
        <v>0.02198</v>
      </c>
      <c r="R408" s="198">
        <f>Q408*H408</f>
        <v>0.02198</v>
      </c>
      <c r="S408" s="198">
        <v>0</v>
      </c>
      <c r="T408" s="199">
        <f>S408*H408</f>
        <v>0</v>
      </c>
      <c r="U408" s="36"/>
      <c r="V408" s="36"/>
      <c r="W408" s="36"/>
      <c r="X408" s="36"/>
      <c r="Y408" s="36"/>
      <c r="Z408" s="36"/>
      <c r="AA408" s="36"/>
      <c r="AB408" s="36"/>
      <c r="AC408" s="36"/>
      <c r="AD408" s="36"/>
      <c r="AE408" s="36"/>
      <c r="AR408" s="200" t="s">
        <v>197</v>
      </c>
      <c r="AT408" s="200" t="s">
        <v>194</v>
      </c>
      <c r="AU408" s="200" t="s">
        <v>81</v>
      </c>
      <c r="AY408" s="19" t="s">
        <v>140</v>
      </c>
      <c r="BE408" s="201">
        <f>IF(N408="základní",J408,0)</f>
        <v>0</v>
      </c>
      <c r="BF408" s="201">
        <f>IF(N408="snížená",J408,0)</f>
        <v>0</v>
      </c>
      <c r="BG408" s="201">
        <f>IF(N408="zákl. přenesená",J408,0)</f>
        <v>0</v>
      </c>
      <c r="BH408" s="201">
        <f>IF(N408="sníž. přenesená",J408,0)</f>
        <v>0</v>
      </c>
      <c r="BI408" s="201">
        <f>IF(N408="nulová",J408,0)</f>
        <v>0</v>
      </c>
      <c r="BJ408" s="19" t="s">
        <v>79</v>
      </c>
      <c r="BK408" s="201">
        <f>ROUND(I408*H408,2)</f>
        <v>0</v>
      </c>
      <c r="BL408" s="19" t="s">
        <v>148</v>
      </c>
      <c r="BM408" s="200" t="s">
        <v>409</v>
      </c>
    </row>
    <row r="409" spans="2:51" s="13" customFormat="1" ht="12">
      <c r="B409" s="202"/>
      <c r="C409" s="203"/>
      <c r="D409" s="204" t="s">
        <v>150</v>
      </c>
      <c r="E409" s="205" t="s">
        <v>19</v>
      </c>
      <c r="F409" s="206" t="s">
        <v>152</v>
      </c>
      <c r="G409" s="203"/>
      <c r="H409" s="205" t="s">
        <v>19</v>
      </c>
      <c r="I409" s="207"/>
      <c r="J409" s="203"/>
      <c r="K409" s="203"/>
      <c r="L409" s="208"/>
      <c r="M409" s="209"/>
      <c r="N409" s="210"/>
      <c r="O409" s="210"/>
      <c r="P409" s="210"/>
      <c r="Q409" s="210"/>
      <c r="R409" s="210"/>
      <c r="S409" s="210"/>
      <c r="T409" s="211"/>
      <c r="AT409" s="212" t="s">
        <v>150</v>
      </c>
      <c r="AU409" s="212" t="s">
        <v>81</v>
      </c>
      <c r="AV409" s="13" t="s">
        <v>79</v>
      </c>
      <c r="AW409" s="13" t="s">
        <v>32</v>
      </c>
      <c r="AX409" s="13" t="s">
        <v>71</v>
      </c>
      <c r="AY409" s="212" t="s">
        <v>140</v>
      </c>
    </row>
    <row r="410" spans="2:51" s="13" customFormat="1" ht="12">
      <c r="B410" s="202"/>
      <c r="C410" s="203"/>
      <c r="D410" s="204" t="s">
        <v>150</v>
      </c>
      <c r="E410" s="205" t="s">
        <v>19</v>
      </c>
      <c r="F410" s="206" t="s">
        <v>390</v>
      </c>
      <c r="G410" s="203"/>
      <c r="H410" s="205" t="s">
        <v>19</v>
      </c>
      <c r="I410" s="207"/>
      <c r="J410" s="203"/>
      <c r="K410" s="203"/>
      <c r="L410" s="208"/>
      <c r="M410" s="209"/>
      <c r="N410" s="210"/>
      <c r="O410" s="210"/>
      <c r="P410" s="210"/>
      <c r="Q410" s="210"/>
      <c r="R410" s="210"/>
      <c r="S410" s="210"/>
      <c r="T410" s="211"/>
      <c r="AT410" s="212" t="s">
        <v>150</v>
      </c>
      <c r="AU410" s="212" t="s">
        <v>81</v>
      </c>
      <c r="AV410" s="13" t="s">
        <v>79</v>
      </c>
      <c r="AW410" s="13" t="s">
        <v>32</v>
      </c>
      <c r="AX410" s="13" t="s">
        <v>71</v>
      </c>
      <c r="AY410" s="212" t="s">
        <v>140</v>
      </c>
    </row>
    <row r="411" spans="2:51" s="14" customFormat="1" ht="12">
      <c r="B411" s="213"/>
      <c r="C411" s="214"/>
      <c r="D411" s="204" t="s">
        <v>150</v>
      </c>
      <c r="E411" s="215" t="s">
        <v>19</v>
      </c>
      <c r="F411" s="216" t="s">
        <v>208</v>
      </c>
      <c r="G411" s="214"/>
      <c r="H411" s="217">
        <v>1</v>
      </c>
      <c r="I411" s="218"/>
      <c r="J411" s="214"/>
      <c r="K411" s="214"/>
      <c r="L411" s="219"/>
      <c r="M411" s="220"/>
      <c r="N411" s="221"/>
      <c r="O411" s="221"/>
      <c r="P411" s="221"/>
      <c r="Q411" s="221"/>
      <c r="R411" s="221"/>
      <c r="S411" s="221"/>
      <c r="T411" s="222"/>
      <c r="AT411" s="223" t="s">
        <v>150</v>
      </c>
      <c r="AU411" s="223" t="s">
        <v>81</v>
      </c>
      <c r="AV411" s="14" t="s">
        <v>81</v>
      </c>
      <c r="AW411" s="14" t="s">
        <v>32</v>
      </c>
      <c r="AX411" s="14" t="s">
        <v>79</v>
      </c>
      <c r="AY411" s="223" t="s">
        <v>140</v>
      </c>
    </row>
    <row r="412" spans="1:65" s="2" customFormat="1" ht="21.75" customHeight="1">
      <c r="A412" s="36"/>
      <c r="B412" s="37"/>
      <c r="C412" s="246" t="s">
        <v>410</v>
      </c>
      <c r="D412" s="246" t="s">
        <v>194</v>
      </c>
      <c r="E412" s="247" t="s">
        <v>411</v>
      </c>
      <c r="F412" s="248" t="s">
        <v>412</v>
      </c>
      <c r="G412" s="249" t="s">
        <v>204</v>
      </c>
      <c r="H412" s="250">
        <v>6</v>
      </c>
      <c r="I412" s="251"/>
      <c r="J412" s="252">
        <f>ROUND(I412*H412,2)</f>
        <v>0</v>
      </c>
      <c r="K412" s="248" t="s">
        <v>147</v>
      </c>
      <c r="L412" s="253"/>
      <c r="M412" s="254" t="s">
        <v>19</v>
      </c>
      <c r="N412" s="255" t="s">
        <v>42</v>
      </c>
      <c r="O412" s="66"/>
      <c r="P412" s="198">
        <f>O412*H412</f>
        <v>0</v>
      </c>
      <c r="Q412" s="198">
        <v>0.01936</v>
      </c>
      <c r="R412" s="198">
        <f>Q412*H412</f>
        <v>0.11615999999999999</v>
      </c>
      <c r="S412" s="198">
        <v>0</v>
      </c>
      <c r="T412" s="199">
        <f>S412*H412</f>
        <v>0</v>
      </c>
      <c r="U412" s="36"/>
      <c r="V412" s="36"/>
      <c r="W412" s="36"/>
      <c r="X412" s="36"/>
      <c r="Y412" s="36"/>
      <c r="Z412" s="36"/>
      <c r="AA412" s="36"/>
      <c r="AB412" s="36"/>
      <c r="AC412" s="36"/>
      <c r="AD412" s="36"/>
      <c r="AE412" s="36"/>
      <c r="AR412" s="200" t="s">
        <v>197</v>
      </c>
      <c r="AT412" s="200" t="s">
        <v>194</v>
      </c>
      <c r="AU412" s="200" t="s">
        <v>81</v>
      </c>
      <c r="AY412" s="19" t="s">
        <v>140</v>
      </c>
      <c r="BE412" s="201">
        <f>IF(N412="základní",J412,0)</f>
        <v>0</v>
      </c>
      <c r="BF412" s="201">
        <f>IF(N412="snížená",J412,0)</f>
        <v>0</v>
      </c>
      <c r="BG412" s="201">
        <f>IF(N412="zákl. přenesená",J412,0)</f>
        <v>0</v>
      </c>
      <c r="BH412" s="201">
        <f>IF(N412="sníž. přenesená",J412,0)</f>
        <v>0</v>
      </c>
      <c r="BI412" s="201">
        <f>IF(N412="nulová",J412,0)</f>
        <v>0</v>
      </c>
      <c r="BJ412" s="19" t="s">
        <v>79</v>
      </c>
      <c r="BK412" s="201">
        <f>ROUND(I412*H412,2)</f>
        <v>0</v>
      </c>
      <c r="BL412" s="19" t="s">
        <v>148</v>
      </c>
      <c r="BM412" s="200" t="s">
        <v>413</v>
      </c>
    </row>
    <row r="413" spans="2:51" s="13" customFormat="1" ht="12">
      <c r="B413" s="202"/>
      <c r="C413" s="203"/>
      <c r="D413" s="204" t="s">
        <v>150</v>
      </c>
      <c r="E413" s="205" t="s">
        <v>19</v>
      </c>
      <c r="F413" s="206" t="s">
        <v>162</v>
      </c>
      <c r="G413" s="203"/>
      <c r="H413" s="205" t="s">
        <v>19</v>
      </c>
      <c r="I413" s="207"/>
      <c r="J413" s="203"/>
      <c r="K413" s="203"/>
      <c r="L413" s="208"/>
      <c r="M413" s="209"/>
      <c r="N413" s="210"/>
      <c r="O413" s="210"/>
      <c r="P413" s="210"/>
      <c r="Q413" s="210"/>
      <c r="R413" s="210"/>
      <c r="S413" s="210"/>
      <c r="T413" s="211"/>
      <c r="AT413" s="212" t="s">
        <v>150</v>
      </c>
      <c r="AU413" s="212" t="s">
        <v>81</v>
      </c>
      <c r="AV413" s="13" t="s">
        <v>79</v>
      </c>
      <c r="AW413" s="13" t="s">
        <v>32</v>
      </c>
      <c r="AX413" s="13" t="s">
        <v>71</v>
      </c>
      <c r="AY413" s="212" t="s">
        <v>140</v>
      </c>
    </row>
    <row r="414" spans="2:51" s="13" customFormat="1" ht="12">
      <c r="B414" s="202"/>
      <c r="C414" s="203"/>
      <c r="D414" s="204" t="s">
        <v>150</v>
      </c>
      <c r="E414" s="205" t="s">
        <v>19</v>
      </c>
      <c r="F414" s="206" t="s">
        <v>403</v>
      </c>
      <c r="G414" s="203"/>
      <c r="H414" s="205" t="s">
        <v>19</v>
      </c>
      <c r="I414" s="207"/>
      <c r="J414" s="203"/>
      <c r="K414" s="203"/>
      <c r="L414" s="208"/>
      <c r="M414" s="209"/>
      <c r="N414" s="210"/>
      <c r="O414" s="210"/>
      <c r="P414" s="210"/>
      <c r="Q414" s="210"/>
      <c r="R414" s="210"/>
      <c r="S414" s="210"/>
      <c r="T414" s="211"/>
      <c r="AT414" s="212" t="s">
        <v>150</v>
      </c>
      <c r="AU414" s="212" t="s">
        <v>81</v>
      </c>
      <c r="AV414" s="13" t="s">
        <v>79</v>
      </c>
      <c r="AW414" s="13" t="s">
        <v>32</v>
      </c>
      <c r="AX414" s="13" t="s">
        <v>71</v>
      </c>
      <c r="AY414" s="212" t="s">
        <v>140</v>
      </c>
    </row>
    <row r="415" spans="2:51" s="14" customFormat="1" ht="12">
      <c r="B415" s="213"/>
      <c r="C415" s="214"/>
      <c r="D415" s="204" t="s">
        <v>150</v>
      </c>
      <c r="E415" s="215" t="s">
        <v>19</v>
      </c>
      <c r="F415" s="216" t="s">
        <v>404</v>
      </c>
      <c r="G415" s="214"/>
      <c r="H415" s="217">
        <v>3</v>
      </c>
      <c r="I415" s="218"/>
      <c r="J415" s="214"/>
      <c r="K415" s="214"/>
      <c r="L415" s="219"/>
      <c r="M415" s="220"/>
      <c r="N415" s="221"/>
      <c r="O415" s="221"/>
      <c r="P415" s="221"/>
      <c r="Q415" s="221"/>
      <c r="R415" s="221"/>
      <c r="S415" s="221"/>
      <c r="T415" s="222"/>
      <c r="AT415" s="223" t="s">
        <v>150</v>
      </c>
      <c r="AU415" s="223" t="s">
        <v>81</v>
      </c>
      <c r="AV415" s="14" t="s">
        <v>81</v>
      </c>
      <c r="AW415" s="14" t="s">
        <v>32</v>
      </c>
      <c r="AX415" s="14" t="s">
        <v>71</v>
      </c>
      <c r="AY415" s="223" t="s">
        <v>140</v>
      </c>
    </row>
    <row r="416" spans="2:51" s="13" customFormat="1" ht="12">
      <c r="B416" s="202"/>
      <c r="C416" s="203"/>
      <c r="D416" s="204" t="s">
        <v>150</v>
      </c>
      <c r="E416" s="205" t="s">
        <v>19</v>
      </c>
      <c r="F416" s="206" t="s">
        <v>166</v>
      </c>
      <c r="G416" s="203"/>
      <c r="H416" s="205" t="s">
        <v>19</v>
      </c>
      <c r="I416" s="207"/>
      <c r="J416" s="203"/>
      <c r="K416" s="203"/>
      <c r="L416" s="208"/>
      <c r="M416" s="209"/>
      <c r="N416" s="210"/>
      <c r="O416" s="210"/>
      <c r="P416" s="210"/>
      <c r="Q416" s="210"/>
      <c r="R416" s="210"/>
      <c r="S416" s="210"/>
      <c r="T416" s="211"/>
      <c r="AT416" s="212" t="s">
        <v>150</v>
      </c>
      <c r="AU416" s="212" t="s">
        <v>81</v>
      </c>
      <c r="AV416" s="13" t="s">
        <v>79</v>
      </c>
      <c r="AW416" s="13" t="s">
        <v>32</v>
      </c>
      <c r="AX416" s="13" t="s">
        <v>71</v>
      </c>
      <c r="AY416" s="212" t="s">
        <v>140</v>
      </c>
    </row>
    <row r="417" spans="2:51" s="13" customFormat="1" ht="12">
      <c r="B417" s="202"/>
      <c r="C417" s="203"/>
      <c r="D417" s="204" t="s">
        <v>150</v>
      </c>
      <c r="E417" s="205" t="s">
        <v>19</v>
      </c>
      <c r="F417" s="206" t="s">
        <v>405</v>
      </c>
      <c r="G417" s="203"/>
      <c r="H417" s="205" t="s">
        <v>19</v>
      </c>
      <c r="I417" s="207"/>
      <c r="J417" s="203"/>
      <c r="K417" s="203"/>
      <c r="L417" s="208"/>
      <c r="M417" s="209"/>
      <c r="N417" s="210"/>
      <c r="O417" s="210"/>
      <c r="P417" s="210"/>
      <c r="Q417" s="210"/>
      <c r="R417" s="210"/>
      <c r="S417" s="210"/>
      <c r="T417" s="211"/>
      <c r="AT417" s="212" t="s">
        <v>150</v>
      </c>
      <c r="AU417" s="212" t="s">
        <v>81</v>
      </c>
      <c r="AV417" s="13" t="s">
        <v>79</v>
      </c>
      <c r="AW417" s="13" t="s">
        <v>32</v>
      </c>
      <c r="AX417" s="13" t="s">
        <v>71</v>
      </c>
      <c r="AY417" s="212" t="s">
        <v>140</v>
      </c>
    </row>
    <row r="418" spans="2:51" s="14" customFormat="1" ht="12">
      <c r="B418" s="213"/>
      <c r="C418" s="214"/>
      <c r="D418" s="204" t="s">
        <v>150</v>
      </c>
      <c r="E418" s="215" t="s">
        <v>19</v>
      </c>
      <c r="F418" s="216" t="s">
        <v>404</v>
      </c>
      <c r="G418" s="214"/>
      <c r="H418" s="217">
        <v>3</v>
      </c>
      <c r="I418" s="218"/>
      <c r="J418" s="214"/>
      <c r="K418" s="214"/>
      <c r="L418" s="219"/>
      <c r="M418" s="220"/>
      <c r="N418" s="221"/>
      <c r="O418" s="221"/>
      <c r="P418" s="221"/>
      <c r="Q418" s="221"/>
      <c r="R418" s="221"/>
      <c r="S418" s="221"/>
      <c r="T418" s="222"/>
      <c r="AT418" s="223" t="s">
        <v>150</v>
      </c>
      <c r="AU418" s="223" t="s">
        <v>81</v>
      </c>
      <c r="AV418" s="14" t="s">
        <v>81</v>
      </c>
      <c r="AW418" s="14" t="s">
        <v>32</v>
      </c>
      <c r="AX418" s="14" t="s">
        <v>71</v>
      </c>
      <c r="AY418" s="223" t="s">
        <v>140</v>
      </c>
    </row>
    <row r="419" spans="2:51" s="15" customFormat="1" ht="12">
      <c r="B419" s="224"/>
      <c r="C419" s="225"/>
      <c r="D419" s="204" t="s">
        <v>150</v>
      </c>
      <c r="E419" s="226" t="s">
        <v>19</v>
      </c>
      <c r="F419" s="227" t="s">
        <v>155</v>
      </c>
      <c r="G419" s="225"/>
      <c r="H419" s="228">
        <v>6</v>
      </c>
      <c r="I419" s="229"/>
      <c r="J419" s="225"/>
      <c r="K419" s="225"/>
      <c r="L419" s="230"/>
      <c r="M419" s="231"/>
      <c r="N419" s="232"/>
      <c r="O419" s="232"/>
      <c r="P419" s="232"/>
      <c r="Q419" s="232"/>
      <c r="R419" s="232"/>
      <c r="S419" s="232"/>
      <c r="T419" s="233"/>
      <c r="AT419" s="234" t="s">
        <v>150</v>
      </c>
      <c r="AU419" s="234" t="s">
        <v>81</v>
      </c>
      <c r="AV419" s="15" t="s">
        <v>148</v>
      </c>
      <c r="AW419" s="15" t="s">
        <v>32</v>
      </c>
      <c r="AX419" s="15" t="s">
        <v>79</v>
      </c>
      <c r="AY419" s="234" t="s">
        <v>140</v>
      </c>
    </row>
    <row r="420" spans="1:65" s="2" customFormat="1" ht="21.75" customHeight="1">
      <c r="A420" s="36"/>
      <c r="B420" s="37"/>
      <c r="C420" s="246" t="s">
        <v>414</v>
      </c>
      <c r="D420" s="246" t="s">
        <v>194</v>
      </c>
      <c r="E420" s="247" t="s">
        <v>415</v>
      </c>
      <c r="F420" s="248" t="s">
        <v>416</v>
      </c>
      <c r="G420" s="249" t="s">
        <v>204</v>
      </c>
      <c r="H420" s="250">
        <v>2</v>
      </c>
      <c r="I420" s="251"/>
      <c r="J420" s="252">
        <f>ROUND(I420*H420,2)</f>
        <v>0</v>
      </c>
      <c r="K420" s="248" t="s">
        <v>147</v>
      </c>
      <c r="L420" s="253"/>
      <c r="M420" s="254" t="s">
        <v>19</v>
      </c>
      <c r="N420" s="255" t="s">
        <v>42</v>
      </c>
      <c r="O420" s="66"/>
      <c r="P420" s="198">
        <f>O420*H420</f>
        <v>0</v>
      </c>
      <c r="Q420" s="198">
        <v>0.02328</v>
      </c>
      <c r="R420" s="198">
        <f>Q420*H420</f>
        <v>0.04656</v>
      </c>
      <c r="S420" s="198">
        <v>0</v>
      </c>
      <c r="T420" s="199">
        <f>S420*H420</f>
        <v>0</v>
      </c>
      <c r="U420" s="36"/>
      <c r="V420" s="36"/>
      <c r="W420" s="36"/>
      <c r="X420" s="36"/>
      <c r="Y420" s="36"/>
      <c r="Z420" s="36"/>
      <c r="AA420" s="36"/>
      <c r="AB420" s="36"/>
      <c r="AC420" s="36"/>
      <c r="AD420" s="36"/>
      <c r="AE420" s="36"/>
      <c r="AR420" s="200" t="s">
        <v>197</v>
      </c>
      <c r="AT420" s="200" t="s">
        <v>194</v>
      </c>
      <c r="AU420" s="200" t="s">
        <v>81</v>
      </c>
      <c r="AY420" s="19" t="s">
        <v>140</v>
      </c>
      <c r="BE420" s="201">
        <f>IF(N420="základní",J420,0)</f>
        <v>0</v>
      </c>
      <c r="BF420" s="201">
        <f>IF(N420="snížená",J420,0)</f>
        <v>0</v>
      </c>
      <c r="BG420" s="201">
        <f>IF(N420="zákl. přenesená",J420,0)</f>
        <v>0</v>
      </c>
      <c r="BH420" s="201">
        <f>IF(N420="sníž. přenesená",J420,0)</f>
        <v>0</v>
      </c>
      <c r="BI420" s="201">
        <f>IF(N420="nulová",J420,0)</f>
        <v>0</v>
      </c>
      <c r="BJ420" s="19" t="s">
        <v>79</v>
      </c>
      <c r="BK420" s="201">
        <f>ROUND(I420*H420,2)</f>
        <v>0</v>
      </c>
      <c r="BL420" s="19" t="s">
        <v>148</v>
      </c>
      <c r="BM420" s="200" t="s">
        <v>417</v>
      </c>
    </row>
    <row r="421" spans="2:51" s="13" customFormat="1" ht="12">
      <c r="B421" s="202"/>
      <c r="C421" s="203"/>
      <c r="D421" s="204" t="s">
        <v>150</v>
      </c>
      <c r="E421" s="205" t="s">
        <v>19</v>
      </c>
      <c r="F421" s="206" t="s">
        <v>162</v>
      </c>
      <c r="G421" s="203"/>
      <c r="H421" s="205" t="s">
        <v>19</v>
      </c>
      <c r="I421" s="207"/>
      <c r="J421" s="203"/>
      <c r="K421" s="203"/>
      <c r="L421" s="208"/>
      <c r="M421" s="209"/>
      <c r="N421" s="210"/>
      <c r="O421" s="210"/>
      <c r="P421" s="210"/>
      <c r="Q421" s="210"/>
      <c r="R421" s="210"/>
      <c r="S421" s="210"/>
      <c r="T421" s="211"/>
      <c r="AT421" s="212" t="s">
        <v>150</v>
      </c>
      <c r="AU421" s="212" t="s">
        <v>81</v>
      </c>
      <c r="AV421" s="13" t="s">
        <v>79</v>
      </c>
      <c r="AW421" s="13" t="s">
        <v>32</v>
      </c>
      <c r="AX421" s="13" t="s">
        <v>71</v>
      </c>
      <c r="AY421" s="212" t="s">
        <v>140</v>
      </c>
    </row>
    <row r="422" spans="2:51" s="13" customFormat="1" ht="12">
      <c r="B422" s="202"/>
      <c r="C422" s="203"/>
      <c r="D422" s="204" t="s">
        <v>150</v>
      </c>
      <c r="E422" s="205" t="s">
        <v>19</v>
      </c>
      <c r="F422" s="206" t="s">
        <v>392</v>
      </c>
      <c r="G422" s="203"/>
      <c r="H422" s="205" t="s">
        <v>19</v>
      </c>
      <c r="I422" s="207"/>
      <c r="J422" s="203"/>
      <c r="K422" s="203"/>
      <c r="L422" s="208"/>
      <c r="M422" s="209"/>
      <c r="N422" s="210"/>
      <c r="O422" s="210"/>
      <c r="P422" s="210"/>
      <c r="Q422" s="210"/>
      <c r="R422" s="210"/>
      <c r="S422" s="210"/>
      <c r="T422" s="211"/>
      <c r="AT422" s="212" t="s">
        <v>150</v>
      </c>
      <c r="AU422" s="212" t="s">
        <v>81</v>
      </c>
      <c r="AV422" s="13" t="s">
        <v>79</v>
      </c>
      <c r="AW422" s="13" t="s">
        <v>32</v>
      </c>
      <c r="AX422" s="13" t="s">
        <v>71</v>
      </c>
      <c r="AY422" s="212" t="s">
        <v>140</v>
      </c>
    </row>
    <row r="423" spans="2:51" s="14" customFormat="1" ht="12">
      <c r="B423" s="213"/>
      <c r="C423" s="214"/>
      <c r="D423" s="204" t="s">
        <v>150</v>
      </c>
      <c r="E423" s="215" t="s">
        <v>19</v>
      </c>
      <c r="F423" s="216" t="s">
        <v>208</v>
      </c>
      <c r="G423" s="214"/>
      <c r="H423" s="217">
        <v>1</v>
      </c>
      <c r="I423" s="218"/>
      <c r="J423" s="214"/>
      <c r="K423" s="214"/>
      <c r="L423" s="219"/>
      <c r="M423" s="220"/>
      <c r="N423" s="221"/>
      <c r="O423" s="221"/>
      <c r="P423" s="221"/>
      <c r="Q423" s="221"/>
      <c r="R423" s="221"/>
      <c r="S423" s="221"/>
      <c r="T423" s="222"/>
      <c r="AT423" s="223" t="s">
        <v>150</v>
      </c>
      <c r="AU423" s="223" t="s">
        <v>81</v>
      </c>
      <c r="AV423" s="14" t="s">
        <v>81</v>
      </c>
      <c r="AW423" s="14" t="s">
        <v>32</v>
      </c>
      <c r="AX423" s="14" t="s">
        <v>71</v>
      </c>
      <c r="AY423" s="223" t="s">
        <v>140</v>
      </c>
    </row>
    <row r="424" spans="2:51" s="13" customFormat="1" ht="12">
      <c r="B424" s="202"/>
      <c r="C424" s="203"/>
      <c r="D424" s="204" t="s">
        <v>150</v>
      </c>
      <c r="E424" s="205" t="s">
        <v>19</v>
      </c>
      <c r="F424" s="206" t="s">
        <v>166</v>
      </c>
      <c r="G424" s="203"/>
      <c r="H424" s="205" t="s">
        <v>19</v>
      </c>
      <c r="I424" s="207"/>
      <c r="J424" s="203"/>
      <c r="K424" s="203"/>
      <c r="L424" s="208"/>
      <c r="M424" s="209"/>
      <c r="N424" s="210"/>
      <c r="O424" s="210"/>
      <c r="P424" s="210"/>
      <c r="Q424" s="210"/>
      <c r="R424" s="210"/>
      <c r="S424" s="210"/>
      <c r="T424" s="211"/>
      <c r="AT424" s="212" t="s">
        <v>150</v>
      </c>
      <c r="AU424" s="212" t="s">
        <v>81</v>
      </c>
      <c r="AV424" s="13" t="s">
        <v>79</v>
      </c>
      <c r="AW424" s="13" t="s">
        <v>32</v>
      </c>
      <c r="AX424" s="13" t="s">
        <v>71</v>
      </c>
      <c r="AY424" s="212" t="s">
        <v>140</v>
      </c>
    </row>
    <row r="425" spans="2:51" s="13" customFormat="1" ht="12">
      <c r="B425" s="202"/>
      <c r="C425" s="203"/>
      <c r="D425" s="204" t="s">
        <v>150</v>
      </c>
      <c r="E425" s="205" t="s">
        <v>19</v>
      </c>
      <c r="F425" s="206" t="s">
        <v>393</v>
      </c>
      <c r="G425" s="203"/>
      <c r="H425" s="205" t="s">
        <v>19</v>
      </c>
      <c r="I425" s="207"/>
      <c r="J425" s="203"/>
      <c r="K425" s="203"/>
      <c r="L425" s="208"/>
      <c r="M425" s="209"/>
      <c r="N425" s="210"/>
      <c r="O425" s="210"/>
      <c r="P425" s="210"/>
      <c r="Q425" s="210"/>
      <c r="R425" s="210"/>
      <c r="S425" s="210"/>
      <c r="T425" s="211"/>
      <c r="AT425" s="212" t="s">
        <v>150</v>
      </c>
      <c r="AU425" s="212" t="s">
        <v>81</v>
      </c>
      <c r="AV425" s="13" t="s">
        <v>79</v>
      </c>
      <c r="AW425" s="13" t="s">
        <v>32</v>
      </c>
      <c r="AX425" s="13" t="s">
        <v>71</v>
      </c>
      <c r="AY425" s="212" t="s">
        <v>140</v>
      </c>
    </row>
    <row r="426" spans="2:51" s="14" customFormat="1" ht="12">
      <c r="B426" s="213"/>
      <c r="C426" s="214"/>
      <c r="D426" s="204" t="s">
        <v>150</v>
      </c>
      <c r="E426" s="215" t="s">
        <v>19</v>
      </c>
      <c r="F426" s="216" t="s">
        <v>208</v>
      </c>
      <c r="G426" s="214"/>
      <c r="H426" s="217">
        <v>1</v>
      </c>
      <c r="I426" s="218"/>
      <c r="J426" s="214"/>
      <c r="K426" s="214"/>
      <c r="L426" s="219"/>
      <c r="M426" s="220"/>
      <c r="N426" s="221"/>
      <c r="O426" s="221"/>
      <c r="P426" s="221"/>
      <c r="Q426" s="221"/>
      <c r="R426" s="221"/>
      <c r="S426" s="221"/>
      <c r="T426" s="222"/>
      <c r="AT426" s="223" t="s">
        <v>150</v>
      </c>
      <c r="AU426" s="223" t="s">
        <v>81</v>
      </c>
      <c r="AV426" s="14" t="s">
        <v>81</v>
      </c>
      <c r="AW426" s="14" t="s">
        <v>32</v>
      </c>
      <c r="AX426" s="14" t="s">
        <v>71</v>
      </c>
      <c r="AY426" s="223" t="s">
        <v>140</v>
      </c>
    </row>
    <row r="427" spans="2:51" s="15" customFormat="1" ht="12">
      <c r="B427" s="224"/>
      <c r="C427" s="225"/>
      <c r="D427" s="204" t="s">
        <v>150</v>
      </c>
      <c r="E427" s="226" t="s">
        <v>19</v>
      </c>
      <c r="F427" s="227" t="s">
        <v>155</v>
      </c>
      <c r="G427" s="225"/>
      <c r="H427" s="228">
        <v>2</v>
      </c>
      <c r="I427" s="229"/>
      <c r="J427" s="225"/>
      <c r="K427" s="225"/>
      <c r="L427" s="230"/>
      <c r="M427" s="231"/>
      <c r="N427" s="232"/>
      <c r="O427" s="232"/>
      <c r="P427" s="232"/>
      <c r="Q427" s="232"/>
      <c r="R427" s="232"/>
      <c r="S427" s="232"/>
      <c r="T427" s="233"/>
      <c r="AT427" s="234" t="s">
        <v>150</v>
      </c>
      <c r="AU427" s="234" t="s">
        <v>81</v>
      </c>
      <c r="AV427" s="15" t="s">
        <v>148</v>
      </c>
      <c r="AW427" s="15" t="s">
        <v>32</v>
      </c>
      <c r="AX427" s="15" t="s">
        <v>79</v>
      </c>
      <c r="AY427" s="234" t="s">
        <v>140</v>
      </c>
    </row>
    <row r="428" spans="2:63" s="12" customFormat="1" ht="22.9" customHeight="1">
      <c r="B428" s="173"/>
      <c r="C428" s="174"/>
      <c r="D428" s="175" t="s">
        <v>70</v>
      </c>
      <c r="E428" s="187" t="s">
        <v>418</v>
      </c>
      <c r="F428" s="187" t="s">
        <v>419</v>
      </c>
      <c r="G428" s="174"/>
      <c r="H428" s="174"/>
      <c r="I428" s="177"/>
      <c r="J428" s="188">
        <f>BK428</f>
        <v>0</v>
      </c>
      <c r="K428" s="174"/>
      <c r="L428" s="179"/>
      <c r="M428" s="180"/>
      <c r="N428" s="181"/>
      <c r="O428" s="181"/>
      <c r="P428" s="182">
        <f>SUM(P429:P438)</f>
        <v>0</v>
      </c>
      <c r="Q428" s="181"/>
      <c r="R428" s="182">
        <f>SUM(R429:R438)</f>
        <v>0.013687170000000002</v>
      </c>
      <c r="S428" s="181"/>
      <c r="T428" s="183">
        <f>SUM(T429:T438)</f>
        <v>0</v>
      </c>
      <c r="AR428" s="184" t="s">
        <v>79</v>
      </c>
      <c r="AT428" s="185" t="s">
        <v>70</v>
      </c>
      <c r="AU428" s="185" t="s">
        <v>79</v>
      </c>
      <c r="AY428" s="184" t="s">
        <v>140</v>
      </c>
      <c r="BK428" s="186">
        <f>SUM(BK429:BK438)</f>
        <v>0</v>
      </c>
    </row>
    <row r="429" spans="1:65" s="2" customFormat="1" ht="33" customHeight="1">
      <c r="A429" s="36"/>
      <c r="B429" s="37"/>
      <c r="C429" s="189" t="s">
        <v>420</v>
      </c>
      <c r="D429" s="189" t="s">
        <v>143</v>
      </c>
      <c r="E429" s="190" t="s">
        <v>421</v>
      </c>
      <c r="F429" s="191" t="s">
        <v>422</v>
      </c>
      <c r="G429" s="192" t="s">
        <v>146</v>
      </c>
      <c r="H429" s="193">
        <v>65.177</v>
      </c>
      <c r="I429" s="194"/>
      <c r="J429" s="195">
        <f>ROUND(I429*H429,2)</f>
        <v>0</v>
      </c>
      <c r="K429" s="191" t="s">
        <v>147</v>
      </c>
      <c r="L429" s="41"/>
      <c r="M429" s="196" t="s">
        <v>19</v>
      </c>
      <c r="N429" s="197" t="s">
        <v>42</v>
      </c>
      <c r="O429" s="66"/>
      <c r="P429" s="198">
        <f>O429*H429</f>
        <v>0</v>
      </c>
      <c r="Q429" s="198">
        <v>0.00021</v>
      </c>
      <c r="R429" s="198">
        <f>Q429*H429</f>
        <v>0.013687170000000002</v>
      </c>
      <c r="S429" s="198">
        <v>0</v>
      </c>
      <c r="T429" s="199">
        <f>S429*H429</f>
        <v>0</v>
      </c>
      <c r="U429" s="36"/>
      <c r="V429" s="36"/>
      <c r="W429" s="36"/>
      <c r="X429" s="36"/>
      <c r="Y429" s="36"/>
      <c r="Z429" s="36"/>
      <c r="AA429" s="36"/>
      <c r="AB429" s="36"/>
      <c r="AC429" s="36"/>
      <c r="AD429" s="36"/>
      <c r="AE429" s="36"/>
      <c r="AR429" s="200" t="s">
        <v>148</v>
      </c>
      <c r="AT429" s="200" t="s">
        <v>143</v>
      </c>
      <c r="AU429" s="200" t="s">
        <v>81</v>
      </c>
      <c r="AY429" s="19" t="s">
        <v>140</v>
      </c>
      <c r="BE429" s="201">
        <f>IF(N429="základní",J429,0)</f>
        <v>0</v>
      </c>
      <c r="BF429" s="201">
        <f>IF(N429="snížená",J429,0)</f>
        <v>0</v>
      </c>
      <c r="BG429" s="201">
        <f>IF(N429="zákl. přenesená",J429,0)</f>
        <v>0</v>
      </c>
      <c r="BH429" s="201">
        <f>IF(N429="sníž. přenesená",J429,0)</f>
        <v>0</v>
      </c>
      <c r="BI429" s="201">
        <f>IF(N429="nulová",J429,0)</f>
        <v>0</v>
      </c>
      <c r="BJ429" s="19" t="s">
        <v>79</v>
      </c>
      <c r="BK429" s="201">
        <f>ROUND(I429*H429,2)</f>
        <v>0</v>
      </c>
      <c r="BL429" s="19" t="s">
        <v>148</v>
      </c>
      <c r="BM429" s="200" t="s">
        <v>423</v>
      </c>
    </row>
    <row r="430" spans="2:51" s="13" customFormat="1" ht="12">
      <c r="B430" s="202"/>
      <c r="C430" s="203"/>
      <c r="D430" s="204" t="s">
        <v>150</v>
      </c>
      <c r="E430" s="205" t="s">
        <v>19</v>
      </c>
      <c r="F430" s="206" t="s">
        <v>424</v>
      </c>
      <c r="G430" s="203"/>
      <c r="H430" s="205" t="s">
        <v>19</v>
      </c>
      <c r="I430" s="207"/>
      <c r="J430" s="203"/>
      <c r="K430" s="203"/>
      <c r="L430" s="208"/>
      <c r="M430" s="209"/>
      <c r="N430" s="210"/>
      <c r="O430" s="210"/>
      <c r="P430" s="210"/>
      <c r="Q430" s="210"/>
      <c r="R430" s="210"/>
      <c r="S430" s="210"/>
      <c r="T430" s="211"/>
      <c r="AT430" s="212" t="s">
        <v>150</v>
      </c>
      <c r="AU430" s="212" t="s">
        <v>81</v>
      </c>
      <c r="AV430" s="13" t="s">
        <v>79</v>
      </c>
      <c r="AW430" s="13" t="s">
        <v>32</v>
      </c>
      <c r="AX430" s="13" t="s">
        <v>71</v>
      </c>
      <c r="AY430" s="212" t="s">
        <v>140</v>
      </c>
    </row>
    <row r="431" spans="2:51" s="13" customFormat="1" ht="12">
      <c r="B431" s="202"/>
      <c r="C431" s="203"/>
      <c r="D431" s="204" t="s">
        <v>150</v>
      </c>
      <c r="E431" s="205" t="s">
        <v>19</v>
      </c>
      <c r="F431" s="206" t="s">
        <v>425</v>
      </c>
      <c r="G431" s="203"/>
      <c r="H431" s="205" t="s">
        <v>19</v>
      </c>
      <c r="I431" s="207"/>
      <c r="J431" s="203"/>
      <c r="K431" s="203"/>
      <c r="L431" s="208"/>
      <c r="M431" s="209"/>
      <c r="N431" s="210"/>
      <c r="O431" s="210"/>
      <c r="P431" s="210"/>
      <c r="Q431" s="210"/>
      <c r="R431" s="210"/>
      <c r="S431" s="210"/>
      <c r="T431" s="211"/>
      <c r="AT431" s="212" t="s">
        <v>150</v>
      </c>
      <c r="AU431" s="212" t="s">
        <v>81</v>
      </c>
      <c r="AV431" s="13" t="s">
        <v>79</v>
      </c>
      <c r="AW431" s="13" t="s">
        <v>32</v>
      </c>
      <c r="AX431" s="13" t="s">
        <v>71</v>
      </c>
      <c r="AY431" s="212" t="s">
        <v>140</v>
      </c>
    </row>
    <row r="432" spans="2:51" s="13" customFormat="1" ht="12">
      <c r="B432" s="202"/>
      <c r="C432" s="203"/>
      <c r="D432" s="204" t="s">
        <v>150</v>
      </c>
      <c r="E432" s="205" t="s">
        <v>19</v>
      </c>
      <c r="F432" s="206" t="s">
        <v>426</v>
      </c>
      <c r="G432" s="203"/>
      <c r="H432" s="205" t="s">
        <v>19</v>
      </c>
      <c r="I432" s="207"/>
      <c r="J432" s="203"/>
      <c r="K432" s="203"/>
      <c r="L432" s="208"/>
      <c r="M432" s="209"/>
      <c r="N432" s="210"/>
      <c r="O432" s="210"/>
      <c r="P432" s="210"/>
      <c r="Q432" s="210"/>
      <c r="R432" s="210"/>
      <c r="S432" s="210"/>
      <c r="T432" s="211"/>
      <c r="AT432" s="212" t="s">
        <v>150</v>
      </c>
      <c r="AU432" s="212" t="s">
        <v>81</v>
      </c>
      <c r="AV432" s="13" t="s">
        <v>79</v>
      </c>
      <c r="AW432" s="13" t="s">
        <v>32</v>
      </c>
      <c r="AX432" s="13" t="s">
        <v>71</v>
      </c>
      <c r="AY432" s="212" t="s">
        <v>140</v>
      </c>
    </row>
    <row r="433" spans="2:51" s="14" customFormat="1" ht="12">
      <c r="B433" s="213"/>
      <c r="C433" s="214"/>
      <c r="D433" s="204" t="s">
        <v>150</v>
      </c>
      <c r="E433" s="215" t="s">
        <v>19</v>
      </c>
      <c r="F433" s="216" t="s">
        <v>427</v>
      </c>
      <c r="G433" s="214"/>
      <c r="H433" s="217">
        <v>3.944</v>
      </c>
      <c r="I433" s="218"/>
      <c r="J433" s="214"/>
      <c r="K433" s="214"/>
      <c r="L433" s="219"/>
      <c r="M433" s="220"/>
      <c r="N433" s="221"/>
      <c r="O433" s="221"/>
      <c r="P433" s="221"/>
      <c r="Q433" s="221"/>
      <c r="R433" s="221"/>
      <c r="S433" s="221"/>
      <c r="T433" s="222"/>
      <c r="AT433" s="223" t="s">
        <v>150</v>
      </c>
      <c r="AU433" s="223" t="s">
        <v>81</v>
      </c>
      <c r="AV433" s="14" t="s">
        <v>81</v>
      </c>
      <c r="AW433" s="14" t="s">
        <v>32</v>
      </c>
      <c r="AX433" s="14" t="s">
        <v>71</v>
      </c>
      <c r="AY433" s="223" t="s">
        <v>140</v>
      </c>
    </row>
    <row r="434" spans="2:51" s="13" customFormat="1" ht="12">
      <c r="B434" s="202"/>
      <c r="C434" s="203"/>
      <c r="D434" s="204" t="s">
        <v>150</v>
      </c>
      <c r="E434" s="205" t="s">
        <v>19</v>
      </c>
      <c r="F434" s="206" t="s">
        <v>428</v>
      </c>
      <c r="G434" s="203"/>
      <c r="H434" s="205" t="s">
        <v>19</v>
      </c>
      <c r="I434" s="207"/>
      <c r="J434" s="203"/>
      <c r="K434" s="203"/>
      <c r="L434" s="208"/>
      <c r="M434" s="209"/>
      <c r="N434" s="210"/>
      <c r="O434" s="210"/>
      <c r="P434" s="210"/>
      <c r="Q434" s="210"/>
      <c r="R434" s="210"/>
      <c r="S434" s="210"/>
      <c r="T434" s="211"/>
      <c r="AT434" s="212" t="s">
        <v>150</v>
      </c>
      <c r="AU434" s="212" t="s">
        <v>81</v>
      </c>
      <c r="AV434" s="13" t="s">
        <v>79</v>
      </c>
      <c r="AW434" s="13" t="s">
        <v>32</v>
      </c>
      <c r="AX434" s="13" t="s">
        <v>71</v>
      </c>
      <c r="AY434" s="212" t="s">
        <v>140</v>
      </c>
    </row>
    <row r="435" spans="2:51" s="14" customFormat="1" ht="12">
      <c r="B435" s="213"/>
      <c r="C435" s="214"/>
      <c r="D435" s="204" t="s">
        <v>150</v>
      </c>
      <c r="E435" s="215" t="s">
        <v>19</v>
      </c>
      <c r="F435" s="216" t="s">
        <v>429</v>
      </c>
      <c r="G435" s="214"/>
      <c r="H435" s="217">
        <v>33.744</v>
      </c>
      <c r="I435" s="218"/>
      <c r="J435" s="214"/>
      <c r="K435" s="214"/>
      <c r="L435" s="219"/>
      <c r="M435" s="220"/>
      <c r="N435" s="221"/>
      <c r="O435" s="221"/>
      <c r="P435" s="221"/>
      <c r="Q435" s="221"/>
      <c r="R435" s="221"/>
      <c r="S435" s="221"/>
      <c r="T435" s="222"/>
      <c r="AT435" s="223" t="s">
        <v>150</v>
      </c>
      <c r="AU435" s="223" t="s">
        <v>81</v>
      </c>
      <c r="AV435" s="14" t="s">
        <v>81</v>
      </c>
      <c r="AW435" s="14" t="s">
        <v>32</v>
      </c>
      <c r="AX435" s="14" t="s">
        <v>71</v>
      </c>
      <c r="AY435" s="223" t="s">
        <v>140</v>
      </c>
    </row>
    <row r="436" spans="2:51" s="13" customFormat="1" ht="12">
      <c r="B436" s="202"/>
      <c r="C436" s="203"/>
      <c r="D436" s="204" t="s">
        <v>150</v>
      </c>
      <c r="E436" s="205" t="s">
        <v>19</v>
      </c>
      <c r="F436" s="206" t="s">
        <v>430</v>
      </c>
      <c r="G436" s="203"/>
      <c r="H436" s="205" t="s">
        <v>19</v>
      </c>
      <c r="I436" s="207"/>
      <c r="J436" s="203"/>
      <c r="K436" s="203"/>
      <c r="L436" s="208"/>
      <c r="M436" s="209"/>
      <c r="N436" s="210"/>
      <c r="O436" s="210"/>
      <c r="P436" s="210"/>
      <c r="Q436" s="210"/>
      <c r="R436" s="210"/>
      <c r="S436" s="210"/>
      <c r="T436" s="211"/>
      <c r="AT436" s="212" t="s">
        <v>150</v>
      </c>
      <c r="AU436" s="212" t="s">
        <v>81</v>
      </c>
      <c r="AV436" s="13" t="s">
        <v>79</v>
      </c>
      <c r="AW436" s="13" t="s">
        <v>32</v>
      </c>
      <c r="AX436" s="13" t="s">
        <v>71</v>
      </c>
      <c r="AY436" s="212" t="s">
        <v>140</v>
      </c>
    </row>
    <row r="437" spans="2:51" s="14" customFormat="1" ht="12">
      <c r="B437" s="213"/>
      <c r="C437" s="214"/>
      <c r="D437" s="204" t="s">
        <v>150</v>
      </c>
      <c r="E437" s="215" t="s">
        <v>19</v>
      </c>
      <c r="F437" s="216" t="s">
        <v>431</v>
      </c>
      <c r="G437" s="214"/>
      <c r="H437" s="217">
        <v>27.489</v>
      </c>
      <c r="I437" s="218"/>
      <c r="J437" s="214"/>
      <c r="K437" s="214"/>
      <c r="L437" s="219"/>
      <c r="M437" s="220"/>
      <c r="N437" s="221"/>
      <c r="O437" s="221"/>
      <c r="P437" s="221"/>
      <c r="Q437" s="221"/>
      <c r="R437" s="221"/>
      <c r="S437" s="221"/>
      <c r="T437" s="222"/>
      <c r="AT437" s="223" t="s">
        <v>150</v>
      </c>
      <c r="AU437" s="223" t="s">
        <v>81</v>
      </c>
      <c r="AV437" s="14" t="s">
        <v>81</v>
      </c>
      <c r="AW437" s="14" t="s">
        <v>32</v>
      </c>
      <c r="AX437" s="14" t="s">
        <v>71</v>
      </c>
      <c r="AY437" s="223" t="s">
        <v>140</v>
      </c>
    </row>
    <row r="438" spans="2:51" s="15" customFormat="1" ht="12">
      <c r="B438" s="224"/>
      <c r="C438" s="225"/>
      <c r="D438" s="204" t="s">
        <v>150</v>
      </c>
      <c r="E438" s="226" t="s">
        <v>19</v>
      </c>
      <c r="F438" s="227" t="s">
        <v>155</v>
      </c>
      <c r="G438" s="225"/>
      <c r="H438" s="228">
        <v>65.177</v>
      </c>
      <c r="I438" s="229"/>
      <c r="J438" s="225"/>
      <c r="K438" s="225"/>
      <c r="L438" s="230"/>
      <c r="M438" s="231"/>
      <c r="N438" s="232"/>
      <c r="O438" s="232"/>
      <c r="P438" s="232"/>
      <c r="Q438" s="232"/>
      <c r="R438" s="232"/>
      <c r="S438" s="232"/>
      <c r="T438" s="233"/>
      <c r="AT438" s="234" t="s">
        <v>150</v>
      </c>
      <c r="AU438" s="234" t="s">
        <v>81</v>
      </c>
      <c r="AV438" s="15" t="s">
        <v>148</v>
      </c>
      <c r="AW438" s="15" t="s">
        <v>32</v>
      </c>
      <c r="AX438" s="15" t="s">
        <v>79</v>
      </c>
      <c r="AY438" s="234" t="s">
        <v>140</v>
      </c>
    </row>
    <row r="439" spans="2:63" s="12" customFormat="1" ht="22.9" customHeight="1">
      <c r="B439" s="173"/>
      <c r="C439" s="174"/>
      <c r="D439" s="175" t="s">
        <v>70</v>
      </c>
      <c r="E439" s="187" t="s">
        <v>432</v>
      </c>
      <c r="F439" s="187" t="s">
        <v>433</v>
      </c>
      <c r="G439" s="174"/>
      <c r="H439" s="174"/>
      <c r="I439" s="177"/>
      <c r="J439" s="188">
        <f>BK439</f>
        <v>0</v>
      </c>
      <c r="K439" s="174"/>
      <c r="L439" s="179"/>
      <c r="M439" s="180"/>
      <c r="N439" s="181"/>
      <c r="O439" s="181"/>
      <c r="P439" s="182">
        <f>SUM(P440:P457)</f>
        <v>0</v>
      </c>
      <c r="Q439" s="181"/>
      <c r="R439" s="182">
        <f>SUM(R440:R457)</f>
        <v>0.00411096</v>
      </c>
      <c r="S439" s="181"/>
      <c r="T439" s="183">
        <f>SUM(T440:T457)</f>
        <v>0</v>
      </c>
      <c r="AR439" s="184" t="s">
        <v>79</v>
      </c>
      <c r="AT439" s="185" t="s">
        <v>70</v>
      </c>
      <c r="AU439" s="185" t="s">
        <v>79</v>
      </c>
      <c r="AY439" s="184" t="s">
        <v>140</v>
      </c>
      <c r="BK439" s="186">
        <f>SUM(BK440:BK457)</f>
        <v>0</v>
      </c>
    </row>
    <row r="440" spans="1:65" s="2" customFormat="1" ht="33" customHeight="1">
      <c r="A440" s="36"/>
      <c r="B440" s="37"/>
      <c r="C440" s="189" t="s">
        <v>434</v>
      </c>
      <c r="D440" s="189" t="s">
        <v>143</v>
      </c>
      <c r="E440" s="190" t="s">
        <v>435</v>
      </c>
      <c r="F440" s="191" t="s">
        <v>436</v>
      </c>
      <c r="G440" s="192" t="s">
        <v>146</v>
      </c>
      <c r="H440" s="193">
        <v>102.774</v>
      </c>
      <c r="I440" s="194"/>
      <c r="J440" s="195">
        <f>ROUND(I440*H440,2)</f>
        <v>0</v>
      </c>
      <c r="K440" s="191" t="s">
        <v>147</v>
      </c>
      <c r="L440" s="41"/>
      <c r="M440" s="196" t="s">
        <v>19</v>
      </c>
      <c r="N440" s="197" t="s">
        <v>42</v>
      </c>
      <c r="O440" s="66"/>
      <c r="P440" s="198">
        <f>O440*H440</f>
        <v>0</v>
      </c>
      <c r="Q440" s="198">
        <v>4E-05</v>
      </c>
      <c r="R440" s="198">
        <f>Q440*H440</f>
        <v>0.00411096</v>
      </c>
      <c r="S440" s="198">
        <v>0</v>
      </c>
      <c r="T440" s="199">
        <f>S440*H440</f>
        <v>0</v>
      </c>
      <c r="U440" s="36"/>
      <c r="V440" s="36"/>
      <c r="W440" s="36"/>
      <c r="X440" s="36"/>
      <c r="Y440" s="36"/>
      <c r="Z440" s="36"/>
      <c r="AA440" s="36"/>
      <c r="AB440" s="36"/>
      <c r="AC440" s="36"/>
      <c r="AD440" s="36"/>
      <c r="AE440" s="36"/>
      <c r="AR440" s="200" t="s">
        <v>148</v>
      </c>
      <c r="AT440" s="200" t="s">
        <v>143</v>
      </c>
      <c r="AU440" s="200" t="s">
        <v>81</v>
      </c>
      <c r="AY440" s="19" t="s">
        <v>140</v>
      </c>
      <c r="BE440" s="201">
        <f>IF(N440="základní",J440,0)</f>
        <v>0</v>
      </c>
      <c r="BF440" s="201">
        <f>IF(N440="snížená",J440,0)</f>
        <v>0</v>
      </c>
      <c r="BG440" s="201">
        <f>IF(N440="zákl. přenesená",J440,0)</f>
        <v>0</v>
      </c>
      <c r="BH440" s="201">
        <f>IF(N440="sníž. přenesená",J440,0)</f>
        <v>0</v>
      </c>
      <c r="BI440" s="201">
        <f>IF(N440="nulová",J440,0)</f>
        <v>0</v>
      </c>
      <c r="BJ440" s="19" t="s">
        <v>79</v>
      </c>
      <c r="BK440" s="201">
        <f>ROUND(I440*H440,2)</f>
        <v>0</v>
      </c>
      <c r="BL440" s="19" t="s">
        <v>148</v>
      </c>
      <c r="BM440" s="200" t="s">
        <v>437</v>
      </c>
    </row>
    <row r="441" spans="2:51" s="13" customFormat="1" ht="12">
      <c r="B441" s="202"/>
      <c r="C441" s="203"/>
      <c r="D441" s="204" t="s">
        <v>150</v>
      </c>
      <c r="E441" s="205" t="s">
        <v>19</v>
      </c>
      <c r="F441" s="206" t="s">
        <v>438</v>
      </c>
      <c r="G441" s="203"/>
      <c r="H441" s="205" t="s">
        <v>19</v>
      </c>
      <c r="I441" s="207"/>
      <c r="J441" s="203"/>
      <c r="K441" s="203"/>
      <c r="L441" s="208"/>
      <c r="M441" s="209"/>
      <c r="N441" s="210"/>
      <c r="O441" s="210"/>
      <c r="P441" s="210"/>
      <c r="Q441" s="210"/>
      <c r="R441" s="210"/>
      <c r="S441" s="210"/>
      <c r="T441" s="211"/>
      <c r="AT441" s="212" t="s">
        <v>150</v>
      </c>
      <c r="AU441" s="212" t="s">
        <v>81</v>
      </c>
      <c r="AV441" s="13" t="s">
        <v>79</v>
      </c>
      <c r="AW441" s="13" t="s">
        <v>32</v>
      </c>
      <c r="AX441" s="13" t="s">
        <v>71</v>
      </c>
      <c r="AY441" s="212" t="s">
        <v>140</v>
      </c>
    </row>
    <row r="442" spans="2:51" s="13" customFormat="1" ht="12">
      <c r="B442" s="202"/>
      <c r="C442" s="203"/>
      <c r="D442" s="204" t="s">
        <v>150</v>
      </c>
      <c r="E442" s="205" t="s">
        <v>19</v>
      </c>
      <c r="F442" s="206" t="s">
        <v>152</v>
      </c>
      <c r="G442" s="203"/>
      <c r="H442" s="205" t="s">
        <v>19</v>
      </c>
      <c r="I442" s="207"/>
      <c r="J442" s="203"/>
      <c r="K442" s="203"/>
      <c r="L442" s="208"/>
      <c r="M442" s="209"/>
      <c r="N442" s="210"/>
      <c r="O442" s="210"/>
      <c r="P442" s="210"/>
      <c r="Q442" s="210"/>
      <c r="R442" s="210"/>
      <c r="S442" s="210"/>
      <c r="T442" s="211"/>
      <c r="AT442" s="212" t="s">
        <v>150</v>
      </c>
      <c r="AU442" s="212" t="s">
        <v>81</v>
      </c>
      <c r="AV442" s="13" t="s">
        <v>79</v>
      </c>
      <c r="AW442" s="13" t="s">
        <v>32</v>
      </c>
      <c r="AX442" s="13" t="s">
        <v>71</v>
      </c>
      <c r="AY442" s="212" t="s">
        <v>140</v>
      </c>
    </row>
    <row r="443" spans="2:51" s="14" customFormat="1" ht="12">
      <c r="B443" s="213"/>
      <c r="C443" s="214"/>
      <c r="D443" s="204" t="s">
        <v>150</v>
      </c>
      <c r="E443" s="215" t="s">
        <v>19</v>
      </c>
      <c r="F443" s="216" t="s">
        <v>439</v>
      </c>
      <c r="G443" s="214"/>
      <c r="H443" s="217">
        <v>12.996</v>
      </c>
      <c r="I443" s="218"/>
      <c r="J443" s="214"/>
      <c r="K443" s="214"/>
      <c r="L443" s="219"/>
      <c r="M443" s="220"/>
      <c r="N443" s="221"/>
      <c r="O443" s="221"/>
      <c r="P443" s="221"/>
      <c r="Q443" s="221"/>
      <c r="R443" s="221"/>
      <c r="S443" s="221"/>
      <c r="T443" s="222"/>
      <c r="AT443" s="223" t="s">
        <v>150</v>
      </c>
      <c r="AU443" s="223" t="s">
        <v>81</v>
      </c>
      <c r="AV443" s="14" t="s">
        <v>81</v>
      </c>
      <c r="AW443" s="14" t="s">
        <v>32</v>
      </c>
      <c r="AX443" s="14" t="s">
        <v>71</v>
      </c>
      <c r="AY443" s="223" t="s">
        <v>140</v>
      </c>
    </row>
    <row r="444" spans="2:51" s="13" customFormat="1" ht="12">
      <c r="B444" s="202"/>
      <c r="C444" s="203"/>
      <c r="D444" s="204" t="s">
        <v>150</v>
      </c>
      <c r="E444" s="205" t="s">
        <v>19</v>
      </c>
      <c r="F444" s="206" t="s">
        <v>162</v>
      </c>
      <c r="G444" s="203"/>
      <c r="H444" s="205" t="s">
        <v>19</v>
      </c>
      <c r="I444" s="207"/>
      <c r="J444" s="203"/>
      <c r="K444" s="203"/>
      <c r="L444" s="208"/>
      <c r="M444" s="209"/>
      <c r="N444" s="210"/>
      <c r="O444" s="210"/>
      <c r="P444" s="210"/>
      <c r="Q444" s="210"/>
      <c r="R444" s="210"/>
      <c r="S444" s="210"/>
      <c r="T444" s="211"/>
      <c r="AT444" s="212" t="s">
        <v>150</v>
      </c>
      <c r="AU444" s="212" t="s">
        <v>81</v>
      </c>
      <c r="AV444" s="13" t="s">
        <v>79</v>
      </c>
      <c r="AW444" s="13" t="s">
        <v>32</v>
      </c>
      <c r="AX444" s="13" t="s">
        <v>71</v>
      </c>
      <c r="AY444" s="212" t="s">
        <v>140</v>
      </c>
    </row>
    <row r="445" spans="2:51" s="14" customFormat="1" ht="12">
      <c r="B445" s="213"/>
      <c r="C445" s="214"/>
      <c r="D445" s="204" t="s">
        <v>150</v>
      </c>
      <c r="E445" s="215" t="s">
        <v>19</v>
      </c>
      <c r="F445" s="216" t="s">
        <v>440</v>
      </c>
      <c r="G445" s="214"/>
      <c r="H445" s="217">
        <v>46.36</v>
      </c>
      <c r="I445" s="218"/>
      <c r="J445" s="214"/>
      <c r="K445" s="214"/>
      <c r="L445" s="219"/>
      <c r="M445" s="220"/>
      <c r="N445" s="221"/>
      <c r="O445" s="221"/>
      <c r="P445" s="221"/>
      <c r="Q445" s="221"/>
      <c r="R445" s="221"/>
      <c r="S445" s="221"/>
      <c r="T445" s="222"/>
      <c r="AT445" s="223" t="s">
        <v>150</v>
      </c>
      <c r="AU445" s="223" t="s">
        <v>81</v>
      </c>
      <c r="AV445" s="14" t="s">
        <v>81</v>
      </c>
      <c r="AW445" s="14" t="s">
        <v>32</v>
      </c>
      <c r="AX445" s="14" t="s">
        <v>71</v>
      </c>
      <c r="AY445" s="223" t="s">
        <v>140</v>
      </c>
    </row>
    <row r="446" spans="2:51" s="13" customFormat="1" ht="12">
      <c r="B446" s="202"/>
      <c r="C446" s="203"/>
      <c r="D446" s="204" t="s">
        <v>150</v>
      </c>
      <c r="E446" s="205" t="s">
        <v>19</v>
      </c>
      <c r="F446" s="206" t="s">
        <v>166</v>
      </c>
      <c r="G446" s="203"/>
      <c r="H446" s="205" t="s">
        <v>19</v>
      </c>
      <c r="I446" s="207"/>
      <c r="J446" s="203"/>
      <c r="K446" s="203"/>
      <c r="L446" s="208"/>
      <c r="M446" s="209"/>
      <c r="N446" s="210"/>
      <c r="O446" s="210"/>
      <c r="P446" s="210"/>
      <c r="Q446" s="210"/>
      <c r="R446" s="210"/>
      <c r="S446" s="210"/>
      <c r="T446" s="211"/>
      <c r="AT446" s="212" t="s">
        <v>150</v>
      </c>
      <c r="AU446" s="212" t="s">
        <v>81</v>
      </c>
      <c r="AV446" s="13" t="s">
        <v>79</v>
      </c>
      <c r="AW446" s="13" t="s">
        <v>32</v>
      </c>
      <c r="AX446" s="13" t="s">
        <v>71</v>
      </c>
      <c r="AY446" s="212" t="s">
        <v>140</v>
      </c>
    </row>
    <row r="447" spans="2:51" s="14" customFormat="1" ht="12">
      <c r="B447" s="213"/>
      <c r="C447" s="214"/>
      <c r="D447" s="204" t="s">
        <v>150</v>
      </c>
      <c r="E447" s="215" t="s">
        <v>19</v>
      </c>
      <c r="F447" s="216" t="s">
        <v>441</v>
      </c>
      <c r="G447" s="214"/>
      <c r="H447" s="217">
        <v>43.418</v>
      </c>
      <c r="I447" s="218"/>
      <c r="J447" s="214"/>
      <c r="K447" s="214"/>
      <c r="L447" s="219"/>
      <c r="M447" s="220"/>
      <c r="N447" s="221"/>
      <c r="O447" s="221"/>
      <c r="P447" s="221"/>
      <c r="Q447" s="221"/>
      <c r="R447" s="221"/>
      <c r="S447" s="221"/>
      <c r="T447" s="222"/>
      <c r="AT447" s="223" t="s">
        <v>150</v>
      </c>
      <c r="AU447" s="223" t="s">
        <v>81</v>
      </c>
      <c r="AV447" s="14" t="s">
        <v>81</v>
      </c>
      <c r="AW447" s="14" t="s">
        <v>32</v>
      </c>
      <c r="AX447" s="14" t="s">
        <v>71</v>
      </c>
      <c r="AY447" s="223" t="s">
        <v>140</v>
      </c>
    </row>
    <row r="448" spans="2:51" s="15" customFormat="1" ht="12">
      <c r="B448" s="224"/>
      <c r="C448" s="225"/>
      <c r="D448" s="204" t="s">
        <v>150</v>
      </c>
      <c r="E448" s="226" t="s">
        <v>19</v>
      </c>
      <c r="F448" s="227" t="s">
        <v>155</v>
      </c>
      <c r="G448" s="225"/>
      <c r="H448" s="228">
        <v>102.774</v>
      </c>
      <c r="I448" s="229"/>
      <c r="J448" s="225"/>
      <c r="K448" s="225"/>
      <c r="L448" s="230"/>
      <c r="M448" s="231"/>
      <c r="N448" s="232"/>
      <c r="O448" s="232"/>
      <c r="P448" s="232"/>
      <c r="Q448" s="232"/>
      <c r="R448" s="232"/>
      <c r="S448" s="232"/>
      <c r="T448" s="233"/>
      <c r="AT448" s="234" t="s">
        <v>150</v>
      </c>
      <c r="AU448" s="234" t="s">
        <v>81</v>
      </c>
      <c r="AV448" s="15" t="s">
        <v>148</v>
      </c>
      <c r="AW448" s="15" t="s">
        <v>32</v>
      </c>
      <c r="AX448" s="15" t="s">
        <v>79</v>
      </c>
      <c r="AY448" s="234" t="s">
        <v>140</v>
      </c>
    </row>
    <row r="449" spans="1:65" s="2" customFormat="1" ht="21.75" customHeight="1">
      <c r="A449" s="36"/>
      <c r="B449" s="37"/>
      <c r="C449" s="189" t="s">
        <v>442</v>
      </c>
      <c r="D449" s="189" t="s">
        <v>143</v>
      </c>
      <c r="E449" s="190" t="s">
        <v>443</v>
      </c>
      <c r="F449" s="191" t="s">
        <v>444</v>
      </c>
      <c r="G449" s="192" t="s">
        <v>445</v>
      </c>
      <c r="H449" s="193">
        <v>40</v>
      </c>
      <c r="I449" s="194"/>
      <c r="J449" s="195">
        <f>ROUND(I449*H449,2)</f>
        <v>0</v>
      </c>
      <c r="K449" s="191" t="s">
        <v>147</v>
      </c>
      <c r="L449" s="41"/>
      <c r="M449" s="196" t="s">
        <v>19</v>
      </c>
      <c r="N449" s="197" t="s">
        <v>42</v>
      </c>
      <c r="O449" s="66"/>
      <c r="P449" s="198">
        <f>O449*H449</f>
        <v>0</v>
      </c>
      <c r="Q449" s="198">
        <v>0</v>
      </c>
      <c r="R449" s="198">
        <f>Q449*H449</f>
        <v>0</v>
      </c>
      <c r="S449" s="198">
        <v>0</v>
      </c>
      <c r="T449" s="199">
        <f>S449*H449</f>
        <v>0</v>
      </c>
      <c r="U449" s="36"/>
      <c r="V449" s="36"/>
      <c r="W449" s="36"/>
      <c r="X449" s="36"/>
      <c r="Y449" s="36"/>
      <c r="Z449" s="36"/>
      <c r="AA449" s="36"/>
      <c r="AB449" s="36"/>
      <c r="AC449" s="36"/>
      <c r="AD449" s="36"/>
      <c r="AE449" s="36"/>
      <c r="AR449" s="200" t="s">
        <v>148</v>
      </c>
      <c r="AT449" s="200" t="s">
        <v>143</v>
      </c>
      <c r="AU449" s="200" t="s">
        <v>81</v>
      </c>
      <c r="AY449" s="19" t="s">
        <v>140</v>
      </c>
      <c r="BE449" s="201">
        <f>IF(N449="základní",J449,0)</f>
        <v>0</v>
      </c>
      <c r="BF449" s="201">
        <f>IF(N449="snížená",J449,0)</f>
        <v>0</v>
      </c>
      <c r="BG449" s="201">
        <f>IF(N449="zákl. přenesená",J449,0)</f>
        <v>0</v>
      </c>
      <c r="BH449" s="201">
        <f>IF(N449="sníž. přenesená",J449,0)</f>
        <v>0</v>
      </c>
      <c r="BI449" s="201">
        <f>IF(N449="nulová",J449,0)</f>
        <v>0</v>
      </c>
      <c r="BJ449" s="19" t="s">
        <v>79</v>
      </c>
      <c r="BK449" s="201">
        <f>ROUND(I449*H449,2)</f>
        <v>0</v>
      </c>
      <c r="BL449" s="19" t="s">
        <v>148</v>
      </c>
      <c r="BM449" s="200" t="s">
        <v>446</v>
      </c>
    </row>
    <row r="450" spans="2:51" s="13" customFormat="1" ht="12">
      <c r="B450" s="202"/>
      <c r="C450" s="203"/>
      <c r="D450" s="204" t="s">
        <v>150</v>
      </c>
      <c r="E450" s="205" t="s">
        <v>19</v>
      </c>
      <c r="F450" s="206" t="s">
        <v>447</v>
      </c>
      <c r="G450" s="203"/>
      <c r="H450" s="205" t="s">
        <v>19</v>
      </c>
      <c r="I450" s="207"/>
      <c r="J450" s="203"/>
      <c r="K450" s="203"/>
      <c r="L450" s="208"/>
      <c r="M450" s="209"/>
      <c r="N450" s="210"/>
      <c r="O450" s="210"/>
      <c r="P450" s="210"/>
      <c r="Q450" s="210"/>
      <c r="R450" s="210"/>
      <c r="S450" s="210"/>
      <c r="T450" s="211"/>
      <c r="AT450" s="212" t="s">
        <v>150</v>
      </c>
      <c r="AU450" s="212" t="s">
        <v>81</v>
      </c>
      <c r="AV450" s="13" t="s">
        <v>79</v>
      </c>
      <c r="AW450" s="13" t="s">
        <v>32</v>
      </c>
      <c r="AX450" s="13" t="s">
        <v>71</v>
      </c>
      <c r="AY450" s="212" t="s">
        <v>140</v>
      </c>
    </row>
    <row r="451" spans="2:51" s="13" customFormat="1" ht="12">
      <c r="B451" s="202"/>
      <c r="C451" s="203"/>
      <c r="D451" s="204" t="s">
        <v>150</v>
      </c>
      <c r="E451" s="205" t="s">
        <v>19</v>
      </c>
      <c r="F451" s="206" t="s">
        <v>152</v>
      </c>
      <c r="G451" s="203"/>
      <c r="H451" s="205" t="s">
        <v>19</v>
      </c>
      <c r="I451" s="207"/>
      <c r="J451" s="203"/>
      <c r="K451" s="203"/>
      <c r="L451" s="208"/>
      <c r="M451" s="209"/>
      <c r="N451" s="210"/>
      <c r="O451" s="210"/>
      <c r="P451" s="210"/>
      <c r="Q451" s="210"/>
      <c r="R451" s="210"/>
      <c r="S451" s="210"/>
      <c r="T451" s="211"/>
      <c r="AT451" s="212" t="s">
        <v>150</v>
      </c>
      <c r="AU451" s="212" t="s">
        <v>81</v>
      </c>
      <c r="AV451" s="13" t="s">
        <v>79</v>
      </c>
      <c r="AW451" s="13" t="s">
        <v>32</v>
      </c>
      <c r="AX451" s="13" t="s">
        <v>71</v>
      </c>
      <c r="AY451" s="212" t="s">
        <v>140</v>
      </c>
    </row>
    <row r="452" spans="2:51" s="14" customFormat="1" ht="12">
      <c r="B452" s="213"/>
      <c r="C452" s="214"/>
      <c r="D452" s="204" t="s">
        <v>150</v>
      </c>
      <c r="E452" s="215" t="s">
        <v>19</v>
      </c>
      <c r="F452" s="216" t="s">
        <v>448</v>
      </c>
      <c r="G452" s="214"/>
      <c r="H452" s="217">
        <v>10</v>
      </c>
      <c r="I452" s="218"/>
      <c r="J452" s="214"/>
      <c r="K452" s="214"/>
      <c r="L452" s="219"/>
      <c r="M452" s="220"/>
      <c r="N452" s="221"/>
      <c r="O452" s="221"/>
      <c r="P452" s="221"/>
      <c r="Q452" s="221"/>
      <c r="R452" s="221"/>
      <c r="S452" s="221"/>
      <c r="T452" s="222"/>
      <c r="AT452" s="223" t="s">
        <v>150</v>
      </c>
      <c r="AU452" s="223" t="s">
        <v>81</v>
      </c>
      <c r="AV452" s="14" t="s">
        <v>81</v>
      </c>
      <c r="AW452" s="14" t="s">
        <v>32</v>
      </c>
      <c r="AX452" s="14" t="s">
        <v>71</v>
      </c>
      <c r="AY452" s="223" t="s">
        <v>140</v>
      </c>
    </row>
    <row r="453" spans="2:51" s="13" customFormat="1" ht="12">
      <c r="B453" s="202"/>
      <c r="C453" s="203"/>
      <c r="D453" s="204" t="s">
        <v>150</v>
      </c>
      <c r="E453" s="205" t="s">
        <v>19</v>
      </c>
      <c r="F453" s="206" t="s">
        <v>162</v>
      </c>
      <c r="G453" s="203"/>
      <c r="H453" s="205" t="s">
        <v>19</v>
      </c>
      <c r="I453" s="207"/>
      <c r="J453" s="203"/>
      <c r="K453" s="203"/>
      <c r="L453" s="208"/>
      <c r="M453" s="209"/>
      <c r="N453" s="210"/>
      <c r="O453" s="210"/>
      <c r="P453" s="210"/>
      <c r="Q453" s="210"/>
      <c r="R453" s="210"/>
      <c r="S453" s="210"/>
      <c r="T453" s="211"/>
      <c r="AT453" s="212" t="s">
        <v>150</v>
      </c>
      <c r="AU453" s="212" t="s">
        <v>81</v>
      </c>
      <c r="AV453" s="13" t="s">
        <v>79</v>
      </c>
      <c r="AW453" s="13" t="s">
        <v>32</v>
      </c>
      <c r="AX453" s="13" t="s">
        <v>71</v>
      </c>
      <c r="AY453" s="212" t="s">
        <v>140</v>
      </c>
    </row>
    <row r="454" spans="2:51" s="14" customFormat="1" ht="12">
      <c r="B454" s="213"/>
      <c r="C454" s="214"/>
      <c r="D454" s="204" t="s">
        <v>150</v>
      </c>
      <c r="E454" s="215" t="s">
        <v>19</v>
      </c>
      <c r="F454" s="216" t="s">
        <v>449</v>
      </c>
      <c r="G454" s="214"/>
      <c r="H454" s="217">
        <v>16</v>
      </c>
      <c r="I454" s="218"/>
      <c r="J454" s="214"/>
      <c r="K454" s="214"/>
      <c r="L454" s="219"/>
      <c r="M454" s="220"/>
      <c r="N454" s="221"/>
      <c r="O454" s="221"/>
      <c r="P454" s="221"/>
      <c r="Q454" s="221"/>
      <c r="R454" s="221"/>
      <c r="S454" s="221"/>
      <c r="T454" s="222"/>
      <c r="AT454" s="223" t="s">
        <v>150</v>
      </c>
      <c r="AU454" s="223" t="s">
        <v>81</v>
      </c>
      <c r="AV454" s="14" t="s">
        <v>81</v>
      </c>
      <c r="AW454" s="14" t="s">
        <v>32</v>
      </c>
      <c r="AX454" s="14" t="s">
        <v>71</v>
      </c>
      <c r="AY454" s="223" t="s">
        <v>140</v>
      </c>
    </row>
    <row r="455" spans="2:51" s="13" customFormat="1" ht="12">
      <c r="B455" s="202"/>
      <c r="C455" s="203"/>
      <c r="D455" s="204" t="s">
        <v>150</v>
      </c>
      <c r="E455" s="205" t="s">
        <v>19</v>
      </c>
      <c r="F455" s="206" t="s">
        <v>166</v>
      </c>
      <c r="G455" s="203"/>
      <c r="H455" s="205" t="s">
        <v>19</v>
      </c>
      <c r="I455" s="207"/>
      <c r="J455" s="203"/>
      <c r="K455" s="203"/>
      <c r="L455" s="208"/>
      <c r="M455" s="209"/>
      <c r="N455" s="210"/>
      <c r="O455" s="210"/>
      <c r="P455" s="210"/>
      <c r="Q455" s="210"/>
      <c r="R455" s="210"/>
      <c r="S455" s="210"/>
      <c r="T455" s="211"/>
      <c r="AT455" s="212" t="s">
        <v>150</v>
      </c>
      <c r="AU455" s="212" t="s">
        <v>81</v>
      </c>
      <c r="AV455" s="13" t="s">
        <v>79</v>
      </c>
      <c r="AW455" s="13" t="s">
        <v>32</v>
      </c>
      <c r="AX455" s="13" t="s">
        <v>71</v>
      </c>
      <c r="AY455" s="212" t="s">
        <v>140</v>
      </c>
    </row>
    <row r="456" spans="2:51" s="14" customFormat="1" ht="12">
      <c r="B456" s="213"/>
      <c r="C456" s="214"/>
      <c r="D456" s="204" t="s">
        <v>150</v>
      </c>
      <c r="E456" s="215" t="s">
        <v>19</v>
      </c>
      <c r="F456" s="216" t="s">
        <v>450</v>
      </c>
      <c r="G456" s="214"/>
      <c r="H456" s="217">
        <v>14</v>
      </c>
      <c r="I456" s="218"/>
      <c r="J456" s="214"/>
      <c r="K456" s="214"/>
      <c r="L456" s="219"/>
      <c r="M456" s="220"/>
      <c r="N456" s="221"/>
      <c r="O456" s="221"/>
      <c r="P456" s="221"/>
      <c r="Q456" s="221"/>
      <c r="R456" s="221"/>
      <c r="S456" s="221"/>
      <c r="T456" s="222"/>
      <c r="AT456" s="223" t="s">
        <v>150</v>
      </c>
      <c r="AU456" s="223" t="s">
        <v>81</v>
      </c>
      <c r="AV456" s="14" t="s">
        <v>81</v>
      </c>
      <c r="AW456" s="14" t="s">
        <v>32</v>
      </c>
      <c r="AX456" s="14" t="s">
        <v>71</v>
      </c>
      <c r="AY456" s="223" t="s">
        <v>140</v>
      </c>
    </row>
    <row r="457" spans="2:51" s="15" customFormat="1" ht="12">
      <c r="B457" s="224"/>
      <c r="C457" s="225"/>
      <c r="D457" s="204" t="s">
        <v>150</v>
      </c>
      <c r="E457" s="226" t="s">
        <v>19</v>
      </c>
      <c r="F457" s="227" t="s">
        <v>155</v>
      </c>
      <c r="G457" s="225"/>
      <c r="H457" s="228">
        <v>40</v>
      </c>
      <c r="I457" s="229"/>
      <c r="J457" s="225"/>
      <c r="K457" s="225"/>
      <c r="L457" s="230"/>
      <c r="M457" s="231"/>
      <c r="N457" s="232"/>
      <c r="O457" s="232"/>
      <c r="P457" s="232"/>
      <c r="Q457" s="232"/>
      <c r="R457" s="232"/>
      <c r="S457" s="232"/>
      <c r="T457" s="233"/>
      <c r="AT457" s="234" t="s">
        <v>150</v>
      </c>
      <c r="AU457" s="234" t="s">
        <v>81</v>
      </c>
      <c r="AV457" s="15" t="s">
        <v>148</v>
      </c>
      <c r="AW457" s="15" t="s">
        <v>32</v>
      </c>
      <c r="AX457" s="15" t="s">
        <v>79</v>
      </c>
      <c r="AY457" s="234" t="s">
        <v>140</v>
      </c>
    </row>
    <row r="458" spans="2:63" s="12" customFormat="1" ht="22.9" customHeight="1">
      <c r="B458" s="173"/>
      <c r="C458" s="174"/>
      <c r="D458" s="175" t="s">
        <v>70</v>
      </c>
      <c r="E458" s="187" t="s">
        <v>451</v>
      </c>
      <c r="F458" s="187" t="s">
        <v>452</v>
      </c>
      <c r="G458" s="174"/>
      <c r="H458" s="174"/>
      <c r="I458" s="177"/>
      <c r="J458" s="188">
        <f>BK458</f>
        <v>0</v>
      </c>
      <c r="K458" s="174"/>
      <c r="L458" s="179"/>
      <c r="M458" s="180"/>
      <c r="N458" s="181"/>
      <c r="O458" s="181"/>
      <c r="P458" s="182">
        <f>SUM(P459:P575)</f>
        <v>0</v>
      </c>
      <c r="Q458" s="181"/>
      <c r="R458" s="182">
        <f>SUM(R459:R575)</f>
        <v>0</v>
      </c>
      <c r="S458" s="181"/>
      <c r="T458" s="183">
        <f>SUM(T459:T575)</f>
        <v>53.404250000000005</v>
      </c>
      <c r="AR458" s="184" t="s">
        <v>79</v>
      </c>
      <c r="AT458" s="185" t="s">
        <v>70</v>
      </c>
      <c r="AU458" s="185" t="s">
        <v>79</v>
      </c>
      <c r="AY458" s="184" t="s">
        <v>140</v>
      </c>
      <c r="BK458" s="186">
        <f>SUM(BK459:BK575)</f>
        <v>0</v>
      </c>
    </row>
    <row r="459" spans="1:65" s="2" customFormat="1" ht="33" customHeight="1">
      <c r="A459" s="36"/>
      <c r="B459" s="37"/>
      <c r="C459" s="189" t="s">
        <v>453</v>
      </c>
      <c r="D459" s="189" t="s">
        <v>143</v>
      </c>
      <c r="E459" s="190" t="s">
        <v>454</v>
      </c>
      <c r="F459" s="191" t="s">
        <v>455</v>
      </c>
      <c r="G459" s="192" t="s">
        <v>146</v>
      </c>
      <c r="H459" s="193">
        <v>145.078</v>
      </c>
      <c r="I459" s="194"/>
      <c r="J459" s="195">
        <f>ROUND(I459*H459,2)</f>
        <v>0</v>
      </c>
      <c r="K459" s="191" t="s">
        <v>147</v>
      </c>
      <c r="L459" s="41"/>
      <c r="M459" s="196" t="s">
        <v>19</v>
      </c>
      <c r="N459" s="197" t="s">
        <v>42</v>
      </c>
      <c r="O459" s="66"/>
      <c r="P459" s="198">
        <f>O459*H459</f>
        <v>0</v>
      </c>
      <c r="Q459" s="198">
        <v>0</v>
      </c>
      <c r="R459" s="198">
        <f>Q459*H459</f>
        <v>0</v>
      </c>
      <c r="S459" s="198">
        <v>0.131</v>
      </c>
      <c r="T459" s="199">
        <f>S459*H459</f>
        <v>19.005218000000003</v>
      </c>
      <c r="U459" s="36"/>
      <c r="V459" s="36"/>
      <c r="W459" s="36"/>
      <c r="X459" s="36"/>
      <c r="Y459" s="36"/>
      <c r="Z459" s="36"/>
      <c r="AA459" s="36"/>
      <c r="AB459" s="36"/>
      <c r="AC459" s="36"/>
      <c r="AD459" s="36"/>
      <c r="AE459" s="36"/>
      <c r="AR459" s="200" t="s">
        <v>148</v>
      </c>
      <c r="AT459" s="200" t="s">
        <v>143</v>
      </c>
      <c r="AU459" s="200" t="s">
        <v>81</v>
      </c>
      <c r="AY459" s="19" t="s">
        <v>140</v>
      </c>
      <c r="BE459" s="201">
        <f>IF(N459="základní",J459,0)</f>
        <v>0</v>
      </c>
      <c r="BF459" s="201">
        <f>IF(N459="snížená",J459,0)</f>
        <v>0</v>
      </c>
      <c r="BG459" s="201">
        <f>IF(N459="zákl. přenesená",J459,0)</f>
        <v>0</v>
      </c>
      <c r="BH459" s="201">
        <f>IF(N459="sníž. přenesená",J459,0)</f>
        <v>0</v>
      </c>
      <c r="BI459" s="201">
        <f>IF(N459="nulová",J459,0)</f>
        <v>0</v>
      </c>
      <c r="BJ459" s="19" t="s">
        <v>79</v>
      </c>
      <c r="BK459" s="201">
        <f>ROUND(I459*H459,2)</f>
        <v>0</v>
      </c>
      <c r="BL459" s="19" t="s">
        <v>148</v>
      </c>
      <c r="BM459" s="200" t="s">
        <v>456</v>
      </c>
    </row>
    <row r="460" spans="2:51" s="13" customFormat="1" ht="12">
      <c r="B460" s="202"/>
      <c r="C460" s="203"/>
      <c r="D460" s="204" t="s">
        <v>150</v>
      </c>
      <c r="E460" s="205" t="s">
        <v>19</v>
      </c>
      <c r="F460" s="206" t="s">
        <v>152</v>
      </c>
      <c r="G460" s="203"/>
      <c r="H460" s="205" t="s">
        <v>19</v>
      </c>
      <c r="I460" s="207"/>
      <c r="J460" s="203"/>
      <c r="K460" s="203"/>
      <c r="L460" s="208"/>
      <c r="M460" s="209"/>
      <c r="N460" s="210"/>
      <c r="O460" s="210"/>
      <c r="P460" s="210"/>
      <c r="Q460" s="210"/>
      <c r="R460" s="210"/>
      <c r="S460" s="210"/>
      <c r="T460" s="211"/>
      <c r="AT460" s="212" t="s">
        <v>150</v>
      </c>
      <c r="AU460" s="212" t="s">
        <v>81</v>
      </c>
      <c r="AV460" s="13" t="s">
        <v>79</v>
      </c>
      <c r="AW460" s="13" t="s">
        <v>32</v>
      </c>
      <c r="AX460" s="13" t="s">
        <v>71</v>
      </c>
      <c r="AY460" s="212" t="s">
        <v>140</v>
      </c>
    </row>
    <row r="461" spans="2:51" s="14" customFormat="1" ht="12">
      <c r="B461" s="213"/>
      <c r="C461" s="214"/>
      <c r="D461" s="204" t="s">
        <v>150</v>
      </c>
      <c r="E461" s="215" t="s">
        <v>19</v>
      </c>
      <c r="F461" s="216" t="s">
        <v>457</v>
      </c>
      <c r="G461" s="214"/>
      <c r="H461" s="217">
        <v>3.822</v>
      </c>
      <c r="I461" s="218"/>
      <c r="J461" s="214"/>
      <c r="K461" s="214"/>
      <c r="L461" s="219"/>
      <c r="M461" s="220"/>
      <c r="N461" s="221"/>
      <c r="O461" s="221"/>
      <c r="P461" s="221"/>
      <c r="Q461" s="221"/>
      <c r="R461" s="221"/>
      <c r="S461" s="221"/>
      <c r="T461" s="222"/>
      <c r="AT461" s="223" t="s">
        <v>150</v>
      </c>
      <c r="AU461" s="223" t="s">
        <v>81</v>
      </c>
      <c r="AV461" s="14" t="s">
        <v>81</v>
      </c>
      <c r="AW461" s="14" t="s">
        <v>32</v>
      </c>
      <c r="AX461" s="14" t="s">
        <v>71</v>
      </c>
      <c r="AY461" s="223" t="s">
        <v>140</v>
      </c>
    </row>
    <row r="462" spans="2:51" s="14" customFormat="1" ht="12">
      <c r="B462" s="213"/>
      <c r="C462" s="214"/>
      <c r="D462" s="204" t="s">
        <v>150</v>
      </c>
      <c r="E462" s="215" t="s">
        <v>19</v>
      </c>
      <c r="F462" s="216" t="s">
        <v>458</v>
      </c>
      <c r="G462" s="214"/>
      <c r="H462" s="217">
        <v>6.172</v>
      </c>
      <c r="I462" s="218"/>
      <c r="J462" s="214"/>
      <c r="K462" s="214"/>
      <c r="L462" s="219"/>
      <c r="M462" s="220"/>
      <c r="N462" s="221"/>
      <c r="O462" s="221"/>
      <c r="P462" s="221"/>
      <c r="Q462" s="221"/>
      <c r="R462" s="221"/>
      <c r="S462" s="221"/>
      <c r="T462" s="222"/>
      <c r="AT462" s="223" t="s">
        <v>150</v>
      </c>
      <c r="AU462" s="223" t="s">
        <v>81</v>
      </c>
      <c r="AV462" s="14" t="s">
        <v>81</v>
      </c>
      <c r="AW462" s="14" t="s">
        <v>32</v>
      </c>
      <c r="AX462" s="14" t="s">
        <v>71</v>
      </c>
      <c r="AY462" s="223" t="s">
        <v>140</v>
      </c>
    </row>
    <row r="463" spans="2:51" s="14" customFormat="1" ht="12">
      <c r="B463" s="213"/>
      <c r="C463" s="214"/>
      <c r="D463" s="204" t="s">
        <v>150</v>
      </c>
      <c r="E463" s="215" t="s">
        <v>19</v>
      </c>
      <c r="F463" s="216" t="s">
        <v>459</v>
      </c>
      <c r="G463" s="214"/>
      <c r="H463" s="217">
        <v>12.984</v>
      </c>
      <c r="I463" s="218"/>
      <c r="J463" s="214"/>
      <c r="K463" s="214"/>
      <c r="L463" s="219"/>
      <c r="M463" s="220"/>
      <c r="N463" s="221"/>
      <c r="O463" s="221"/>
      <c r="P463" s="221"/>
      <c r="Q463" s="221"/>
      <c r="R463" s="221"/>
      <c r="S463" s="221"/>
      <c r="T463" s="222"/>
      <c r="AT463" s="223" t="s">
        <v>150</v>
      </c>
      <c r="AU463" s="223" t="s">
        <v>81</v>
      </c>
      <c r="AV463" s="14" t="s">
        <v>81</v>
      </c>
      <c r="AW463" s="14" t="s">
        <v>32</v>
      </c>
      <c r="AX463" s="14" t="s">
        <v>71</v>
      </c>
      <c r="AY463" s="223" t="s">
        <v>140</v>
      </c>
    </row>
    <row r="464" spans="2:51" s="14" customFormat="1" ht="12">
      <c r="B464" s="213"/>
      <c r="C464" s="214"/>
      <c r="D464" s="204" t="s">
        <v>150</v>
      </c>
      <c r="E464" s="215" t="s">
        <v>19</v>
      </c>
      <c r="F464" s="216" t="s">
        <v>460</v>
      </c>
      <c r="G464" s="214"/>
      <c r="H464" s="217">
        <v>4.459</v>
      </c>
      <c r="I464" s="218"/>
      <c r="J464" s="214"/>
      <c r="K464" s="214"/>
      <c r="L464" s="219"/>
      <c r="M464" s="220"/>
      <c r="N464" s="221"/>
      <c r="O464" s="221"/>
      <c r="P464" s="221"/>
      <c r="Q464" s="221"/>
      <c r="R464" s="221"/>
      <c r="S464" s="221"/>
      <c r="T464" s="222"/>
      <c r="AT464" s="223" t="s">
        <v>150</v>
      </c>
      <c r="AU464" s="223" t="s">
        <v>81</v>
      </c>
      <c r="AV464" s="14" t="s">
        <v>81</v>
      </c>
      <c r="AW464" s="14" t="s">
        <v>32</v>
      </c>
      <c r="AX464" s="14" t="s">
        <v>71</v>
      </c>
      <c r="AY464" s="223" t="s">
        <v>140</v>
      </c>
    </row>
    <row r="465" spans="2:51" s="16" customFormat="1" ht="12">
      <c r="B465" s="235"/>
      <c r="C465" s="236"/>
      <c r="D465" s="204" t="s">
        <v>150</v>
      </c>
      <c r="E465" s="237" t="s">
        <v>19</v>
      </c>
      <c r="F465" s="238" t="s">
        <v>161</v>
      </c>
      <c r="G465" s="236"/>
      <c r="H465" s="239">
        <v>27.437</v>
      </c>
      <c r="I465" s="240"/>
      <c r="J465" s="236"/>
      <c r="K465" s="236"/>
      <c r="L465" s="241"/>
      <c r="M465" s="242"/>
      <c r="N465" s="243"/>
      <c r="O465" s="243"/>
      <c r="P465" s="243"/>
      <c r="Q465" s="243"/>
      <c r="R465" s="243"/>
      <c r="S465" s="243"/>
      <c r="T465" s="244"/>
      <c r="AT465" s="245" t="s">
        <v>150</v>
      </c>
      <c r="AU465" s="245" t="s">
        <v>81</v>
      </c>
      <c r="AV465" s="16" t="s">
        <v>141</v>
      </c>
      <c r="AW465" s="16" t="s">
        <v>32</v>
      </c>
      <c r="AX465" s="16" t="s">
        <v>71</v>
      </c>
      <c r="AY465" s="245" t="s">
        <v>140</v>
      </c>
    </row>
    <row r="466" spans="2:51" s="13" customFormat="1" ht="12">
      <c r="B466" s="202"/>
      <c r="C466" s="203"/>
      <c r="D466" s="204" t="s">
        <v>150</v>
      </c>
      <c r="E466" s="205" t="s">
        <v>19</v>
      </c>
      <c r="F466" s="206" t="s">
        <v>162</v>
      </c>
      <c r="G466" s="203"/>
      <c r="H466" s="205" t="s">
        <v>19</v>
      </c>
      <c r="I466" s="207"/>
      <c r="J466" s="203"/>
      <c r="K466" s="203"/>
      <c r="L466" s="208"/>
      <c r="M466" s="209"/>
      <c r="N466" s="210"/>
      <c r="O466" s="210"/>
      <c r="P466" s="210"/>
      <c r="Q466" s="210"/>
      <c r="R466" s="210"/>
      <c r="S466" s="210"/>
      <c r="T466" s="211"/>
      <c r="AT466" s="212" t="s">
        <v>150</v>
      </c>
      <c r="AU466" s="212" t="s">
        <v>81</v>
      </c>
      <c r="AV466" s="13" t="s">
        <v>79</v>
      </c>
      <c r="AW466" s="13" t="s">
        <v>32</v>
      </c>
      <c r="AX466" s="13" t="s">
        <v>71</v>
      </c>
      <c r="AY466" s="212" t="s">
        <v>140</v>
      </c>
    </row>
    <row r="467" spans="2:51" s="14" customFormat="1" ht="12">
      <c r="B467" s="213"/>
      <c r="C467" s="214"/>
      <c r="D467" s="204" t="s">
        <v>150</v>
      </c>
      <c r="E467" s="215" t="s">
        <v>19</v>
      </c>
      <c r="F467" s="216" t="s">
        <v>461</v>
      </c>
      <c r="G467" s="214"/>
      <c r="H467" s="217">
        <v>9.675</v>
      </c>
      <c r="I467" s="218"/>
      <c r="J467" s="214"/>
      <c r="K467" s="214"/>
      <c r="L467" s="219"/>
      <c r="M467" s="220"/>
      <c r="N467" s="221"/>
      <c r="O467" s="221"/>
      <c r="P467" s="221"/>
      <c r="Q467" s="221"/>
      <c r="R467" s="221"/>
      <c r="S467" s="221"/>
      <c r="T467" s="222"/>
      <c r="AT467" s="223" t="s">
        <v>150</v>
      </c>
      <c r="AU467" s="223" t="s">
        <v>81</v>
      </c>
      <c r="AV467" s="14" t="s">
        <v>81</v>
      </c>
      <c r="AW467" s="14" t="s">
        <v>32</v>
      </c>
      <c r="AX467" s="14" t="s">
        <v>71</v>
      </c>
      <c r="AY467" s="223" t="s">
        <v>140</v>
      </c>
    </row>
    <row r="468" spans="2:51" s="14" customFormat="1" ht="12">
      <c r="B468" s="213"/>
      <c r="C468" s="214"/>
      <c r="D468" s="204" t="s">
        <v>150</v>
      </c>
      <c r="E468" s="215" t="s">
        <v>19</v>
      </c>
      <c r="F468" s="216" t="s">
        <v>462</v>
      </c>
      <c r="G468" s="214"/>
      <c r="H468" s="217">
        <v>21.58</v>
      </c>
      <c r="I468" s="218"/>
      <c r="J468" s="214"/>
      <c r="K468" s="214"/>
      <c r="L468" s="219"/>
      <c r="M468" s="220"/>
      <c r="N468" s="221"/>
      <c r="O468" s="221"/>
      <c r="P468" s="221"/>
      <c r="Q468" s="221"/>
      <c r="R468" s="221"/>
      <c r="S468" s="221"/>
      <c r="T468" s="222"/>
      <c r="AT468" s="223" t="s">
        <v>150</v>
      </c>
      <c r="AU468" s="223" t="s">
        <v>81</v>
      </c>
      <c r="AV468" s="14" t="s">
        <v>81</v>
      </c>
      <c r="AW468" s="14" t="s">
        <v>32</v>
      </c>
      <c r="AX468" s="14" t="s">
        <v>71</v>
      </c>
      <c r="AY468" s="223" t="s">
        <v>140</v>
      </c>
    </row>
    <row r="469" spans="2:51" s="14" customFormat="1" ht="12">
      <c r="B469" s="213"/>
      <c r="C469" s="214"/>
      <c r="D469" s="204" t="s">
        <v>150</v>
      </c>
      <c r="E469" s="215" t="s">
        <v>19</v>
      </c>
      <c r="F469" s="216" t="s">
        <v>463</v>
      </c>
      <c r="G469" s="214"/>
      <c r="H469" s="217">
        <v>9.849</v>
      </c>
      <c r="I469" s="218"/>
      <c r="J469" s="214"/>
      <c r="K469" s="214"/>
      <c r="L469" s="219"/>
      <c r="M469" s="220"/>
      <c r="N469" s="221"/>
      <c r="O469" s="221"/>
      <c r="P469" s="221"/>
      <c r="Q469" s="221"/>
      <c r="R469" s="221"/>
      <c r="S469" s="221"/>
      <c r="T469" s="222"/>
      <c r="AT469" s="223" t="s">
        <v>150</v>
      </c>
      <c r="AU469" s="223" t="s">
        <v>81</v>
      </c>
      <c r="AV469" s="14" t="s">
        <v>81</v>
      </c>
      <c r="AW469" s="14" t="s">
        <v>32</v>
      </c>
      <c r="AX469" s="14" t="s">
        <v>71</v>
      </c>
      <c r="AY469" s="223" t="s">
        <v>140</v>
      </c>
    </row>
    <row r="470" spans="2:51" s="14" customFormat="1" ht="12">
      <c r="B470" s="213"/>
      <c r="C470" s="214"/>
      <c r="D470" s="204" t="s">
        <v>150</v>
      </c>
      <c r="E470" s="215" t="s">
        <v>19</v>
      </c>
      <c r="F470" s="216" t="s">
        <v>464</v>
      </c>
      <c r="G470" s="214"/>
      <c r="H470" s="217">
        <v>16.485</v>
      </c>
      <c r="I470" s="218"/>
      <c r="J470" s="214"/>
      <c r="K470" s="214"/>
      <c r="L470" s="219"/>
      <c r="M470" s="220"/>
      <c r="N470" s="221"/>
      <c r="O470" s="221"/>
      <c r="P470" s="221"/>
      <c r="Q470" s="221"/>
      <c r="R470" s="221"/>
      <c r="S470" s="221"/>
      <c r="T470" s="222"/>
      <c r="AT470" s="223" t="s">
        <v>150</v>
      </c>
      <c r="AU470" s="223" t="s">
        <v>81</v>
      </c>
      <c r="AV470" s="14" t="s">
        <v>81</v>
      </c>
      <c r="AW470" s="14" t="s">
        <v>32</v>
      </c>
      <c r="AX470" s="14" t="s">
        <v>71</v>
      </c>
      <c r="AY470" s="223" t="s">
        <v>140</v>
      </c>
    </row>
    <row r="471" spans="2:51" s="16" customFormat="1" ht="12">
      <c r="B471" s="235"/>
      <c r="C471" s="236"/>
      <c r="D471" s="204" t="s">
        <v>150</v>
      </c>
      <c r="E471" s="237" t="s">
        <v>19</v>
      </c>
      <c r="F471" s="238" t="s">
        <v>165</v>
      </c>
      <c r="G471" s="236"/>
      <c r="H471" s="239">
        <v>57.589</v>
      </c>
      <c r="I471" s="240"/>
      <c r="J471" s="236"/>
      <c r="K471" s="236"/>
      <c r="L471" s="241"/>
      <c r="M471" s="242"/>
      <c r="N471" s="243"/>
      <c r="O471" s="243"/>
      <c r="P471" s="243"/>
      <c r="Q471" s="243"/>
      <c r="R471" s="243"/>
      <c r="S471" s="243"/>
      <c r="T471" s="244"/>
      <c r="AT471" s="245" t="s">
        <v>150</v>
      </c>
      <c r="AU471" s="245" t="s">
        <v>81</v>
      </c>
      <c r="AV471" s="16" t="s">
        <v>141</v>
      </c>
      <c r="AW471" s="16" t="s">
        <v>32</v>
      </c>
      <c r="AX471" s="16" t="s">
        <v>71</v>
      </c>
      <c r="AY471" s="245" t="s">
        <v>140</v>
      </c>
    </row>
    <row r="472" spans="2:51" s="13" customFormat="1" ht="12">
      <c r="B472" s="202"/>
      <c r="C472" s="203"/>
      <c r="D472" s="204" t="s">
        <v>150</v>
      </c>
      <c r="E472" s="205" t="s">
        <v>19</v>
      </c>
      <c r="F472" s="206" t="s">
        <v>166</v>
      </c>
      <c r="G472" s="203"/>
      <c r="H472" s="205" t="s">
        <v>19</v>
      </c>
      <c r="I472" s="207"/>
      <c r="J472" s="203"/>
      <c r="K472" s="203"/>
      <c r="L472" s="208"/>
      <c r="M472" s="209"/>
      <c r="N472" s="210"/>
      <c r="O472" s="210"/>
      <c r="P472" s="210"/>
      <c r="Q472" s="210"/>
      <c r="R472" s="210"/>
      <c r="S472" s="210"/>
      <c r="T472" s="211"/>
      <c r="AT472" s="212" t="s">
        <v>150</v>
      </c>
      <c r="AU472" s="212" t="s">
        <v>81</v>
      </c>
      <c r="AV472" s="13" t="s">
        <v>79</v>
      </c>
      <c r="AW472" s="13" t="s">
        <v>32</v>
      </c>
      <c r="AX472" s="13" t="s">
        <v>71</v>
      </c>
      <c r="AY472" s="212" t="s">
        <v>140</v>
      </c>
    </row>
    <row r="473" spans="2:51" s="14" customFormat="1" ht="12">
      <c r="B473" s="213"/>
      <c r="C473" s="214"/>
      <c r="D473" s="204" t="s">
        <v>150</v>
      </c>
      <c r="E473" s="215" t="s">
        <v>19</v>
      </c>
      <c r="F473" s="216" t="s">
        <v>465</v>
      </c>
      <c r="G473" s="214"/>
      <c r="H473" s="217">
        <v>15.855</v>
      </c>
      <c r="I473" s="218"/>
      <c r="J473" s="214"/>
      <c r="K473" s="214"/>
      <c r="L473" s="219"/>
      <c r="M473" s="220"/>
      <c r="N473" s="221"/>
      <c r="O473" s="221"/>
      <c r="P473" s="221"/>
      <c r="Q473" s="221"/>
      <c r="R473" s="221"/>
      <c r="S473" s="221"/>
      <c r="T473" s="222"/>
      <c r="AT473" s="223" t="s">
        <v>150</v>
      </c>
      <c r="AU473" s="223" t="s">
        <v>81</v>
      </c>
      <c r="AV473" s="14" t="s">
        <v>81</v>
      </c>
      <c r="AW473" s="14" t="s">
        <v>32</v>
      </c>
      <c r="AX473" s="14" t="s">
        <v>71</v>
      </c>
      <c r="AY473" s="223" t="s">
        <v>140</v>
      </c>
    </row>
    <row r="474" spans="2:51" s="14" customFormat="1" ht="12">
      <c r="B474" s="213"/>
      <c r="C474" s="214"/>
      <c r="D474" s="204" t="s">
        <v>150</v>
      </c>
      <c r="E474" s="215" t="s">
        <v>19</v>
      </c>
      <c r="F474" s="216" t="s">
        <v>466</v>
      </c>
      <c r="G474" s="214"/>
      <c r="H474" s="217">
        <v>9.429</v>
      </c>
      <c r="I474" s="218"/>
      <c r="J474" s="214"/>
      <c r="K474" s="214"/>
      <c r="L474" s="219"/>
      <c r="M474" s="220"/>
      <c r="N474" s="221"/>
      <c r="O474" s="221"/>
      <c r="P474" s="221"/>
      <c r="Q474" s="221"/>
      <c r="R474" s="221"/>
      <c r="S474" s="221"/>
      <c r="T474" s="222"/>
      <c r="AT474" s="223" t="s">
        <v>150</v>
      </c>
      <c r="AU474" s="223" t="s">
        <v>81</v>
      </c>
      <c r="AV474" s="14" t="s">
        <v>81</v>
      </c>
      <c r="AW474" s="14" t="s">
        <v>32</v>
      </c>
      <c r="AX474" s="14" t="s">
        <v>71</v>
      </c>
      <c r="AY474" s="223" t="s">
        <v>140</v>
      </c>
    </row>
    <row r="475" spans="2:51" s="14" customFormat="1" ht="12">
      <c r="B475" s="213"/>
      <c r="C475" s="214"/>
      <c r="D475" s="204" t="s">
        <v>150</v>
      </c>
      <c r="E475" s="215" t="s">
        <v>19</v>
      </c>
      <c r="F475" s="216" t="s">
        <v>467</v>
      </c>
      <c r="G475" s="214"/>
      <c r="H475" s="217">
        <v>13.008</v>
      </c>
      <c r="I475" s="218"/>
      <c r="J475" s="214"/>
      <c r="K475" s="214"/>
      <c r="L475" s="219"/>
      <c r="M475" s="220"/>
      <c r="N475" s="221"/>
      <c r="O475" s="221"/>
      <c r="P475" s="221"/>
      <c r="Q475" s="221"/>
      <c r="R475" s="221"/>
      <c r="S475" s="221"/>
      <c r="T475" s="222"/>
      <c r="AT475" s="223" t="s">
        <v>150</v>
      </c>
      <c r="AU475" s="223" t="s">
        <v>81</v>
      </c>
      <c r="AV475" s="14" t="s">
        <v>81</v>
      </c>
      <c r="AW475" s="14" t="s">
        <v>32</v>
      </c>
      <c r="AX475" s="14" t="s">
        <v>71</v>
      </c>
      <c r="AY475" s="223" t="s">
        <v>140</v>
      </c>
    </row>
    <row r="476" spans="2:51" s="14" customFormat="1" ht="12">
      <c r="B476" s="213"/>
      <c r="C476" s="214"/>
      <c r="D476" s="204" t="s">
        <v>150</v>
      </c>
      <c r="E476" s="215" t="s">
        <v>19</v>
      </c>
      <c r="F476" s="216" t="s">
        <v>468</v>
      </c>
      <c r="G476" s="214"/>
      <c r="H476" s="217">
        <v>21.76</v>
      </c>
      <c r="I476" s="218"/>
      <c r="J476" s="214"/>
      <c r="K476" s="214"/>
      <c r="L476" s="219"/>
      <c r="M476" s="220"/>
      <c r="N476" s="221"/>
      <c r="O476" s="221"/>
      <c r="P476" s="221"/>
      <c r="Q476" s="221"/>
      <c r="R476" s="221"/>
      <c r="S476" s="221"/>
      <c r="T476" s="222"/>
      <c r="AT476" s="223" t="s">
        <v>150</v>
      </c>
      <c r="AU476" s="223" t="s">
        <v>81</v>
      </c>
      <c r="AV476" s="14" t="s">
        <v>81</v>
      </c>
      <c r="AW476" s="14" t="s">
        <v>32</v>
      </c>
      <c r="AX476" s="14" t="s">
        <v>71</v>
      </c>
      <c r="AY476" s="223" t="s">
        <v>140</v>
      </c>
    </row>
    <row r="477" spans="2:51" s="16" customFormat="1" ht="12">
      <c r="B477" s="235"/>
      <c r="C477" s="236"/>
      <c r="D477" s="204" t="s">
        <v>150</v>
      </c>
      <c r="E477" s="237" t="s">
        <v>19</v>
      </c>
      <c r="F477" s="238" t="s">
        <v>168</v>
      </c>
      <c r="G477" s="236"/>
      <c r="H477" s="239">
        <v>60.052</v>
      </c>
      <c r="I477" s="240"/>
      <c r="J477" s="236"/>
      <c r="K477" s="236"/>
      <c r="L477" s="241"/>
      <c r="M477" s="242"/>
      <c r="N477" s="243"/>
      <c r="O477" s="243"/>
      <c r="P477" s="243"/>
      <c r="Q477" s="243"/>
      <c r="R477" s="243"/>
      <c r="S477" s="243"/>
      <c r="T477" s="244"/>
      <c r="AT477" s="245" t="s">
        <v>150</v>
      </c>
      <c r="AU477" s="245" t="s">
        <v>81</v>
      </c>
      <c r="AV477" s="16" t="s">
        <v>141</v>
      </c>
      <c r="AW477" s="16" t="s">
        <v>32</v>
      </c>
      <c r="AX477" s="16" t="s">
        <v>71</v>
      </c>
      <c r="AY477" s="245" t="s">
        <v>140</v>
      </c>
    </row>
    <row r="478" spans="2:51" s="15" customFormat="1" ht="12">
      <c r="B478" s="224"/>
      <c r="C478" s="225"/>
      <c r="D478" s="204" t="s">
        <v>150</v>
      </c>
      <c r="E478" s="226" t="s">
        <v>19</v>
      </c>
      <c r="F478" s="227" t="s">
        <v>155</v>
      </c>
      <c r="G478" s="225"/>
      <c r="H478" s="228">
        <v>145.078</v>
      </c>
      <c r="I478" s="229"/>
      <c r="J478" s="225"/>
      <c r="K478" s="225"/>
      <c r="L478" s="230"/>
      <c r="M478" s="231"/>
      <c r="N478" s="232"/>
      <c r="O478" s="232"/>
      <c r="P478" s="232"/>
      <c r="Q478" s="232"/>
      <c r="R478" s="232"/>
      <c r="S478" s="232"/>
      <c r="T478" s="233"/>
      <c r="AT478" s="234" t="s">
        <v>150</v>
      </c>
      <c r="AU478" s="234" t="s">
        <v>81</v>
      </c>
      <c r="AV478" s="15" t="s">
        <v>148</v>
      </c>
      <c r="AW478" s="15" t="s">
        <v>32</v>
      </c>
      <c r="AX478" s="15" t="s">
        <v>79</v>
      </c>
      <c r="AY478" s="234" t="s">
        <v>140</v>
      </c>
    </row>
    <row r="479" spans="1:65" s="2" customFormat="1" ht="33" customHeight="1">
      <c r="A479" s="36"/>
      <c r="B479" s="37"/>
      <c r="C479" s="189" t="s">
        <v>469</v>
      </c>
      <c r="D479" s="189" t="s">
        <v>143</v>
      </c>
      <c r="E479" s="190" t="s">
        <v>470</v>
      </c>
      <c r="F479" s="191" t="s">
        <v>471</v>
      </c>
      <c r="G479" s="192" t="s">
        <v>146</v>
      </c>
      <c r="H479" s="193">
        <v>232.964</v>
      </c>
      <c r="I479" s="194"/>
      <c r="J479" s="195">
        <f>ROUND(I479*H479,2)</f>
        <v>0</v>
      </c>
      <c r="K479" s="191" t="s">
        <v>147</v>
      </c>
      <c r="L479" s="41"/>
      <c r="M479" s="196" t="s">
        <v>19</v>
      </c>
      <c r="N479" s="197" t="s">
        <v>42</v>
      </c>
      <c r="O479" s="66"/>
      <c r="P479" s="198">
        <f>O479*H479</f>
        <v>0</v>
      </c>
      <c r="Q479" s="198">
        <v>0</v>
      </c>
      <c r="R479" s="198">
        <f>Q479*H479</f>
        <v>0</v>
      </c>
      <c r="S479" s="198">
        <v>0.068</v>
      </c>
      <c r="T479" s="199">
        <f>S479*H479</f>
        <v>15.841552000000002</v>
      </c>
      <c r="U479" s="36"/>
      <c r="V479" s="36"/>
      <c r="W479" s="36"/>
      <c r="X479" s="36"/>
      <c r="Y479" s="36"/>
      <c r="Z479" s="36"/>
      <c r="AA479" s="36"/>
      <c r="AB479" s="36"/>
      <c r="AC479" s="36"/>
      <c r="AD479" s="36"/>
      <c r="AE479" s="36"/>
      <c r="AR479" s="200" t="s">
        <v>148</v>
      </c>
      <c r="AT479" s="200" t="s">
        <v>143</v>
      </c>
      <c r="AU479" s="200" t="s">
        <v>81</v>
      </c>
      <c r="AY479" s="19" t="s">
        <v>140</v>
      </c>
      <c r="BE479" s="201">
        <f>IF(N479="základní",J479,0)</f>
        <v>0</v>
      </c>
      <c r="BF479" s="201">
        <f>IF(N479="snížená",J479,0)</f>
        <v>0</v>
      </c>
      <c r="BG479" s="201">
        <f>IF(N479="zákl. přenesená",J479,0)</f>
        <v>0</v>
      </c>
      <c r="BH479" s="201">
        <f>IF(N479="sníž. přenesená",J479,0)</f>
        <v>0</v>
      </c>
      <c r="BI479" s="201">
        <f>IF(N479="nulová",J479,0)</f>
        <v>0</v>
      </c>
      <c r="BJ479" s="19" t="s">
        <v>79</v>
      </c>
      <c r="BK479" s="201">
        <f>ROUND(I479*H479,2)</f>
        <v>0</v>
      </c>
      <c r="BL479" s="19" t="s">
        <v>148</v>
      </c>
      <c r="BM479" s="200" t="s">
        <v>472</v>
      </c>
    </row>
    <row r="480" spans="2:51" s="13" customFormat="1" ht="12">
      <c r="B480" s="202"/>
      <c r="C480" s="203"/>
      <c r="D480" s="204" t="s">
        <v>150</v>
      </c>
      <c r="E480" s="205" t="s">
        <v>19</v>
      </c>
      <c r="F480" s="206" t="s">
        <v>473</v>
      </c>
      <c r="G480" s="203"/>
      <c r="H480" s="205" t="s">
        <v>19</v>
      </c>
      <c r="I480" s="207"/>
      <c r="J480" s="203"/>
      <c r="K480" s="203"/>
      <c r="L480" s="208"/>
      <c r="M480" s="209"/>
      <c r="N480" s="210"/>
      <c r="O480" s="210"/>
      <c r="P480" s="210"/>
      <c r="Q480" s="210"/>
      <c r="R480" s="210"/>
      <c r="S480" s="210"/>
      <c r="T480" s="211"/>
      <c r="AT480" s="212" t="s">
        <v>150</v>
      </c>
      <c r="AU480" s="212" t="s">
        <v>81</v>
      </c>
      <c r="AV480" s="13" t="s">
        <v>79</v>
      </c>
      <c r="AW480" s="13" t="s">
        <v>32</v>
      </c>
      <c r="AX480" s="13" t="s">
        <v>71</v>
      </c>
      <c r="AY480" s="212" t="s">
        <v>140</v>
      </c>
    </row>
    <row r="481" spans="2:51" s="13" customFormat="1" ht="12">
      <c r="B481" s="202"/>
      <c r="C481" s="203"/>
      <c r="D481" s="204" t="s">
        <v>150</v>
      </c>
      <c r="E481" s="205" t="s">
        <v>19</v>
      </c>
      <c r="F481" s="206" t="s">
        <v>152</v>
      </c>
      <c r="G481" s="203"/>
      <c r="H481" s="205" t="s">
        <v>19</v>
      </c>
      <c r="I481" s="207"/>
      <c r="J481" s="203"/>
      <c r="K481" s="203"/>
      <c r="L481" s="208"/>
      <c r="M481" s="209"/>
      <c r="N481" s="210"/>
      <c r="O481" s="210"/>
      <c r="P481" s="210"/>
      <c r="Q481" s="210"/>
      <c r="R481" s="210"/>
      <c r="S481" s="210"/>
      <c r="T481" s="211"/>
      <c r="AT481" s="212" t="s">
        <v>150</v>
      </c>
      <c r="AU481" s="212" t="s">
        <v>81</v>
      </c>
      <c r="AV481" s="13" t="s">
        <v>79</v>
      </c>
      <c r="AW481" s="13" t="s">
        <v>32</v>
      </c>
      <c r="AX481" s="13" t="s">
        <v>71</v>
      </c>
      <c r="AY481" s="212" t="s">
        <v>140</v>
      </c>
    </row>
    <row r="482" spans="2:51" s="14" customFormat="1" ht="12">
      <c r="B482" s="213"/>
      <c r="C482" s="214"/>
      <c r="D482" s="204" t="s">
        <v>150</v>
      </c>
      <c r="E482" s="215" t="s">
        <v>19</v>
      </c>
      <c r="F482" s="216" t="s">
        <v>474</v>
      </c>
      <c r="G482" s="214"/>
      <c r="H482" s="217">
        <v>10.07</v>
      </c>
      <c r="I482" s="218"/>
      <c r="J482" s="214"/>
      <c r="K482" s="214"/>
      <c r="L482" s="219"/>
      <c r="M482" s="220"/>
      <c r="N482" s="221"/>
      <c r="O482" s="221"/>
      <c r="P482" s="221"/>
      <c r="Q482" s="221"/>
      <c r="R482" s="221"/>
      <c r="S482" s="221"/>
      <c r="T482" s="222"/>
      <c r="AT482" s="223" t="s">
        <v>150</v>
      </c>
      <c r="AU482" s="223" t="s">
        <v>81</v>
      </c>
      <c r="AV482" s="14" t="s">
        <v>81</v>
      </c>
      <c r="AW482" s="14" t="s">
        <v>32</v>
      </c>
      <c r="AX482" s="14" t="s">
        <v>71</v>
      </c>
      <c r="AY482" s="223" t="s">
        <v>140</v>
      </c>
    </row>
    <row r="483" spans="2:51" s="14" customFormat="1" ht="12">
      <c r="B483" s="213"/>
      <c r="C483" s="214"/>
      <c r="D483" s="204" t="s">
        <v>150</v>
      </c>
      <c r="E483" s="215" t="s">
        <v>19</v>
      </c>
      <c r="F483" s="216" t="s">
        <v>475</v>
      </c>
      <c r="G483" s="214"/>
      <c r="H483" s="217">
        <v>18.27</v>
      </c>
      <c r="I483" s="218"/>
      <c r="J483" s="214"/>
      <c r="K483" s="214"/>
      <c r="L483" s="219"/>
      <c r="M483" s="220"/>
      <c r="N483" s="221"/>
      <c r="O483" s="221"/>
      <c r="P483" s="221"/>
      <c r="Q483" s="221"/>
      <c r="R483" s="221"/>
      <c r="S483" s="221"/>
      <c r="T483" s="222"/>
      <c r="AT483" s="223" t="s">
        <v>150</v>
      </c>
      <c r="AU483" s="223" t="s">
        <v>81</v>
      </c>
      <c r="AV483" s="14" t="s">
        <v>81</v>
      </c>
      <c r="AW483" s="14" t="s">
        <v>32</v>
      </c>
      <c r="AX483" s="14" t="s">
        <v>71</v>
      </c>
      <c r="AY483" s="223" t="s">
        <v>140</v>
      </c>
    </row>
    <row r="484" spans="2:51" s="14" customFormat="1" ht="12">
      <c r="B484" s="213"/>
      <c r="C484" s="214"/>
      <c r="D484" s="204" t="s">
        <v>150</v>
      </c>
      <c r="E484" s="215" t="s">
        <v>19</v>
      </c>
      <c r="F484" s="216" t="s">
        <v>476</v>
      </c>
      <c r="G484" s="214"/>
      <c r="H484" s="217">
        <v>-3.2</v>
      </c>
      <c r="I484" s="218"/>
      <c r="J484" s="214"/>
      <c r="K484" s="214"/>
      <c r="L484" s="219"/>
      <c r="M484" s="220"/>
      <c r="N484" s="221"/>
      <c r="O484" s="221"/>
      <c r="P484" s="221"/>
      <c r="Q484" s="221"/>
      <c r="R484" s="221"/>
      <c r="S484" s="221"/>
      <c r="T484" s="222"/>
      <c r="AT484" s="223" t="s">
        <v>150</v>
      </c>
      <c r="AU484" s="223" t="s">
        <v>81</v>
      </c>
      <c r="AV484" s="14" t="s">
        <v>81</v>
      </c>
      <c r="AW484" s="14" t="s">
        <v>32</v>
      </c>
      <c r="AX484" s="14" t="s">
        <v>71</v>
      </c>
      <c r="AY484" s="223" t="s">
        <v>140</v>
      </c>
    </row>
    <row r="485" spans="2:51" s="16" customFormat="1" ht="12">
      <c r="B485" s="235"/>
      <c r="C485" s="236"/>
      <c r="D485" s="204" t="s">
        <v>150</v>
      </c>
      <c r="E485" s="237" t="s">
        <v>19</v>
      </c>
      <c r="F485" s="238" t="s">
        <v>477</v>
      </c>
      <c r="G485" s="236"/>
      <c r="H485" s="239">
        <v>25.14</v>
      </c>
      <c r="I485" s="240"/>
      <c r="J485" s="236"/>
      <c r="K485" s="236"/>
      <c r="L485" s="241"/>
      <c r="M485" s="242"/>
      <c r="N485" s="243"/>
      <c r="O485" s="243"/>
      <c r="P485" s="243"/>
      <c r="Q485" s="243"/>
      <c r="R485" s="243"/>
      <c r="S485" s="243"/>
      <c r="T485" s="244"/>
      <c r="AT485" s="245" t="s">
        <v>150</v>
      </c>
      <c r="AU485" s="245" t="s">
        <v>81</v>
      </c>
      <c r="AV485" s="16" t="s">
        <v>141</v>
      </c>
      <c r="AW485" s="16" t="s">
        <v>32</v>
      </c>
      <c r="AX485" s="16" t="s">
        <v>71</v>
      </c>
      <c r="AY485" s="245" t="s">
        <v>140</v>
      </c>
    </row>
    <row r="486" spans="2:51" s="13" customFormat="1" ht="12">
      <c r="B486" s="202"/>
      <c r="C486" s="203"/>
      <c r="D486" s="204" t="s">
        <v>150</v>
      </c>
      <c r="E486" s="205" t="s">
        <v>19</v>
      </c>
      <c r="F486" s="206" t="s">
        <v>162</v>
      </c>
      <c r="G486" s="203"/>
      <c r="H486" s="205" t="s">
        <v>19</v>
      </c>
      <c r="I486" s="207"/>
      <c r="J486" s="203"/>
      <c r="K486" s="203"/>
      <c r="L486" s="208"/>
      <c r="M486" s="209"/>
      <c r="N486" s="210"/>
      <c r="O486" s="210"/>
      <c r="P486" s="210"/>
      <c r="Q486" s="210"/>
      <c r="R486" s="210"/>
      <c r="S486" s="210"/>
      <c r="T486" s="211"/>
      <c r="AT486" s="212" t="s">
        <v>150</v>
      </c>
      <c r="AU486" s="212" t="s">
        <v>81</v>
      </c>
      <c r="AV486" s="13" t="s">
        <v>79</v>
      </c>
      <c r="AW486" s="13" t="s">
        <v>32</v>
      </c>
      <c r="AX486" s="13" t="s">
        <v>71</v>
      </c>
      <c r="AY486" s="212" t="s">
        <v>140</v>
      </c>
    </row>
    <row r="487" spans="2:51" s="14" customFormat="1" ht="12">
      <c r="B487" s="213"/>
      <c r="C487" s="214"/>
      <c r="D487" s="204" t="s">
        <v>150</v>
      </c>
      <c r="E487" s="215" t="s">
        <v>19</v>
      </c>
      <c r="F487" s="216" t="s">
        <v>478</v>
      </c>
      <c r="G487" s="214"/>
      <c r="H487" s="217">
        <v>11.088</v>
      </c>
      <c r="I487" s="218"/>
      <c r="J487" s="214"/>
      <c r="K487" s="214"/>
      <c r="L487" s="219"/>
      <c r="M487" s="220"/>
      <c r="N487" s="221"/>
      <c r="O487" s="221"/>
      <c r="P487" s="221"/>
      <c r="Q487" s="221"/>
      <c r="R487" s="221"/>
      <c r="S487" s="221"/>
      <c r="T487" s="222"/>
      <c r="AT487" s="223" t="s">
        <v>150</v>
      </c>
      <c r="AU487" s="223" t="s">
        <v>81</v>
      </c>
      <c r="AV487" s="14" t="s">
        <v>81</v>
      </c>
      <c r="AW487" s="14" t="s">
        <v>32</v>
      </c>
      <c r="AX487" s="14" t="s">
        <v>71</v>
      </c>
      <c r="AY487" s="223" t="s">
        <v>140</v>
      </c>
    </row>
    <row r="488" spans="2:51" s="14" customFormat="1" ht="12">
      <c r="B488" s="213"/>
      <c r="C488" s="214"/>
      <c r="D488" s="204" t="s">
        <v>150</v>
      </c>
      <c r="E488" s="215" t="s">
        <v>19</v>
      </c>
      <c r="F488" s="216" t="s">
        <v>479</v>
      </c>
      <c r="G488" s="214"/>
      <c r="H488" s="217">
        <v>38.147</v>
      </c>
      <c r="I488" s="218"/>
      <c r="J488" s="214"/>
      <c r="K488" s="214"/>
      <c r="L488" s="219"/>
      <c r="M488" s="220"/>
      <c r="N488" s="221"/>
      <c r="O488" s="221"/>
      <c r="P488" s="221"/>
      <c r="Q488" s="221"/>
      <c r="R488" s="221"/>
      <c r="S488" s="221"/>
      <c r="T488" s="222"/>
      <c r="AT488" s="223" t="s">
        <v>150</v>
      </c>
      <c r="AU488" s="223" t="s">
        <v>81</v>
      </c>
      <c r="AV488" s="14" t="s">
        <v>81</v>
      </c>
      <c r="AW488" s="14" t="s">
        <v>32</v>
      </c>
      <c r="AX488" s="14" t="s">
        <v>71</v>
      </c>
      <c r="AY488" s="223" t="s">
        <v>140</v>
      </c>
    </row>
    <row r="489" spans="2:51" s="14" customFormat="1" ht="12">
      <c r="B489" s="213"/>
      <c r="C489" s="214"/>
      <c r="D489" s="204" t="s">
        <v>150</v>
      </c>
      <c r="E489" s="215" t="s">
        <v>19</v>
      </c>
      <c r="F489" s="216" t="s">
        <v>480</v>
      </c>
      <c r="G489" s="214"/>
      <c r="H489" s="217">
        <v>37.674</v>
      </c>
      <c r="I489" s="218"/>
      <c r="J489" s="214"/>
      <c r="K489" s="214"/>
      <c r="L489" s="219"/>
      <c r="M489" s="220"/>
      <c r="N489" s="221"/>
      <c r="O489" s="221"/>
      <c r="P489" s="221"/>
      <c r="Q489" s="221"/>
      <c r="R489" s="221"/>
      <c r="S489" s="221"/>
      <c r="T489" s="222"/>
      <c r="AT489" s="223" t="s">
        <v>150</v>
      </c>
      <c r="AU489" s="223" t="s">
        <v>81</v>
      </c>
      <c r="AV489" s="14" t="s">
        <v>81</v>
      </c>
      <c r="AW489" s="14" t="s">
        <v>32</v>
      </c>
      <c r="AX489" s="14" t="s">
        <v>71</v>
      </c>
      <c r="AY489" s="223" t="s">
        <v>140</v>
      </c>
    </row>
    <row r="490" spans="2:51" s="14" customFormat="1" ht="12">
      <c r="B490" s="213"/>
      <c r="C490" s="214"/>
      <c r="D490" s="204" t="s">
        <v>150</v>
      </c>
      <c r="E490" s="215" t="s">
        <v>19</v>
      </c>
      <c r="F490" s="216" t="s">
        <v>481</v>
      </c>
      <c r="G490" s="214"/>
      <c r="H490" s="217">
        <v>16.506</v>
      </c>
      <c r="I490" s="218"/>
      <c r="J490" s="214"/>
      <c r="K490" s="214"/>
      <c r="L490" s="219"/>
      <c r="M490" s="220"/>
      <c r="N490" s="221"/>
      <c r="O490" s="221"/>
      <c r="P490" s="221"/>
      <c r="Q490" s="221"/>
      <c r="R490" s="221"/>
      <c r="S490" s="221"/>
      <c r="T490" s="222"/>
      <c r="AT490" s="223" t="s">
        <v>150</v>
      </c>
      <c r="AU490" s="223" t="s">
        <v>81</v>
      </c>
      <c r="AV490" s="14" t="s">
        <v>81</v>
      </c>
      <c r="AW490" s="14" t="s">
        <v>32</v>
      </c>
      <c r="AX490" s="14" t="s">
        <v>71</v>
      </c>
      <c r="AY490" s="223" t="s">
        <v>140</v>
      </c>
    </row>
    <row r="491" spans="2:51" s="14" customFormat="1" ht="12">
      <c r="B491" s="213"/>
      <c r="C491" s="214"/>
      <c r="D491" s="204" t="s">
        <v>150</v>
      </c>
      <c r="E491" s="215" t="s">
        <v>19</v>
      </c>
      <c r="F491" s="216" t="s">
        <v>482</v>
      </c>
      <c r="G491" s="214"/>
      <c r="H491" s="217">
        <v>1.7</v>
      </c>
      <c r="I491" s="218"/>
      <c r="J491" s="214"/>
      <c r="K491" s="214"/>
      <c r="L491" s="219"/>
      <c r="M491" s="220"/>
      <c r="N491" s="221"/>
      <c r="O491" s="221"/>
      <c r="P491" s="221"/>
      <c r="Q491" s="221"/>
      <c r="R491" s="221"/>
      <c r="S491" s="221"/>
      <c r="T491" s="222"/>
      <c r="AT491" s="223" t="s">
        <v>150</v>
      </c>
      <c r="AU491" s="223" t="s">
        <v>81</v>
      </c>
      <c r="AV491" s="14" t="s">
        <v>81</v>
      </c>
      <c r="AW491" s="14" t="s">
        <v>32</v>
      </c>
      <c r="AX491" s="14" t="s">
        <v>71</v>
      </c>
      <c r="AY491" s="223" t="s">
        <v>140</v>
      </c>
    </row>
    <row r="492" spans="2:51" s="14" customFormat="1" ht="12">
      <c r="B492" s="213"/>
      <c r="C492" s="214"/>
      <c r="D492" s="204" t="s">
        <v>150</v>
      </c>
      <c r="E492" s="215" t="s">
        <v>19</v>
      </c>
      <c r="F492" s="216" t="s">
        <v>483</v>
      </c>
      <c r="G492" s="214"/>
      <c r="H492" s="217">
        <v>-3.8</v>
      </c>
      <c r="I492" s="218"/>
      <c r="J492" s="214"/>
      <c r="K492" s="214"/>
      <c r="L492" s="219"/>
      <c r="M492" s="220"/>
      <c r="N492" s="221"/>
      <c r="O492" s="221"/>
      <c r="P492" s="221"/>
      <c r="Q492" s="221"/>
      <c r="R492" s="221"/>
      <c r="S492" s="221"/>
      <c r="T492" s="222"/>
      <c r="AT492" s="223" t="s">
        <v>150</v>
      </c>
      <c r="AU492" s="223" t="s">
        <v>81</v>
      </c>
      <c r="AV492" s="14" t="s">
        <v>81</v>
      </c>
      <c r="AW492" s="14" t="s">
        <v>32</v>
      </c>
      <c r="AX492" s="14" t="s">
        <v>71</v>
      </c>
      <c r="AY492" s="223" t="s">
        <v>140</v>
      </c>
    </row>
    <row r="493" spans="2:51" s="16" customFormat="1" ht="12">
      <c r="B493" s="235"/>
      <c r="C493" s="236"/>
      <c r="D493" s="204" t="s">
        <v>150</v>
      </c>
      <c r="E493" s="237" t="s">
        <v>19</v>
      </c>
      <c r="F493" s="238" t="s">
        <v>165</v>
      </c>
      <c r="G493" s="236"/>
      <c r="H493" s="239">
        <v>101.315</v>
      </c>
      <c r="I493" s="240"/>
      <c r="J493" s="236"/>
      <c r="K493" s="236"/>
      <c r="L493" s="241"/>
      <c r="M493" s="242"/>
      <c r="N493" s="243"/>
      <c r="O493" s="243"/>
      <c r="P493" s="243"/>
      <c r="Q493" s="243"/>
      <c r="R493" s="243"/>
      <c r="S493" s="243"/>
      <c r="T493" s="244"/>
      <c r="AT493" s="245" t="s">
        <v>150</v>
      </c>
      <c r="AU493" s="245" t="s">
        <v>81</v>
      </c>
      <c r="AV493" s="16" t="s">
        <v>141</v>
      </c>
      <c r="AW493" s="16" t="s">
        <v>32</v>
      </c>
      <c r="AX493" s="16" t="s">
        <v>71</v>
      </c>
      <c r="AY493" s="245" t="s">
        <v>140</v>
      </c>
    </row>
    <row r="494" spans="2:51" s="13" customFormat="1" ht="12">
      <c r="B494" s="202"/>
      <c r="C494" s="203"/>
      <c r="D494" s="204" t="s">
        <v>150</v>
      </c>
      <c r="E494" s="205" t="s">
        <v>19</v>
      </c>
      <c r="F494" s="206" t="s">
        <v>166</v>
      </c>
      <c r="G494" s="203"/>
      <c r="H494" s="205" t="s">
        <v>19</v>
      </c>
      <c r="I494" s="207"/>
      <c r="J494" s="203"/>
      <c r="K494" s="203"/>
      <c r="L494" s="208"/>
      <c r="M494" s="209"/>
      <c r="N494" s="210"/>
      <c r="O494" s="210"/>
      <c r="P494" s="210"/>
      <c r="Q494" s="210"/>
      <c r="R494" s="210"/>
      <c r="S494" s="210"/>
      <c r="T494" s="211"/>
      <c r="AT494" s="212" t="s">
        <v>150</v>
      </c>
      <c r="AU494" s="212" t="s">
        <v>81</v>
      </c>
      <c r="AV494" s="13" t="s">
        <v>79</v>
      </c>
      <c r="AW494" s="13" t="s">
        <v>32</v>
      </c>
      <c r="AX494" s="13" t="s">
        <v>71</v>
      </c>
      <c r="AY494" s="212" t="s">
        <v>140</v>
      </c>
    </row>
    <row r="495" spans="2:51" s="14" customFormat="1" ht="12">
      <c r="B495" s="213"/>
      <c r="C495" s="214"/>
      <c r="D495" s="204" t="s">
        <v>150</v>
      </c>
      <c r="E495" s="215" t="s">
        <v>19</v>
      </c>
      <c r="F495" s="216" t="s">
        <v>484</v>
      </c>
      <c r="G495" s="214"/>
      <c r="H495" s="217">
        <v>32.246</v>
      </c>
      <c r="I495" s="218"/>
      <c r="J495" s="214"/>
      <c r="K495" s="214"/>
      <c r="L495" s="219"/>
      <c r="M495" s="220"/>
      <c r="N495" s="221"/>
      <c r="O495" s="221"/>
      <c r="P495" s="221"/>
      <c r="Q495" s="221"/>
      <c r="R495" s="221"/>
      <c r="S495" s="221"/>
      <c r="T495" s="222"/>
      <c r="AT495" s="223" t="s">
        <v>150</v>
      </c>
      <c r="AU495" s="223" t="s">
        <v>81</v>
      </c>
      <c r="AV495" s="14" t="s">
        <v>81</v>
      </c>
      <c r="AW495" s="14" t="s">
        <v>32</v>
      </c>
      <c r="AX495" s="14" t="s">
        <v>71</v>
      </c>
      <c r="AY495" s="223" t="s">
        <v>140</v>
      </c>
    </row>
    <row r="496" spans="2:51" s="14" customFormat="1" ht="12">
      <c r="B496" s="213"/>
      <c r="C496" s="214"/>
      <c r="D496" s="204" t="s">
        <v>150</v>
      </c>
      <c r="E496" s="215" t="s">
        <v>19</v>
      </c>
      <c r="F496" s="216" t="s">
        <v>485</v>
      </c>
      <c r="G496" s="214"/>
      <c r="H496" s="217">
        <v>33.128</v>
      </c>
      <c r="I496" s="218"/>
      <c r="J496" s="214"/>
      <c r="K496" s="214"/>
      <c r="L496" s="219"/>
      <c r="M496" s="220"/>
      <c r="N496" s="221"/>
      <c r="O496" s="221"/>
      <c r="P496" s="221"/>
      <c r="Q496" s="221"/>
      <c r="R496" s="221"/>
      <c r="S496" s="221"/>
      <c r="T496" s="222"/>
      <c r="AT496" s="223" t="s">
        <v>150</v>
      </c>
      <c r="AU496" s="223" t="s">
        <v>81</v>
      </c>
      <c r="AV496" s="14" t="s">
        <v>81</v>
      </c>
      <c r="AW496" s="14" t="s">
        <v>32</v>
      </c>
      <c r="AX496" s="14" t="s">
        <v>71</v>
      </c>
      <c r="AY496" s="223" t="s">
        <v>140</v>
      </c>
    </row>
    <row r="497" spans="2:51" s="14" customFormat="1" ht="12">
      <c r="B497" s="213"/>
      <c r="C497" s="214"/>
      <c r="D497" s="204" t="s">
        <v>150</v>
      </c>
      <c r="E497" s="215" t="s">
        <v>19</v>
      </c>
      <c r="F497" s="216" t="s">
        <v>486</v>
      </c>
      <c r="G497" s="214"/>
      <c r="H497" s="217">
        <v>2.811</v>
      </c>
      <c r="I497" s="218"/>
      <c r="J497" s="214"/>
      <c r="K497" s="214"/>
      <c r="L497" s="219"/>
      <c r="M497" s="220"/>
      <c r="N497" s="221"/>
      <c r="O497" s="221"/>
      <c r="P497" s="221"/>
      <c r="Q497" s="221"/>
      <c r="R497" s="221"/>
      <c r="S497" s="221"/>
      <c r="T497" s="222"/>
      <c r="AT497" s="223" t="s">
        <v>150</v>
      </c>
      <c r="AU497" s="223" t="s">
        <v>81</v>
      </c>
      <c r="AV497" s="14" t="s">
        <v>81</v>
      </c>
      <c r="AW497" s="14" t="s">
        <v>32</v>
      </c>
      <c r="AX497" s="14" t="s">
        <v>71</v>
      </c>
      <c r="AY497" s="223" t="s">
        <v>140</v>
      </c>
    </row>
    <row r="498" spans="2:51" s="14" customFormat="1" ht="12">
      <c r="B498" s="213"/>
      <c r="C498" s="214"/>
      <c r="D498" s="204" t="s">
        <v>150</v>
      </c>
      <c r="E498" s="215" t="s">
        <v>19</v>
      </c>
      <c r="F498" s="216" t="s">
        <v>487</v>
      </c>
      <c r="G498" s="214"/>
      <c r="H498" s="217">
        <v>28.35</v>
      </c>
      <c r="I498" s="218"/>
      <c r="J498" s="214"/>
      <c r="K498" s="214"/>
      <c r="L498" s="219"/>
      <c r="M498" s="220"/>
      <c r="N498" s="221"/>
      <c r="O498" s="221"/>
      <c r="P498" s="221"/>
      <c r="Q498" s="221"/>
      <c r="R498" s="221"/>
      <c r="S498" s="221"/>
      <c r="T498" s="222"/>
      <c r="AT498" s="223" t="s">
        <v>150</v>
      </c>
      <c r="AU498" s="223" t="s">
        <v>81</v>
      </c>
      <c r="AV498" s="14" t="s">
        <v>81</v>
      </c>
      <c r="AW498" s="14" t="s">
        <v>32</v>
      </c>
      <c r="AX498" s="14" t="s">
        <v>71</v>
      </c>
      <c r="AY498" s="223" t="s">
        <v>140</v>
      </c>
    </row>
    <row r="499" spans="2:51" s="14" customFormat="1" ht="12">
      <c r="B499" s="213"/>
      <c r="C499" s="214"/>
      <c r="D499" s="204" t="s">
        <v>150</v>
      </c>
      <c r="E499" s="215" t="s">
        <v>19</v>
      </c>
      <c r="F499" s="216" t="s">
        <v>488</v>
      </c>
      <c r="G499" s="214"/>
      <c r="H499" s="217">
        <v>14.774</v>
      </c>
      <c r="I499" s="218"/>
      <c r="J499" s="214"/>
      <c r="K499" s="214"/>
      <c r="L499" s="219"/>
      <c r="M499" s="220"/>
      <c r="N499" s="221"/>
      <c r="O499" s="221"/>
      <c r="P499" s="221"/>
      <c r="Q499" s="221"/>
      <c r="R499" s="221"/>
      <c r="S499" s="221"/>
      <c r="T499" s="222"/>
      <c r="AT499" s="223" t="s">
        <v>150</v>
      </c>
      <c r="AU499" s="223" t="s">
        <v>81</v>
      </c>
      <c r="AV499" s="14" t="s">
        <v>81</v>
      </c>
      <c r="AW499" s="14" t="s">
        <v>32</v>
      </c>
      <c r="AX499" s="14" t="s">
        <v>71</v>
      </c>
      <c r="AY499" s="223" t="s">
        <v>140</v>
      </c>
    </row>
    <row r="500" spans="2:51" s="14" customFormat="1" ht="12">
      <c r="B500" s="213"/>
      <c r="C500" s="214"/>
      <c r="D500" s="204" t="s">
        <v>150</v>
      </c>
      <c r="E500" s="215" t="s">
        <v>19</v>
      </c>
      <c r="F500" s="216" t="s">
        <v>489</v>
      </c>
      <c r="G500" s="214"/>
      <c r="H500" s="217">
        <v>-4.8</v>
      </c>
      <c r="I500" s="218"/>
      <c r="J500" s="214"/>
      <c r="K500" s="214"/>
      <c r="L500" s="219"/>
      <c r="M500" s="220"/>
      <c r="N500" s="221"/>
      <c r="O500" s="221"/>
      <c r="P500" s="221"/>
      <c r="Q500" s="221"/>
      <c r="R500" s="221"/>
      <c r="S500" s="221"/>
      <c r="T500" s="222"/>
      <c r="AT500" s="223" t="s">
        <v>150</v>
      </c>
      <c r="AU500" s="223" t="s">
        <v>81</v>
      </c>
      <c r="AV500" s="14" t="s">
        <v>81</v>
      </c>
      <c r="AW500" s="14" t="s">
        <v>32</v>
      </c>
      <c r="AX500" s="14" t="s">
        <v>71</v>
      </c>
      <c r="AY500" s="223" t="s">
        <v>140</v>
      </c>
    </row>
    <row r="501" spans="2:51" s="16" customFormat="1" ht="12">
      <c r="B501" s="235"/>
      <c r="C501" s="236"/>
      <c r="D501" s="204" t="s">
        <v>150</v>
      </c>
      <c r="E501" s="237" t="s">
        <v>19</v>
      </c>
      <c r="F501" s="238" t="s">
        <v>168</v>
      </c>
      <c r="G501" s="236"/>
      <c r="H501" s="239">
        <v>106.509</v>
      </c>
      <c r="I501" s="240"/>
      <c r="J501" s="236"/>
      <c r="K501" s="236"/>
      <c r="L501" s="241"/>
      <c r="M501" s="242"/>
      <c r="N501" s="243"/>
      <c r="O501" s="243"/>
      <c r="P501" s="243"/>
      <c r="Q501" s="243"/>
      <c r="R501" s="243"/>
      <c r="S501" s="243"/>
      <c r="T501" s="244"/>
      <c r="AT501" s="245" t="s">
        <v>150</v>
      </c>
      <c r="AU501" s="245" t="s">
        <v>81</v>
      </c>
      <c r="AV501" s="16" t="s">
        <v>141</v>
      </c>
      <c r="AW501" s="16" t="s">
        <v>32</v>
      </c>
      <c r="AX501" s="16" t="s">
        <v>71</v>
      </c>
      <c r="AY501" s="245" t="s">
        <v>140</v>
      </c>
    </row>
    <row r="502" spans="2:51" s="15" customFormat="1" ht="12">
      <c r="B502" s="224"/>
      <c r="C502" s="225"/>
      <c r="D502" s="204" t="s">
        <v>150</v>
      </c>
      <c r="E502" s="226" t="s">
        <v>19</v>
      </c>
      <c r="F502" s="227" t="s">
        <v>155</v>
      </c>
      <c r="G502" s="225"/>
      <c r="H502" s="228">
        <v>232.964</v>
      </c>
      <c r="I502" s="229"/>
      <c r="J502" s="225"/>
      <c r="K502" s="225"/>
      <c r="L502" s="230"/>
      <c r="M502" s="231"/>
      <c r="N502" s="232"/>
      <c r="O502" s="232"/>
      <c r="P502" s="232"/>
      <c r="Q502" s="232"/>
      <c r="R502" s="232"/>
      <c r="S502" s="232"/>
      <c r="T502" s="233"/>
      <c r="AT502" s="234" t="s">
        <v>150</v>
      </c>
      <c r="AU502" s="234" t="s">
        <v>81</v>
      </c>
      <c r="AV502" s="15" t="s">
        <v>148</v>
      </c>
      <c r="AW502" s="15" t="s">
        <v>32</v>
      </c>
      <c r="AX502" s="15" t="s">
        <v>79</v>
      </c>
      <c r="AY502" s="234" t="s">
        <v>140</v>
      </c>
    </row>
    <row r="503" spans="1:65" s="2" customFormat="1" ht="21.75" customHeight="1">
      <c r="A503" s="36"/>
      <c r="B503" s="37"/>
      <c r="C503" s="189" t="s">
        <v>490</v>
      </c>
      <c r="D503" s="189" t="s">
        <v>143</v>
      </c>
      <c r="E503" s="190" t="s">
        <v>491</v>
      </c>
      <c r="F503" s="191" t="s">
        <v>492</v>
      </c>
      <c r="G503" s="192" t="s">
        <v>146</v>
      </c>
      <c r="H503" s="193">
        <v>127.3</v>
      </c>
      <c r="I503" s="194"/>
      <c r="J503" s="195">
        <f>ROUND(I503*H503,2)</f>
        <v>0</v>
      </c>
      <c r="K503" s="191" t="s">
        <v>147</v>
      </c>
      <c r="L503" s="41"/>
      <c r="M503" s="196" t="s">
        <v>19</v>
      </c>
      <c r="N503" s="197" t="s">
        <v>42</v>
      </c>
      <c r="O503" s="66"/>
      <c r="P503" s="198">
        <f>O503*H503</f>
        <v>0</v>
      </c>
      <c r="Q503" s="198">
        <v>0</v>
      </c>
      <c r="R503" s="198">
        <f>Q503*H503</f>
        <v>0</v>
      </c>
      <c r="S503" s="198">
        <v>0.004</v>
      </c>
      <c r="T503" s="199">
        <f>S503*H503</f>
        <v>0.5092</v>
      </c>
      <c r="U503" s="36"/>
      <c r="V503" s="36"/>
      <c r="W503" s="36"/>
      <c r="X503" s="36"/>
      <c r="Y503" s="36"/>
      <c r="Z503" s="36"/>
      <c r="AA503" s="36"/>
      <c r="AB503" s="36"/>
      <c r="AC503" s="36"/>
      <c r="AD503" s="36"/>
      <c r="AE503" s="36"/>
      <c r="AR503" s="200" t="s">
        <v>148</v>
      </c>
      <c r="AT503" s="200" t="s">
        <v>143</v>
      </c>
      <c r="AU503" s="200" t="s">
        <v>81</v>
      </c>
      <c r="AY503" s="19" t="s">
        <v>140</v>
      </c>
      <c r="BE503" s="201">
        <f>IF(N503="základní",J503,0)</f>
        <v>0</v>
      </c>
      <c r="BF503" s="201">
        <f>IF(N503="snížená",J503,0)</f>
        <v>0</v>
      </c>
      <c r="BG503" s="201">
        <f>IF(N503="zákl. přenesená",J503,0)</f>
        <v>0</v>
      </c>
      <c r="BH503" s="201">
        <f>IF(N503="sníž. přenesená",J503,0)</f>
        <v>0</v>
      </c>
      <c r="BI503" s="201">
        <f>IF(N503="nulová",J503,0)</f>
        <v>0</v>
      </c>
      <c r="BJ503" s="19" t="s">
        <v>79</v>
      </c>
      <c r="BK503" s="201">
        <f>ROUND(I503*H503,2)</f>
        <v>0</v>
      </c>
      <c r="BL503" s="19" t="s">
        <v>148</v>
      </c>
      <c r="BM503" s="200" t="s">
        <v>493</v>
      </c>
    </row>
    <row r="504" spans="2:51" s="13" customFormat="1" ht="12">
      <c r="B504" s="202"/>
      <c r="C504" s="203"/>
      <c r="D504" s="204" t="s">
        <v>150</v>
      </c>
      <c r="E504" s="205" t="s">
        <v>19</v>
      </c>
      <c r="F504" s="206" t="s">
        <v>494</v>
      </c>
      <c r="G504" s="203"/>
      <c r="H504" s="205" t="s">
        <v>19</v>
      </c>
      <c r="I504" s="207"/>
      <c r="J504" s="203"/>
      <c r="K504" s="203"/>
      <c r="L504" s="208"/>
      <c r="M504" s="209"/>
      <c r="N504" s="210"/>
      <c r="O504" s="210"/>
      <c r="P504" s="210"/>
      <c r="Q504" s="210"/>
      <c r="R504" s="210"/>
      <c r="S504" s="210"/>
      <c r="T504" s="211"/>
      <c r="AT504" s="212" t="s">
        <v>150</v>
      </c>
      <c r="AU504" s="212" t="s">
        <v>81</v>
      </c>
      <c r="AV504" s="13" t="s">
        <v>79</v>
      </c>
      <c r="AW504" s="13" t="s">
        <v>32</v>
      </c>
      <c r="AX504" s="13" t="s">
        <v>71</v>
      </c>
      <c r="AY504" s="212" t="s">
        <v>140</v>
      </c>
    </row>
    <row r="505" spans="2:51" s="13" customFormat="1" ht="12">
      <c r="B505" s="202"/>
      <c r="C505" s="203"/>
      <c r="D505" s="204" t="s">
        <v>150</v>
      </c>
      <c r="E505" s="205" t="s">
        <v>19</v>
      </c>
      <c r="F505" s="206" t="s">
        <v>152</v>
      </c>
      <c r="G505" s="203"/>
      <c r="H505" s="205" t="s">
        <v>19</v>
      </c>
      <c r="I505" s="207"/>
      <c r="J505" s="203"/>
      <c r="K505" s="203"/>
      <c r="L505" s="208"/>
      <c r="M505" s="209"/>
      <c r="N505" s="210"/>
      <c r="O505" s="210"/>
      <c r="P505" s="210"/>
      <c r="Q505" s="210"/>
      <c r="R505" s="210"/>
      <c r="S505" s="210"/>
      <c r="T505" s="211"/>
      <c r="AT505" s="212" t="s">
        <v>150</v>
      </c>
      <c r="AU505" s="212" t="s">
        <v>81</v>
      </c>
      <c r="AV505" s="13" t="s">
        <v>79</v>
      </c>
      <c r="AW505" s="13" t="s">
        <v>32</v>
      </c>
      <c r="AX505" s="13" t="s">
        <v>71</v>
      </c>
      <c r="AY505" s="212" t="s">
        <v>140</v>
      </c>
    </row>
    <row r="506" spans="2:51" s="14" customFormat="1" ht="12">
      <c r="B506" s="213"/>
      <c r="C506" s="214"/>
      <c r="D506" s="204" t="s">
        <v>150</v>
      </c>
      <c r="E506" s="215" t="s">
        <v>19</v>
      </c>
      <c r="F506" s="216" t="s">
        <v>495</v>
      </c>
      <c r="G506" s="214"/>
      <c r="H506" s="217">
        <v>6.975</v>
      </c>
      <c r="I506" s="218"/>
      <c r="J506" s="214"/>
      <c r="K506" s="214"/>
      <c r="L506" s="219"/>
      <c r="M506" s="220"/>
      <c r="N506" s="221"/>
      <c r="O506" s="221"/>
      <c r="P506" s="221"/>
      <c r="Q506" s="221"/>
      <c r="R506" s="221"/>
      <c r="S506" s="221"/>
      <c r="T506" s="222"/>
      <c r="AT506" s="223" t="s">
        <v>150</v>
      </c>
      <c r="AU506" s="223" t="s">
        <v>81</v>
      </c>
      <c r="AV506" s="14" t="s">
        <v>81</v>
      </c>
      <c r="AW506" s="14" t="s">
        <v>32</v>
      </c>
      <c r="AX506" s="14" t="s">
        <v>71</v>
      </c>
      <c r="AY506" s="223" t="s">
        <v>140</v>
      </c>
    </row>
    <row r="507" spans="2:51" s="14" customFormat="1" ht="12">
      <c r="B507" s="213"/>
      <c r="C507" s="214"/>
      <c r="D507" s="204" t="s">
        <v>150</v>
      </c>
      <c r="E507" s="215" t="s">
        <v>19</v>
      </c>
      <c r="F507" s="216" t="s">
        <v>496</v>
      </c>
      <c r="G507" s="214"/>
      <c r="H507" s="217">
        <v>2.668</v>
      </c>
      <c r="I507" s="218"/>
      <c r="J507" s="214"/>
      <c r="K507" s="214"/>
      <c r="L507" s="219"/>
      <c r="M507" s="220"/>
      <c r="N507" s="221"/>
      <c r="O507" s="221"/>
      <c r="P507" s="221"/>
      <c r="Q507" s="221"/>
      <c r="R507" s="221"/>
      <c r="S507" s="221"/>
      <c r="T507" s="222"/>
      <c r="AT507" s="223" t="s">
        <v>150</v>
      </c>
      <c r="AU507" s="223" t="s">
        <v>81</v>
      </c>
      <c r="AV507" s="14" t="s">
        <v>81</v>
      </c>
      <c r="AW507" s="14" t="s">
        <v>32</v>
      </c>
      <c r="AX507" s="14" t="s">
        <v>71</v>
      </c>
      <c r="AY507" s="223" t="s">
        <v>140</v>
      </c>
    </row>
    <row r="508" spans="2:51" s="14" customFormat="1" ht="12">
      <c r="B508" s="213"/>
      <c r="C508" s="214"/>
      <c r="D508" s="204" t="s">
        <v>150</v>
      </c>
      <c r="E508" s="215" t="s">
        <v>19</v>
      </c>
      <c r="F508" s="216" t="s">
        <v>497</v>
      </c>
      <c r="G508" s="214"/>
      <c r="H508" s="217">
        <v>4.477</v>
      </c>
      <c r="I508" s="218"/>
      <c r="J508" s="214"/>
      <c r="K508" s="214"/>
      <c r="L508" s="219"/>
      <c r="M508" s="220"/>
      <c r="N508" s="221"/>
      <c r="O508" s="221"/>
      <c r="P508" s="221"/>
      <c r="Q508" s="221"/>
      <c r="R508" s="221"/>
      <c r="S508" s="221"/>
      <c r="T508" s="222"/>
      <c r="AT508" s="223" t="s">
        <v>150</v>
      </c>
      <c r="AU508" s="223" t="s">
        <v>81</v>
      </c>
      <c r="AV508" s="14" t="s">
        <v>81</v>
      </c>
      <c r="AW508" s="14" t="s">
        <v>32</v>
      </c>
      <c r="AX508" s="14" t="s">
        <v>71</v>
      </c>
      <c r="AY508" s="223" t="s">
        <v>140</v>
      </c>
    </row>
    <row r="509" spans="2:51" s="16" customFormat="1" ht="12">
      <c r="B509" s="235"/>
      <c r="C509" s="236"/>
      <c r="D509" s="204" t="s">
        <v>150</v>
      </c>
      <c r="E509" s="237" t="s">
        <v>19</v>
      </c>
      <c r="F509" s="238" t="s">
        <v>161</v>
      </c>
      <c r="G509" s="236"/>
      <c r="H509" s="239">
        <v>14.12</v>
      </c>
      <c r="I509" s="240"/>
      <c r="J509" s="236"/>
      <c r="K509" s="236"/>
      <c r="L509" s="241"/>
      <c r="M509" s="242"/>
      <c r="N509" s="243"/>
      <c r="O509" s="243"/>
      <c r="P509" s="243"/>
      <c r="Q509" s="243"/>
      <c r="R509" s="243"/>
      <c r="S509" s="243"/>
      <c r="T509" s="244"/>
      <c r="AT509" s="245" t="s">
        <v>150</v>
      </c>
      <c r="AU509" s="245" t="s">
        <v>81</v>
      </c>
      <c r="AV509" s="16" t="s">
        <v>141</v>
      </c>
      <c r="AW509" s="16" t="s">
        <v>32</v>
      </c>
      <c r="AX509" s="16" t="s">
        <v>71</v>
      </c>
      <c r="AY509" s="245" t="s">
        <v>140</v>
      </c>
    </row>
    <row r="510" spans="2:51" s="13" customFormat="1" ht="12">
      <c r="B510" s="202"/>
      <c r="C510" s="203"/>
      <c r="D510" s="204" t="s">
        <v>150</v>
      </c>
      <c r="E510" s="205" t="s">
        <v>19</v>
      </c>
      <c r="F510" s="206" t="s">
        <v>162</v>
      </c>
      <c r="G510" s="203"/>
      <c r="H510" s="205" t="s">
        <v>19</v>
      </c>
      <c r="I510" s="207"/>
      <c r="J510" s="203"/>
      <c r="K510" s="203"/>
      <c r="L510" s="208"/>
      <c r="M510" s="209"/>
      <c r="N510" s="210"/>
      <c r="O510" s="210"/>
      <c r="P510" s="210"/>
      <c r="Q510" s="210"/>
      <c r="R510" s="210"/>
      <c r="S510" s="210"/>
      <c r="T510" s="211"/>
      <c r="AT510" s="212" t="s">
        <v>150</v>
      </c>
      <c r="AU510" s="212" t="s">
        <v>81</v>
      </c>
      <c r="AV510" s="13" t="s">
        <v>79</v>
      </c>
      <c r="AW510" s="13" t="s">
        <v>32</v>
      </c>
      <c r="AX510" s="13" t="s">
        <v>71</v>
      </c>
      <c r="AY510" s="212" t="s">
        <v>140</v>
      </c>
    </row>
    <row r="511" spans="2:51" s="14" customFormat="1" ht="12">
      <c r="B511" s="213"/>
      <c r="C511" s="214"/>
      <c r="D511" s="204" t="s">
        <v>150</v>
      </c>
      <c r="E511" s="215" t="s">
        <v>19</v>
      </c>
      <c r="F511" s="216" t="s">
        <v>498</v>
      </c>
      <c r="G511" s="214"/>
      <c r="H511" s="217">
        <v>17.465</v>
      </c>
      <c r="I511" s="218"/>
      <c r="J511" s="214"/>
      <c r="K511" s="214"/>
      <c r="L511" s="219"/>
      <c r="M511" s="220"/>
      <c r="N511" s="221"/>
      <c r="O511" s="221"/>
      <c r="P511" s="221"/>
      <c r="Q511" s="221"/>
      <c r="R511" s="221"/>
      <c r="S511" s="221"/>
      <c r="T511" s="222"/>
      <c r="AT511" s="223" t="s">
        <v>150</v>
      </c>
      <c r="AU511" s="223" t="s">
        <v>81</v>
      </c>
      <c r="AV511" s="14" t="s">
        <v>81</v>
      </c>
      <c r="AW511" s="14" t="s">
        <v>32</v>
      </c>
      <c r="AX511" s="14" t="s">
        <v>71</v>
      </c>
      <c r="AY511" s="223" t="s">
        <v>140</v>
      </c>
    </row>
    <row r="512" spans="2:51" s="14" customFormat="1" ht="12">
      <c r="B512" s="213"/>
      <c r="C512" s="214"/>
      <c r="D512" s="204" t="s">
        <v>150</v>
      </c>
      <c r="E512" s="215" t="s">
        <v>19</v>
      </c>
      <c r="F512" s="216" t="s">
        <v>499</v>
      </c>
      <c r="G512" s="214"/>
      <c r="H512" s="217">
        <v>6</v>
      </c>
      <c r="I512" s="218"/>
      <c r="J512" s="214"/>
      <c r="K512" s="214"/>
      <c r="L512" s="219"/>
      <c r="M512" s="220"/>
      <c r="N512" s="221"/>
      <c r="O512" s="221"/>
      <c r="P512" s="221"/>
      <c r="Q512" s="221"/>
      <c r="R512" s="221"/>
      <c r="S512" s="221"/>
      <c r="T512" s="222"/>
      <c r="AT512" s="223" t="s">
        <v>150</v>
      </c>
      <c r="AU512" s="223" t="s">
        <v>81</v>
      </c>
      <c r="AV512" s="14" t="s">
        <v>81</v>
      </c>
      <c r="AW512" s="14" t="s">
        <v>32</v>
      </c>
      <c r="AX512" s="14" t="s">
        <v>71</v>
      </c>
      <c r="AY512" s="223" t="s">
        <v>140</v>
      </c>
    </row>
    <row r="513" spans="2:51" s="14" customFormat="1" ht="12">
      <c r="B513" s="213"/>
      <c r="C513" s="214"/>
      <c r="D513" s="204" t="s">
        <v>150</v>
      </c>
      <c r="E513" s="215" t="s">
        <v>19</v>
      </c>
      <c r="F513" s="216" t="s">
        <v>500</v>
      </c>
      <c r="G513" s="214"/>
      <c r="H513" s="217">
        <v>5.929</v>
      </c>
      <c r="I513" s="218"/>
      <c r="J513" s="214"/>
      <c r="K513" s="214"/>
      <c r="L513" s="219"/>
      <c r="M513" s="220"/>
      <c r="N513" s="221"/>
      <c r="O513" s="221"/>
      <c r="P513" s="221"/>
      <c r="Q513" s="221"/>
      <c r="R513" s="221"/>
      <c r="S513" s="221"/>
      <c r="T513" s="222"/>
      <c r="AT513" s="223" t="s">
        <v>150</v>
      </c>
      <c r="AU513" s="223" t="s">
        <v>81</v>
      </c>
      <c r="AV513" s="14" t="s">
        <v>81</v>
      </c>
      <c r="AW513" s="14" t="s">
        <v>32</v>
      </c>
      <c r="AX513" s="14" t="s">
        <v>71</v>
      </c>
      <c r="AY513" s="223" t="s">
        <v>140</v>
      </c>
    </row>
    <row r="514" spans="2:51" s="14" customFormat="1" ht="12">
      <c r="B514" s="213"/>
      <c r="C514" s="214"/>
      <c r="D514" s="204" t="s">
        <v>150</v>
      </c>
      <c r="E514" s="215" t="s">
        <v>19</v>
      </c>
      <c r="F514" s="216" t="s">
        <v>501</v>
      </c>
      <c r="G514" s="214"/>
      <c r="H514" s="217">
        <v>14.419</v>
      </c>
      <c r="I514" s="218"/>
      <c r="J514" s="214"/>
      <c r="K514" s="214"/>
      <c r="L514" s="219"/>
      <c r="M514" s="220"/>
      <c r="N514" s="221"/>
      <c r="O514" s="221"/>
      <c r="P514" s="221"/>
      <c r="Q514" s="221"/>
      <c r="R514" s="221"/>
      <c r="S514" s="221"/>
      <c r="T514" s="222"/>
      <c r="AT514" s="223" t="s">
        <v>150</v>
      </c>
      <c r="AU514" s="223" t="s">
        <v>81</v>
      </c>
      <c r="AV514" s="14" t="s">
        <v>81</v>
      </c>
      <c r="AW514" s="14" t="s">
        <v>32</v>
      </c>
      <c r="AX514" s="14" t="s">
        <v>71</v>
      </c>
      <c r="AY514" s="223" t="s">
        <v>140</v>
      </c>
    </row>
    <row r="515" spans="2:51" s="14" customFormat="1" ht="12">
      <c r="B515" s="213"/>
      <c r="C515" s="214"/>
      <c r="D515" s="204" t="s">
        <v>150</v>
      </c>
      <c r="E515" s="215" t="s">
        <v>19</v>
      </c>
      <c r="F515" s="216" t="s">
        <v>502</v>
      </c>
      <c r="G515" s="214"/>
      <c r="H515" s="217">
        <v>14.267</v>
      </c>
      <c r="I515" s="218"/>
      <c r="J515" s="214"/>
      <c r="K515" s="214"/>
      <c r="L515" s="219"/>
      <c r="M515" s="220"/>
      <c r="N515" s="221"/>
      <c r="O515" s="221"/>
      <c r="P515" s="221"/>
      <c r="Q515" s="221"/>
      <c r="R515" s="221"/>
      <c r="S515" s="221"/>
      <c r="T515" s="222"/>
      <c r="AT515" s="223" t="s">
        <v>150</v>
      </c>
      <c r="AU515" s="223" t="s">
        <v>81</v>
      </c>
      <c r="AV515" s="14" t="s">
        <v>81</v>
      </c>
      <c r="AW515" s="14" t="s">
        <v>32</v>
      </c>
      <c r="AX515" s="14" t="s">
        <v>71</v>
      </c>
      <c r="AY515" s="223" t="s">
        <v>140</v>
      </c>
    </row>
    <row r="516" spans="2:51" s="16" customFormat="1" ht="12">
      <c r="B516" s="235"/>
      <c r="C516" s="236"/>
      <c r="D516" s="204" t="s">
        <v>150</v>
      </c>
      <c r="E516" s="237" t="s">
        <v>19</v>
      </c>
      <c r="F516" s="238" t="s">
        <v>165</v>
      </c>
      <c r="G516" s="236"/>
      <c r="H516" s="239">
        <v>58.08</v>
      </c>
      <c r="I516" s="240"/>
      <c r="J516" s="236"/>
      <c r="K516" s="236"/>
      <c r="L516" s="241"/>
      <c r="M516" s="242"/>
      <c r="N516" s="243"/>
      <c r="O516" s="243"/>
      <c r="P516" s="243"/>
      <c r="Q516" s="243"/>
      <c r="R516" s="243"/>
      <c r="S516" s="243"/>
      <c r="T516" s="244"/>
      <c r="AT516" s="245" t="s">
        <v>150</v>
      </c>
      <c r="AU516" s="245" t="s">
        <v>81</v>
      </c>
      <c r="AV516" s="16" t="s">
        <v>141</v>
      </c>
      <c r="AW516" s="16" t="s">
        <v>32</v>
      </c>
      <c r="AX516" s="16" t="s">
        <v>71</v>
      </c>
      <c r="AY516" s="245" t="s">
        <v>140</v>
      </c>
    </row>
    <row r="517" spans="2:51" s="13" customFormat="1" ht="12">
      <c r="B517" s="202"/>
      <c r="C517" s="203"/>
      <c r="D517" s="204" t="s">
        <v>150</v>
      </c>
      <c r="E517" s="205" t="s">
        <v>19</v>
      </c>
      <c r="F517" s="206" t="s">
        <v>166</v>
      </c>
      <c r="G517" s="203"/>
      <c r="H517" s="205" t="s">
        <v>19</v>
      </c>
      <c r="I517" s="207"/>
      <c r="J517" s="203"/>
      <c r="K517" s="203"/>
      <c r="L517" s="208"/>
      <c r="M517" s="209"/>
      <c r="N517" s="210"/>
      <c r="O517" s="210"/>
      <c r="P517" s="210"/>
      <c r="Q517" s="210"/>
      <c r="R517" s="210"/>
      <c r="S517" s="210"/>
      <c r="T517" s="211"/>
      <c r="AT517" s="212" t="s">
        <v>150</v>
      </c>
      <c r="AU517" s="212" t="s">
        <v>81</v>
      </c>
      <c r="AV517" s="13" t="s">
        <v>79</v>
      </c>
      <c r="AW517" s="13" t="s">
        <v>32</v>
      </c>
      <c r="AX517" s="13" t="s">
        <v>71</v>
      </c>
      <c r="AY517" s="212" t="s">
        <v>140</v>
      </c>
    </row>
    <row r="518" spans="2:51" s="14" customFormat="1" ht="22.5">
      <c r="B518" s="213"/>
      <c r="C518" s="214"/>
      <c r="D518" s="204" t="s">
        <v>150</v>
      </c>
      <c r="E518" s="215" t="s">
        <v>19</v>
      </c>
      <c r="F518" s="216" t="s">
        <v>503</v>
      </c>
      <c r="G518" s="214"/>
      <c r="H518" s="217">
        <v>18.594</v>
      </c>
      <c r="I518" s="218"/>
      <c r="J518" s="214"/>
      <c r="K518" s="214"/>
      <c r="L518" s="219"/>
      <c r="M518" s="220"/>
      <c r="N518" s="221"/>
      <c r="O518" s="221"/>
      <c r="P518" s="221"/>
      <c r="Q518" s="221"/>
      <c r="R518" s="221"/>
      <c r="S518" s="221"/>
      <c r="T518" s="222"/>
      <c r="AT518" s="223" t="s">
        <v>150</v>
      </c>
      <c r="AU518" s="223" t="s">
        <v>81</v>
      </c>
      <c r="AV518" s="14" t="s">
        <v>81</v>
      </c>
      <c r="AW518" s="14" t="s">
        <v>32</v>
      </c>
      <c r="AX518" s="14" t="s">
        <v>71</v>
      </c>
      <c r="AY518" s="223" t="s">
        <v>140</v>
      </c>
    </row>
    <row r="519" spans="2:51" s="14" customFormat="1" ht="22.5">
      <c r="B519" s="213"/>
      <c r="C519" s="214"/>
      <c r="D519" s="204" t="s">
        <v>150</v>
      </c>
      <c r="E519" s="215" t="s">
        <v>19</v>
      </c>
      <c r="F519" s="216" t="s">
        <v>504</v>
      </c>
      <c r="G519" s="214"/>
      <c r="H519" s="217">
        <v>19.623</v>
      </c>
      <c r="I519" s="218"/>
      <c r="J519" s="214"/>
      <c r="K519" s="214"/>
      <c r="L519" s="219"/>
      <c r="M519" s="220"/>
      <c r="N519" s="221"/>
      <c r="O519" s="221"/>
      <c r="P519" s="221"/>
      <c r="Q519" s="221"/>
      <c r="R519" s="221"/>
      <c r="S519" s="221"/>
      <c r="T519" s="222"/>
      <c r="AT519" s="223" t="s">
        <v>150</v>
      </c>
      <c r="AU519" s="223" t="s">
        <v>81</v>
      </c>
      <c r="AV519" s="14" t="s">
        <v>81</v>
      </c>
      <c r="AW519" s="14" t="s">
        <v>32</v>
      </c>
      <c r="AX519" s="14" t="s">
        <v>71</v>
      </c>
      <c r="AY519" s="223" t="s">
        <v>140</v>
      </c>
    </row>
    <row r="520" spans="2:51" s="14" customFormat="1" ht="12">
      <c r="B520" s="213"/>
      <c r="C520" s="214"/>
      <c r="D520" s="204" t="s">
        <v>150</v>
      </c>
      <c r="E520" s="215" t="s">
        <v>19</v>
      </c>
      <c r="F520" s="216" t="s">
        <v>505</v>
      </c>
      <c r="G520" s="214"/>
      <c r="H520" s="217">
        <v>16.883</v>
      </c>
      <c r="I520" s="218"/>
      <c r="J520" s="214"/>
      <c r="K520" s="214"/>
      <c r="L520" s="219"/>
      <c r="M520" s="220"/>
      <c r="N520" s="221"/>
      <c r="O520" s="221"/>
      <c r="P520" s="221"/>
      <c r="Q520" s="221"/>
      <c r="R520" s="221"/>
      <c r="S520" s="221"/>
      <c r="T520" s="222"/>
      <c r="AT520" s="223" t="s">
        <v>150</v>
      </c>
      <c r="AU520" s="223" t="s">
        <v>81</v>
      </c>
      <c r="AV520" s="14" t="s">
        <v>81</v>
      </c>
      <c r="AW520" s="14" t="s">
        <v>32</v>
      </c>
      <c r="AX520" s="14" t="s">
        <v>71</v>
      </c>
      <c r="AY520" s="223" t="s">
        <v>140</v>
      </c>
    </row>
    <row r="521" spans="2:51" s="16" customFormat="1" ht="12">
      <c r="B521" s="235"/>
      <c r="C521" s="236"/>
      <c r="D521" s="204" t="s">
        <v>150</v>
      </c>
      <c r="E521" s="237" t="s">
        <v>19</v>
      </c>
      <c r="F521" s="238" t="s">
        <v>168</v>
      </c>
      <c r="G521" s="236"/>
      <c r="H521" s="239">
        <v>55.1</v>
      </c>
      <c r="I521" s="240"/>
      <c r="J521" s="236"/>
      <c r="K521" s="236"/>
      <c r="L521" s="241"/>
      <c r="M521" s="242"/>
      <c r="N521" s="243"/>
      <c r="O521" s="243"/>
      <c r="P521" s="243"/>
      <c r="Q521" s="243"/>
      <c r="R521" s="243"/>
      <c r="S521" s="243"/>
      <c r="T521" s="244"/>
      <c r="AT521" s="245" t="s">
        <v>150</v>
      </c>
      <c r="AU521" s="245" t="s">
        <v>81</v>
      </c>
      <c r="AV521" s="16" t="s">
        <v>141</v>
      </c>
      <c r="AW521" s="16" t="s">
        <v>32</v>
      </c>
      <c r="AX521" s="16" t="s">
        <v>71</v>
      </c>
      <c r="AY521" s="245" t="s">
        <v>140</v>
      </c>
    </row>
    <row r="522" spans="2:51" s="15" customFormat="1" ht="12">
      <c r="B522" s="224"/>
      <c r="C522" s="225"/>
      <c r="D522" s="204" t="s">
        <v>150</v>
      </c>
      <c r="E522" s="226" t="s">
        <v>19</v>
      </c>
      <c r="F522" s="227" t="s">
        <v>155</v>
      </c>
      <c r="G522" s="225"/>
      <c r="H522" s="228">
        <v>127.3</v>
      </c>
      <c r="I522" s="229"/>
      <c r="J522" s="225"/>
      <c r="K522" s="225"/>
      <c r="L522" s="230"/>
      <c r="M522" s="231"/>
      <c r="N522" s="232"/>
      <c r="O522" s="232"/>
      <c r="P522" s="232"/>
      <c r="Q522" s="232"/>
      <c r="R522" s="232"/>
      <c r="S522" s="232"/>
      <c r="T522" s="233"/>
      <c r="AT522" s="234" t="s">
        <v>150</v>
      </c>
      <c r="AU522" s="234" t="s">
        <v>81</v>
      </c>
      <c r="AV522" s="15" t="s">
        <v>148</v>
      </c>
      <c r="AW522" s="15" t="s">
        <v>32</v>
      </c>
      <c r="AX522" s="15" t="s">
        <v>79</v>
      </c>
      <c r="AY522" s="234" t="s">
        <v>140</v>
      </c>
    </row>
    <row r="523" spans="1:65" s="2" customFormat="1" ht="33" customHeight="1">
      <c r="A523" s="36"/>
      <c r="B523" s="37"/>
      <c r="C523" s="189" t="s">
        <v>506</v>
      </c>
      <c r="D523" s="189" t="s">
        <v>143</v>
      </c>
      <c r="E523" s="190" t="s">
        <v>507</v>
      </c>
      <c r="F523" s="191" t="s">
        <v>508</v>
      </c>
      <c r="G523" s="192" t="s">
        <v>146</v>
      </c>
      <c r="H523" s="193">
        <v>245.997</v>
      </c>
      <c r="I523" s="194"/>
      <c r="J523" s="195">
        <f>ROUND(I523*H523,2)</f>
        <v>0</v>
      </c>
      <c r="K523" s="191" t="s">
        <v>147</v>
      </c>
      <c r="L523" s="41"/>
      <c r="M523" s="196" t="s">
        <v>19</v>
      </c>
      <c r="N523" s="197" t="s">
        <v>42</v>
      </c>
      <c r="O523" s="66"/>
      <c r="P523" s="198">
        <f>O523*H523</f>
        <v>0</v>
      </c>
      <c r="Q523" s="198">
        <v>0</v>
      </c>
      <c r="R523" s="198">
        <f>Q523*H523</f>
        <v>0</v>
      </c>
      <c r="S523" s="198">
        <v>0.01</v>
      </c>
      <c r="T523" s="199">
        <f>S523*H523</f>
        <v>2.45997</v>
      </c>
      <c r="U523" s="36"/>
      <c r="V523" s="36"/>
      <c r="W523" s="36"/>
      <c r="X523" s="36"/>
      <c r="Y523" s="36"/>
      <c r="Z523" s="36"/>
      <c r="AA523" s="36"/>
      <c r="AB523" s="36"/>
      <c r="AC523" s="36"/>
      <c r="AD523" s="36"/>
      <c r="AE523" s="36"/>
      <c r="AR523" s="200" t="s">
        <v>148</v>
      </c>
      <c r="AT523" s="200" t="s">
        <v>143</v>
      </c>
      <c r="AU523" s="200" t="s">
        <v>81</v>
      </c>
      <c r="AY523" s="19" t="s">
        <v>140</v>
      </c>
      <c r="BE523" s="201">
        <f>IF(N523="základní",J523,0)</f>
        <v>0</v>
      </c>
      <c r="BF523" s="201">
        <f>IF(N523="snížená",J523,0)</f>
        <v>0</v>
      </c>
      <c r="BG523" s="201">
        <f>IF(N523="zákl. přenesená",J523,0)</f>
        <v>0</v>
      </c>
      <c r="BH523" s="201">
        <f>IF(N523="sníž. přenesená",J523,0)</f>
        <v>0</v>
      </c>
      <c r="BI523" s="201">
        <f>IF(N523="nulová",J523,0)</f>
        <v>0</v>
      </c>
      <c r="BJ523" s="19" t="s">
        <v>79</v>
      </c>
      <c r="BK523" s="201">
        <f>ROUND(I523*H523,2)</f>
        <v>0</v>
      </c>
      <c r="BL523" s="19" t="s">
        <v>148</v>
      </c>
      <c r="BM523" s="200" t="s">
        <v>509</v>
      </c>
    </row>
    <row r="524" spans="2:51" s="13" customFormat="1" ht="12">
      <c r="B524" s="202"/>
      <c r="C524" s="203"/>
      <c r="D524" s="204" t="s">
        <v>150</v>
      </c>
      <c r="E524" s="205" t="s">
        <v>19</v>
      </c>
      <c r="F524" s="206" t="s">
        <v>510</v>
      </c>
      <c r="G524" s="203"/>
      <c r="H524" s="205" t="s">
        <v>19</v>
      </c>
      <c r="I524" s="207"/>
      <c r="J524" s="203"/>
      <c r="K524" s="203"/>
      <c r="L524" s="208"/>
      <c r="M524" s="209"/>
      <c r="N524" s="210"/>
      <c r="O524" s="210"/>
      <c r="P524" s="210"/>
      <c r="Q524" s="210"/>
      <c r="R524" s="210"/>
      <c r="S524" s="210"/>
      <c r="T524" s="211"/>
      <c r="AT524" s="212" t="s">
        <v>150</v>
      </c>
      <c r="AU524" s="212" t="s">
        <v>81</v>
      </c>
      <c r="AV524" s="13" t="s">
        <v>79</v>
      </c>
      <c r="AW524" s="13" t="s">
        <v>32</v>
      </c>
      <c r="AX524" s="13" t="s">
        <v>71</v>
      </c>
      <c r="AY524" s="212" t="s">
        <v>140</v>
      </c>
    </row>
    <row r="525" spans="2:51" s="13" customFormat="1" ht="12">
      <c r="B525" s="202"/>
      <c r="C525" s="203"/>
      <c r="D525" s="204" t="s">
        <v>150</v>
      </c>
      <c r="E525" s="205" t="s">
        <v>19</v>
      </c>
      <c r="F525" s="206" t="s">
        <v>152</v>
      </c>
      <c r="G525" s="203"/>
      <c r="H525" s="205" t="s">
        <v>19</v>
      </c>
      <c r="I525" s="207"/>
      <c r="J525" s="203"/>
      <c r="K525" s="203"/>
      <c r="L525" s="208"/>
      <c r="M525" s="209"/>
      <c r="N525" s="210"/>
      <c r="O525" s="210"/>
      <c r="P525" s="210"/>
      <c r="Q525" s="210"/>
      <c r="R525" s="210"/>
      <c r="S525" s="210"/>
      <c r="T525" s="211"/>
      <c r="AT525" s="212" t="s">
        <v>150</v>
      </c>
      <c r="AU525" s="212" t="s">
        <v>81</v>
      </c>
      <c r="AV525" s="13" t="s">
        <v>79</v>
      </c>
      <c r="AW525" s="13" t="s">
        <v>32</v>
      </c>
      <c r="AX525" s="13" t="s">
        <v>71</v>
      </c>
      <c r="AY525" s="212" t="s">
        <v>140</v>
      </c>
    </row>
    <row r="526" spans="2:51" s="13" customFormat="1" ht="12">
      <c r="B526" s="202"/>
      <c r="C526" s="203"/>
      <c r="D526" s="204" t="s">
        <v>150</v>
      </c>
      <c r="E526" s="205" t="s">
        <v>19</v>
      </c>
      <c r="F526" s="206" t="s">
        <v>297</v>
      </c>
      <c r="G526" s="203"/>
      <c r="H526" s="205" t="s">
        <v>19</v>
      </c>
      <c r="I526" s="207"/>
      <c r="J526" s="203"/>
      <c r="K526" s="203"/>
      <c r="L526" s="208"/>
      <c r="M526" s="209"/>
      <c r="N526" s="210"/>
      <c r="O526" s="210"/>
      <c r="P526" s="210"/>
      <c r="Q526" s="210"/>
      <c r="R526" s="210"/>
      <c r="S526" s="210"/>
      <c r="T526" s="211"/>
      <c r="AT526" s="212" t="s">
        <v>150</v>
      </c>
      <c r="AU526" s="212" t="s">
        <v>81</v>
      </c>
      <c r="AV526" s="13" t="s">
        <v>79</v>
      </c>
      <c r="AW526" s="13" t="s">
        <v>32</v>
      </c>
      <c r="AX526" s="13" t="s">
        <v>71</v>
      </c>
      <c r="AY526" s="212" t="s">
        <v>140</v>
      </c>
    </row>
    <row r="527" spans="2:51" s="14" customFormat="1" ht="12">
      <c r="B527" s="213"/>
      <c r="C527" s="214"/>
      <c r="D527" s="204" t="s">
        <v>150</v>
      </c>
      <c r="E527" s="215" t="s">
        <v>19</v>
      </c>
      <c r="F527" s="216" t="s">
        <v>298</v>
      </c>
      <c r="G527" s="214"/>
      <c r="H527" s="217">
        <v>18.06</v>
      </c>
      <c r="I527" s="218"/>
      <c r="J527" s="214"/>
      <c r="K527" s="214"/>
      <c r="L527" s="219"/>
      <c r="M527" s="220"/>
      <c r="N527" s="221"/>
      <c r="O527" s="221"/>
      <c r="P527" s="221"/>
      <c r="Q527" s="221"/>
      <c r="R527" s="221"/>
      <c r="S527" s="221"/>
      <c r="T527" s="222"/>
      <c r="AT527" s="223" t="s">
        <v>150</v>
      </c>
      <c r="AU527" s="223" t="s">
        <v>81</v>
      </c>
      <c r="AV527" s="14" t="s">
        <v>81</v>
      </c>
      <c r="AW527" s="14" t="s">
        <v>32</v>
      </c>
      <c r="AX527" s="14" t="s">
        <v>71</v>
      </c>
      <c r="AY527" s="223" t="s">
        <v>140</v>
      </c>
    </row>
    <row r="528" spans="2:51" s="13" customFormat="1" ht="12">
      <c r="B528" s="202"/>
      <c r="C528" s="203"/>
      <c r="D528" s="204" t="s">
        <v>150</v>
      </c>
      <c r="E528" s="205" t="s">
        <v>19</v>
      </c>
      <c r="F528" s="206" t="s">
        <v>310</v>
      </c>
      <c r="G528" s="203"/>
      <c r="H528" s="205" t="s">
        <v>19</v>
      </c>
      <c r="I528" s="207"/>
      <c r="J528" s="203"/>
      <c r="K528" s="203"/>
      <c r="L528" s="208"/>
      <c r="M528" s="209"/>
      <c r="N528" s="210"/>
      <c r="O528" s="210"/>
      <c r="P528" s="210"/>
      <c r="Q528" s="210"/>
      <c r="R528" s="210"/>
      <c r="S528" s="210"/>
      <c r="T528" s="211"/>
      <c r="AT528" s="212" t="s">
        <v>150</v>
      </c>
      <c r="AU528" s="212" t="s">
        <v>81</v>
      </c>
      <c r="AV528" s="13" t="s">
        <v>79</v>
      </c>
      <c r="AW528" s="13" t="s">
        <v>32</v>
      </c>
      <c r="AX528" s="13" t="s">
        <v>71</v>
      </c>
      <c r="AY528" s="212" t="s">
        <v>140</v>
      </c>
    </row>
    <row r="529" spans="2:51" s="14" customFormat="1" ht="22.5">
      <c r="B529" s="213"/>
      <c r="C529" s="214"/>
      <c r="D529" s="204" t="s">
        <v>150</v>
      </c>
      <c r="E529" s="215" t="s">
        <v>19</v>
      </c>
      <c r="F529" s="216" t="s">
        <v>300</v>
      </c>
      <c r="G529" s="214"/>
      <c r="H529" s="217">
        <v>13.371</v>
      </c>
      <c r="I529" s="218"/>
      <c r="J529" s="214"/>
      <c r="K529" s="214"/>
      <c r="L529" s="219"/>
      <c r="M529" s="220"/>
      <c r="N529" s="221"/>
      <c r="O529" s="221"/>
      <c r="P529" s="221"/>
      <c r="Q529" s="221"/>
      <c r="R529" s="221"/>
      <c r="S529" s="221"/>
      <c r="T529" s="222"/>
      <c r="AT529" s="223" t="s">
        <v>150</v>
      </c>
      <c r="AU529" s="223" t="s">
        <v>81</v>
      </c>
      <c r="AV529" s="14" t="s">
        <v>81</v>
      </c>
      <c r="AW529" s="14" t="s">
        <v>32</v>
      </c>
      <c r="AX529" s="14" t="s">
        <v>71</v>
      </c>
      <c r="AY529" s="223" t="s">
        <v>140</v>
      </c>
    </row>
    <row r="530" spans="2:51" s="16" customFormat="1" ht="12">
      <c r="B530" s="235"/>
      <c r="C530" s="236"/>
      <c r="D530" s="204" t="s">
        <v>150</v>
      </c>
      <c r="E530" s="237" t="s">
        <v>19</v>
      </c>
      <c r="F530" s="238" t="s">
        <v>161</v>
      </c>
      <c r="G530" s="236"/>
      <c r="H530" s="239">
        <v>31.431</v>
      </c>
      <c r="I530" s="240"/>
      <c r="J530" s="236"/>
      <c r="K530" s="236"/>
      <c r="L530" s="241"/>
      <c r="M530" s="242"/>
      <c r="N530" s="243"/>
      <c r="O530" s="243"/>
      <c r="P530" s="243"/>
      <c r="Q530" s="243"/>
      <c r="R530" s="243"/>
      <c r="S530" s="243"/>
      <c r="T530" s="244"/>
      <c r="AT530" s="245" t="s">
        <v>150</v>
      </c>
      <c r="AU530" s="245" t="s">
        <v>81</v>
      </c>
      <c r="AV530" s="16" t="s">
        <v>141</v>
      </c>
      <c r="AW530" s="16" t="s">
        <v>32</v>
      </c>
      <c r="AX530" s="16" t="s">
        <v>71</v>
      </c>
      <c r="AY530" s="245" t="s">
        <v>140</v>
      </c>
    </row>
    <row r="531" spans="2:51" s="13" customFormat="1" ht="12">
      <c r="B531" s="202"/>
      <c r="C531" s="203"/>
      <c r="D531" s="204" t="s">
        <v>150</v>
      </c>
      <c r="E531" s="205" t="s">
        <v>19</v>
      </c>
      <c r="F531" s="206" t="s">
        <v>162</v>
      </c>
      <c r="G531" s="203"/>
      <c r="H531" s="205" t="s">
        <v>19</v>
      </c>
      <c r="I531" s="207"/>
      <c r="J531" s="203"/>
      <c r="K531" s="203"/>
      <c r="L531" s="208"/>
      <c r="M531" s="209"/>
      <c r="N531" s="210"/>
      <c r="O531" s="210"/>
      <c r="P531" s="210"/>
      <c r="Q531" s="210"/>
      <c r="R531" s="210"/>
      <c r="S531" s="210"/>
      <c r="T531" s="211"/>
      <c r="AT531" s="212" t="s">
        <v>150</v>
      </c>
      <c r="AU531" s="212" t="s">
        <v>81</v>
      </c>
      <c r="AV531" s="13" t="s">
        <v>79</v>
      </c>
      <c r="AW531" s="13" t="s">
        <v>32</v>
      </c>
      <c r="AX531" s="13" t="s">
        <v>71</v>
      </c>
      <c r="AY531" s="212" t="s">
        <v>140</v>
      </c>
    </row>
    <row r="532" spans="2:51" s="14" customFormat="1" ht="12">
      <c r="B532" s="213"/>
      <c r="C532" s="214"/>
      <c r="D532" s="204" t="s">
        <v>150</v>
      </c>
      <c r="E532" s="215" t="s">
        <v>19</v>
      </c>
      <c r="F532" s="216" t="s">
        <v>301</v>
      </c>
      <c r="G532" s="214"/>
      <c r="H532" s="217">
        <v>2.345</v>
      </c>
      <c r="I532" s="218"/>
      <c r="J532" s="214"/>
      <c r="K532" s="214"/>
      <c r="L532" s="219"/>
      <c r="M532" s="220"/>
      <c r="N532" s="221"/>
      <c r="O532" s="221"/>
      <c r="P532" s="221"/>
      <c r="Q532" s="221"/>
      <c r="R532" s="221"/>
      <c r="S532" s="221"/>
      <c r="T532" s="222"/>
      <c r="AT532" s="223" t="s">
        <v>150</v>
      </c>
      <c r="AU532" s="223" t="s">
        <v>81</v>
      </c>
      <c r="AV532" s="14" t="s">
        <v>81</v>
      </c>
      <c r="AW532" s="14" t="s">
        <v>32</v>
      </c>
      <c r="AX532" s="14" t="s">
        <v>71</v>
      </c>
      <c r="AY532" s="223" t="s">
        <v>140</v>
      </c>
    </row>
    <row r="533" spans="2:51" s="14" customFormat="1" ht="22.5">
      <c r="B533" s="213"/>
      <c r="C533" s="214"/>
      <c r="D533" s="204" t="s">
        <v>150</v>
      </c>
      <c r="E533" s="215" t="s">
        <v>19</v>
      </c>
      <c r="F533" s="216" t="s">
        <v>302</v>
      </c>
      <c r="G533" s="214"/>
      <c r="H533" s="217">
        <v>106.606</v>
      </c>
      <c r="I533" s="218"/>
      <c r="J533" s="214"/>
      <c r="K533" s="214"/>
      <c r="L533" s="219"/>
      <c r="M533" s="220"/>
      <c r="N533" s="221"/>
      <c r="O533" s="221"/>
      <c r="P533" s="221"/>
      <c r="Q533" s="221"/>
      <c r="R533" s="221"/>
      <c r="S533" s="221"/>
      <c r="T533" s="222"/>
      <c r="AT533" s="223" t="s">
        <v>150</v>
      </c>
      <c r="AU533" s="223" t="s">
        <v>81</v>
      </c>
      <c r="AV533" s="14" t="s">
        <v>81</v>
      </c>
      <c r="AW533" s="14" t="s">
        <v>32</v>
      </c>
      <c r="AX533" s="14" t="s">
        <v>71</v>
      </c>
      <c r="AY533" s="223" t="s">
        <v>140</v>
      </c>
    </row>
    <row r="534" spans="2:51" s="16" customFormat="1" ht="12">
      <c r="B534" s="235"/>
      <c r="C534" s="236"/>
      <c r="D534" s="204" t="s">
        <v>150</v>
      </c>
      <c r="E534" s="237" t="s">
        <v>19</v>
      </c>
      <c r="F534" s="238" t="s">
        <v>165</v>
      </c>
      <c r="G534" s="236"/>
      <c r="H534" s="239">
        <v>108.951</v>
      </c>
      <c r="I534" s="240"/>
      <c r="J534" s="236"/>
      <c r="K534" s="236"/>
      <c r="L534" s="241"/>
      <c r="M534" s="242"/>
      <c r="N534" s="243"/>
      <c r="O534" s="243"/>
      <c r="P534" s="243"/>
      <c r="Q534" s="243"/>
      <c r="R534" s="243"/>
      <c r="S534" s="243"/>
      <c r="T534" s="244"/>
      <c r="AT534" s="245" t="s">
        <v>150</v>
      </c>
      <c r="AU534" s="245" t="s">
        <v>81</v>
      </c>
      <c r="AV534" s="16" t="s">
        <v>141</v>
      </c>
      <c r="AW534" s="16" t="s">
        <v>32</v>
      </c>
      <c r="AX534" s="16" t="s">
        <v>71</v>
      </c>
      <c r="AY534" s="245" t="s">
        <v>140</v>
      </c>
    </row>
    <row r="535" spans="2:51" s="13" customFormat="1" ht="12">
      <c r="B535" s="202"/>
      <c r="C535" s="203"/>
      <c r="D535" s="204" t="s">
        <v>150</v>
      </c>
      <c r="E535" s="205" t="s">
        <v>19</v>
      </c>
      <c r="F535" s="206" t="s">
        <v>166</v>
      </c>
      <c r="G535" s="203"/>
      <c r="H535" s="205" t="s">
        <v>19</v>
      </c>
      <c r="I535" s="207"/>
      <c r="J535" s="203"/>
      <c r="K535" s="203"/>
      <c r="L535" s="208"/>
      <c r="M535" s="209"/>
      <c r="N535" s="210"/>
      <c r="O535" s="210"/>
      <c r="P535" s="210"/>
      <c r="Q535" s="210"/>
      <c r="R535" s="210"/>
      <c r="S535" s="210"/>
      <c r="T535" s="211"/>
      <c r="AT535" s="212" t="s">
        <v>150</v>
      </c>
      <c r="AU535" s="212" t="s">
        <v>81</v>
      </c>
      <c r="AV535" s="13" t="s">
        <v>79</v>
      </c>
      <c r="AW535" s="13" t="s">
        <v>32</v>
      </c>
      <c r="AX535" s="13" t="s">
        <v>71</v>
      </c>
      <c r="AY535" s="212" t="s">
        <v>140</v>
      </c>
    </row>
    <row r="536" spans="2:51" s="14" customFormat="1" ht="12">
      <c r="B536" s="213"/>
      <c r="C536" s="214"/>
      <c r="D536" s="204" t="s">
        <v>150</v>
      </c>
      <c r="E536" s="215" t="s">
        <v>19</v>
      </c>
      <c r="F536" s="216" t="s">
        <v>303</v>
      </c>
      <c r="G536" s="214"/>
      <c r="H536" s="217">
        <v>2.275</v>
      </c>
      <c r="I536" s="218"/>
      <c r="J536" s="214"/>
      <c r="K536" s="214"/>
      <c r="L536" s="219"/>
      <c r="M536" s="220"/>
      <c r="N536" s="221"/>
      <c r="O536" s="221"/>
      <c r="P536" s="221"/>
      <c r="Q536" s="221"/>
      <c r="R536" s="221"/>
      <c r="S536" s="221"/>
      <c r="T536" s="222"/>
      <c r="AT536" s="223" t="s">
        <v>150</v>
      </c>
      <c r="AU536" s="223" t="s">
        <v>81</v>
      </c>
      <c r="AV536" s="14" t="s">
        <v>81</v>
      </c>
      <c r="AW536" s="14" t="s">
        <v>32</v>
      </c>
      <c r="AX536" s="14" t="s">
        <v>71</v>
      </c>
      <c r="AY536" s="223" t="s">
        <v>140</v>
      </c>
    </row>
    <row r="537" spans="2:51" s="14" customFormat="1" ht="33.75">
      <c r="B537" s="213"/>
      <c r="C537" s="214"/>
      <c r="D537" s="204" t="s">
        <v>150</v>
      </c>
      <c r="E537" s="215" t="s">
        <v>19</v>
      </c>
      <c r="F537" s="216" t="s">
        <v>304</v>
      </c>
      <c r="G537" s="214"/>
      <c r="H537" s="217">
        <v>103.34</v>
      </c>
      <c r="I537" s="218"/>
      <c r="J537" s="214"/>
      <c r="K537" s="214"/>
      <c r="L537" s="219"/>
      <c r="M537" s="220"/>
      <c r="N537" s="221"/>
      <c r="O537" s="221"/>
      <c r="P537" s="221"/>
      <c r="Q537" s="221"/>
      <c r="R537" s="221"/>
      <c r="S537" s="221"/>
      <c r="T537" s="222"/>
      <c r="AT537" s="223" t="s">
        <v>150</v>
      </c>
      <c r="AU537" s="223" t="s">
        <v>81</v>
      </c>
      <c r="AV537" s="14" t="s">
        <v>81</v>
      </c>
      <c r="AW537" s="14" t="s">
        <v>32</v>
      </c>
      <c r="AX537" s="14" t="s">
        <v>71</v>
      </c>
      <c r="AY537" s="223" t="s">
        <v>140</v>
      </c>
    </row>
    <row r="538" spans="2:51" s="16" customFormat="1" ht="12">
      <c r="B538" s="235"/>
      <c r="C538" s="236"/>
      <c r="D538" s="204" t="s">
        <v>150</v>
      </c>
      <c r="E538" s="237" t="s">
        <v>19</v>
      </c>
      <c r="F538" s="238" t="s">
        <v>168</v>
      </c>
      <c r="G538" s="236"/>
      <c r="H538" s="239">
        <v>105.615</v>
      </c>
      <c r="I538" s="240"/>
      <c r="J538" s="236"/>
      <c r="K538" s="236"/>
      <c r="L538" s="241"/>
      <c r="M538" s="242"/>
      <c r="N538" s="243"/>
      <c r="O538" s="243"/>
      <c r="P538" s="243"/>
      <c r="Q538" s="243"/>
      <c r="R538" s="243"/>
      <c r="S538" s="243"/>
      <c r="T538" s="244"/>
      <c r="AT538" s="245" t="s">
        <v>150</v>
      </c>
      <c r="AU538" s="245" t="s">
        <v>81</v>
      </c>
      <c r="AV538" s="16" t="s">
        <v>141</v>
      </c>
      <c r="AW538" s="16" t="s">
        <v>32</v>
      </c>
      <c r="AX538" s="16" t="s">
        <v>71</v>
      </c>
      <c r="AY538" s="245" t="s">
        <v>140</v>
      </c>
    </row>
    <row r="539" spans="2:51" s="15" customFormat="1" ht="12">
      <c r="B539" s="224"/>
      <c r="C539" s="225"/>
      <c r="D539" s="204" t="s">
        <v>150</v>
      </c>
      <c r="E539" s="226" t="s">
        <v>19</v>
      </c>
      <c r="F539" s="227" t="s">
        <v>155</v>
      </c>
      <c r="G539" s="225"/>
      <c r="H539" s="228">
        <v>245.997</v>
      </c>
      <c r="I539" s="229"/>
      <c r="J539" s="225"/>
      <c r="K539" s="225"/>
      <c r="L539" s="230"/>
      <c r="M539" s="231"/>
      <c r="N539" s="232"/>
      <c r="O539" s="232"/>
      <c r="P539" s="232"/>
      <c r="Q539" s="232"/>
      <c r="R539" s="232"/>
      <c r="S539" s="232"/>
      <c r="T539" s="233"/>
      <c r="AT539" s="234" t="s">
        <v>150</v>
      </c>
      <c r="AU539" s="234" t="s">
        <v>81</v>
      </c>
      <c r="AV539" s="15" t="s">
        <v>148</v>
      </c>
      <c r="AW539" s="15" t="s">
        <v>32</v>
      </c>
      <c r="AX539" s="15" t="s">
        <v>79</v>
      </c>
      <c r="AY539" s="234" t="s">
        <v>140</v>
      </c>
    </row>
    <row r="540" spans="1:65" s="2" customFormat="1" ht="33" customHeight="1">
      <c r="A540" s="36"/>
      <c r="B540" s="37"/>
      <c r="C540" s="189" t="s">
        <v>511</v>
      </c>
      <c r="D540" s="189" t="s">
        <v>143</v>
      </c>
      <c r="E540" s="190" t="s">
        <v>512</v>
      </c>
      <c r="F540" s="191" t="s">
        <v>513</v>
      </c>
      <c r="G540" s="192" t="s">
        <v>146</v>
      </c>
      <c r="H540" s="193">
        <v>93.106</v>
      </c>
      <c r="I540" s="194"/>
      <c r="J540" s="195">
        <f>ROUND(I540*H540,2)</f>
        <v>0</v>
      </c>
      <c r="K540" s="191" t="s">
        <v>147</v>
      </c>
      <c r="L540" s="41"/>
      <c r="M540" s="196" t="s">
        <v>19</v>
      </c>
      <c r="N540" s="197" t="s">
        <v>42</v>
      </c>
      <c r="O540" s="66"/>
      <c r="P540" s="198">
        <f>O540*H540</f>
        <v>0</v>
      </c>
      <c r="Q540" s="198">
        <v>0</v>
      </c>
      <c r="R540" s="198">
        <f>Q540*H540</f>
        <v>0</v>
      </c>
      <c r="S540" s="198">
        <v>0.035</v>
      </c>
      <c r="T540" s="199">
        <f>S540*H540</f>
        <v>3.25871</v>
      </c>
      <c r="U540" s="36"/>
      <c r="V540" s="36"/>
      <c r="W540" s="36"/>
      <c r="X540" s="36"/>
      <c r="Y540" s="36"/>
      <c r="Z540" s="36"/>
      <c r="AA540" s="36"/>
      <c r="AB540" s="36"/>
      <c r="AC540" s="36"/>
      <c r="AD540" s="36"/>
      <c r="AE540" s="36"/>
      <c r="AR540" s="200" t="s">
        <v>148</v>
      </c>
      <c r="AT540" s="200" t="s">
        <v>143</v>
      </c>
      <c r="AU540" s="200" t="s">
        <v>81</v>
      </c>
      <c r="AY540" s="19" t="s">
        <v>140</v>
      </c>
      <c r="BE540" s="201">
        <f>IF(N540="základní",J540,0)</f>
        <v>0</v>
      </c>
      <c r="BF540" s="201">
        <f>IF(N540="snížená",J540,0)</f>
        <v>0</v>
      </c>
      <c r="BG540" s="201">
        <f>IF(N540="zákl. přenesená",J540,0)</f>
        <v>0</v>
      </c>
      <c r="BH540" s="201">
        <f>IF(N540="sníž. přenesená",J540,0)</f>
        <v>0</v>
      </c>
      <c r="BI540" s="201">
        <f>IF(N540="nulová",J540,0)</f>
        <v>0</v>
      </c>
      <c r="BJ540" s="19" t="s">
        <v>79</v>
      </c>
      <c r="BK540" s="201">
        <f>ROUND(I540*H540,2)</f>
        <v>0</v>
      </c>
      <c r="BL540" s="19" t="s">
        <v>148</v>
      </c>
      <c r="BM540" s="200" t="s">
        <v>514</v>
      </c>
    </row>
    <row r="541" spans="2:51" s="13" customFormat="1" ht="12">
      <c r="B541" s="202"/>
      <c r="C541" s="203"/>
      <c r="D541" s="204" t="s">
        <v>150</v>
      </c>
      <c r="E541" s="205" t="s">
        <v>19</v>
      </c>
      <c r="F541" s="206" t="s">
        <v>515</v>
      </c>
      <c r="G541" s="203"/>
      <c r="H541" s="205" t="s">
        <v>19</v>
      </c>
      <c r="I541" s="207"/>
      <c r="J541" s="203"/>
      <c r="K541" s="203"/>
      <c r="L541" s="208"/>
      <c r="M541" s="209"/>
      <c r="N541" s="210"/>
      <c r="O541" s="210"/>
      <c r="P541" s="210"/>
      <c r="Q541" s="210"/>
      <c r="R541" s="210"/>
      <c r="S541" s="210"/>
      <c r="T541" s="211"/>
      <c r="AT541" s="212" t="s">
        <v>150</v>
      </c>
      <c r="AU541" s="212" t="s">
        <v>81</v>
      </c>
      <c r="AV541" s="13" t="s">
        <v>79</v>
      </c>
      <c r="AW541" s="13" t="s">
        <v>32</v>
      </c>
      <c r="AX541" s="13" t="s">
        <v>71</v>
      </c>
      <c r="AY541" s="212" t="s">
        <v>140</v>
      </c>
    </row>
    <row r="542" spans="2:51" s="13" customFormat="1" ht="12">
      <c r="B542" s="202"/>
      <c r="C542" s="203"/>
      <c r="D542" s="204" t="s">
        <v>150</v>
      </c>
      <c r="E542" s="205" t="s">
        <v>19</v>
      </c>
      <c r="F542" s="206" t="s">
        <v>152</v>
      </c>
      <c r="G542" s="203"/>
      <c r="H542" s="205" t="s">
        <v>19</v>
      </c>
      <c r="I542" s="207"/>
      <c r="J542" s="203"/>
      <c r="K542" s="203"/>
      <c r="L542" s="208"/>
      <c r="M542" s="209"/>
      <c r="N542" s="210"/>
      <c r="O542" s="210"/>
      <c r="P542" s="210"/>
      <c r="Q542" s="210"/>
      <c r="R542" s="210"/>
      <c r="S542" s="210"/>
      <c r="T542" s="211"/>
      <c r="AT542" s="212" t="s">
        <v>150</v>
      </c>
      <c r="AU542" s="212" t="s">
        <v>81</v>
      </c>
      <c r="AV542" s="13" t="s">
        <v>79</v>
      </c>
      <c r="AW542" s="13" t="s">
        <v>32</v>
      </c>
      <c r="AX542" s="13" t="s">
        <v>71</v>
      </c>
      <c r="AY542" s="212" t="s">
        <v>140</v>
      </c>
    </row>
    <row r="543" spans="2:51" s="14" customFormat="1" ht="12">
      <c r="B543" s="213"/>
      <c r="C543" s="214"/>
      <c r="D543" s="204" t="s">
        <v>150</v>
      </c>
      <c r="E543" s="215" t="s">
        <v>19</v>
      </c>
      <c r="F543" s="216" t="s">
        <v>516</v>
      </c>
      <c r="G543" s="214"/>
      <c r="H543" s="217">
        <v>10.498</v>
      </c>
      <c r="I543" s="218"/>
      <c r="J543" s="214"/>
      <c r="K543" s="214"/>
      <c r="L543" s="219"/>
      <c r="M543" s="220"/>
      <c r="N543" s="221"/>
      <c r="O543" s="221"/>
      <c r="P543" s="221"/>
      <c r="Q543" s="221"/>
      <c r="R543" s="221"/>
      <c r="S543" s="221"/>
      <c r="T543" s="222"/>
      <c r="AT543" s="223" t="s">
        <v>150</v>
      </c>
      <c r="AU543" s="223" t="s">
        <v>81</v>
      </c>
      <c r="AV543" s="14" t="s">
        <v>81</v>
      </c>
      <c r="AW543" s="14" t="s">
        <v>32</v>
      </c>
      <c r="AX543" s="14" t="s">
        <v>71</v>
      </c>
      <c r="AY543" s="223" t="s">
        <v>140</v>
      </c>
    </row>
    <row r="544" spans="2:51" s="13" customFormat="1" ht="12">
      <c r="B544" s="202"/>
      <c r="C544" s="203"/>
      <c r="D544" s="204" t="s">
        <v>150</v>
      </c>
      <c r="E544" s="205" t="s">
        <v>19</v>
      </c>
      <c r="F544" s="206" t="s">
        <v>162</v>
      </c>
      <c r="G544" s="203"/>
      <c r="H544" s="205" t="s">
        <v>19</v>
      </c>
      <c r="I544" s="207"/>
      <c r="J544" s="203"/>
      <c r="K544" s="203"/>
      <c r="L544" s="208"/>
      <c r="M544" s="209"/>
      <c r="N544" s="210"/>
      <c r="O544" s="210"/>
      <c r="P544" s="210"/>
      <c r="Q544" s="210"/>
      <c r="R544" s="210"/>
      <c r="S544" s="210"/>
      <c r="T544" s="211"/>
      <c r="AT544" s="212" t="s">
        <v>150</v>
      </c>
      <c r="AU544" s="212" t="s">
        <v>81</v>
      </c>
      <c r="AV544" s="13" t="s">
        <v>79</v>
      </c>
      <c r="AW544" s="13" t="s">
        <v>32</v>
      </c>
      <c r="AX544" s="13" t="s">
        <v>71</v>
      </c>
      <c r="AY544" s="212" t="s">
        <v>140</v>
      </c>
    </row>
    <row r="545" spans="2:51" s="14" customFormat="1" ht="33.75">
      <c r="B545" s="213"/>
      <c r="C545" s="214"/>
      <c r="D545" s="204" t="s">
        <v>150</v>
      </c>
      <c r="E545" s="215" t="s">
        <v>19</v>
      </c>
      <c r="F545" s="216" t="s">
        <v>517</v>
      </c>
      <c r="G545" s="214"/>
      <c r="H545" s="217">
        <v>42.283</v>
      </c>
      <c r="I545" s="218"/>
      <c r="J545" s="214"/>
      <c r="K545" s="214"/>
      <c r="L545" s="219"/>
      <c r="M545" s="220"/>
      <c r="N545" s="221"/>
      <c r="O545" s="221"/>
      <c r="P545" s="221"/>
      <c r="Q545" s="221"/>
      <c r="R545" s="221"/>
      <c r="S545" s="221"/>
      <c r="T545" s="222"/>
      <c r="AT545" s="223" t="s">
        <v>150</v>
      </c>
      <c r="AU545" s="223" t="s">
        <v>81</v>
      </c>
      <c r="AV545" s="14" t="s">
        <v>81</v>
      </c>
      <c r="AW545" s="14" t="s">
        <v>32</v>
      </c>
      <c r="AX545" s="14" t="s">
        <v>71</v>
      </c>
      <c r="AY545" s="223" t="s">
        <v>140</v>
      </c>
    </row>
    <row r="546" spans="2:51" s="13" customFormat="1" ht="12">
      <c r="B546" s="202"/>
      <c r="C546" s="203"/>
      <c r="D546" s="204" t="s">
        <v>150</v>
      </c>
      <c r="E546" s="205" t="s">
        <v>19</v>
      </c>
      <c r="F546" s="206" t="s">
        <v>166</v>
      </c>
      <c r="G546" s="203"/>
      <c r="H546" s="205" t="s">
        <v>19</v>
      </c>
      <c r="I546" s="207"/>
      <c r="J546" s="203"/>
      <c r="K546" s="203"/>
      <c r="L546" s="208"/>
      <c r="M546" s="209"/>
      <c r="N546" s="210"/>
      <c r="O546" s="210"/>
      <c r="P546" s="210"/>
      <c r="Q546" s="210"/>
      <c r="R546" s="210"/>
      <c r="S546" s="210"/>
      <c r="T546" s="211"/>
      <c r="AT546" s="212" t="s">
        <v>150</v>
      </c>
      <c r="AU546" s="212" t="s">
        <v>81</v>
      </c>
      <c r="AV546" s="13" t="s">
        <v>79</v>
      </c>
      <c r="AW546" s="13" t="s">
        <v>32</v>
      </c>
      <c r="AX546" s="13" t="s">
        <v>71</v>
      </c>
      <c r="AY546" s="212" t="s">
        <v>140</v>
      </c>
    </row>
    <row r="547" spans="2:51" s="14" customFormat="1" ht="33.75">
      <c r="B547" s="213"/>
      <c r="C547" s="214"/>
      <c r="D547" s="204" t="s">
        <v>150</v>
      </c>
      <c r="E547" s="215" t="s">
        <v>19</v>
      </c>
      <c r="F547" s="216" t="s">
        <v>518</v>
      </c>
      <c r="G547" s="214"/>
      <c r="H547" s="217">
        <v>40.325</v>
      </c>
      <c r="I547" s="218"/>
      <c r="J547" s="214"/>
      <c r="K547" s="214"/>
      <c r="L547" s="219"/>
      <c r="M547" s="220"/>
      <c r="N547" s="221"/>
      <c r="O547" s="221"/>
      <c r="P547" s="221"/>
      <c r="Q547" s="221"/>
      <c r="R547" s="221"/>
      <c r="S547" s="221"/>
      <c r="T547" s="222"/>
      <c r="AT547" s="223" t="s">
        <v>150</v>
      </c>
      <c r="AU547" s="223" t="s">
        <v>81</v>
      </c>
      <c r="AV547" s="14" t="s">
        <v>81</v>
      </c>
      <c r="AW547" s="14" t="s">
        <v>32</v>
      </c>
      <c r="AX547" s="14" t="s">
        <v>71</v>
      </c>
      <c r="AY547" s="223" t="s">
        <v>140</v>
      </c>
    </row>
    <row r="548" spans="2:51" s="15" customFormat="1" ht="12">
      <c r="B548" s="224"/>
      <c r="C548" s="225"/>
      <c r="D548" s="204" t="s">
        <v>150</v>
      </c>
      <c r="E548" s="226" t="s">
        <v>19</v>
      </c>
      <c r="F548" s="227" t="s">
        <v>155</v>
      </c>
      <c r="G548" s="225"/>
      <c r="H548" s="228">
        <v>93.106</v>
      </c>
      <c r="I548" s="229"/>
      <c r="J548" s="225"/>
      <c r="K548" s="225"/>
      <c r="L548" s="230"/>
      <c r="M548" s="231"/>
      <c r="N548" s="232"/>
      <c r="O548" s="232"/>
      <c r="P548" s="232"/>
      <c r="Q548" s="232"/>
      <c r="R548" s="232"/>
      <c r="S548" s="232"/>
      <c r="T548" s="233"/>
      <c r="AT548" s="234" t="s">
        <v>150</v>
      </c>
      <c r="AU548" s="234" t="s">
        <v>81</v>
      </c>
      <c r="AV548" s="15" t="s">
        <v>148</v>
      </c>
      <c r="AW548" s="15" t="s">
        <v>32</v>
      </c>
      <c r="AX548" s="15" t="s">
        <v>79</v>
      </c>
      <c r="AY548" s="234" t="s">
        <v>140</v>
      </c>
    </row>
    <row r="549" spans="1:65" s="2" customFormat="1" ht="21.75" customHeight="1">
      <c r="A549" s="36"/>
      <c r="B549" s="37"/>
      <c r="C549" s="189" t="s">
        <v>519</v>
      </c>
      <c r="D549" s="189" t="s">
        <v>143</v>
      </c>
      <c r="E549" s="190" t="s">
        <v>520</v>
      </c>
      <c r="F549" s="191" t="s">
        <v>521</v>
      </c>
      <c r="G549" s="192" t="s">
        <v>380</v>
      </c>
      <c r="H549" s="193">
        <v>4.655</v>
      </c>
      <c r="I549" s="194"/>
      <c r="J549" s="195">
        <f>ROUND(I549*H549,2)</f>
        <v>0</v>
      </c>
      <c r="K549" s="191" t="s">
        <v>147</v>
      </c>
      <c r="L549" s="41"/>
      <c r="M549" s="196" t="s">
        <v>19</v>
      </c>
      <c r="N549" s="197" t="s">
        <v>42</v>
      </c>
      <c r="O549" s="66"/>
      <c r="P549" s="198">
        <f>O549*H549</f>
        <v>0</v>
      </c>
      <c r="Q549" s="198">
        <v>0</v>
      </c>
      <c r="R549" s="198">
        <f>Q549*H549</f>
        <v>0</v>
      </c>
      <c r="S549" s="198">
        <v>2.2</v>
      </c>
      <c r="T549" s="199">
        <f>S549*H549</f>
        <v>10.241000000000001</v>
      </c>
      <c r="U549" s="36"/>
      <c r="V549" s="36"/>
      <c r="W549" s="36"/>
      <c r="X549" s="36"/>
      <c r="Y549" s="36"/>
      <c r="Z549" s="36"/>
      <c r="AA549" s="36"/>
      <c r="AB549" s="36"/>
      <c r="AC549" s="36"/>
      <c r="AD549" s="36"/>
      <c r="AE549" s="36"/>
      <c r="AR549" s="200" t="s">
        <v>148</v>
      </c>
      <c r="AT549" s="200" t="s">
        <v>143</v>
      </c>
      <c r="AU549" s="200" t="s">
        <v>81</v>
      </c>
      <c r="AY549" s="19" t="s">
        <v>140</v>
      </c>
      <c r="BE549" s="201">
        <f>IF(N549="základní",J549,0)</f>
        <v>0</v>
      </c>
      <c r="BF549" s="201">
        <f>IF(N549="snížená",J549,0)</f>
        <v>0</v>
      </c>
      <c r="BG549" s="201">
        <f>IF(N549="zákl. přenesená",J549,0)</f>
        <v>0</v>
      </c>
      <c r="BH549" s="201">
        <f>IF(N549="sníž. přenesená",J549,0)</f>
        <v>0</v>
      </c>
      <c r="BI549" s="201">
        <f>IF(N549="nulová",J549,0)</f>
        <v>0</v>
      </c>
      <c r="BJ549" s="19" t="s">
        <v>79</v>
      </c>
      <c r="BK549" s="201">
        <f>ROUND(I549*H549,2)</f>
        <v>0</v>
      </c>
      <c r="BL549" s="19" t="s">
        <v>148</v>
      </c>
      <c r="BM549" s="200" t="s">
        <v>522</v>
      </c>
    </row>
    <row r="550" spans="2:51" s="13" customFormat="1" ht="22.5">
      <c r="B550" s="202"/>
      <c r="C550" s="203"/>
      <c r="D550" s="204" t="s">
        <v>150</v>
      </c>
      <c r="E550" s="205" t="s">
        <v>19</v>
      </c>
      <c r="F550" s="206" t="s">
        <v>523</v>
      </c>
      <c r="G550" s="203"/>
      <c r="H550" s="205" t="s">
        <v>19</v>
      </c>
      <c r="I550" s="207"/>
      <c r="J550" s="203"/>
      <c r="K550" s="203"/>
      <c r="L550" s="208"/>
      <c r="M550" s="209"/>
      <c r="N550" s="210"/>
      <c r="O550" s="210"/>
      <c r="P550" s="210"/>
      <c r="Q550" s="210"/>
      <c r="R550" s="210"/>
      <c r="S550" s="210"/>
      <c r="T550" s="211"/>
      <c r="AT550" s="212" t="s">
        <v>150</v>
      </c>
      <c r="AU550" s="212" t="s">
        <v>81</v>
      </c>
      <c r="AV550" s="13" t="s">
        <v>79</v>
      </c>
      <c r="AW550" s="13" t="s">
        <v>32</v>
      </c>
      <c r="AX550" s="13" t="s">
        <v>71</v>
      </c>
      <c r="AY550" s="212" t="s">
        <v>140</v>
      </c>
    </row>
    <row r="551" spans="2:51" s="13" customFormat="1" ht="12">
      <c r="B551" s="202"/>
      <c r="C551" s="203"/>
      <c r="D551" s="204" t="s">
        <v>150</v>
      </c>
      <c r="E551" s="205" t="s">
        <v>19</v>
      </c>
      <c r="F551" s="206" t="s">
        <v>152</v>
      </c>
      <c r="G551" s="203"/>
      <c r="H551" s="205" t="s">
        <v>19</v>
      </c>
      <c r="I551" s="207"/>
      <c r="J551" s="203"/>
      <c r="K551" s="203"/>
      <c r="L551" s="208"/>
      <c r="M551" s="209"/>
      <c r="N551" s="210"/>
      <c r="O551" s="210"/>
      <c r="P551" s="210"/>
      <c r="Q551" s="210"/>
      <c r="R551" s="210"/>
      <c r="S551" s="210"/>
      <c r="T551" s="211"/>
      <c r="AT551" s="212" t="s">
        <v>150</v>
      </c>
      <c r="AU551" s="212" t="s">
        <v>81</v>
      </c>
      <c r="AV551" s="13" t="s">
        <v>79</v>
      </c>
      <c r="AW551" s="13" t="s">
        <v>32</v>
      </c>
      <c r="AX551" s="13" t="s">
        <v>71</v>
      </c>
      <c r="AY551" s="212" t="s">
        <v>140</v>
      </c>
    </row>
    <row r="552" spans="2:51" s="14" customFormat="1" ht="22.5">
      <c r="B552" s="213"/>
      <c r="C552" s="214"/>
      <c r="D552" s="204" t="s">
        <v>150</v>
      </c>
      <c r="E552" s="215" t="s">
        <v>19</v>
      </c>
      <c r="F552" s="216" t="s">
        <v>524</v>
      </c>
      <c r="G552" s="214"/>
      <c r="H552" s="217">
        <v>0.525</v>
      </c>
      <c r="I552" s="218"/>
      <c r="J552" s="214"/>
      <c r="K552" s="214"/>
      <c r="L552" s="219"/>
      <c r="M552" s="220"/>
      <c r="N552" s="221"/>
      <c r="O552" s="221"/>
      <c r="P552" s="221"/>
      <c r="Q552" s="221"/>
      <c r="R552" s="221"/>
      <c r="S552" s="221"/>
      <c r="T552" s="222"/>
      <c r="AT552" s="223" t="s">
        <v>150</v>
      </c>
      <c r="AU552" s="223" t="s">
        <v>81</v>
      </c>
      <c r="AV552" s="14" t="s">
        <v>81</v>
      </c>
      <c r="AW552" s="14" t="s">
        <v>32</v>
      </c>
      <c r="AX552" s="14" t="s">
        <v>71</v>
      </c>
      <c r="AY552" s="223" t="s">
        <v>140</v>
      </c>
    </row>
    <row r="553" spans="2:51" s="13" customFormat="1" ht="12">
      <c r="B553" s="202"/>
      <c r="C553" s="203"/>
      <c r="D553" s="204" t="s">
        <v>150</v>
      </c>
      <c r="E553" s="205" t="s">
        <v>19</v>
      </c>
      <c r="F553" s="206" t="s">
        <v>162</v>
      </c>
      <c r="G553" s="203"/>
      <c r="H553" s="205" t="s">
        <v>19</v>
      </c>
      <c r="I553" s="207"/>
      <c r="J553" s="203"/>
      <c r="K553" s="203"/>
      <c r="L553" s="208"/>
      <c r="M553" s="209"/>
      <c r="N553" s="210"/>
      <c r="O553" s="210"/>
      <c r="P553" s="210"/>
      <c r="Q553" s="210"/>
      <c r="R553" s="210"/>
      <c r="S553" s="210"/>
      <c r="T553" s="211"/>
      <c r="AT553" s="212" t="s">
        <v>150</v>
      </c>
      <c r="AU553" s="212" t="s">
        <v>81</v>
      </c>
      <c r="AV553" s="13" t="s">
        <v>79</v>
      </c>
      <c r="AW553" s="13" t="s">
        <v>32</v>
      </c>
      <c r="AX553" s="13" t="s">
        <v>71</v>
      </c>
      <c r="AY553" s="212" t="s">
        <v>140</v>
      </c>
    </row>
    <row r="554" spans="2:51" s="14" customFormat="1" ht="33.75">
      <c r="B554" s="213"/>
      <c r="C554" s="214"/>
      <c r="D554" s="204" t="s">
        <v>150</v>
      </c>
      <c r="E554" s="215" t="s">
        <v>19</v>
      </c>
      <c r="F554" s="216" t="s">
        <v>525</v>
      </c>
      <c r="G554" s="214"/>
      <c r="H554" s="217">
        <v>2.114</v>
      </c>
      <c r="I554" s="218"/>
      <c r="J554" s="214"/>
      <c r="K554" s="214"/>
      <c r="L554" s="219"/>
      <c r="M554" s="220"/>
      <c r="N554" s="221"/>
      <c r="O554" s="221"/>
      <c r="P554" s="221"/>
      <c r="Q554" s="221"/>
      <c r="R554" s="221"/>
      <c r="S554" s="221"/>
      <c r="T554" s="222"/>
      <c r="AT554" s="223" t="s">
        <v>150</v>
      </c>
      <c r="AU554" s="223" t="s">
        <v>81</v>
      </c>
      <c r="AV554" s="14" t="s">
        <v>81</v>
      </c>
      <c r="AW554" s="14" t="s">
        <v>32</v>
      </c>
      <c r="AX554" s="14" t="s">
        <v>71</v>
      </c>
      <c r="AY554" s="223" t="s">
        <v>140</v>
      </c>
    </row>
    <row r="555" spans="2:51" s="13" customFormat="1" ht="12">
      <c r="B555" s="202"/>
      <c r="C555" s="203"/>
      <c r="D555" s="204" t="s">
        <v>150</v>
      </c>
      <c r="E555" s="205" t="s">
        <v>19</v>
      </c>
      <c r="F555" s="206" t="s">
        <v>166</v>
      </c>
      <c r="G555" s="203"/>
      <c r="H555" s="205" t="s">
        <v>19</v>
      </c>
      <c r="I555" s="207"/>
      <c r="J555" s="203"/>
      <c r="K555" s="203"/>
      <c r="L555" s="208"/>
      <c r="M555" s="209"/>
      <c r="N555" s="210"/>
      <c r="O555" s="210"/>
      <c r="P555" s="210"/>
      <c r="Q555" s="210"/>
      <c r="R555" s="210"/>
      <c r="S555" s="210"/>
      <c r="T555" s="211"/>
      <c r="AT555" s="212" t="s">
        <v>150</v>
      </c>
      <c r="AU555" s="212" t="s">
        <v>81</v>
      </c>
      <c r="AV555" s="13" t="s">
        <v>79</v>
      </c>
      <c r="AW555" s="13" t="s">
        <v>32</v>
      </c>
      <c r="AX555" s="13" t="s">
        <v>71</v>
      </c>
      <c r="AY555" s="212" t="s">
        <v>140</v>
      </c>
    </row>
    <row r="556" spans="2:51" s="14" customFormat="1" ht="33.75">
      <c r="B556" s="213"/>
      <c r="C556" s="214"/>
      <c r="D556" s="204" t="s">
        <v>150</v>
      </c>
      <c r="E556" s="215" t="s">
        <v>19</v>
      </c>
      <c r="F556" s="216" t="s">
        <v>526</v>
      </c>
      <c r="G556" s="214"/>
      <c r="H556" s="217">
        <v>2.016</v>
      </c>
      <c r="I556" s="218"/>
      <c r="J556" s="214"/>
      <c r="K556" s="214"/>
      <c r="L556" s="219"/>
      <c r="M556" s="220"/>
      <c r="N556" s="221"/>
      <c r="O556" s="221"/>
      <c r="P556" s="221"/>
      <c r="Q556" s="221"/>
      <c r="R556" s="221"/>
      <c r="S556" s="221"/>
      <c r="T556" s="222"/>
      <c r="AT556" s="223" t="s">
        <v>150</v>
      </c>
      <c r="AU556" s="223" t="s">
        <v>81</v>
      </c>
      <c r="AV556" s="14" t="s">
        <v>81</v>
      </c>
      <c r="AW556" s="14" t="s">
        <v>32</v>
      </c>
      <c r="AX556" s="14" t="s">
        <v>71</v>
      </c>
      <c r="AY556" s="223" t="s">
        <v>140</v>
      </c>
    </row>
    <row r="557" spans="2:51" s="15" customFormat="1" ht="12">
      <c r="B557" s="224"/>
      <c r="C557" s="225"/>
      <c r="D557" s="204" t="s">
        <v>150</v>
      </c>
      <c r="E557" s="226" t="s">
        <v>19</v>
      </c>
      <c r="F557" s="227" t="s">
        <v>155</v>
      </c>
      <c r="G557" s="225"/>
      <c r="H557" s="228">
        <v>4.655</v>
      </c>
      <c r="I557" s="229"/>
      <c r="J557" s="225"/>
      <c r="K557" s="225"/>
      <c r="L557" s="230"/>
      <c r="M557" s="231"/>
      <c r="N557" s="232"/>
      <c r="O557" s="232"/>
      <c r="P557" s="232"/>
      <c r="Q557" s="232"/>
      <c r="R557" s="232"/>
      <c r="S557" s="232"/>
      <c r="T557" s="233"/>
      <c r="AT557" s="234" t="s">
        <v>150</v>
      </c>
      <c r="AU557" s="234" t="s">
        <v>81</v>
      </c>
      <c r="AV557" s="15" t="s">
        <v>148</v>
      </c>
      <c r="AW557" s="15" t="s">
        <v>32</v>
      </c>
      <c r="AX557" s="15" t="s">
        <v>79</v>
      </c>
      <c r="AY557" s="234" t="s">
        <v>140</v>
      </c>
    </row>
    <row r="558" spans="1:65" s="2" customFormat="1" ht="44.25" customHeight="1">
      <c r="A558" s="36"/>
      <c r="B558" s="37"/>
      <c r="C558" s="189" t="s">
        <v>527</v>
      </c>
      <c r="D558" s="189" t="s">
        <v>143</v>
      </c>
      <c r="E558" s="190" t="s">
        <v>528</v>
      </c>
      <c r="F558" s="191" t="s">
        <v>529</v>
      </c>
      <c r="G558" s="192" t="s">
        <v>204</v>
      </c>
      <c r="H558" s="193">
        <v>4</v>
      </c>
      <c r="I558" s="194"/>
      <c r="J558" s="195">
        <f>ROUND(I558*H558,2)</f>
        <v>0</v>
      </c>
      <c r="K558" s="191" t="s">
        <v>147</v>
      </c>
      <c r="L558" s="41"/>
      <c r="M558" s="196" t="s">
        <v>19</v>
      </c>
      <c r="N558" s="197" t="s">
        <v>42</v>
      </c>
      <c r="O558" s="66"/>
      <c r="P558" s="198">
        <f>O558*H558</f>
        <v>0</v>
      </c>
      <c r="Q558" s="198">
        <v>0</v>
      </c>
      <c r="R558" s="198">
        <f>Q558*H558</f>
        <v>0</v>
      </c>
      <c r="S558" s="198">
        <v>0.016</v>
      </c>
      <c r="T558" s="199">
        <f>S558*H558</f>
        <v>0.064</v>
      </c>
      <c r="U558" s="36"/>
      <c r="V558" s="36"/>
      <c r="W558" s="36"/>
      <c r="X558" s="36"/>
      <c r="Y558" s="36"/>
      <c r="Z558" s="36"/>
      <c r="AA558" s="36"/>
      <c r="AB558" s="36"/>
      <c r="AC558" s="36"/>
      <c r="AD558" s="36"/>
      <c r="AE558" s="36"/>
      <c r="AR558" s="200" t="s">
        <v>148</v>
      </c>
      <c r="AT558" s="200" t="s">
        <v>143</v>
      </c>
      <c r="AU558" s="200" t="s">
        <v>81</v>
      </c>
      <c r="AY558" s="19" t="s">
        <v>140</v>
      </c>
      <c r="BE558" s="201">
        <f>IF(N558="základní",J558,0)</f>
        <v>0</v>
      </c>
      <c r="BF558" s="201">
        <f>IF(N558="snížená",J558,0)</f>
        <v>0</v>
      </c>
      <c r="BG558" s="201">
        <f>IF(N558="zákl. přenesená",J558,0)</f>
        <v>0</v>
      </c>
      <c r="BH558" s="201">
        <f>IF(N558="sníž. přenesená",J558,0)</f>
        <v>0</v>
      </c>
      <c r="BI558" s="201">
        <f>IF(N558="nulová",J558,0)</f>
        <v>0</v>
      </c>
      <c r="BJ558" s="19" t="s">
        <v>79</v>
      </c>
      <c r="BK558" s="201">
        <f>ROUND(I558*H558,2)</f>
        <v>0</v>
      </c>
      <c r="BL558" s="19" t="s">
        <v>148</v>
      </c>
      <c r="BM558" s="200" t="s">
        <v>530</v>
      </c>
    </row>
    <row r="559" spans="2:51" s="13" customFormat="1" ht="12">
      <c r="B559" s="202"/>
      <c r="C559" s="203"/>
      <c r="D559" s="204" t="s">
        <v>150</v>
      </c>
      <c r="E559" s="205" t="s">
        <v>19</v>
      </c>
      <c r="F559" s="206" t="s">
        <v>531</v>
      </c>
      <c r="G559" s="203"/>
      <c r="H559" s="205" t="s">
        <v>19</v>
      </c>
      <c r="I559" s="207"/>
      <c r="J559" s="203"/>
      <c r="K559" s="203"/>
      <c r="L559" s="208"/>
      <c r="M559" s="209"/>
      <c r="N559" s="210"/>
      <c r="O559" s="210"/>
      <c r="P559" s="210"/>
      <c r="Q559" s="210"/>
      <c r="R559" s="210"/>
      <c r="S559" s="210"/>
      <c r="T559" s="211"/>
      <c r="AT559" s="212" t="s">
        <v>150</v>
      </c>
      <c r="AU559" s="212" t="s">
        <v>81</v>
      </c>
      <c r="AV559" s="13" t="s">
        <v>79</v>
      </c>
      <c r="AW559" s="13" t="s">
        <v>32</v>
      </c>
      <c r="AX559" s="13" t="s">
        <v>71</v>
      </c>
      <c r="AY559" s="212" t="s">
        <v>140</v>
      </c>
    </row>
    <row r="560" spans="2:51" s="13" customFormat="1" ht="12">
      <c r="B560" s="202"/>
      <c r="C560" s="203"/>
      <c r="D560" s="204" t="s">
        <v>150</v>
      </c>
      <c r="E560" s="205" t="s">
        <v>19</v>
      </c>
      <c r="F560" s="206" t="s">
        <v>532</v>
      </c>
      <c r="G560" s="203"/>
      <c r="H560" s="205" t="s">
        <v>19</v>
      </c>
      <c r="I560" s="207"/>
      <c r="J560" s="203"/>
      <c r="K560" s="203"/>
      <c r="L560" s="208"/>
      <c r="M560" s="209"/>
      <c r="N560" s="210"/>
      <c r="O560" s="210"/>
      <c r="P560" s="210"/>
      <c r="Q560" s="210"/>
      <c r="R560" s="210"/>
      <c r="S560" s="210"/>
      <c r="T560" s="211"/>
      <c r="AT560" s="212" t="s">
        <v>150</v>
      </c>
      <c r="AU560" s="212" t="s">
        <v>81</v>
      </c>
      <c r="AV560" s="13" t="s">
        <v>79</v>
      </c>
      <c r="AW560" s="13" t="s">
        <v>32</v>
      </c>
      <c r="AX560" s="13" t="s">
        <v>71</v>
      </c>
      <c r="AY560" s="212" t="s">
        <v>140</v>
      </c>
    </row>
    <row r="561" spans="2:51" s="14" customFormat="1" ht="12">
      <c r="B561" s="213"/>
      <c r="C561" s="214"/>
      <c r="D561" s="204" t="s">
        <v>150</v>
      </c>
      <c r="E561" s="215" t="s">
        <v>19</v>
      </c>
      <c r="F561" s="216" t="s">
        <v>533</v>
      </c>
      <c r="G561" s="214"/>
      <c r="H561" s="217">
        <v>2</v>
      </c>
      <c r="I561" s="218"/>
      <c r="J561" s="214"/>
      <c r="K561" s="214"/>
      <c r="L561" s="219"/>
      <c r="M561" s="220"/>
      <c r="N561" s="221"/>
      <c r="O561" s="221"/>
      <c r="P561" s="221"/>
      <c r="Q561" s="221"/>
      <c r="R561" s="221"/>
      <c r="S561" s="221"/>
      <c r="T561" s="222"/>
      <c r="AT561" s="223" t="s">
        <v>150</v>
      </c>
      <c r="AU561" s="223" t="s">
        <v>81</v>
      </c>
      <c r="AV561" s="14" t="s">
        <v>81</v>
      </c>
      <c r="AW561" s="14" t="s">
        <v>32</v>
      </c>
      <c r="AX561" s="14" t="s">
        <v>71</v>
      </c>
      <c r="AY561" s="223" t="s">
        <v>140</v>
      </c>
    </row>
    <row r="562" spans="2:51" s="13" customFormat="1" ht="12">
      <c r="B562" s="202"/>
      <c r="C562" s="203"/>
      <c r="D562" s="204" t="s">
        <v>150</v>
      </c>
      <c r="E562" s="205" t="s">
        <v>19</v>
      </c>
      <c r="F562" s="206" t="s">
        <v>166</v>
      </c>
      <c r="G562" s="203"/>
      <c r="H562" s="205" t="s">
        <v>19</v>
      </c>
      <c r="I562" s="207"/>
      <c r="J562" s="203"/>
      <c r="K562" s="203"/>
      <c r="L562" s="208"/>
      <c r="M562" s="209"/>
      <c r="N562" s="210"/>
      <c r="O562" s="210"/>
      <c r="P562" s="210"/>
      <c r="Q562" s="210"/>
      <c r="R562" s="210"/>
      <c r="S562" s="210"/>
      <c r="T562" s="211"/>
      <c r="AT562" s="212" t="s">
        <v>150</v>
      </c>
      <c r="AU562" s="212" t="s">
        <v>81</v>
      </c>
      <c r="AV562" s="13" t="s">
        <v>79</v>
      </c>
      <c r="AW562" s="13" t="s">
        <v>32</v>
      </c>
      <c r="AX562" s="13" t="s">
        <v>71</v>
      </c>
      <c r="AY562" s="212" t="s">
        <v>140</v>
      </c>
    </row>
    <row r="563" spans="2:51" s="14" customFormat="1" ht="12">
      <c r="B563" s="213"/>
      <c r="C563" s="214"/>
      <c r="D563" s="204" t="s">
        <v>150</v>
      </c>
      <c r="E563" s="215" t="s">
        <v>19</v>
      </c>
      <c r="F563" s="216" t="s">
        <v>533</v>
      </c>
      <c r="G563" s="214"/>
      <c r="H563" s="217">
        <v>2</v>
      </c>
      <c r="I563" s="218"/>
      <c r="J563" s="214"/>
      <c r="K563" s="214"/>
      <c r="L563" s="219"/>
      <c r="M563" s="220"/>
      <c r="N563" s="221"/>
      <c r="O563" s="221"/>
      <c r="P563" s="221"/>
      <c r="Q563" s="221"/>
      <c r="R563" s="221"/>
      <c r="S563" s="221"/>
      <c r="T563" s="222"/>
      <c r="AT563" s="223" t="s">
        <v>150</v>
      </c>
      <c r="AU563" s="223" t="s">
        <v>81</v>
      </c>
      <c r="AV563" s="14" t="s">
        <v>81</v>
      </c>
      <c r="AW563" s="14" t="s">
        <v>32</v>
      </c>
      <c r="AX563" s="14" t="s">
        <v>71</v>
      </c>
      <c r="AY563" s="223" t="s">
        <v>140</v>
      </c>
    </row>
    <row r="564" spans="2:51" s="15" customFormat="1" ht="12">
      <c r="B564" s="224"/>
      <c r="C564" s="225"/>
      <c r="D564" s="204" t="s">
        <v>150</v>
      </c>
      <c r="E564" s="226" t="s">
        <v>19</v>
      </c>
      <c r="F564" s="227" t="s">
        <v>155</v>
      </c>
      <c r="G564" s="225"/>
      <c r="H564" s="228">
        <v>4</v>
      </c>
      <c r="I564" s="229"/>
      <c r="J564" s="225"/>
      <c r="K564" s="225"/>
      <c r="L564" s="230"/>
      <c r="M564" s="231"/>
      <c r="N564" s="232"/>
      <c r="O564" s="232"/>
      <c r="P564" s="232"/>
      <c r="Q564" s="232"/>
      <c r="R564" s="232"/>
      <c r="S564" s="232"/>
      <c r="T564" s="233"/>
      <c r="AT564" s="234" t="s">
        <v>150</v>
      </c>
      <c r="AU564" s="234" t="s">
        <v>81</v>
      </c>
      <c r="AV564" s="15" t="s">
        <v>148</v>
      </c>
      <c r="AW564" s="15" t="s">
        <v>32</v>
      </c>
      <c r="AX564" s="15" t="s">
        <v>79</v>
      </c>
      <c r="AY564" s="234" t="s">
        <v>140</v>
      </c>
    </row>
    <row r="565" spans="1:65" s="2" customFormat="1" ht="33" customHeight="1">
      <c r="A565" s="36"/>
      <c r="B565" s="37"/>
      <c r="C565" s="189" t="s">
        <v>534</v>
      </c>
      <c r="D565" s="189" t="s">
        <v>143</v>
      </c>
      <c r="E565" s="190" t="s">
        <v>535</v>
      </c>
      <c r="F565" s="191" t="s">
        <v>536</v>
      </c>
      <c r="G565" s="192" t="s">
        <v>146</v>
      </c>
      <c r="H565" s="193">
        <v>7.6</v>
      </c>
      <c r="I565" s="194"/>
      <c r="J565" s="195">
        <f>ROUND(I565*H565,2)</f>
        <v>0</v>
      </c>
      <c r="K565" s="191" t="s">
        <v>147</v>
      </c>
      <c r="L565" s="41"/>
      <c r="M565" s="196" t="s">
        <v>19</v>
      </c>
      <c r="N565" s="197" t="s">
        <v>42</v>
      </c>
      <c r="O565" s="66"/>
      <c r="P565" s="198">
        <f>O565*H565</f>
        <v>0</v>
      </c>
      <c r="Q565" s="198">
        <v>0</v>
      </c>
      <c r="R565" s="198">
        <f>Q565*H565</f>
        <v>0</v>
      </c>
      <c r="S565" s="198">
        <v>0.076</v>
      </c>
      <c r="T565" s="199">
        <f>S565*H565</f>
        <v>0.5776</v>
      </c>
      <c r="U565" s="36"/>
      <c r="V565" s="36"/>
      <c r="W565" s="36"/>
      <c r="X565" s="36"/>
      <c r="Y565" s="36"/>
      <c r="Z565" s="36"/>
      <c r="AA565" s="36"/>
      <c r="AB565" s="36"/>
      <c r="AC565" s="36"/>
      <c r="AD565" s="36"/>
      <c r="AE565" s="36"/>
      <c r="AR565" s="200" t="s">
        <v>148</v>
      </c>
      <c r="AT565" s="200" t="s">
        <v>143</v>
      </c>
      <c r="AU565" s="200" t="s">
        <v>81</v>
      </c>
      <c r="AY565" s="19" t="s">
        <v>140</v>
      </c>
      <c r="BE565" s="201">
        <f>IF(N565="základní",J565,0)</f>
        <v>0</v>
      </c>
      <c r="BF565" s="201">
        <f>IF(N565="snížená",J565,0)</f>
        <v>0</v>
      </c>
      <c r="BG565" s="201">
        <f>IF(N565="zákl. přenesená",J565,0)</f>
        <v>0</v>
      </c>
      <c r="BH565" s="201">
        <f>IF(N565="sníž. přenesená",J565,0)</f>
        <v>0</v>
      </c>
      <c r="BI565" s="201">
        <f>IF(N565="nulová",J565,0)</f>
        <v>0</v>
      </c>
      <c r="BJ565" s="19" t="s">
        <v>79</v>
      </c>
      <c r="BK565" s="201">
        <f>ROUND(I565*H565,2)</f>
        <v>0</v>
      </c>
      <c r="BL565" s="19" t="s">
        <v>148</v>
      </c>
      <c r="BM565" s="200" t="s">
        <v>537</v>
      </c>
    </row>
    <row r="566" spans="2:51" s="13" customFormat="1" ht="12">
      <c r="B566" s="202"/>
      <c r="C566" s="203"/>
      <c r="D566" s="204" t="s">
        <v>150</v>
      </c>
      <c r="E566" s="205" t="s">
        <v>19</v>
      </c>
      <c r="F566" s="206" t="s">
        <v>538</v>
      </c>
      <c r="G566" s="203"/>
      <c r="H566" s="205" t="s">
        <v>19</v>
      </c>
      <c r="I566" s="207"/>
      <c r="J566" s="203"/>
      <c r="K566" s="203"/>
      <c r="L566" s="208"/>
      <c r="M566" s="209"/>
      <c r="N566" s="210"/>
      <c r="O566" s="210"/>
      <c r="P566" s="210"/>
      <c r="Q566" s="210"/>
      <c r="R566" s="210"/>
      <c r="S566" s="210"/>
      <c r="T566" s="211"/>
      <c r="AT566" s="212" t="s">
        <v>150</v>
      </c>
      <c r="AU566" s="212" t="s">
        <v>81</v>
      </c>
      <c r="AV566" s="13" t="s">
        <v>79</v>
      </c>
      <c r="AW566" s="13" t="s">
        <v>32</v>
      </c>
      <c r="AX566" s="13" t="s">
        <v>71</v>
      </c>
      <c r="AY566" s="212" t="s">
        <v>140</v>
      </c>
    </row>
    <row r="567" spans="2:51" s="14" customFormat="1" ht="12">
      <c r="B567" s="213"/>
      <c r="C567" s="214"/>
      <c r="D567" s="204" t="s">
        <v>150</v>
      </c>
      <c r="E567" s="215" t="s">
        <v>19</v>
      </c>
      <c r="F567" s="216" t="s">
        <v>71</v>
      </c>
      <c r="G567" s="214"/>
      <c r="H567" s="217">
        <v>0</v>
      </c>
      <c r="I567" s="218"/>
      <c r="J567" s="214"/>
      <c r="K567" s="214"/>
      <c r="L567" s="219"/>
      <c r="M567" s="220"/>
      <c r="N567" s="221"/>
      <c r="O567" s="221"/>
      <c r="P567" s="221"/>
      <c r="Q567" s="221"/>
      <c r="R567" s="221"/>
      <c r="S567" s="221"/>
      <c r="T567" s="222"/>
      <c r="AT567" s="223" t="s">
        <v>150</v>
      </c>
      <c r="AU567" s="223" t="s">
        <v>81</v>
      </c>
      <c r="AV567" s="14" t="s">
        <v>81</v>
      </c>
      <c r="AW567" s="14" t="s">
        <v>32</v>
      </c>
      <c r="AX567" s="14" t="s">
        <v>71</v>
      </c>
      <c r="AY567" s="223" t="s">
        <v>140</v>
      </c>
    </row>
    <row r="568" spans="2:51" s="13" customFormat="1" ht="12">
      <c r="B568" s="202"/>
      <c r="C568" s="203"/>
      <c r="D568" s="204" t="s">
        <v>150</v>
      </c>
      <c r="E568" s="205" t="s">
        <v>19</v>
      </c>
      <c r="F568" s="206" t="s">
        <v>162</v>
      </c>
      <c r="G568" s="203"/>
      <c r="H568" s="205" t="s">
        <v>19</v>
      </c>
      <c r="I568" s="207"/>
      <c r="J568" s="203"/>
      <c r="K568" s="203"/>
      <c r="L568" s="208"/>
      <c r="M568" s="209"/>
      <c r="N568" s="210"/>
      <c r="O568" s="210"/>
      <c r="P568" s="210"/>
      <c r="Q568" s="210"/>
      <c r="R568" s="210"/>
      <c r="S568" s="210"/>
      <c r="T568" s="211"/>
      <c r="AT568" s="212" t="s">
        <v>150</v>
      </c>
      <c r="AU568" s="212" t="s">
        <v>81</v>
      </c>
      <c r="AV568" s="13" t="s">
        <v>79</v>
      </c>
      <c r="AW568" s="13" t="s">
        <v>32</v>
      </c>
      <c r="AX568" s="13" t="s">
        <v>71</v>
      </c>
      <c r="AY568" s="212" t="s">
        <v>140</v>
      </c>
    </row>
    <row r="569" spans="2:51" s="14" customFormat="1" ht="12">
      <c r="B569" s="213"/>
      <c r="C569" s="214"/>
      <c r="D569" s="204" t="s">
        <v>150</v>
      </c>
      <c r="E569" s="215" t="s">
        <v>19</v>
      </c>
      <c r="F569" s="216" t="s">
        <v>539</v>
      </c>
      <c r="G569" s="214"/>
      <c r="H569" s="217">
        <v>3.8</v>
      </c>
      <c r="I569" s="218"/>
      <c r="J569" s="214"/>
      <c r="K569" s="214"/>
      <c r="L569" s="219"/>
      <c r="M569" s="220"/>
      <c r="N569" s="221"/>
      <c r="O569" s="221"/>
      <c r="P569" s="221"/>
      <c r="Q569" s="221"/>
      <c r="R569" s="221"/>
      <c r="S569" s="221"/>
      <c r="T569" s="222"/>
      <c r="AT569" s="223" t="s">
        <v>150</v>
      </c>
      <c r="AU569" s="223" t="s">
        <v>81</v>
      </c>
      <c r="AV569" s="14" t="s">
        <v>81</v>
      </c>
      <c r="AW569" s="14" t="s">
        <v>32</v>
      </c>
      <c r="AX569" s="14" t="s">
        <v>71</v>
      </c>
      <c r="AY569" s="223" t="s">
        <v>140</v>
      </c>
    </row>
    <row r="570" spans="2:51" s="13" customFormat="1" ht="12">
      <c r="B570" s="202"/>
      <c r="C570" s="203"/>
      <c r="D570" s="204" t="s">
        <v>150</v>
      </c>
      <c r="E570" s="205" t="s">
        <v>19</v>
      </c>
      <c r="F570" s="206" t="s">
        <v>166</v>
      </c>
      <c r="G570" s="203"/>
      <c r="H570" s="205" t="s">
        <v>19</v>
      </c>
      <c r="I570" s="207"/>
      <c r="J570" s="203"/>
      <c r="K570" s="203"/>
      <c r="L570" s="208"/>
      <c r="M570" s="209"/>
      <c r="N570" s="210"/>
      <c r="O570" s="210"/>
      <c r="P570" s="210"/>
      <c r="Q570" s="210"/>
      <c r="R570" s="210"/>
      <c r="S570" s="210"/>
      <c r="T570" s="211"/>
      <c r="AT570" s="212" t="s">
        <v>150</v>
      </c>
      <c r="AU570" s="212" t="s">
        <v>81</v>
      </c>
      <c r="AV570" s="13" t="s">
        <v>79</v>
      </c>
      <c r="AW570" s="13" t="s">
        <v>32</v>
      </c>
      <c r="AX570" s="13" t="s">
        <v>71</v>
      </c>
      <c r="AY570" s="212" t="s">
        <v>140</v>
      </c>
    </row>
    <row r="571" spans="2:51" s="14" customFormat="1" ht="12">
      <c r="B571" s="213"/>
      <c r="C571" s="214"/>
      <c r="D571" s="204" t="s">
        <v>150</v>
      </c>
      <c r="E571" s="215" t="s">
        <v>19</v>
      </c>
      <c r="F571" s="216" t="s">
        <v>539</v>
      </c>
      <c r="G571" s="214"/>
      <c r="H571" s="217">
        <v>3.8</v>
      </c>
      <c r="I571" s="218"/>
      <c r="J571" s="214"/>
      <c r="K571" s="214"/>
      <c r="L571" s="219"/>
      <c r="M571" s="220"/>
      <c r="N571" s="221"/>
      <c r="O571" s="221"/>
      <c r="P571" s="221"/>
      <c r="Q571" s="221"/>
      <c r="R571" s="221"/>
      <c r="S571" s="221"/>
      <c r="T571" s="222"/>
      <c r="AT571" s="223" t="s">
        <v>150</v>
      </c>
      <c r="AU571" s="223" t="s">
        <v>81</v>
      </c>
      <c r="AV571" s="14" t="s">
        <v>81</v>
      </c>
      <c r="AW571" s="14" t="s">
        <v>32</v>
      </c>
      <c r="AX571" s="14" t="s">
        <v>71</v>
      </c>
      <c r="AY571" s="223" t="s">
        <v>140</v>
      </c>
    </row>
    <row r="572" spans="2:51" s="15" customFormat="1" ht="12">
      <c r="B572" s="224"/>
      <c r="C572" s="225"/>
      <c r="D572" s="204" t="s">
        <v>150</v>
      </c>
      <c r="E572" s="226" t="s">
        <v>19</v>
      </c>
      <c r="F572" s="227" t="s">
        <v>155</v>
      </c>
      <c r="G572" s="225"/>
      <c r="H572" s="228">
        <v>7.6</v>
      </c>
      <c r="I572" s="229"/>
      <c r="J572" s="225"/>
      <c r="K572" s="225"/>
      <c r="L572" s="230"/>
      <c r="M572" s="231"/>
      <c r="N572" s="232"/>
      <c r="O572" s="232"/>
      <c r="P572" s="232"/>
      <c r="Q572" s="232"/>
      <c r="R572" s="232"/>
      <c r="S572" s="232"/>
      <c r="T572" s="233"/>
      <c r="AT572" s="234" t="s">
        <v>150</v>
      </c>
      <c r="AU572" s="234" t="s">
        <v>81</v>
      </c>
      <c r="AV572" s="15" t="s">
        <v>148</v>
      </c>
      <c r="AW572" s="15" t="s">
        <v>32</v>
      </c>
      <c r="AX572" s="15" t="s">
        <v>79</v>
      </c>
      <c r="AY572" s="234" t="s">
        <v>140</v>
      </c>
    </row>
    <row r="573" spans="1:65" s="2" customFormat="1" ht="16.5" customHeight="1">
      <c r="A573" s="36"/>
      <c r="B573" s="37"/>
      <c r="C573" s="189" t="s">
        <v>540</v>
      </c>
      <c r="D573" s="189" t="s">
        <v>143</v>
      </c>
      <c r="E573" s="190" t="s">
        <v>541</v>
      </c>
      <c r="F573" s="191" t="s">
        <v>542</v>
      </c>
      <c r="G573" s="192" t="s">
        <v>543</v>
      </c>
      <c r="H573" s="193">
        <v>1</v>
      </c>
      <c r="I573" s="194"/>
      <c r="J573" s="195">
        <f>ROUND(I573*H573,2)</f>
        <v>0</v>
      </c>
      <c r="K573" s="191" t="s">
        <v>19</v>
      </c>
      <c r="L573" s="41"/>
      <c r="M573" s="196" t="s">
        <v>19</v>
      </c>
      <c r="N573" s="197" t="s">
        <v>42</v>
      </c>
      <c r="O573" s="66"/>
      <c r="P573" s="198">
        <f>O573*H573</f>
        <v>0</v>
      </c>
      <c r="Q573" s="198">
        <v>0</v>
      </c>
      <c r="R573" s="198">
        <f>Q573*H573</f>
        <v>0</v>
      </c>
      <c r="S573" s="198">
        <v>1.447</v>
      </c>
      <c r="T573" s="199">
        <f>S573*H573</f>
        <v>1.447</v>
      </c>
      <c r="U573" s="36"/>
      <c r="V573" s="36"/>
      <c r="W573" s="36"/>
      <c r="X573" s="36"/>
      <c r="Y573" s="36"/>
      <c r="Z573" s="36"/>
      <c r="AA573" s="36"/>
      <c r="AB573" s="36"/>
      <c r="AC573" s="36"/>
      <c r="AD573" s="36"/>
      <c r="AE573" s="36"/>
      <c r="AR573" s="200" t="s">
        <v>148</v>
      </c>
      <c r="AT573" s="200" t="s">
        <v>143</v>
      </c>
      <c r="AU573" s="200" t="s">
        <v>81</v>
      </c>
      <c r="AY573" s="19" t="s">
        <v>140</v>
      </c>
      <c r="BE573" s="201">
        <f>IF(N573="základní",J573,0)</f>
        <v>0</v>
      </c>
      <c r="BF573" s="201">
        <f>IF(N573="snížená",J573,0)</f>
        <v>0</v>
      </c>
      <c r="BG573" s="201">
        <f>IF(N573="zákl. přenesená",J573,0)</f>
        <v>0</v>
      </c>
      <c r="BH573" s="201">
        <f>IF(N573="sníž. přenesená",J573,0)</f>
        <v>0</v>
      </c>
      <c r="BI573" s="201">
        <f>IF(N573="nulová",J573,0)</f>
        <v>0</v>
      </c>
      <c r="BJ573" s="19" t="s">
        <v>79</v>
      </c>
      <c r="BK573" s="201">
        <f>ROUND(I573*H573,2)</f>
        <v>0</v>
      </c>
      <c r="BL573" s="19" t="s">
        <v>148</v>
      </c>
      <c r="BM573" s="200" t="s">
        <v>544</v>
      </c>
    </row>
    <row r="574" spans="2:51" s="13" customFormat="1" ht="12">
      <c r="B574" s="202"/>
      <c r="C574" s="203"/>
      <c r="D574" s="204" t="s">
        <v>150</v>
      </c>
      <c r="E574" s="205" t="s">
        <v>19</v>
      </c>
      <c r="F574" s="206" t="s">
        <v>545</v>
      </c>
      <c r="G574" s="203"/>
      <c r="H574" s="205" t="s">
        <v>19</v>
      </c>
      <c r="I574" s="207"/>
      <c r="J574" s="203"/>
      <c r="K574" s="203"/>
      <c r="L574" s="208"/>
      <c r="M574" s="209"/>
      <c r="N574" s="210"/>
      <c r="O574" s="210"/>
      <c r="P574" s="210"/>
      <c r="Q574" s="210"/>
      <c r="R574" s="210"/>
      <c r="S574" s="210"/>
      <c r="T574" s="211"/>
      <c r="AT574" s="212" t="s">
        <v>150</v>
      </c>
      <c r="AU574" s="212" t="s">
        <v>81</v>
      </c>
      <c r="AV574" s="13" t="s">
        <v>79</v>
      </c>
      <c r="AW574" s="13" t="s">
        <v>32</v>
      </c>
      <c r="AX574" s="13" t="s">
        <v>71</v>
      </c>
      <c r="AY574" s="212" t="s">
        <v>140</v>
      </c>
    </row>
    <row r="575" spans="2:51" s="14" customFormat="1" ht="12">
      <c r="B575" s="213"/>
      <c r="C575" s="214"/>
      <c r="D575" s="204" t="s">
        <v>150</v>
      </c>
      <c r="E575" s="215" t="s">
        <v>19</v>
      </c>
      <c r="F575" s="216" t="s">
        <v>79</v>
      </c>
      <c r="G575" s="214"/>
      <c r="H575" s="217">
        <v>1</v>
      </c>
      <c r="I575" s="218"/>
      <c r="J575" s="214"/>
      <c r="K575" s="214"/>
      <c r="L575" s="219"/>
      <c r="M575" s="220"/>
      <c r="N575" s="221"/>
      <c r="O575" s="221"/>
      <c r="P575" s="221"/>
      <c r="Q575" s="221"/>
      <c r="R575" s="221"/>
      <c r="S575" s="221"/>
      <c r="T575" s="222"/>
      <c r="AT575" s="223" t="s">
        <v>150</v>
      </c>
      <c r="AU575" s="223" t="s">
        <v>81</v>
      </c>
      <c r="AV575" s="14" t="s">
        <v>81</v>
      </c>
      <c r="AW575" s="14" t="s">
        <v>32</v>
      </c>
      <c r="AX575" s="14" t="s">
        <v>79</v>
      </c>
      <c r="AY575" s="223" t="s">
        <v>140</v>
      </c>
    </row>
    <row r="576" spans="2:63" s="12" customFormat="1" ht="22.9" customHeight="1">
      <c r="B576" s="173"/>
      <c r="C576" s="174"/>
      <c r="D576" s="175" t="s">
        <v>70</v>
      </c>
      <c r="E576" s="187" t="s">
        <v>94</v>
      </c>
      <c r="F576" s="187" t="s">
        <v>546</v>
      </c>
      <c r="G576" s="174"/>
      <c r="H576" s="174"/>
      <c r="I576" s="177"/>
      <c r="J576" s="188">
        <f>BK576</f>
        <v>0</v>
      </c>
      <c r="K576" s="174"/>
      <c r="L576" s="179"/>
      <c r="M576" s="180"/>
      <c r="N576" s="181"/>
      <c r="O576" s="181"/>
      <c r="P576" s="182">
        <f>SUM(P577:P583)</f>
        <v>0</v>
      </c>
      <c r="Q576" s="181"/>
      <c r="R576" s="182">
        <f>SUM(R577:R583)</f>
        <v>0</v>
      </c>
      <c r="S576" s="181"/>
      <c r="T576" s="183">
        <f>SUM(T577:T583)</f>
        <v>0</v>
      </c>
      <c r="AR576" s="184" t="s">
        <v>79</v>
      </c>
      <c r="AT576" s="185" t="s">
        <v>70</v>
      </c>
      <c r="AU576" s="185" t="s">
        <v>79</v>
      </c>
      <c r="AY576" s="184" t="s">
        <v>140</v>
      </c>
      <c r="BK576" s="186">
        <f>SUM(BK577:BK583)</f>
        <v>0</v>
      </c>
    </row>
    <row r="577" spans="1:65" s="2" customFormat="1" ht="44.25" customHeight="1">
      <c r="A577" s="36"/>
      <c r="B577" s="37"/>
      <c r="C577" s="189" t="s">
        <v>547</v>
      </c>
      <c r="D577" s="189" t="s">
        <v>143</v>
      </c>
      <c r="E577" s="190" t="s">
        <v>548</v>
      </c>
      <c r="F577" s="191" t="s">
        <v>549</v>
      </c>
      <c r="G577" s="192" t="s">
        <v>189</v>
      </c>
      <c r="H577" s="193">
        <v>21.615</v>
      </c>
      <c r="I577" s="194"/>
      <c r="J577" s="195">
        <f>ROUND(I577*H577,2)</f>
        <v>0</v>
      </c>
      <c r="K577" s="191" t="s">
        <v>147</v>
      </c>
      <c r="L577" s="41"/>
      <c r="M577" s="196" t="s">
        <v>19</v>
      </c>
      <c r="N577" s="197" t="s">
        <v>42</v>
      </c>
      <c r="O577" s="66"/>
      <c r="P577" s="198">
        <f>O577*H577</f>
        <v>0</v>
      </c>
      <c r="Q577" s="198">
        <v>0</v>
      </c>
      <c r="R577" s="198">
        <f>Q577*H577</f>
        <v>0</v>
      </c>
      <c r="S577" s="198">
        <v>0</v>
      </c>
      <c r="T577" s="199">
        <f>S577*H577</f>
        <v>0</v>
      </c>
      <c r="U577" s="36"/>
      <c r="V577" s="36"/>
      <c r="W577" s="36"/>
      <c r="X577" s="36"/>
      <c r="Y577" s="36"/>
      <c r="Z577" s="36"/>
      <c r="AA577" s="36"/>
      <c r="AB577" s="36"/>
      <c r="AC577" s="36"/>
      <c r="AD577" s="36"/>
      <c r="AE577" s="36"/>
      <c r="AR577" s="200" t="s">
        <v>148</v>
      </c>
      <c r="AT577" s="200" t="s">
        <v>143</v>
      </c>
      <c r="AU577" s="200" t="s">
        <v>81</v>
      </c>
      <c r="AY577" s="19" t="s">
        <v>140</v>
      </c>
      <c r="BE577" s="201">
        <f>IF(N577="základní",J577,0)</f>
        <v>0</v>
      </c>
      <c r="BF577" s="201">
        <f>IF(N577="snížená",J577,0)</f>
        <v>0</v>
      </c>
      <c r="BG577" s="201">
        <f>IF(N577="zákl. přenesená",J577,0)</f>
        <v>0</v>
      </c>
      <c r="BH577" s="201">
        <f>IF(N577="sníž. přenesená",J577,0)</f>
        <v>0</v>
      </c>
      <c r="BI577" s="201">
        <f>IF(N577="nulová",J577,0)</f>
        <v>0</v>
      </c>
      <c r="BJ577" s="19" t="s">
        <v>79</v>
      </c>
      <c r="BK577" s="201">
        <f>ROUND(I577*H577,2)</f>
        <v>0</v>
      </c>
      <c r="BL577" s="19" t="s">
        <v>148</v>
      </c>
      <c r="BM577" s="200" t="s">
        <v>550</v>
      </c>
    </row>
    <row r="578" spans="1:65" s="2" customFormat="1" ht="44.25" customHeight="1">
      <c r="A578" s="36"/>
      <c r="B578" s="37"/>
      <c r="C578" s="189" t="s">
        <v>551</v>
      </c>
      <c r="D578" s="189" t="s">
        <v>143</v>
      </c>
      <c r="E578" s="190" t="s">
        <v>552</v>
      </c>
      <c r="F578" s="191" t="s">
        <v>553</v>
      </c>
      <c r="G578" s="192" t="s">
        <v>189</v>
      </c>
      <c r="H578" s="193">
        <v>21.615</v>
      </c>
      <c r="I578" s="194"/>
      <c r="J578" s="195">
        <f>ROUND(I578*H578,2)</f>
        <v>0</v>
      </c>
      <c r="K578" s="191" t="s">
        <v>147</v>
      </c>
      <c r="L578" s="41"/>
      <c r="M578" s="196" t="s">
        <v>19</v>
      </c>
      <c r="N578" s="197" t="s">
        <v>42</v>
      </c>
      <c r="O578" s="66"/>
      <c r="P578" s="198">
        <f>O578*H578</f>
        <v>0</v>
      </c>
      <c r="Q578" s="198">
        <v>0</v>
      </c>
      <c r="R578" s="198">
        <f>Q578*H578</f>
        <v>0</v>
      </c>
      <c r="S578" s="198">
        <v>0</v>
      </c>
      <c r="T578" s="199">
        <f>S578*H578</f>
        <v>0</v>
      </c>
      <c r="U578" s="36"/>
      <c r="V578" s="36"/>
      <c r="W578" s="36"/>
      <c r="X578" s="36"/>
      <c r="Y578" s="36"/>
      <c r="Z578" s="36"/>
      <c r="AA578" s="36"/>
      <c r="AB578" s="36"/>
      <c r="AC578" s="36"/>
      <c r="AD578" s="36"/>
      <c r="AE578" s="36"/>
      <c r="AR578" s="200" t="s">
        <v>148</v>
      </c>
      <c r="AT578" s="200" t="s">
        <v>143</v>
      </c>
      <c r="AU578" s="200" t="s">
        <v>81</v>
      </c>
      <c r="AY578" s="19" t="s">
        <v>140</v>
      </c>
      <c r="BE578" s="201">
        <f>IF(N578="základní",J578,0)</f>
        <v>0</v>
      </c>
      <c r="BF578" s="201">
        <f>IF(N578="snížená",J578,0)</f>
        <v>0</v>
      </c>
      <c r="BG578" s="201">
        <f>IF(N578="zákl. přenesená",J578,0)</f>
        <v>0</v>
      </c>
      <c r="BH578" s="201">
        <f>IF(N578="sníž. přenesená",J578,0)</f>
        <v>0</v>
      </c>
      <c r="BI578" s="201">
        <f>IF(N578="nulová",J578,0)</f>
        <v>0</v>
      </c>
      <c r="BJ578" s="19" t="s">
        <v>79</v>
      </c>
      <c r="BK578" s="201">
        <f>ROUND(I578*H578,2)</f>
        <v>0</v>
      </c>
      <c r="BL578" s="19" t="s">
        <v>148</v>
      </c>
      <c r="BM578" s="200" t="s">
        <v>554</v>
      </c>
    </row>
    <row r="579" spans="1:65" s="2" customFormat="1" ht="33" customHeight="1">
      <c r="A579" s="36"/>
      <c r="B579" s="37"/>
      <c r="C579" s="189" t="s">
        <v>555</v>
      </c>
      <c r="D579" s="189" t="s">
        <v>143</v>
      </c>
      <c r="E579" s="190" t="s">
        <v>556</v>
      </c>
      <c r="F579" s="191" t="s">
        <v>557</v>
      </c>
      <c r="G579" s="192" t="s">
        <v>189</v>
      </c>
      <c r="H579" s="193">
        <v>53.412</v>
      </c>
      <c r="I579" s="194"/>
      <c r="J579" s="195">
        <f>ROUND(I579*H579,2)</f>
        <v>0</v>
      </c>
      <c r="K579" s="191" t="s">
        <v>147</v>
      </c>
      <c r="L579" s="41"/>
      <c r="M579" s="196" t="s">
        <v>19</v>
      </c>
      <c r="N579" s="197" t="s">
        <v>42</v>
      </c>
      <c r="O579" s="66"/>
      <c r="P579" s="198">
        <f>O579*H579</f>
        <v>0</v>
      </c>
      <c r="Q579" s="198">
        <v>0</v>
      </c>
      <c r="R579" s="198">
        <f>Q579*H579</f>
        <v>0</v>
      </c>
      <c r="S579" s="198">
        <v>0</v>
      </c>
      <c r="T579" s="199">
        <f>S579*H579</f>
        <v>0</v>
      </c>
      <c r="U579" s="36"/>
      <c r="V579" s="36"/>
      <c r="W579" s="36"/>
      <c r="X579" s="36"/>
      <c r="Y579" s="36"/>
      <c r="Z579" s="36"/>
      <c r="AA579" s="36"/>
      <c r="AB579" s="36"/>
      <c r="AC579" s="36"/>
      <c r="AD579" s="36"/>
      <c r="AE579" s="36"/>
      <c r="AR579" s="200" t="s">
        <v>148</v>
      </c>
      <c r="AT579" s="200" t="s">
        <v>143</v>
      </c>
      <c r="AU579" s="200" t="s">
        <v>81</v>
      </c>
      <c r="AY579" s="19" t="s">
        <v>140</v>
      </c>
      <c r="BE579" s="201">
        <f>IF(N579="základní",J579,0)</f>
        <v>0</v>
      </c>
      <c r="BF579" s="201">
        <f>IF(N579="snížená",J579,0)</f>
        <v>0</v>
      </c>
      <c r="BG579" s="201">
        <f>IF(N579="zákl. přenesená",J579,0)</f>
        <v>0</v>
      </c>
      <c r="BH579" s="201">
        <f>IF(N579="sníž. přenesená",J579,0)</f>
        <v>0</v>
      </c>
      <c r="BI579" s="201">
        <f>IF(N579="nulová",J579,0)</f>
        <v>0</v>
      </c>
      <c r="BJ579" s="19" t="s">
        <v>79</v>
      </c>
      <c r="BK579" s="201">
        <f>ROUND(I579*H579,2)</f>
        <v>0</v>
      </c>
      <c r="BL579" s="19" t="s">
        <v>148</v>
      </c>
      <c r="BM579" s="200" t="s">
        <v>558</v>
      </c>
    </row>
    <row r="580" spans="1:65" s="2" customFormat="1" ht="33" customHeight="1">
      <c r="A580" s="36"/>
      <c r="B580" s="37"/>
      <c r="C580" s="189" t="s">
        <v>559</v>
      </c>
      <c r="D580" s="189" t="s">
        <v>143</v>
      </c>
      <c r="E580" s="190" t="s">
        <v>560</v>
      </c>
      <c r="F580" s="191" t="s">
        <v>561</v>
      </c>
      <c r="G580" s="192" t="s">
        <v>189</v>
      </c>
      <c r="H580" s="193">
        <v>480.708</v>
      </c>
      <c r="I580" s="194"/>
      <c r="J580" s="195">
        <f>ROUND(I580*H580,2)</f>
        <v>0</v>
      </c>
      <c r="K580" s="191" t="s">
        <v>147</v>
      </c>
      <c r="L580" s="41"/>
      <c r="M580" s="196" t="s">
        <v>19</v>
      </c>
      <c r="N580" s="197" t="s">
        <v>42</v>
      </c>
      <c r="O580" s="66"/>
      <c r="P580" s="198">
        <f>O580*H580</f>
        <v>0</v>
      </c>
      <c r="Q580" s="198">
        <v>0</v>
      </c>
      <c r="R580" s="198">
        <f>Q580*H580</f>
        <v>0</v>
      </c>
      <c r="S580" s="198">
        <v>0</v>
      </c>
      <c r="T580" s="199">
        <f>S580*H580</f>
        <v>0</v>
      </c>
      <c r="U580" s="36"/>
      <c r="V580" s="36"/>
      <c r="W580" s="36"/>
      <c r="X580" s="36"/>
      <c r="Y580" s="36"/>
      <c r="Z580" s="36"/>
      <c r="AA580" s="36"/>
      <c r="AB580" s="36"/>
      <c r="AC580" s="36"/>
      <c r="AD580" s="36"/>
      <c r="AE580" s="36"/>
      <c r="AR580" s="200" t="s">
        <v>148</v>
      </c>
      <c r="AT580" s="200" t="s">
        <v>143</v>
      </c>
      <c r="AU580" s="200" t="s">
        <v>81</v>
      </c>
      <c r="AY580" s="19" t="s">
        <v>140</v>
      </c>
      <c r="BE580" s="201">
        <f>IF(N580="základní",J580,0)</f>
        <v>0</v>
      </c>
      <c r="BF580" s="201">
        <f>IF(N580="snížená",J580,0)</f>
        <v>0</v>
      </c>
      <c r="BG580" s="201">
        <f>IF(N580="zákl. přenesená",J580,0)</f>
        <v>0</v>
      </c>
      <c r="BH580" s="201">
        <f>IF(N580="sníž. přenesená",J580,0)</f>
        <v>0</v>
      </c>
      <c r="BI580" s="201">
        <f>IF(N580="nulová",J580,0)</f>
        <v>0</v>
      </c>
      <c r="BJ580" s="19" t="s">
        <v>79</v>
      </c>
      <c r="BK580" s="201">
        <f>ROUND(I580*H580,2)</f>
        <v>0</v>
      </c>
      <c r="BL580" s="19" t="s">
        <v>148</v>
      </c>
      <c r="BM580" s="200" t="s">
        <v>562</v>
      </c>
    </row>
    <row r="581" spans="2:51" s="14" customFormat="1" ht="12">
      <c r="B581" s="213"/>
      <c r="C581" s="214"/>
      <c r="D581" s="204" t="s">
        <v>150</v>
      </c>
      <c r="E581" s="214"/>
      <c r="F581" s="216" t="s">
        <v>563</v>
      </c>
      <c r="G581" s="214"/>
      <c r="H581" s="217">
        <v>480.708</v>
      </c>
      <c r="I581" s="218"/>
      <c r="J581" s="214"/>
      <c r="K581" s="214"/>
      <c r="L581" s="219"/>
      <c r="M581" s="220"/>
      <c r="N581" s="221"/>
      <c r="O581" s="221"/>
      <c r="P581" s="221"/>
      <c r="Q581" s="221"/>
      <c r="R581" s="221"/>
      <c r="S581" s="221"/>
      <c r="T581" s="222"/>
      <c r="AT581" s="223" t="s">
        <v>150</v>
      </c>
      <c r="AU581" s="223" t="s">
        <v>81</v>
      </c>
      <c r="AV581" s="14" t="s">
        <v>81</v>
      </c>
      <c r="AW581" s="14" t="s">
        <v>4</v>
      </c>
      <c r="AX581" s="14" t="s">
        <v>79</v>
      </c>
      <c r="AY581" s="223" t="s">
        <v>140</v>
      </c>
    </row>
    <row r="582" spans="1:65" s="2" customFormat="1" ht="21.75" customHeight="1">
      <c r="A582" s="36"/>
      <c r="B582" s="37"/>
      <c r="C582" s="189" t="s">
        <v>564</v>
      </c>
      <c r="D582" s="189" t="s">
        <v>143</v>
      </c>
      <c r="E582" s="190" t="s">
        <v>565</v>
      </c>
      <c r="F582" s="191" t="s">
        <v>566</v>
      </c>
      <c r="G582" s="192" t="s">
        <v>189</v>
      </c>
      <c r="H582" s="193">
        <v>53.412</v>
      </c>
      <c r="I582" s="194"/>
      <c r="J582" s="195">
        <f>ROUND(I582*H582,2)</f>
        <v>0</v>
      </c>
      <c r="K582" s="191" t="s">
        <v>147</v>
      </c>
      <c r="L582" s="41"/>
      <c r="M582" s="196" t="s">
        <v>19</v>
      </c>
      <c r="N582" s="197" t="s">
        <v>42</v>
      </c>
      <c r="O582" s="66"/>
      <c r="P582" s="198">
        <f>O582*H582</f>
        <v>0</v>
      </c>
      <c r="Q582" s="198">
        <v>0</v>
      </c>
      <c r="R582" s="198">
        <f>Q582*H582</f>
        <v>0</v>
      </c>
      <c r="S582" s="198">
        <v>0</v>
      </c>
      <c r="T582" s="199">
        <f>S582*H582</f>
        <v>0</v>
      </c>
      <c r="U582" s="36"/>
      <c r="V582" s="36"/>
      <c r="W582" s="36"/>
      <c r="X582" s="36"/>
      <c r="Y582" s="36"/>
      <c r="Z582" s="36"/>
      <c r="AA582" s="36"/>
      <c r="AB582" s="36"/>
      <c r="AC582" s="36"/>
      <c r="AD582" s="36"/>
      <c r="AE582" s="36"/>
      <c r="AR582" s="200" t="s">
        <v>148</v>
      </c>
      <c r="AT582" s="200" t="s">
        <v>143</v>
      </c>
      <c r="AU582" s="200" t="s">
        <v>81</v>
      </c>
      <c r="AY582" s="19" t="s">
        <v>140</v>
      </c>
      <c r="BE582" s="201">
        <f>IF(N582="základní",J582,0)</f>
        <v>0</v>
      </c>
      <c r="BF582" s="201">
        <f>IF(N582="snížená",J582,0)</f>
        <v>0</v>
      </c>
      <c r="BG582" s="201">
        <f>IF(N582="zákl. přenesená",J582,0)</f>
        <v>0</v>
      </c>
      <c r="BH582" s="201">
        <f>IF(N582="sníž. přenesená",J582,0)</f>
        <v>0</v>
      </c>
      <c r="BI582" s="201">
        <f>IF(N582="nulová",J582,0)</f>
        <v>0</v>
      </c>
      <c r="BJ582" s="19" t="s">
        <v>79</v>
      </c>
      <c r="BK582" s="201">
        <f>ROUND(I582*H582,2)</f>
        <v>0</v>
      </c>
      <c r="BL582" s="19" t="s">
        <v>148</v>
      </c>
      <c r="BM582" s="200" t="s">
        <v>567</v>
      </c>
    </row>
    <row r="583" spans="1:65" s="2" customFormat="1" ht="33" customHeight="1">
      <c r="A583" s="36"/>
      <c r="B583" s="37"/>
      <c r="C583" s="189" t="s">
        <v>568</v>
      </c>
      <c r="D583" s="189" t="s">
        <v>143</v>
      </c>
      <c r="E583" s="190" t="s">
        <v>569</v>
      </c>
      <c r="F583" s="191" t="s">
        <v>570</v>
      </c>
      <c r="G583" s="192" t="s">
        <v>189</v>
      </c>
      <c r="H583" s="193">
        <v>53.412</v>
      </c>
      <c r="I583" s="194"/>
      <c r="J583" s="195">
        <f>ROUND(I583*H583,2)</f>
        <v>0</v>
      </c>
      <c r="K583" s="191" t="s">
        <v>147</v>
      </c>
      <c r="L583" s="41"/>
      <c r="M583" s="196" t="s">
        <v>19</v>
      </c>
      <c r="N583" s="197" t="s">
        <v>42</v>
      </c>
      <c r="O583" s="66"/>
      <c r="P583" s="198">
        <f>O583*H583</f>
        <v>0</v>
      </c>
      <c r="Q583" s="198">
        <v>0</v>
      </c>
      <c r="R583" s="198">
        <f>Q583*H583</f>
        <v>0</v>
      </c>
      <c r="S583" s="198">
        <v>0</v>
      </c>
      <c r="T583" s="199">
        <f>S583*H583</f>
        <v>0</v>
      </c>
      <c r="U583" s="36"/>
      <c r="V583" s="36"/>
      <c r="W583" s="36"/>
      <c r="X583" s="36"/>
      <c r="Y583" s="36"/>
      <c r="Z583" s="36"/>
      <c r="AA583" s="36"/>
      <c r="AB583" s="36"/>
      <c r="AC583" s="36"/>
      <c r="AD583" s="36"/>
      <c r="AE583" s="36"/>
      <c r="AR583" s="200" t="s">
        <v>148</v>
      </c>
      <c r="AT583" s="200" t="s">
        <v>143</v>
      </c>
      <c r="AU583" s="200" t="s">
        <v>81</v>
      </c>
      <c r="AY583" s="19" t="s">
        <v>140</v>
      </c>
      <c r="BE583" s="201">
        <f>IF(N583="základní",J583,0)</f>
        <v>0</v>
      </c>
      <c r="BF583" s="201">
        <f>IF(N583="snížená",J583,0)</f>
        <v>0</v>
      </c>
      <c r="BG583" s="201">
        <f>IF(N583="zákl. přenesená",J583,0)</f>
        <v>0</v>
      </c>
      <c r="BH583" s="201">
        <f>IF(N583="sníž. přenesená",J583,0)</f>
        <v>0</v>
      </c>
      <c r="BI583" s="201">
        <f>IF(N583="nulová",J583,0)</f>
        <v>0</v>
      </c>
      <c r="BJ583" s="19" t="s">
        <v>79</v>
      </c>
      <c r="BK583" s="201">
        <f>ROUND(I583*H583,2)</f>
        <v>0</v>
      </c>
      <c r="BL583" s="19" t="s">
        <v>148</v>
      </c>
      <c r="BM583" s="200" t="s">
        <v>571</v>
      </c>
    </row>
    <row r="584" spans="2:63" s="12" customFormat="1" ht="25.9" customHeight="1">
      <c r="B584" s="173"/>
      <c r="C584" s="174"/>
      <c r="D584" s="175" t="s">
        <v>70</v>
      </c>
      <c r="E584" s="176" t="s">
        <v>572</v>
      </c>
      <c r="F584" s="176" t="s">
        <v>573</v>
      </c>
      <c r="G584" s="174"/>
      <c r="H584" s="174"/>
      <c r="I584" s="177"/>
      <c r="J584" s="178">
        <f>BK584</f>
        <v>0</v>
      </c>
      <c r="K584" s="174"/>
      <c r="L584" s="179"/>
      <c r="M584" s="180"/>
      <c r="N584" s="181"/>
      <c r="O584" s="181"/>
      <c r="P584" s="182">
        <f>P585+P613+P626+P728+P743+P755+P827+P879</f>
        <v>0</v>
      </c>
      <c r="Q584" s="181"/>
      <c r="R584" s="182">
        <f>R585+R613+R626+R728+R743+R755+R827+R879</f>
        <v>11.50816789</v>
      </c>
      <c r="S584" s="181"/>
      <c r="T584" s="183">
        <f>T585+T613+T626+T728+T743+T755+T827+T879</f>
        <v>0.00762</v>
      </c>
      <c r="AR584" s="184" t="s">
        <v>81</v>
      </c>
      <c r="AT584" s="185" t="s">
        <v>70</v>
      </c>
      <c r="AU584" s="185" t="s">
        <v>71</v>
      </c>
      <c r="AY584" s="184" t="s">
        <v>140</v>
      </c>
      <c r="BK584" s="186">
        <f>BK585+BK613+BK626+BK728+BK743+BK755+BK827+BK879</f>
        <v>0</v>
      </c>
    </row>
    <row r="585" spans="2:63" s="12" customFormat="1" ht="22.9" customHeight="1">
      <c r="B585" s="173"/>
      <c r="C585" s="174"/>
      <c r="D585" s="175" t="s">
        <v>70</v>
      </c>
      <c r="E585" s="187" t="s">
        <v>574</v>
      </c>
      <c r="F585" s="187" t="s">
        <v>575</v>
      </c>
      <c r="G585" s="174"/>
      <c r="H585" s="174"/>
      <c r="I585" s="177"/>
      <c r="J585" s="188">
        <f>BK585</f>
        <v>0</v>
      </c>
      <c r="K585" s="174"/>
      <c r="L585" s="179"/>
      <c r="M585" s="180"/>
      <c r="N585" s="181"/>
      <c r="O585" s="181"/>
      <c r="P585" s="182">
        <f>SUM(P586:P612)</f>
        <v>0</v>
      </c>
      <c r="Q585" s="181"/>
      <c r="R585" s="182">
        <f>SUM(R586:R612)</f>
        <v>0.6422444999999999</v>
      </c>
      <c r="S585" s="181"/>
      <c r="T585" s="183">
        <f>SUM(T586:T612)</f>
        <v>0</v>
      </c>
      <c r="AR585" s="184" t="s">
        <v>81</v>
      </c>
      <c r="AT585" s="185" t="s">
        <v>70</v>
      </c>
      <c r="AU585" s="185" t="s">
        <v>79</v>
      </c>
      <c r="AY585" s="184" t="s">
        <v>140</v>
      </c>
      <c r="BK585" s="186">
        <f>SUM(BK586:BK612)</f>
        <v>0</v>
      </c>
    </row>
    <row r="586" spans="1:65" s="2" customFormat="1" ht="21.75" customHeight="1">
      <c r="A586" s="36"/>
      <c r="B586" s="37"/>
      <c r="C586" s="189" t="s">
        <v>576</v>
      </c>
      <c r="D586" s="189" t="s">
        <v>143</v>
      </c>
      <c r="E586" s="190" t="s">
        <v>577</v>
      </c>
      <c r="F586" s="191" t="s">
        <v>578</v>
      </c>
      <c r="G586" s="192" t="s">
        <v>146</v>
      </c>
      <c r="H586" s="193">
        <v>91.3</v>
      </c>
      <c r="I586" s="194"/>
      <c r="J586" s="195">
        <f>ROUND(I586*H586,2)</f>
        <v>0</v>
      </c>
      <c r="K586" s="191" t="s">
        <v>147</v>
      </c>
      <c r="L586" s="41"/>
      <c r="M586" s="196" t="s">
        <v>19</v>
      </c>
      <c r="N586" s="197" t="s">
        <v>42</v>
      </c>
      <c r="O586" s="66"/>
      <c r="P586" s="198">
        <f>O586*H586</f>
        <v>0</v>
      </c>
      <c r="Q586" s="198">
        <v>0.0045</v>
      </c>
      <c r="R586" s="198">
        <f>Q586*H586</f>
        <v>0.41084999999999994</v>
      </c>
      <c r="S586" s="198">
        <v>0</v>
      </c>
      <c r="T586" s="199">
        <f>S586*H586</f>
        <v>0</v>
      </c>
      <c r="U586" s="36"/>
      <c r="V586" s="36"/>
      <c r="W586" s="36"/>
      <c r="X586" s="36"/>
      <c r="Y586" s="36"/>
      <c r="Z586" s="36"/>
      <c r="AA586" s="36"/>
      <c r="AB586" s="36"/>
      <c r="AC586" s="36"/>
      <c r="AD586" s="36"/>
      <c r="AE586" s="36"/>
      <c r="AR586" s="200" t="s">
        <v>236</v>
      </c>
      <c r="AT586" s="200" t="s">
        <v>143</v>
      </c>
      <c r="AU586" s="200" t="s">
        <v>81</v>
      </c>
      <c r="AY586" s="19" t="s">
        <v>140</v>
      </c>
      <c r="BE586" s="201">
        <f>IF(N586="základní",J586,0)</f>
        <v>0</v>
      </c>
      <c r="BF586" s="201">
        <f>IF(N586="snížená",J586,0)</f>
        <v>0</v>
      </c>
      <c r="BG586" s="201">
        <f>IF(N586="zákl. přenesená",J586,0)</f>
        <v>0</v>
      </c>
      <c r="BH586" s="201">
        <f>IF(N586="sníž. přenesená",J586,0)</f>
        <v>0</v>
      </c>
      <c r="BI586" s="201">
        <f>IF(N586="nulová",J586,0)</f>
        <v>0</v>
      </c>
      <c r="BJ586" s="19" t="s">
        <v>79</v>
      </c>
      <c r="BK586" s="201">
        <f>ROUND(I586*H586,2)</f>
        <v>0</v>
      </c>
      <c r="BL586" s="19" t="s">
        <v>236</v>
      </c>
      <c r="BM586" s="200" t="s">
        <v>579</v>
      </c>
    </row>
    <row r="587" spans="2:51" s="13" customFormat="1" ht="12">
      <c r="B587" s="202"/>
      <c r="C587" s="203"/>
      <c r="D587" s="204" t="s">
        <v>150</v>
      </c>
      <c r="E587" s="205" t="s">
        <v>19</v>
      </c>
      <c r="F587" s="206" t="s">
        <v>580</v>
      </c>
      <c r="G587" s="203"/>
      <c r="H587" s="205" t="s">
        <v>19</v>
      </c>
      <c r="I587" s="207"/>
      <c r="J587" s="203"/>
      <c r="K587" s="203"/>
      <c r="L587" s="208"/>
      <c r="M587" s="209"/>
      <c r="N587" s="210"/>
      <c r="O587" s="210"/>
      <c r="P587" s="210"/>
      <c r="Q587" s="210"/>
      <c r="R587" s="210"/>
      <c r="S587" s="210"/>
      <c r="T587" s="211"/>
      <c r="AT587" s="212" t="s">
        <v>150</v>
      </c>
      <c r="AU587" s="212" t="s">
        <v>81</v>
      </c>
      <c r="AV587" s="13" t="s">
        <v>79</v>
      </c>
      <c r="AW587" s="13" t="s">
        <v>32</v>
      </c>
      <c r="AX587" s="13" t="s">
        <v>71</v>
      </c>
      <c r="AY587" s="212" t="s">
        <v>140</v>
      </c>
    </row>
    <row r="588" spans="2:51" s="13" customFormat="1" ht="12">
      <c r="B588" s="202"/>
      <c r="C588" s="203"/>
      <c r="D588" s="204" t="s">
        <v>150</v>
      </c>
      <c r="E588" s="205" t="s">
        <v>19</v>
      </c>
      <c r="F588" s="206" t="s">
        <v>152</v>
      </c>
      <c r="G588" s="203"/>
      <c r="H588" s="205" t="s">
        <v>19</v>
      </c>
      <c r="I588" s="207"/>
      <c r="J588" s="203"/>
      <c r="K588" s="203"/>
      <c r="L588" s="208"/>
      <c r="M588" s="209"/>
      <c r="N588" s="210"/>
      <c r="O588" s="210"/>
      <c r="P588" s="210"/>
      <c r="Q588" s="210"/>
      <c r="R588" s="210"/>
      <c r="S588" s="210"/>
      <c r="T588" s="211"/>
      <c r="AT588" s="212" t="s">
        <v>150</v>
      </c>
      <c r="AU588" s="212" t="s">
        <v>81</v>
      </c>
      <c r="AV588" s="13" t="s">
        <v>79</v>
      </c>
      <c r="AW588" s="13" t="s">
        <v>32</v>
      </c>
      <c r="AX588" s="13" t="s">
        <v>71</v>
      </c>
      <c r="AY588" s="212" t="s">
        <v>140</v>
      </c>
    </row>
    <row r="589" spans="2:51" s="14" customFormat="1" ht="12">
      <c r="B589" s="213"/>
      <c r="C589" s="214"/>
      <c r="D589" s="204" t="s">
        <v>150</v>
      </c>
      <c r="E589" s="215" t="s">
        <v>19</v>
      </c>
      <c r="F589" s="216" t="s">
        <v>376</v>
      </c>
      <c r="G589" s="214"/>
      <c r="H589" s="217">
        <v>9.85</v>
      </c>
      <c r="I589" s="218"/>
      <c r="J589" s="214"/>
      <c r="K589" s="214"/>
      <c r="L589" s="219"/>
      <c r="M589" s="220"/>
      <c r="N589" s="221"/>
      <c r="O589" s="221"/>
      <c r="P589" s="221"/>
      <c r="Q589" s="221"/>
      <c r="R589" s="221"/>
      <c r="S589" s="221"/>
      <c r="T589" s="222"/>
      <c r="AT589" s="223" t="s">
        <v>150</v>
      </c>
      <c r="AU589" s="223" t="s">
        <v>81</v>
      </c>
      <c r="AV589" s="14" t="s">
        <v>81</v>
      </c>
      <c r="AW589" s="14" t="s">
        <v>32</v>
      </c>
      <c r="AX589" s="14" t="s">
        <v>71</v>
      </c>
      <c r="AY589" s="223" t="s">
        <v>140</v>
      </c>
    </row>
    <row r="590" spans="2:51" s="13" customFormat="1" ht="12">
      <c r="B590" s="202"/>
      <c r="C590" s="203"/>
      <c r="D590" s="204" t="s">
        <v>150</v>
      </c>
      <c r="E590" s="205" t="s">
        <v>19</v>
      </c>
      <c r="F590" s="206" t="s">
        <v>162</v>
      </c>
      <c r="G590" s="203"/>
      <c r="H590" s="205" t="s">
        <v>19</v>
      </c>
      <c r="I590" s="207"/>
      <c r="J590" s="203"/>
      <c r="K590" s="203"/>
      <c r="L590" s="208"/>
      <c r="M590" s="209"/>
      <c r="N590" s="210"/>
      <c r="O590" s="210"/>
      <c r="P590" s="210"/>
      <c r="Q590" s="210"/>
      <c r="R590" s="210"/>
      <c r="S590" s="210"/>
      <c r="T590" s="211"/>
      <c r="AT590" s="212" t="s">
        <v>150</v>
      </c>
      <c r="AU590" s="212" t="s">
        <v>81</v>
      </c>
      <c r="AV590" s="13" t="s">
        <v>79</v>
      </c>
      <c r="AW590" s="13" t="s">
        <v>32</v>
      </c>
      <c r="AX590" s="13" t="s">
        <v>71</v>
      </c>
      <c r="AY590" s="212" t="s">
        <v>140</v>
      </c>
    </row>
    <row r="591" spans="2:51" s="14" customFormat="1" ht="12">
      <c r="B591" s="213"/>
      <c r="C591" s="214"/>
      <c r="D591" s="204" t="s">
        <v>150</v>
      </c>
      <c r="E591" s="215" t="s">
        <v>19</v>
      </c>
      <c r="F591" s="216" t="s">
        <v>371</v>
      </c>
      <c r="G591" s="214"/>
      <c r="H591" s="217">
        <v>42.18</v>
      </c>
      <c r="I591" s="218"/>
      <c r="J591" s="214"/>
      <c r="K591" s="214"/>
      <c r="L591" s="219"/>
      <c r="M591" s="220"/>
      <c r="N591" s="221"/>
      <c r="O591" s="221"/>
      <c r="P591" s="221"/>
      <c r="Q591" s="221"/>
      <c r="R591" s="221"/>
      <c r="S591" s="221"/>
      <c r="T591" s="222"/>
      <c r="AT591" s="223" t="s">
        <v>150</v>
      </c>
      <c r="AU591" s="223" t="s">
        <v>81</v>
      </c>
      <c r="AV591" s="14" t="s">
        <v>81</v>
      </c>
      <c r="AW591" s="14" t="s">
        <v>32</v>
      </c>
      <c r="AX591" s="14" t="s">
        <v>71</v>
      </c>
      <c r="AY591" s="223" t="s">
        <v>140</v>
      </c>
    </row>
    <row r="592" spans="2:51" s="13" customFormat="1" ht="12">
      <c r="B592" s="202"/>
      <c r="C592" s="203"/>
      <c r="D592" s="204" t="s">
        <v>150</v>
      </c>
      <c r="E592" s="205" t="s">
        <v>19</v>
      </c>
      <c r="F592" s="206" t="s">
        <v>166</v>
      </c>
      <c r="G592" s="203"/>
      <c r="H592" s="205" t="s">
        <v>19</v>
      </c>
      <c r="I592" s="207"/>
      <c r="J592" s="203"/>
      <c r="K592" s="203"/>
      <c r="L592" s="208"/>
      <c r="M592" s="209"/>
      <c r="N592" s="210"/>
      <c r="O592" s="210"/>
      <c r="P592" s="210"/>
      <c r="Q592" s="210"/>
      <c r="R592" s="210"/>
      <c r="S592" s="210"/>
      <c r="T592" s="211"/>
      <c r="AT592" s="212" t="s">
        <v>150</v>
      </c>
      <c r="AU592" s="212" t="s">
        <v>81</v>
      </c>
      <c r="AV592" s="13" t="s">
        <v>79</v>
      </c>
      <c r="AW592" s="13" t="s">
        <v>32</v>
      </c>
      <c r="AX592" s="13" t="s">
        <v>71</v>
      </c>
      <c r="AY592" s="212" t="s">
        <v>140</v>
      </c>
    </row>
    <row r="593" spans="2:51" s="14" customFormat="1" ht="12">
      <c r="B593" s="213"/>
      <c r="C593" s="214"/>
      <c r="D593" s="204" t="s">
        <v>150</v>
      </c>
      <c r="E593" s="215" t="s">
        <v>19</v>
      </c>
      <c r="F593" s="216" t="s">
        <v>372</v>
      </c>
      <c r="G593" s="214"/>
      <c r="H593" s="217">
        <v>39.27</v>
      </c>
      <c r="I593" s="218"/>
      <c r="J593" s="214"/>
      <c r="K593" s="214"/>
      <c r="L593" s="219"/>
      <c r="M593" s="220"/>
      <c r="N593" s="221"/>
      <c r="O593" s="221"/>
      <c r="P593" s="221"/>
      <c r="Q593" s="221"/>
      <c r="R593" s="221"/>
      <c r="S593" s="221"/>
      <c r="T593" s="222"/>
      <c r="AT593" s="223" t="s">
        <v>150</v>
      </c>
      <c r="AU593" s="223" t="s">
        <v>81</v>
      </c>
      <c r="AV593" s="14" t="s">
        <v>81</v>
      </c>
      <c r="AW593" s="14" t="s">
        <v>32</v>
      </c>
      <c r="AX593" s="14" t="s">
        <v>71</v>
      </c>
      <c r="AY593" s="223" t="s">
        <v>140</v>
      </c>
    </row>
    <row r="594" spans="2:51" s="15" customFormat="1" ht="12">
      <c r="B594" s="224"/>
      <c r="C594" s="225"/>
      <c r="D594" s="204" t="s">
        <v>150</v>
      </c>
      <c r="E594" s="226" t="s">
        <v>19</v>
      </c>
      <c r="F594" s="227" t="s">
        <v>155</v>
      </c>
      <c r="G594" s="225"/>
      <c r="H594" s="228">
        <v>91.3</v>
      </c>
      <c r="I594" s="229"/>
      <c r="J594" s="225"/>
      <c r="K594" s="225"/>
      <c r="L594" s="230"/>
      <c r="M594" s="231"/>
      <c r="N594" s="232"/>
      <c r="O594" s="232"/>
      <c r="P594" s="232"/>
      <c r="Q594" s="232"/>
      <c r="R594" s="232"/>
      <c r="S594" s="232"/>
      <c r="T594" s="233"/>
      <c r="AT594" s="234" t="s">
        <v>150</v>
      </c>
      <c r="AU594" s="234" t="s">
        <v>81</v>
      </c>
      <c r="AV594" s="15" t="s">
        <v>148</v>
      </c>
      <c r="AW594" s="15" t="s">
        <v>32</v>
      </c>
      <c r="AX594" s="15" t="s">
        <v>79</v>
      </c>
      <c r="AY594" s="234" t="s">
        <v>140</v>
      </c>
    </row>
    <row r="595" spans="1:65" s="2" customFormat="1" ht="21.75" customHeight="1">
      <c r="A595" s="36"/>
      <c r="B595" s="37"/>
      <c r="C595" s="189" t="s">
        <v>581</v>
      </c>
      <c r="D595" s="189" t="s">
        <v>143</v>
      </c>
      <c r="E595" s="190" t="s">
        <v>582</v>
      </c>
      <c r="F595" s="191" t="s">
        <v>583</v>
      </c>
      <c r="G595" s="192" t="s">
        <v>146</v>
      </c>
      <c r="H595" s="193">
        <v>51.421</v>
      </c>
      <c r="I595" s="194"/>
      <c r="J595" s="195">
        <f>ROUND(I595*H595,2)</f>
        <v>0</v>
      </c>
      <c r="K595" s="191" t="s">
        <v>147</v>
      </c>
      <c r="L595" s="41"/>
      <c r="M595" s="196" t="s">
        <v>19</v>
      </c>
      <c r="N595" s="197" t="s">
        <v>42</v>
      </c>
      <c r="O595" s="66"/>
      <c r="P595" s="198">
        <f>O595*H595</f>
        <v>0</v>
      </c>
      <c r="Q595" s="198">
        <v>0.0045</v>
      </c>
      <c r="R595" s="198">
        <f>Q595*H595</f>
        <v>0.23139449999999998</v>
      </c>
      <c r="S595" s="198">
        <v>0</v>
      </c>
      <c r="T595" s="199">
        <f>S595*H595</f>
        <v>0</v>
      </c>
      <c r="U595" s="36"/>
      <c r="V595" s="36"/>
      <c r="W595" s="36"/>
      <c r="X595" s="36"/>
      <c r="Y595" s="36"/>
      <c r="Z595" s="36"/>
      <c r="AA595" s="36"/>
      <c r="AB595" s="36"/>
      <c r="AC595" s="36"/>
      <c r="AD595" s="36"/>
      <c r="AE595" s="36"/>
      <c r="AR595" s="200" t="s">
        <v>236</v>
      </c>
      <c r="AT595" s="200" t="s">
        <v>143</v>
      </c>
      <c r="AU595" s="200" t="s">
        <v>81</v>
      </c>
      <c r="AY595" s="19" t="s">
        <v>140</v>
      </c>
      <c r="BE595" s="201">
        <f>IF(N595="základní",J595,0)</f>
        <v>0</v>
      </c>
      <c r="BF595" s="201">
        <f>IF(N595="snížená",J595,0)</f>
        <v>0</v>
      </c>
      <c r="BG595" s="201">
        <f>IF(N595="zákl. přenesená",J595,0)</f>
        <v>0</v>
      </c>
      <c r="BH595" s="201">
        <f>IF(N595="sníž. přenesená",J595,0)</f>
        <v>0</v>
      </c>
      <c r="BI595" s="201">
        <f>IF(N595="nulová",J595,0)</f>
        <v>0</v>
      </c>
      <c r="BJ595" s="19" t="s">
        <v>79</v>
      </c>
      <c r="BK595" s="201">
        <f>ROUND(I595*H595,2)</f>
        <v>0</v>
      </c>
      <c r="BL595" s="19" t="s">
        <v>236</v>
      </c>
      <c r="BM595" s="200" t="s">
        <v>584</v>
      </c>
    </row>
    <row r="596" spans="2:51" s="13" customFormat="1" ht="12">
      <c r="B596" s="202"/>
      <c r="C596" s="203"/>
      <c r="D596" s="204" t="s">
        <v>150</v>
      </c>
      <c r="E596" s="205" t="s">
        <v>19</v>
      </c>
      <c r="F596" s="206" t="s">
        <v>585</v>
      </c>
      <c r="G596" s="203"/>
      <c r="H596" s="205" t="s">
        <v>19</v>
      </c>
      <c r="I596" s="207"/>
      <c r="J596" s="203"/>
      <c r="K596" s="203"/>
      <c r="L596" s="208"/>
      <c r="M596" s="209"/>
      <c r="N596" s="210"/>
      <c r="O596" s="210"/>
      <c r="P596" s="210"/>
      <c r="Q596" s="210"/>
      <c r="R596" s="210"/>
      <c r="S596" s="210"/>
      <c r="T596" s="211"/>
      <c r="AT596" s="212" t="s">
        <v>150</v>
      </c>
      <c r="AU596" s="212" t="s">
        <v>81</v>
      </c>
      <c r="AV596" s="13" t="s">
        <v>79</v>
      </c>
      <c r="AW596" s="13" t="s">
        <v>32</v>
      </c>
      <c r="AX596" s="13" t="s">
        <v>71</v>
      </c>
      <c r="AY596" s="212" t="s">
        <v>140</v>
      </c>
    </row>
    <row r="597" spans="2:51" s="13" customFormat="1" ht="12">
      <c r="B597" s="202"/>
      <c r="C597" s="203"/>
      <c r="D597" s="204" t="s">
        <v>150</v>
      </c>
      <c r="E597" s="205" t="s">
        <v>19</v>
      </c>
      <c r="F597" s="206" t="s">
        <v>586</v>
      </c>
      <c r="G597" s="203"/>
      <c r="H597" s="205" t="s">
        <v>19</v>
      </c>
      <c r="I597" s="207"/>
      <c r="J597" s="203"/>
      <c r="K597" s="203"/>
      <c r="L597" s="208"/>
      <c r="M597" s="209"/>
      <c r="N597" s="210"/>
      <c r="O597" s="210"/>
      <c r="P597" s="210"/>
      <c r="Q597" s="210"/>
      <c r="R597" s="210"/>
      <c r="S597" s="210"/>
      <c r="T597" s="211"/>
      <c r="AT597" s="212" t="s">
        <v>150</v>
      </c>
      <c r="AU597" s="212" t="s">
        <v>81</v>
      </c>
      <c r="AV597" s="13" t="s">
        <v>79</v>
      </c>
      <c r="AW597" s="13" t="s">
        <v>32</v>
      </c>
      <c r="AX597" s="13" t="s">
        <v>71</v>
      </c>
      <c r="AY597" s="212" t="s">
        <v>140</v>
      </c>
    </row>
    <row r="598" spans="2:51" s="13" customFormat="1" ht="12">
      <c r="B598" s="202"/>
      <c r="C598" s="203"/>
      <c r="D598" s="204" t="s">
        <v>150</v>
      </c>
      <c r="E598" s="205" t="s">
        <v>19</v>
      </c>
      <c r="F598" s="206" t="s">
        <v>152</v>
      </c>
      <c r="G598" s="203"/>
      <c r="H598" s="205" t="s">
        <v>19</v>
      </c>
      <c r="I598" s="207"/>
      <c r="J598" s="203"/>
      <c r="K598" s="203"/>
      <c r="L598" s="208"/>
      <c r="M598" s="209"/>
      <c r="N598" s="210"/>
      <c r="O598" s="210"/>
      <c r="P598" s="210"/>
      <c r="Q598" s="210"/>
      <c r="R598" s="210"/>
      <c r="S598" s="210"/>
      <c r="T598" s="211"/>
      <c r="AT598" s="212" t="s">
        <v>150</v>
      </c>
      <c r="AU598" s="212" t="s">
        <v>81</v>
      </c>
      <c r="AV598" s="13" t="s">
        <v>79</v>
      </c>
      <c r="AW598" s="13" t="s">
        <v>32</v>
      </c>
      <c r="AX598" s="13" t="s">
        <v>71</v>
      </c>
      <c r="AY598" s="212" t="s">
        <v>140</v>
      </c>
    </row>
    <row r="599" spans="2:51" s="14" customFormat="1" ht="33.75">
      <c r="B599" s="213"/>
      <c r="C599" s="214"/>
      <c r="D599" s="204" t="s">
        <v>150</v>
      </c>
      <c r="E599" s="215" t="s">
        <v>19</v>
      </c>
      <c r="F599" s="216" t="s">
        <v>587</v>
      </c>
      <c r="G599" s="214"/>
      <c r="H599" s="217">
        <v>3.238</v>
      </c>
      <c r="I599" s="218"/>
      <c r="J599" s="214"/>
      <c r="K599" s="214"/>
      <c r="L599" s="219"/>
      <c r="M599" s="220"/>
      <c r="N599" s="221"/>
      <c r="O599" s="221"/>
      <c r="P599" s="221"/>
      <c r="Q599" s="221"/>
      <c r="R599" s="221"/>
      <c r="S599" s="221"/>
      <c r="T599" s="222"/>
      <c r="AT599" s="223" t="s">
        <v>150</v>
      </c>
      <c r="AU599" s="223" t="s">
        <v>81</v>
      </c>
      <c r="AV599" s="14" t="s">
        <v>81</v>
      </c>
      <c r="AW599" s="14" t="s">
        <v>32</v>
      </c>
      <c r="AX599" s="14" t="s">
        <v>71</v>
      </c>
      <c r="AY599" s="223" t="s">
        <v>140</v>
      </c>
    </row>
    <row r="600" spans="2:51" s="14" customFormat="1" ht="12">
      <c r="B600" s="213"/>
      <c r="C600" s="214"/>
      <c r="D600" s="204" t="s">
        <v>150</v>
      </c>
      <c r="E600" s="215" t="s">
        <v>19</v>
      </c>
      <c r="F600" s="216" t="s">
        <v>588</v>
      </c>
      <c r="G600" s="214"/>
      <c r="H600" s="217">
        <v>5.408</v>
      </c>
      <c r="I600" s="218"/>
      <c r="J600" s="214"/>
      <c r="K600" s="214"/>
      <c r="L600" s="219"/>
      <c r="M600" s="220"/>
      <c r="N600" s="221"/>
      <c r="O600" s="221"/>
      <c r="P600" s="221"/>
      <c r="Q600" s="221"/>
      <c r="R600" s="221"/>
      <c r="S600" s="221"/>
      <c r="T600" s="222"/>
      <c r="AT600" s="223" t="s">
        <v>150</v>
      </c>
      <c r="AU600" s="223" t="s">
        <v>81</v>
      </c>
      <c r="AV600" s="14" t="s">
        <v>81</v>
      </c>
      <c r="AW600" s="14" t="s">
        <v>32</v>
      </c>
      <c r="AX600" s="14" t="s">
        <v>71</v>
      </c>
      <c r="AY600" s="223" t="s">
        <v>140</v>
      </c>
    </row>
    <row r="601" spans="2:51" s="16" customFormat="1" ht="12">
      <c r="B601" s="235"/>
      <c r="C601" s="236"/>
      <c r="D601" s="204" t="s">
        <v>150</v>
      </c>
      <c r="E601" s="237" t="s">
        <v>19</v>
      </c>
      <c r="F601" s="238" t="s">
        <v>477</v>
      </c>
      <c r="G601" s="236"/>
      <c r="H601" s="239">
        <v>8.646</v>
      </c>
      <c r="I601" s="240"/>
      <c r="J601" s="236"/>
      <c r="K601" s="236"/>
      <c r="L601" s="241"/>
      <c r="M601" s="242"/>
      <c r="N601" s="243"/>
      <c r="O601" s="243"/>
      <c r="P601" s="243"/>
      <c r="Q601" s="243"/>
      <c r="R601" s="243"/>
      <c r="S601" s="243"/>
      <c r="T601" s="244"/>
      <c r="AT601" s="245" t="s">
        <v>150</v>
      </c>
      <c r="AU601" s="245" t="s">
        <v>81</v>
      </c>
      <c r="AV601" s="16" t="s">
        <v>141</v>
      </c>
      <c r="AW601" s="16" t="s">
        <v>32</v>
      </c>
      <c r="AX601" s="16" t="s">
        <v>71</v>
      </c>
      <c r="AY601" s="245" t="s">
        <v>140</v>
      </c>
    </row>
    <row r="602" spans="2:51" s="13" customFormat="1" ht="12">
      <c r="B602" s="202"/>
      <c r="C602" s="203"/>
      <c r="D602" s="204" t="s">
        <v>150</v>
      </c>
      <c r="E602" s="205" t="s">
        <v>19</v>
      </c>
      <c r="F602" s="206" t="s">
        <v>391</v>
      </c>
      <c r="G602" s="203"/>
      <c r="H602" s="205" t="s">
        <v>19</v>
      </c>
      <c r="I602" s="207"/>
      <c r="J602" s="203"/>
      <c r="K602" s="203"/>
      <c r="L602" s="208"/>
      <c r="M602" s="209"/>
      <c r="N602" s="210"/>
      <c r="O602" s="210"/>
      <c r="P602" s="210"/>
      <c r="Q602" s="210"/>
      <c r="R602" s="210"/>
      <c r="S602" s="210"/>
      <c r="T602" s="211"/>
      <c r="AT602" s="212" t="s">
        <v>150</v>
      </c>
      <c r="AU602" s="212" t="s">
        <v>81</v>
      </c>
      <c r="AV602" s="13" t="s">
        <v>79</v>
      </c>
      <c r="AW602" s="13" t="s">
        <v>32</v>
      </c>
      <c r="AX602" s="13" t="s">
        <v>71</v>
      </c>
      <c r="AY602" s="212" t="s">
        <v>140</v>
      </c>
    </row>
    <row r="603" spans="2:51" s="14" customFormat="1" ht="22.5">
      <c r="B603" s="213"/>
      <c r="C603" s="214"/>
      <c r="D603" s="204" t="s">
        <v>150</v>
      </c>
      <c r="E603" s="215" t="s">
        <v>19</v>
      </c>
      <c r="F603" s="216" t="s">
        <v>589</v>
      </c>
      <c r="G603" s="214"/>
      <c r="H603" s="217">
        <v>9.581</v>
      </c>
      <c r="I603" s="218"/>
      <c r="J603" s="214"/>
      <c r="K603" s="214"/>
      <c r="L603" s="219"/>
      <c r="M603" s="220"/>
      <c r="N603" s="221"/>
      <c r="O603" s="221"/>
      <c r="P603" s="221"/>
      <c r="Q603" s="221"/>
      <c r="R603" s="221"/>
      <c r="S603" s="221"/>
      <c r="T603" s="222"/>
      <c r="AT603" s="223" t="s">
        <v>150</v>
      </c>
      <c r="AU603" s="223" t="s">
        <v>81</v>
      </c>
      <c r="AV603" s="14" t="s">
        <v>81</v>
      </c>
      <c r="AW603" s="14" t="s">
        <v>32</v>
      </c>
      <c r="AX603" s="14" t="s">
        <v>71</v>
      </c>
      <c r="AY603" s="223" t="s">
        <v>140</v>
      </c>
    </row>
    <row r="604" spans="2:51" s="14" customFormat="1" ht="12">
      <c r="B604" s="213"/>
      <c r="C604" s="214"/>
      <c r="D604" s="204" t="s">
        <v>150</v>
      </c>
      <c r="E604" s="215" t="s">
        <v>19</v>
      </c>
      <c r="F604" s="216" t="s">
        <v>590</v>
      </c>
      <c r="G604" s="214"/>
      <c r="H604" s="217">
        <v>13.514</v>
      </c>
      <c r="I604" s="218"/>
      <c r="J604" s="214"/>
      <c r="K604" s="214"/>
      <c r="L604" s="219"/>
      <c r="M604" s="220"/>
      <c r="N604" s="221"/>
      <c r="O604" s="221"/>
      <c r="P604" s="221"/>
      <c r="Q604" s="221"/>
      <c r="R604" s="221"/>
      <c r="S604" s="221"/>
      <c r="T604" s="222"/>
      <c r="AT604" s="223" t="s">
        <v>150</v>
      </c>
      <c r="AU604" s="223" t="s">
        <v>81</v>
      </c>
      <c r="AV604" s="14" t="s">
        <v>81</v>
      </c>
      <c r="AW604" s="14" t="s">
        <v>32</v>
      </c>
      <c r="AX604" s="14" t="s">
        <v>71</v>
      </c>
      <c r="AY604" s="223" t="s">
        <v>140</v>
      </c>
    </row>
    <row r="605" spans="2:51" s="16" customFormat="1" ht="12">
      <c r="B605" s="235"/>
      <c r="C605" s="236"/>
      <c r="D605" s="204" t="s">
        <v>150</v>
      </c>
      <c r="E605" s="237" t="s">
        <v>19</v>
      </c>
      <c r="F605" s="238" t="s">
        <v>591</v>
      </c>
      <c r="G605" s="236"/>
      <c r="H605" s="239">
        <v>23.095</v>
      </c>
      <c r="I605" s="240"/>
      <c r="J605" s="236"/>
      <c r="K605" s="236"/>
      <c r="L605" s="241"/>
      <c r="M605" s="242"/>
      <c r="N605" s="243"/>
      <c r="O605" s="243"/>
      <c r="P605" s="243"/>
      <c r="Q605" s="243"/>
      <c r="R605" s="243"/>
      <c r="S605" s="243"/>
      <c r="T605" s="244"/>
      <c r="AT605" s="245" t="s">
        <v>150</v>
      </c>
      <c r="AU605" s="245" t="s">
        <v>81</v>
      </c>
      <c r="AV605" s="16" t="s">
        <v>141</v>
      </c>
      <c r="AW605" s="16" t="s">
        <v>32</v>
      </c>
      <c r="AX605" s="16" t="s">
        <v>71</v>
      </c>
      <c r="AY605" s="245" t="s">
        <v>140</v>
      </c>
    </row>
    <row r="606" spans="2:51" s="13" customFormat="1" ht="12">
      <c r="B606" s="202"/>
      <c r="C606" s="203"/>
      <c r="D606" s="204" t="s">
        <v>150</v>
      </c>
      <c r="E606" s="205" t="s">
        <v>19</v>
      </c>
      <c r="F606" s="206" t="s">
        <v>166</v>
      </c>
      <c r="G606" s="203"/>
      <c r="H606" s="205" t="s">
        <v>19</v>
      </c>
      <c r="I606" s="207"/>
      <c r="J606" s="203"/>
      <c r="K606" s="203"/>
      <c r="L606" s="208"/>
      <c r="M606" s="209"/>
      <c r="N606" s="210"/>
      <c r="O606" s="210"/>
      <c r="P606" s="210"/>
      <c r="Q606" s="210"/>
      <c r="R606" s="210"/>
      <c r="S606" s="210"/>
      <c r="T606" s="211"/>
      <c r="AT606" s="212" t="s">
        <v>150</v>
      </c>
      <c r="AU606" s="212" t="s">
        <v>81</v>
      </c>
      <c r="AV606" s="13" t="s">
        <v>79</v>
      </c>
      <c r="AW606" s="13" t="s">
        <v>32</v>
      </c>
      <c r="AX606" s="13" t="s">
        <v>71</v>
      </c>
      <c r="AY606" s="212" t="s">
        <v>140</v>
      </c>
    </row>
    <row r="607" spans="2:51" s="14" customFormat="1" ht="33.75">
      <c r="B607" s="213"/>
      <c r="C607" s="214"/>
      <c r="D607" s="204" t="s">
        <v>150</v>
      </c>
      <c r="E607" s="215" t="s">
        <v>19</v>
      </c>
      <c r="F607" s="216" t="s">
        <v>592</v>
      </c>
      <c r="G607" s="214"/>
      <c r="H607" s="217">
        <v>7.883</v>
      </c>
      <c r="I607" s="218"/>
      <c r="J607" s="214"/>
      <c r="K607" s="214"/>
      <c r="L607" s="219"/>
      <c r="M607" s="220"/>
      <c r="N607" s="221"/>
      <c r="O607" s="221"/>
      <c r="P607" s="221"/>
      <c r="Q607" s="221"/>
      <c r="R607" s="221"/>
      <c r="S607" s="221"/>
      <c r="T607" s="222"/>
      <c r="AT607" s="223" t="s">
        <v>150</v>
      </c>
      <c r="AU607" s="223" t="s">
        <v>81</v>
      </c>
      <c r="AV607" s="14" t="s">
        <v>81</v>
      </c>
      <c r="AW607" s="14" t="s">
        <v>32</v>
      </c>
      <c r="AX607" s="14" t="s">
        <v>71</v>
      </c>
      <c r="AY607" s="223" t="s">
        <v>140</v>
      </c>
    </row>
    <row r="608" spans="2:51" s="14" customFormat="1" ht="12">
      <c r="B608" s="213"/>
      <c r="C608" s="214"/>
      <c r="D608" s="204" t="s">
        <v>150</v>
      </c>
      <c r="E608" s="215" t="s">
        <v>19</v>
      </c>
      <c r="F608" s="216" t="s">
        <v>593</v>
      </c>
      <c r="G608" s="214"/>
      <c r="H608" s="217">
        <v>11.797</v>
      </c>
      <c r="I608" s="218"/>
      <c r="J608" s="214"/>
      <c r="K608" s="214"/>
      <c r="L608" s="219"/>
      <c r="M608" s="220"/>
      <c r="N608" s="221"/>
      <c r="O608" s="221"/>
      <c r="P608" s="221"/>
      <c r="Q608" s="221"/>
      <c r="R608" s="221"/>
      <c r="S608" s="221"/>
      <c r="T608" s="222"/>
      <c r="AT608" s="223" t="s">
        <v>150</v>
      </c>
      <c r="AU608" s="223" t="s">
        <v>81</v>
      </c>
      <c r="AV608" s="14" t="s">
        <v>81</v>
      </c>
      <c r="AW608" s="14" t="s">
        <v>32</v>
      </c>
      <c r="AX608" s="14" t="s">
        <v>71</v>
      </c>
      <c r="AY608" s="223" t="s">
        <v>140</v>
      </c>
    </row>
    <row r="609" spans="2:51" s="16" customFormat="1" ht="12">
      <c r="B609" s="235"/>
      <c r="C609" s="236"/>
      <c r="D609" s="204" t="s">
        <v>150</v>
      </c>
      <c r="E609" s="237" t="s">
        <v>19</v>
      </c>
      <c r="F609" s="238" t="s">
        <v>349</v>
      </c>
      <c r="G609" s="236"/>
      <c r="H609" s="239">
        <v>19.68</v>
      </c>
      <c r="I609" s="240"/>
      <c r="J609" s="236"/>
      <c r="K609" s="236"/>
      <c r="L609" s="241"/>
      <c r="M609" s="242"/>
      <c r="N609" s="243"/>
      <c r="O609" s="243"/>
      <c r="P609" s="243"/>
      <c r="Q609" s="243"/>
      <c r="R609" s="243"/>
      <c r="S609" s="243"/>
      <c r="T609" s="244"/>
      <c r="AT609" s="245" t="s">
        <v>150</v>
      </c>
      <c r="AU609" s="245" t="s">
        <v>81</v>
      </c>
      <c r="AV609" s="16" t="s">
        <v>141</v>
      </c>
      <c r="AW609" s="16" t="s">
        <v>32</v>
      </c>
      <c r="AX609" s="16" t="s">
        <v>71</v>
      </c>
      <c r="AY609" s="245" t="s">
        <v>140</v>
      </c>
    </row>
    <row r="610" spans="2:51" s="15" customFormat="1" ht="12">
      <c r="B610" s="224"/>
      <c r="C610" s="225"/>
      <c r="D610" s="204" t="s">
        <v>150</v>
      </c>
      <c r="E610" s="226" t="s">
        <v>19</v>
      </c>
      <c r="F610" s="227" t="s">
        <v>155</v>
      </c>
      <c r="G610" s="225"/>
      <c r="H610" s="228">
        <v>51.421</v>
      </c>
      <c r="I610" s="229"/>
      <c r="J610" s="225"/>
      <c r="K610" s="225"/>
      <c r="L610" s="230"/>
      <c r="M610" s="231"/>
      <c r="N610" s="232"/>
      <c r="O610" s="232"/>
      <c r="P610" s="232"/>
      <c r="Q610" s="232"/>
      <c r="R610" s="232"/>
      <c r="S610" s="232"/>
      <c r="T610" s="233"/>
      <c r="AT610" s="234" t="s">
        <v>150</v>
      </c>
      <c r="AU610" s="234" t="s">
        <v>81</v>
      </c>
      <c r="AV610" s="15" t="s">
        <v>148</v>
      </c>
      <c r="AW610" s="15" t="s">
        <v>32</v>
      </c>
      <c r="AX610" s="15" t="s">
        <v>79</v>
      </c>
      <c r="AY610" s="234" t="s">
        <v>140</v>
      </c>
    </row>
    <row r="611" spans="1:65" s="2" customFormat="1" ht="44.25" customHeight="1">
      <c r="A611" s="36"/>
      <c r="B611" s="37"/>
      <c r="C611" s="189" t="s">
        <v>594</v>
      </c>
      <c r="D611" s="189" t="s">
        <v>143</v>
      </c>
      <c r="E611" s="190" t="s">
        <v>595</v>
      </c>
      <c r="F611" s="191" t="s">
        <v>596</v>
      </c>
      <c r="G611" s="192" t="s">
        <v>189</v>
      </c>
      <c r="H611" s="193">
        <v>0.642</v>
      </c>
      <c r="I611" s="194"/>
      <c r="J611" s="195">
        <f>ROUND(I611*H611,2)</f>
        <v>0</v>
      </c>
      <c r="K611" s="191" t="s">
        <v>147</v>
      </c>
      <c r="L611" s="41"/>
      <c r="M611" s="196" t="s">
        <v>19</v>
      </c>
      <c r="N611" s="197" t="s">
        <v>42</v>
      </c>
      <c r="O611" s="66"/>
      <c r="P611" s="198">
        <f>O611*H611</f>
        <v>0</v>
      </c>
      <c r="Q611" s="198">
        <v>0</v>
      </c>
      <c r="R611" s="198">
        <f>Q611*H611</f>
        <v>0</v>
      </c>
      <c r="S611" s="198">
        <v>0</v>
      </c>
      <c r="T611" s="199">
        <f>S611*H611</f>
        <v>0</v>
      </c>
      <c r="U611" s="36"/>
      <c r="V611" s="36"/>
      <c r="W611" s="36"/>
      <c r="X611" s="36"/>
      <c r="Y611" s="36"/>
      <c r="Z611" s="36"/>
      <c r="AA611" s="36"/>
      <c r="AB611" s="36"/>
      <c r="AC611" s="36"/>
      <c r="AD611" s="36"/>
      <c r="AE611" s="36"/>
      <c r="AR611" s="200" t="s">
        <v>236</v>
      </c>
      <c r="AT611" s="200" t="s">
        <v>143</v>
      </c>
      <c r="AU611" s="200" t="s">
        <v>81</v>
      </c>
      <c r="AY611" s="19" t="s">
        <v>140</v>
      </c>
      <c r="BE611" s="201">
        <f>IF(N611="základní",J611,0)</f>
        <v>0</v>
      </c>
      <c r="BF611" s="201">
        <f>IF(N611="snížená",J611,0)</f>
        <v>0</v>
      </c>
      <c r="BG611" s="201">
        <f>IF(N611="zákl. přenesená",J611,0)</f>
        <v>0</v>
      </c>
      <c r="BH611" s="201">
        <f>IF(N611="sníž. přenesená",J611,0)</f>
        <v>0</v>
      </c>
      <c r="BI611" s="201">
        <f>IF(N611="nulová",J611,0)</f>
        <v>0</v>
      </c>
      <c r="BJ611" s="19" t="s">
        <v>79</v>
      </c>
      <c r="BK611" s="201">
        <f>ROUND(I611*H611,2)</f>
        <v>0</v>
      </c>
      <c r="BL611" s="19" t="s">
        <v>236</v>
      </c>
      <c r="BM611" s="200" t="s">
        <v>597</v>
      </c>
    </row>
    <row r="612" spans="1:65" s="2" customFormat="1" ht="44.25" customHeight="1">
      <c r="A612" s="36"/>
      <c r="B612" s="37"/>
      <c r="C612" s="189" t="s">
        <v>598</v>
      </c>
      <c r="D612" s="189" t="s">
        <v>143</v>
      </c>
      <c r="E612" s="190" t="s">
        <v>599</v>
      </c>
      <c r="F612" s="191" t="s">
        <v>600</v>
      </c>
      <c r="G612" s="192" t="s">
        <v>189</v>
      </c>
      <c r="H612" s="193">
        <v>0.642</v>
      </c>
      <c r="I612" s="194"/>
      <c r="J612" s="195">
        <f>ROUND(I612*H612,2)</f>
        <v>0</v>
      </c>
      <c r="K612" s="191" t="s">
        <v>147</v>
      </c>
      <c r="L612" s="41"/>
      <c r="M612" s="196" t="s">
        <v>19</v>
      </c>
      <c r="N612" s="197" t="s">
        <v>42</v>
      </c>
      <c r="O612" s="66"/>
      <c r="P612" s="198">
        <f>O612*H612</f>
        <v>0</v>
      </c>
      <c r="Q612" s="198">
        <v>0</v>
      </c>
      <c r="R612" s="198">
        <f>Q612*H612</f>
        <v>0</v>
      </c>
      <c r="S612" s="198">
        <v>0</v>
      </c>
      <c r="T612" s="199">
        <f>S612*H612</f>
        <v>0</v>
      </c>
      <c r="U612" s="36"/>
      <c r="V612" s="36"/>
      <c r="W612" s="36"/>
      <c r="X612" s="36"/>
      <c r="Y612" s="36"/>
      <c r="Z612" s="36"/>
      <c r="AA612" s="36"/>
      <c r="AB612" s="36"/>
      <c r="AC612" s="36"/>
      <c r="AD612" s="36"/>
      <c r="AE612" s="36"/>
      <c r="AR612" s="200" t="s">
        <v>236</v>
      </c>
      <c r="AT612" s="200" t="s">
        <v>143</v>
      </c>
      <c r="AU612" s="200" t="s">
        <v>81</v>
      </c>
      <c r="AY612" s="19" t="s">
        <v>140</v>
      </c>
      <c r="BE612" s="201">
        <f>IF(N612="základní",J612,0)</f>
        <v>0</v>
      </c>
      <c r="BF612" s="201">
        <f>IF(N612="snížená",J612,0)</f>
        <v>0</v>
      </c>
      <c r="BG612" s="201">
        <f>IF(N612="zákl. přenesená",J612,0)</f>
        <v>0</v>
      </c>
      <c r="BH612" s="201">
        <f>IF(N612="sníž. přenesená",J612,0)</f>
        <v>0</v>
      </c>
      <c r="BI612" s="201">
        <f>IF(N612="nulová",J612,0)</f>
        <v>0</v>
      </c>
      <c r="BJ612" s="19" t="s">
        <v>79</v>
      </c>
      <c r="BK612" s="201">
        <f>ROUND(I612*H612,2)</f>
        <v>0</v>
      </c>
      <c r="BL612" s="19" t="s">
        <v>236</v>
      </c>
      <c r="BM612" s="200" t="s">
        <v>601</v>
      </c>
    </row>
    <row r="613" spans="2:63" s="12" customFormat="1" ht="22.9" customHeight="1">
      <c r="B613" s="173"/>
      <c r="C613" s="174"/>
      <c r="D613" s="175" t="s">
        <v>70</v>
      </c>
      <c r="E613" s="187" t="s">
        <v>602</v>
      </c>
      <c r="F613" s="187" t="s">
        <v>603</v>
      </c>
      <c r="G613" s="174"/>
      <c r="H613" s="174"/>
      <c r="I613" s="177"/>
      <c r="J613" s="188">
        <f>BK613</f>
        <v>0</v>
      </c>
      <c r="K613" s="174"/>
      <c r="L613" s="179"/>
      <c r="M613" s="180"/>
      <c r="N613" s="181"/>
      <c r="O613" s="181"/>
      <c r="P613" s="182">
        <f>SUM(P614:P625)</f>
        <v>0</v>
      </c>
      <c r="Q613" s="181"/>
      <c r="R613" s="182">
        <f>SUM(R614:R625)</f>
        <v>0.0166158</v>
      </c>
      <c r="S613" s="181"/>
      <c r="T613" s="183">
        <f>SUM(T614:T625)</f>
        <v>0</v>
      </c>
      <c r="AR613" s="184" t="s">
        <v>81</v>
      </c>
      <c r="AT613" s="185" t="s">
        <v>70</v>
      </c>
      <c r="AU613" s="185" t="s">
        <v>79</v>
      </c>
      <c r="AY613" s="184" t="s">
        <v>140</v>
      </c>
      <c r="BK613" s="186">
        <f>SUM(BK614:BK625)</f>
        <v>0</v>
      </c>
    </row>
    <row r="614" spans="1:65" s="2" customFormat="1" ht="33" customHeight="1">
      <c r="A614" s="36"/>
      <c r="B614" s="37"/>
      <c r="C614" s="189" t="s">
        <v>604</v>
      </c>
      <c r="D614" s="189" t="s">
        <v>143</v>
      </c>
      <c r="E614" s="190" t="s">
        <v>605</v>
      </c>
      <c r="F614" s="191" t="s">
        <v>606</v>
      </c>
      <c r="G614" s="192" t="s">
        <v>146</v>
      </c>
      <c r="H614" s="193">
        <v>81.45</v>
      </c>
      <c r="I614" s="194"/>
      <c r="J614" s="195">
        <f>ROUND(I614*H614,2)</f>
        <v>0</v>
      </c>
      <c r="K614" s="191" t="s">
        <v>147</v>
      </c>
      <c r="L614" s="41"/>
      <c r="M614" s="196" t="s">
        <v>19</v>
      </c>
      <c r="N614" s="197" t="s">
        <v>42</v>
      </c>
      <c r="O614" s="66"/>
      <c r="P614" s="198">
        <f>O614*H614</f>
        <v>0</v>
      </c>
      <c r="Q614" s="198">
        <v>0</v>
      </c>
      <c r="R614" s="198">
        <f>Q614*H614</f>
        <v>0</v>
      </c>
      <c r="S614" s="198">
        <v>0</v>
      </c>
      <c r="T614" s="199">
        <f>S614*H614</f>
        <v>0</v>
      </c>
      <c r="U614" s="36"/>
      <c r="V614" s="36"/>
      <c r="W614" s="36"/>
      <c r="X614" s="36"/>
      <c r="Y614" s="36"/>
      <c r="Z614" s="36"/>
      <c r="AA614" s="36"/>
      <c r="AB614" s="36"/>
      <c r="AC614" s="36"/>
      <c r="AD614" s="36"/>
      <c r="AE614" s="36"/>
      <c r="AR614" s="200" t="s">
        <v>236</v>
      </c>
      <c r="AT614" s="200" t="s">
        <v>143</v>
      </c>
      <c r="AU614" s="200" t="s">
        <v>81</v>
      </c>
      <c r="AY614" s="19" t="s">
        <v>140</v>
      </c>
      <c r="BE614" s="201">
        <f>IF(N614="základní",J614,0)</f>
        <v>0</v>
      </c>
      <c r="BF614" s="201">
        <f>IF(N614="snížená",J614,0)</f>
        <v>0</v>
      </c>
      <c r="BG614" s="201">
        <f>IF(N614="zákl. přenesená",J614,0)</f>
        <v>0</v>
      </c>
      <c r="BH614" s="201">
        <f>IF(N614="sníž. přenesená",J614,0)</f>
        <v>0</v>
      </c>
      <c r="BI614" s="201">
        <f>IF(N614="nulová",J614,0)</f>
        <v>0</v>
      </c>
      <c r="BJ614" s="19" t="s">
        <v>79</v>
      </c>
      <c r="BK614" s="201">
        <f>ROUND(I614*H614,2)</f>
        <v>0</v>
      </c>
      <c r="BL614" s="19" t="s">
        <v>236</v>
      </c>
      <c r="BM614" s="200" t="s">
        <v>607</v>
      </c>
    </row>
    <row r="615" spans="2:51" s="13" customFormat="1" ht="12">
      <c r="B615" s="202"/>
      <c r="C615" s="203"/>
      <c r="D615" s="204" t="s">
        <v>150</v>
      </c>
      <c r="E615" s="205" t="s">
        <v>19</v>
      </c>
      <c r="F615" s="206" t="s">
        <v>608</v>
      </c>
      <c r="G615" s="203"/>
      <c r="H615" s="205" t="s">
        <v>19</v>
      </c>
      <c r="I615" s="207"/>
      <c r="J615" s="203"/>
      <c r="K615" s="203"/>
      <c r="L615" s="208"/>
      <c r="M615" s="209"/>
      <c r="N615" s="210"/>
      <c r="O615" s="210"/>
      <c r="P615" s="210"/>
      <c r="Q615" s="210"/>
      <c r="R615" s="210"/>
      <c r="S615" s="210"/>
      <c r="T615" s="211"/>
      <c r="AT615" s="212" t="s">
        <v>150</v>
      </c>
      <c r="AU615" s="212" t="s">
        <v>81</v>
      </c>
      <c r="AV615" s="13" t="s">
        <v>79</v>
      </c>
      <c r="AW615" s="13" t="s">
        <v>32</v>
      </c>
      <c r="AX615" s="13" t="s">
        <v>71</v>
      </c>
      <c r="AY615" s="212" t="s">
        <v>140</v>
      </c>
    </row>
    <row r="616" spans="2:51" s="13" customFormat="1" ht="12">
      <c r="B616" s="202"/>
      <c r="C616" s="203"/>
      <c r="D616" s="204" t="s">
        <v>150</v>
      </c>
      <c r="E616" s="205" t="s">
        <v>19</v>
      </c>
      <c r="F616" s="206" t="s">
        <v>162</v>
      </c>
      <c r="G616" s="203"/>
      <c r="H616" s="205" t="s">
        <v>19</v>
      </c>
      <c r="I616" s="207"/>
      <c r="J616" s="203"/>
      <c r="K616" s="203"/>
      <c r="L616" s="208"/>
      <c r="M616" s="209"/>
      <c r="N616" s="210"/>
      <c r="O616" s="210"/>
      <c r="P616" s="210"/>
      <c r="Q616" s="210"/>
      <c r="R616" s="210"/>
      <c r="S616" s="210"/>
      <c r="T616" s="211"/>
      <c r="AT616" s="212" t="s">
        <v>150</v>
      </c>
      <c r="AU616" s="212" t="s">
        <v>81</v>
      </c>
      <c r="AV616" s="13" t="s">
        <v>79</v>
      </c>
      <c r="AW616" s="13" t="s">
        <v>32</v>
      </c>
      <c r="AX616" s="13" t="s">
        <v>71</v>
      </c>
      <c r="AY616" s="212" t="s">
        <v>140</v>
      </c>
    </row>
    <row r="617" spans="2:51" s="14" customFormat="1" ht="12">
      <c r="B617" s="213"/>
      <c r="C617" s="214"/>
      <c r="D617" s="204" t="s">
        <v>150</v>
      </c>
      <c r="E617" s="215" t="s">
        <v>19</v>
      </c>
      <c r="F617" s="216" t="s">
        <v>371</v>
      </c>
      <c r="G617" s="214"/>
      <c r="H617" s="217">
        <v>42.18</v>
      </c>
      <c r="I617" s="218"/>
      <c r="J617" s="214"/>
      <c r="K617" s="214"/>
      <c r="L617" s="219"/>
      <c r="M617" s="220"/>
      <c r="N617" s="221"/>
      <c r="O617" s="221"/>
      <c r="P617" s="221"/>
      <c r="Q617" s="221"/>
      <c r="R617" s="221"/>
      <c r="S617" s="221"/>
      <c r="T617" s="222"/>
      <c r="AT617" s="223" t="s">
        <v>150</v>
      </c>
      <c r="AU617" s="223" t="s">
        <v>81</v>
      </c>
      <c r="AV617" s="14" t="s">
        <v>81</v>
      </c>
      <c r="AW617" s="14" t="s">
        <v>32</v>
      </c>
      <c r="AX617" s="14" t="s">
        <v>71</v>
      </c>
      <c r="AY617" s="223" t="s">
        <v>140</v>
      </c>
    </row>
    <row r="618" spans="2:51" s="13" customFormat="1" ht="12">
      <c r="B618" s="202"/>
      <c r="C618" s="203"/>
      <c r="D618" s="204" t="s">
        <v>150</v>
      </c>
      <c r="E618" s="205" t="s">
        <v>19</v>
      </c>
      <c r="F618" s="206" t="s">
        <v>166</v>
      </c>
      <c r="G618" s="203"/>
      <c r="H618" s="205" t="s">
        <v>19</v>
      </c>
      <c r="I618" s="207"/>
      <c r="J618" s="203"/>
      <c r="K618" s="203"/>
      <c r="L618" s="208"/>
      <c r="M618" s="209"/>
      <c r="N618" s="210"/>
      <c r="O618" s="210"/>
      <c r="P618" s="210"/>
      <c r="Q618" s="210"/>
      <c r="R618" s="210"/>
      <c r="S618" s="210"/>
      <c r="T618" s="211"/>
      <c r="AT618" s="212" t="s">
        <v>150</v>
      </c>
      <c r="AU618" s="212" t="s">
        <v>81</v>
      </c>
      <c r="AV618" s="13" t="s">
        <v>79</v>
      </c>
      <c r="AW618" s="13" t="s">
        <v>32</v>
      </c>
      <c r="AX618" s="13" t="s">
        <v>71</v>
      </c>
      <c r="AY618" s="212" t="s">
        <v>140</v>
      </c>
    </row>
    <row r="619" spans="2:51" s="14" customFormat="1" ht="12">
      <c r="B619" s="213"/>
      <c r="C619" s="214"/>
      <c r="D619" s="204" t="s">
        <v>150</v>
      </c>
      <c r="E619" s="215" t="s">
        <v>19</v>
      </c>
      <c r="F619" s="216" t="s">
        <v>372</v>
      </c>
      <c r="G619" s="214"/>
      <c r="H619" s="217">
        <v>39.27</v>
      </c>
      <c r="I619" s="218"/>
      <c r="J619" s="214"/>
      <c r="K619" s="214"/>
      <c r="L619" s="219"/>
      <c r="M619" s="220"/>
      <c r="N619" s="221"/>
      <c r="O619" s="221"/>
      <c r="P619" s="221"/>
      <c r="Q619" s="221"/>
      <c r="R619" s="221"/>
      <c r="S619" s="221"/>
      <c r="T619" s="222"/>
      <c r="AT619" s="223" t="s">
        <v>150</v>
      </c>
      <c r="AU619" s="223" t="s">
        <v>81</v>
      </c>
      <c r="AV619" s="14" t="s">
        <v>81</v>
      </c>
      <c r="AW619" s="14" t="s">
        <v>32</v>
      </c>
      <c r="AX619" s="14" t="s">
        <v>71</v>
      </c>
      <c r="AY619" s="223" t="s">
        <v>140</v>
      </c>
    </row>
    <row r="620" spans="2:51" s="15" customFormat="1" ht="12">
      <c r="B620" s="224"/>
      <c r="C620" s="225"/>
      <c r="D620" s="204" t="s">
        <v>150</v>
      </c>
      <c r="E620" s="226" t="s">
        <v>19</v>
      </c>
      <c r="F620" s="227" t="s">
        <v>155</v>
      </c>
      <c r="G620" s="225"/>
      <c r="H620" s="228">
        <v>81.45</v>
      </c>
      <c r="I620" s="229"/>
      <c r="J620" s="225"/>
      <c r="K620" s="225"/>
      <c r="L620" s="230"/>
      <c r="M620" s="231"/>
      <c r="N620" s="232"/>
      <c r="O620" s="232"/>
      <c r="P620" s="232"/>
      <c r="Q620" s="232"/>
      <c r="R620" s="232"/>
      <c r="S620" s="232"/>
      <c r="T620" s="233"/>
      <c r="AT620" s="234" t="s">
        <v>150</v>
      </c>
      <c r="AU620" s="234" t="s">
        <v>81</v>
      </c>
      <c r="AV620" s="15" t="s">
        <v>148</v>
      </c>
      <c r="AW620" s="15" t="s">
        <v>32</v>
      </c>
      <c r="AX620" s="15" t="s">
        <v>79</v>
      </c>
      <c r="AY620" s="234" t="s">
        <v>140</v>
      </c>
    </row>
    <row r="621" spans="1:65" s="2" customFormat="1" ht="16.5" customHeight="1">
      <c r="A621" s="36"/>
      <c r="B621" s="37"/>
      <c r="C621" s="246" t="s">
        <v>609</v>
      </c>
      <c r="D621" s="246" t="s">
        <v>194</v>
      </c>
      <c r="E621" s="247" t="s">
        <v>610</v>
      </c>
      <c r="F621" s="248" t="s">
        <v>611</v>
      </c>
      <c r="G621" s="249" t="s">
        <v>146</v>
      </c>
      <c r="H621" s="250">
        <v>83.079</v>
      </c>
      <c r="I621" s="251"/>
      <c r="J621" s="252">
        <f>ROUND(I621*H621,2)</f>
        <v>0</v>
      </c>
      <c r="K621" s="248" t="s">
        <v>147</v>
      </c>
      <c r="L621" s="253"/>
      <c r="M621" s="254" t="s">
        <v>19</v>
      </c>
      <c r="N621" s="255" t="s">
        <v>42</v>
      </c>
      <c r="O621" s="66"/>
      <c r="P621" s="198">
        <f>O621*H621</f>
        <v>0</v>
      </c>
      <c r="Q621" s="198">
        <v>0.0002</v>
      </c>
      <c r="R621" s="198">
        <f>Q621*H621</f>
        <v>0.0166158</v>
      </c>
      <c r="S621" s="198">
        <v>0</v>
      </c>
      <c r="T621" s="199">
        <f>S621*H621</f>
        <v>0</v>
      </c>
      <c r="U621" s="36"/>
      <c r="V621" s="36"/>
      <c r="W621" s="36"/>
      <c r="X621" s="36"/>
      <c r="Y621" s="36"/>
      <c r="Z621" s="36"/>
      <c r="AA621" s="36"/>
      <c r="AB621" s="36"/>
      <c r="AC621" s="36"/>
      <c r="AD621" s="36"/>
      <c r="AE621" s="36"/>
      <c r="AR621" s="200" t="s">
        <v>453</v>
      </c>
      <c r="AT621" s="200" t="s">
        <v>194</v>
      </c>
      <c r="AU621" s="200" t="s">
        <v>81</v>
      </c>
      <c r="AY621" s="19" t="s">
        <v>140</v>
      </c>
      <c r="BE621" s="201">
        <f>IF(N621="základní",J621,0)</f>
        <v>0</v>
      </c>
      <c r="BF621" s="201">
        <f>IF(N621="snížená",J621,0)</f>
        <v>0</v>
      </c>
      <c r="BG621" s="201">
        <f>IF(N621="zákl. přenesená",J621,0)</f>
        <v>0</v>
      </c>
      <c r="BH621" s="201">
        <f>IF(N621="sníž. přenesená",J621,0)</f>
        <v>0</v>
      </c>
      <c r="BI621" s="201">
        <f>IF(N621="nulová",J621,0)</f>
        <v>0</v>
      </c>
      <c r="BJ621" s="19" t="s">
        <v>79</v>
      </c>
      <c r="BK621" s="201">
        <f>ROUND(I621*H621,2)</f>
        <v>0</v>
      </c>
      <c r="BL621" s="19" t="s">
        <v>236</v>
      </c>
      <c r="BM621" s="200" t="s">
        <v>612</v>
      </c>
    </row>
    <row r="622" spans="2:51" s="13" customFormat="1" ht="12">
      <c r="B622" s="202"/>
      <c r="C622" s="203"/>
      <c r="D622" s="204" t="s">
        <v>150</v>
      </c>
      <c r="E622" s="205" t="s">
        <v>19</v>
      </c>
      <c r="F622" s="206" t="s">
        <v>613</v>
      </c>
      <c r="G622" s="203"/>
      <c r="H622" s="205" t="s">
        <v>19</v>
      </c>
      <c r="I622" s="207"/>
      <c r="J622" s="203"/>
      <c r="K622" s="203"/>
      <c r="L622" s="208"/>
      <c r="M622" s="209"/>
      <c r="N622" s="210"/>
      <c r="O622" s="210"/>
      <c r="P622" s="210"/>
      <c r="Q622" s="210"/>
      <c r="R622" s="210"/>
      <c r="S622" s="210"/>
      <c r="T622" s="211"/>
      <c r="AT622" s="212" t="s">
        <v>150</v>
      </c>
      <c r="AU622" s="212" t="s">
        <v>81</v>
      </c>
      <c r="AV622" s="13" t="s">
        <v>79</v>
      </c>
      <c r="AW622" s="13" t="s">
        <v>32</v>
      </c>
      <c r="AX622" s="13" t="s">
        <v>71</v>
      </c>
      <c r="AY622" s="212" t="s">
        <v>140</v>
      </c>
    </row>
    <row r="623" spans="2:51" s="14" customFormat="1" ht="12">
      <c r="B623" s="213"/>
      <c r="C623" s="214"/>
      <c r="D623" s="204" t="s">
        <v>150</v>
      </c>
      <c r="E623" s="215" t="s">
        <v>19</v>
      </c>
      <c r="F623" s="216" t="s">
        <v>614</v>
      </c>
      <c r="G623" s="214"/>
      <c r="H623" s="217">
        <v>83.079</v>
      </c>
      <c r="I623" s="218"/>
      <c r="J623" s="214"/>
      <c r="K623" s="214"/>
      <c r="L623" s="219"/>
      <c r="M623" s="220"/>
      <c r="N623" s="221"/>
      <c r="O623" s="221"/>
      <c r="P623" s="221"/>
      <c r="Q623" s="221"/>
      <c r="R623" s="221"/>
      <c r="S623" s="221"/>
      <c r="T623" s="222"/>
      <c r="AT623" s="223" t="s">
        <v>150</v>
      </c>
      <c r="AU623" s="223" t="s">
        <v>81</v>
      </c>
      <c r="AV623" s="14" t="s">
        <v>81</v>
      </c>
      <c r="AW623" s="14" t="s">
        <v>32</v>
      </c>
      <c r="AX623" s="14" t="s">
        <v>79</v>
      </c>
      <c r="AY623" s="223" t="s">
        <v>140</v>
      </c>
    </row>
    <row r="624" spans="1:65" s="2" customFormat="1" ht="33" customHeight="1">
      <c r="A624" s="36"/>
      <c r="B624" s="37"/>
      <c r="C624" s="189" t="s">
        <v>615</v>
      </c>
      <c r="D624" s="189" t="s">
        <v>143</v>
      </c>
      <c r="E624" s="190" t="s">
        <v>616</v>
      </c>
      <c r="F624" s="191" t="s">
        <v>617</v>
      </c>
      <c r="G624" s="192" t="s">
        <v>189</v>
      </c>
      <c r="H624" s="193">
        <v>0.017</v>
      </c>
      <c r="I624" s="194"/>
      <c r="J624" s="195">
        <f>ROUND(I624*H624,2)</f>
        <v>0</v>
      </c>
      <c r="K624" s="191" t="s">
        <v>147</v>
      </c>
      <c r="L624" s="41"/>
      <c r="M624" s="196" t="s">
        <v>19</v>
      </c>
      <c r="N624" s="197" t="s">
        <v>42</v>
      </c>
      <c r="O624" s="66"/>
      <c r="P624" s="198">
        <f>O624*H624</f>
        <v>0</v>
      </c>
      <c r="Q624" s="198">
        <v>0</v>
      </c>
      <c r="R624" s="198">
        <f>Q624*H624</f>
        <v>0</v>
      </c>
      <c r="S624" s="198">
        <v>0</v>
      </c>
      <c r="T624" s="199">
        <f>S624*H624</f>
        <v>0</v>
      </c>
      <c r="U624" s="36"/>
      <c r="V624" s="36"/>
      <c r="W624" s="36"/>
      <c r="X624" s="36"/>
      <c r="Y624" s="36"/>
      <c r="Z624" s="36"/>
      <c r="AA624" s="36"/>
      <c r="AB624" s="36"/>
      <c r="AC624" s="36"/>
      <c r="AD624" s="36"/>
      <c r="AE624" s="36"/>
      <c r="AR624" s="200" t="s">
        <v>236</v>
      </c>
      <c r="AT624" s="200" t="s">
        <v>143</v>
      </c>
      <c r="AU624" s="200" t="s">
        <v>81</v>
      </c>
      <c r="AY624" s="19" t="s">
        <v>140</v>
      </c>
      <c r="BE624" s="201">
        <f>IF(N624="základní",J624,0)</f>
        <v>0</v>
      </c>
      <c r="BF624" s="201">
        <f>IF(N624="snížená",J624,0)</f>
        <v>0</v>
      </c>
      <c r="BG624" s="201">
        <f>IF(N624="zákl. přenesená",J624,0)</f>
        <v>0</v>
      </c>
      <c r="BH624" s="201">
        <f>IF(N624="sníž. přenesená",J624,0)</f>
        <v>0</v>
      </c>
      <c r="BI624" s="201">
        <f>IF(N624="nulová",J624,0)</f>
        <v>0</v>
      </c>
      <c r="BJ624" s="19" t="s">
        <v>79</v>
      </c>
      <c r="BK624" s="201">
        <f>ROUND(I624*H624,2)</f>
        <v>0</v>
      </c>
      <c r="BL624" s="19" t="s">
        <v>236</v>
      </c>
      <c r="BM624" s="200" t="s">
        <v>618</v>
      </c>
    </row>
    <row r="625" spans="1:65" s="2" customFormat="1" ht="44.25" customHeight="1">
      <c r="A625" s="36"/>
      <c r="B625" s="37"/>
      <c r="C625" s="189" t="s">
        <v>619</v>
      </c>
      <c r="D625" s="189" t="s">
        <v>143</v>
      </c>
      <c r="E625" s="190" t="s">
        <v>620</v>
      </c>
      <c r="F625" s="191" t="s">
        <v>621</v>
      </c>
      <c r="G625" s="192" t="s">
        <v>189</v>
      </c>
      <c r="H625" s="193">
        <v>0.017</v>
      </c>
      <c r="I625" s="194"/>
      <c r="J625" s="195">
        <f>ROUND(I625*H625,2)</f>
        <v>0</v>
      </c>
      <c r="K625" s="191" t="s">
        <v>147</v>
      </c>
      <c r="L625" s="41"/>
      <c r="M625" s="196" t="s">
        <v>19</v>
      </c>
      <c r="N625" s="197" t="s">
        <v>42</v>
      </c>
      <c r="O625" s="66"/>
      <c r="P625" s="198">
        <f>O625*H625</f>
        <v>0</v>
      </c>
      <c r="Q625" s="198">
        <v>0</v>
      </c>
      <c r="R625" s="198">
        <f>Q625*H625</f>
        <v>0</v>
      </c>
      <c r="S625" s="198">
        <v>0</v>
      </c>
      <c r="T625" s="199">
        <f>S625*H625</f>
        <v>0</v>
      </c>
      <c r="U625" s="36"/>
      <c r="V625" s="36"/>
      <c r="W625" s="36"/>
      <c r="X625" s="36"/>
      <c r="Y625" s="36"/>
      <c r="Z625" s="36"/>
      <c r="AA625" s="36"/>
      <c r="AB625" s="36"/>
      <c r="AC625" s="36"/>
      <c r="AD625" s="36"/>
      <c r="AE625" s="36"/>
      <c r="AR625" s="200" t="s">
        <v>236</v>
      </c>
      <c r="AT625" s="200" t="s">
        <v>143</v>
      </c>
      <c r="AU625" s="200" t="s">
        <v>81</v>
      </c>
      <c r="AY625" s="19" t="s">
        <v>140</v>
      </c>
      <c r="BE625" s="201">
        <f>IF(N625="základní",J625,0)</f>
        <v>0</v>
      </c>
      <c r="BF625" s="201">
        <f>IF(N625="snížená",J625,0)</f>
        <v>0</v>
      </c>
      <c r="BG625" s="201">
        <f>IF(N625="zákl. přenesená",J625,0)</f>
        <v>0</v>
      </c>
      <c r="BH625" s="201">
        <f>IF(N625="sníž. přenesená",J625,0)</f>
        <v>0</v>
      </c>
      <c r="BI625" s="201">
        <f>IF(N625="nulová",J625,0)</f>
        <v>0</v>
      </c>
      <c r="BJ625" s="19" t="s">
        <v>79</v>
      </c>
      <c r="BK625" s="201">
        <f>ROUND(I625*H625,2)</f>
        <v>0</v>
      </c>
      <c r="BL625" s="19" t="s">
        <v>236</v>
      </c>
      <c r="BM625" s="200" t="s">
        <v>622</v>
      </c>
    </row>
    <row r="626" spans="2:63" s="12" customFormat="1" ht="22.9" customHeight="1">
      <c r="B626" s="173"/>
      <c r="C626" s="174"/>
      <c r="D626" s="175" t="s">
        <v>70</v>
      </c>
      <c r="E626" s="187" t="s">
        <v>623</v>
      </c>
      <c r="F626" s="187" t="s">
        <v>624</v>
      </c>
      <c r="G626" s="174"/>
      <c r="H626" s="174"/>
      <c r="I626" s="177"/>
      <c r="J626" s="188">
        <f>BK626</f>
        <v>0</v>
      </c>
      <c r="K626" s="174"/>
      <c r="L626" s="179"/>
      <c r="M626" s="180"/>
      <c r="N626" s="181"/>
      <c r="O626" s="181"/>
      <c r="P626" s="182">
        <f>SUM(P627:P727)</f>
        <v>0</v>
      </c>
      <c r="Q626" s="181"/>
      <c r="R626" s="182">
        <f>SUM(R627:R727)</f>
        <v>1.79955</v>
      </c>
      <c r="S626" s="181"/>
      <c r="T626" s="183">
        <f>SUM(T627:T727)</f>
        <v>0.00762</v>
      </c>
      <c r="AR626" s="184" t="s">
        <v>81</v>
      </c>
      <c r="AT626" s="185" t="s">
        <v>70</v>
      </c>
      <c r="AU626" s="185" t="s">
        <v>79</v>
      </c>
      <c r="AY626" s="184" t="s">
        <v>140</v>
      </c>
      <c r="BK626" s="186">
        <f>SUM(BK627:BK727)</f>
        <v>0</v>
      </c>
    </row>
    <row r="627" spans="1:65" s="2" customFormat="1" ht="21.75" customHeight="1">
      <c r="A627" s="36"/>
      <c r="B627" s="37"/>
      <c r="C627" s="189" t="s">
        <v>625</v>
      </c>
      <c r="D627" s="189" t="s">
        <v>143</v>
      </c>
      <c r="E627" s="190" t="s">
        <v>626</v>
      </c>
      <c r="F627" s="191" t="s">
        <v>627</v>
      </c>
      <c r="G627" s="192" t="s">
        <v>146</v>
      </c>
      <c r="H627" s="193">
        <v>1</v>
      </c>
      <c r="I627" s="194"/>
      <c r="J627" s="195">
        <f>ROUND(I627*H627,2)</f>
        <v>0</v>
      </c>
      <c r="K627" s="191" t="s">
        <v>147</v>
      </c>
      <c r="L627" s="41"/>
      <c r="M627" s="196" t="s">
        <v>19</v>
      </c>
      <c r="N627" s="197" t="s">
        <v>42</v>
      </c>
      <c r="O627" s="66"/>
      <c r="P627" s="198">
        <f>O627*H627</f>
        <v>0</v>
      </c>
      <c r="Q627" s="198">
        <v>0</v>
      </c>
      <c r="R627" s="198">
        <f>Q627*H627</f>
        <v>0</v>
      </c>
      <c r="S627" s="198">
        <v>0.00762</v>
      </c>
      <c r="T627" s="199">
        <f>S627*H627</f>
        <v>0.00762</v>
      </c>
      <c r="U627" s="36"/>
      <c r="V627" s="36"/>
      <c r="W627" s="36"/>
      <c r="X627" s="36"/>
      <c r="Y627" s="36"/>
      <c r="Z627" s="36"/>
      <c r="AA627" s="36"/>
      <c r="AB627" s="36"/>
      <c r="AC627" s="36"/>
      <c r="AD627" s="36"/>
      <c r="AE627" s="36"/>
      <c r="AR627" s="200" t="s">
        <v>236</v>
      </c>
      <c r="AT627" s="200" t="s">
        <v>143</v>
      </c>
      <c r="AU627" s="200" t="s">
        <v>81</v>
      </c>
      <c r="AY627" s="19" t="s">
        <v>140</v>
      </c>
      <c r="BE627" s="201">
        <f>IF(N627="základní",J627,0)</f>
        <v>0</v>
      </c>
      <c r="BF627" s="201">
        <f>IF(N627="snížená",J627,0)</f>
        <v>0</v>
      </c>
      <c r="BG627" s="201">
        <f>IF(N627="zákl. přenesená",J627,0)</f>
        <v>0</v>
      </c>
      <c r="BH627" s="201">
        <f>IF(N627="sníž. přenesená",J627,0)</f>
        <v>0</v>
      </c>
      <c r="BI627" s="201">
        <f>IF(N627="nulová",J627,0)</f>
        <v>0</v>
      </c>
      <c r="BJ627" s="19" t="s">
        <v>79</v>
      </c>
      <c r="BK627" s="201">
        <f>ROUND(I627*H627,2)</f>
        <v>0</v>
      </c>
      <c r="BL627" s="19" t="s">
        <v>236</v>
      </c>
      <c r="BM627" s="200" t="s">
        <v>628</v>
      </c>
    </row>
    <row r="628" spans="2:51" s="13" customFormat="1" ht="12">
      <c r="B628" s="202"/>
      <c r="C628" s="203"/>
      <c r="D628" s="204" t="s">
        <v>150</v>
      </c>
      <c r="E628" s="205" t="s">
        <v>19</v>
      </c>
      <c r="F628" s="206" t="s">
        <v>152</v>
      </c>
      <c r="G628" s="203"/>
      <c r="H628" s="205" t="s">
        <v>19</v>
      </c>
      <c r="I628" s="207"/>
      <c r="J628" s="203"/>
      <c r="K628" s="203"/>
      <c r="L628" s="208"/>
      <c r="M628" s="209"/>
      <c r="N628" s="210"/>
      <c r="O628" s="210"/>
      <c r="P628" s="210"/>
      <c r="Q628" s="210"/>
      <c r="R628" s="210"/>
      <c r="S628" s="210"/>
      <c r="T628" s="211"/>
      <c r="AT628" s="212" t="s">
        <v>150</v>
      </c>
      <c r="AU628" s="212" t="s">
        <v>81</v>
      </c>
      <c r="AV628" s="13" t="s">
        <v>79</v>
      </c>
      <c r="AW628" s="13" t="s">
        <v>32</v>
      </c>
      <c r="AX628" s="13" t="s">
        <v>71</v>
      </c>
      <c r="AY628" s="212" t="s">
        <v>140</v>
      </c>
    </row>
    <row r="629" spans="2:51" s="13" customFormat="1" ht="12">
      <c r="B629" s="202"/>
      <c r="C629" s="203"/>
      <c r="D629" s="204" t="s">
        <v>150</v>
      </c>
      <c r="E629" s="205" t="s">
        <v>19</v>
      </c>
      <c r="F629" s="206" t="s">
        <v>398</v>
      </c>
      <c r="G629" s="203"/>
      <c r="H629" s="205" t="s">
        <v>19</v>
      </c>
      <c r="I629" s="207"/>
      <c r="J629" s="203"/>
      <c r="K629" s="203"/>
      <c r="L629" s="208"/>
      <c r="M629" s="209"/>
      <c r="N629" s="210"/>
      <c r="O629" s="210"/>
      <c r="P629" s="210"/>
      <c r="Q629" s="210"/>
      <c r="R629" s="210"/>
      <c r="S629" s="210"/>
      <c r="T629" s="211"/>
      <c r="AT629" s="212" t="s">
        <v>150</v>
      </c>
      <c r="AU629" s="212" t="s">
        <v>81</v>
      </c>
      <c r="AV629" s="13" t="s">
        <v>79</v>
      </c>
      <c r="AW629" s="13" t="s">
        <v>32</v>
      </c>
      <c r="AX629" s="13" t="s">
        <v>71</v>
      </c>
      <c r="AY629" s="212" t="s">
        <v>140</v>
      </c>
    </row>
    <row r="630" spans="2:51" s="14" customFormat="1" ht="12">
      <c r="B630" s="213"/>
      <c r="C630" s="214"/>
      <c r="D630" s="204" t="s">
        <v>150</v>
      </c>
      <c r="E630" s="215" t="s">
        <v>19</v>
      </c>
      <c r="F630" s="216" t="s">
        <v>208</v>
      </c>
      <c r="G630" s="214"/>
      <c r="H630" s="217">
        <v>1</v>
      </c>
      <c r="I630" s="218"/>
      <c r="J630" s="214"/>
      <c r="K630" s="214"/>
      <c r="L630" s="219"/>
      <c r="M630" s="220"/>
      <c r="N630" s="221"/>
      <c r="O630" s="221"/>
      <c r="P630" s="221"/>
      <c r="Q630" s="221"/>
      <c r="R630" s="221"/>
      <c r="S630" s="221"/>
      <c r="T630" s="222"/>
      <c r="AT630" s="223" t="s">
        <v>150</v>
      </c>
      <c r="AU630" s="223" t="s">
        <v>81</v>
      </c>
      <c r="AV630" s="14" t="s">
        <v>81</v>
      </c>
      <c r="AW630" s="14" t="s">
        <v>32</v>
      </c>
      <c r="AX630" s="14" t="s">
        <v>79</v>
      </c>
      <c r="AY630" s="223" t="s">
        <v>140</v>
      </c>
    </row>
    <row r="631" spans="1:65" s="2" customFormat="1" ht="33" customHeight="1">
      <c r="A631" s="36"/>
      <c r="B631" s="37"/>
      <c r="C631" s="189" t="s">
        <v>629</v>
      </c>
      <c r="D631" s="189" t="s">
        <v>143</v>
      </c>
      <c r="E631" s="190" t="s">
        <v>630</v>
      </c>
      <c r="F631" s="191" t="s">
        <v>631</v>
      </c>
      <c r="G631" s="192" t="s">
        <v>204</v>
      </c>
      <c r="H631" s="193">
        <v>1</v>
      </c>
      <c r="I631" s="194"/>
      <c r="J631" s="195">
        <f>ROUND(I631*H631,2)</f>
        <v>0</v>
      </c>
      <c r="K631" s="191" t="s">
        <v>147</v>
      </c>
      <c r="L631" s="41"/>
      <c r="M631" s="196" t="s">
        <v>19</v>
      </c>
      <c r="N631" s="197" t="s">
        <v>42</v>
      </c>
      <c r="O631" s="66"/>
      <c r="P631" s="198">
        <f>O631*H631</f>
        <v>0</v>
      </c>
      <c r="Q631" s="198">
        <v>0.00047</v>
      </c>
      <c r="R631" s="198">
        <f>Q631*H631</f>
        <v>0.00047</v>
      </c>
      <c r="S631" s="198">
        <v>0</v>
      </c>
      <c r="T631" s="199">
        <f>S631*H631</f>
        <v>0</v>
      </c>
      <c r="U631" s="36"/>
      <c r="V631" s="36"/>
      <c r="W631" s="36"/>
      <c r="X631" s="36"/>
      <c r="Y631" s="36"/>
      <c r="Z631" s="36"/>
      <c r="AA631" s="36"/>
      <c r="AB631" s="36"/>
      <c r="AC631" s="36"/>
      <c r="AD631" s="36"/>
      <c r="AE631" s="36"/>
      <c r="AR631" s="200" t="s">
        <v>236</v>
      </c>
      <c r="AT631" s="200" t="s">
        <v>143</v>
      </c>
      <c r="AU631" s="200" t="s">
        <v>81</v>
      </c>
      <c r="AY631" s="19" t="s">
        <v>140</v>
      </c>
      <c r="BE631" s="201">
        <f>IF(N631="základní",J631,0)</f>
        <v>0</v>
      </c>
      <c r="BF631" s="201">
        <f>IF(N631="snížená",J631,0)</f>
        <v>0</v>
      </c>
      <c r="BG631" s="201">
        <f>IF(N631="zákl. přenesená",J631,0)</f>
        <v>0</v>
      </c>
      <c r="BH631" s="201">
        <f>IF(N631="sníž. přenesená",J631,0)</f>
        <v>0</v>
      </c>
      <c r="BI631" s="201">
        <f>IF(N631="nulová",J631,0)</f>
        <v>0</v>
      </c>
      <c r="BJ631" s="19" t="s">
        <v>79</v>
      </c>
      <c r="BK631" s="201">
        <f>ROUND(I631*H631,2)</f>
        <v>0</v>
      </c>
      <c r="BL631" s="19" t="s">
        <v>236</v>
      </c>
      <c r="BM631" s="200" t="s">
        <v>632</v>
      </c>
    </row>
    <row r="632" spans="2:51" s="13" customFormat="1" ht="12">
      <c r="B632" s="202"/>
      <c r="C632" s="203"/>
      <c r="D632" s="204" t="s">
        <v>150</v>
      </c>
      <c r="E632" s="205" t="s">
        <v>19</v>
      </c>
      <c r="F632" s="206" t="s">
        <v>152</v>
      </c>
      <c r="G632" s="203"/>
      <c r="H632" s="205" t="s">
        <v>19</v>
      </c>
      <c r="I632" s="207"/>
      <c r="J632" s="203"/>
      <c r="K632" s="203"/>
      <c r="L632" s="208"/>
      <c r="M632" s="209"/>
      <c r="N632" s="210"/>
      <c r="O632" s="210"/>
      <c r="P632" s="210"/>
      <c r="Q632" s="210"/>
      <c r="R632" s="210"/>
      <c r="S632" s="210"/>
      <c r="T632" s="211"/>
      <c r="AT632" s="212" t="s">
        <v>150</v>
      </c>
      <c r="AU632" s="212" t="s">
        <v>81</v>
      </c>
      <c r="AV632" s="13" t="s">
        <v>79</v>
      </c>
      <c r="AW632" s="13" t="s">
        <v>32</v>
      </c>
      <c r="AX632" s="13" t="s">
        <v>71</v>
      </c>
      <c r="AY632" s="212" t="s">
        <v>140</v>
      </c>
    </row>
    <row r="633" spans="2:51" s="13" customFormat="1" ht="12">
      <c r="B633" s="202"/>
      <c r="C633" s="203"/>
      <c r="D633" s="204" t="s">
        <v>150</v>
      </c>
      <c r="E633" s="205" t="s">
        <v>19</v>
      </c>
      <c r="F633" s="206" t="s">
        <v>398</v>
      </c>
      <c r="G633" s="203"/>
      <c r="H633" s="205" t="s">
        <v>19</v>
      </c>
      <c r="I633" s="207"/>
      <c r="J633" s="203"/>
      <c r="K633" s="203"/>
      <c r="L633" s="208"/>
      <c r="M633" s="209"/>
      <c r="N633" s="210"/>
      <c r="O633" s="210"/>
      <c r="P633" s="210"/>
      <c r="Q633" s="210"/>
      <c r="R633" s="210"/>
      <c r="S633" s="210"/>
      <c r="T633" s="211"/>
      <c r="AT633" s="212" t="s">
        <v>150</v>
      </c>
      <c r="AU633" s="212" t="s">
        <v>81</v>
      </c>
      <c r="AV633" s="13" t="s">
        <v>79</v>
      </c>
      <c r="AW633" s="13" t="s">
        <v>32</v>
      </c>
      <c r="AX633" s="13" t="s">
        <v>71</v>
      </c>
      <c r="AY633" s="212" t="s">
        <v>140</v>
      </c>
    </row>
    <row r="634" spans="2:51" s="14" customFormat="1" ht="12">
      <c r="B634" s="213"/>
      <c r="C634" s="214"/>
      <c r="D634" s="204" t="s">
        <v>150</v>
      </c>
      <c r="E634" s="215" t="s">
        <v>19</v>
      </c>
      <c r="F634" s="216" t="s">
        <v>208</v>
      </c>
      <c r="G634" s="214"/>
      <c r="H634" s="217">
        <v>1</v>
      </c>
      <c r="I634" s="218"/>
      <c r="J634" s="214"/>
      <c r="K634" s="214"/>
      <c r="L634" s="219"/>
      <c r="M634" s="220"/>
      <c r="N634" s="221"/>
      <c r="O634" s="221"/>
      <c r="P634" s="221"/>
      <c r="Q634" s="221"/>
      <c r="R634" s="221"/>
      <c r="S634" s="221"/>
      <c r="T634" s="222"/>
      <c r="AT634" s="223" t="s">
        <v>150</v>
      </c>
      <c r="AU634" s="223" t="s">
        <v>81</v>
      </c>
      <c r="AV634" s="14" t="s">
        <v>81</v>
      </c>
      <c r="AW634" s="14" t="s">
        <v>32</v>
      </c>
      <c r="AX634" s="14" t="s">
        <v>79</v>
      </c>
      <c r="AY634" s="223" t="s">
        <v>140</v>
      </c>
    </row>
    <row r="635" spans="1:65" s="2" customFormat="1" ht="33" customHeight="1">
      <c r="A635" s="36"/>
      <c r="B635" s="37"/>
      <c r="C635" s="189" t="s">
        <v>633</v>
      </c>
      <c r="D635" s="189" t="s">
        <v>143</v>
      </c>
      <c r="E635" s="190" t="s">
        <v>634</v>
      </c>
      <c r="F635" s="191" t="s">
        <v>635</v>
      </c>
      <c r="G635" s="192" t="s">
        <v>204</v>
      </c>
      <c r="H635" s="193">
        <v>7</v>
      </c>
      <c r="I635" s="194"/>
      <c r="J635" s="195">
        <f>ROUND(I635*H635,2)</f>
        <v>0</v>
      </c>
      <c r="K635" s="191" t="s">
        <v>147</v>
      </c>
      <c r="L635" s="41"/>
      <c r="M635" s="196" t="s">
        <v>19</v>
      </c>
      <c r="N635" s="197" t="s">
        <v>42</v>
      </c>
      <c r="O635" s="66"/>
      <c r="P635" s="198">
        <f>O635*H635</f>
        <v>0</v>
      </c>
      <c r="Q635" s="198">
        <v>0</v>
      </c>
      <c r="R635" s="198">
        <f>Q635*H635</f>
        <v>0</v>
      </c>
      <c r="S635" s="198">
        <v>0</v>
      </c>
      <c r="T635" s="199">
        <f>S635*H635</f>
        <v>0</v>
      </c>
      <c r="U635" s="36"/>
      <c r="V635" s="36"/>
      <c r="W635" s="36"/>
      <c r="X635" s="36"/>
      <c r="Y635" s="36"/>
      <c r="Z635" s="36"/>
      <c r="AA635" s="36"/>
      <c r="AB635" s="36"/>
      <c r="AC635" s="36"/>
      <c r="AD635" s="36"/>
      <c r="AE635" s="36"/>
      <c r="AR635" s="200" t="s">
        <v>236</v>
      </c>
      <c r="AT635" s="200" t="s">
        <v>143</v>
      </c>
      <c r="AU635" s="200" t="s">
        <v>81</v>
      </c>
      <c r="AY635" s="19" t="s">
        <v>140</v>
      </c>
      <c r="BE635" s="201">
        <f>IF(N635="základní",J635,0)</f>
        <v>0</v>
      </c>
      <c r="BF635" s="201">
        <f>IF(N635="snížená",J635,0)</f>
        <v>0</v>
      </c>
      <c r="BG635" s="201">
        <f>IF(N635="zákl. přenesená",J635,0)</f>
        <v>0</v>
      </c>
      <c r="BH635" s="201">
        <f>IF(N635="sníž. přenesená",J635,0)</f>
        <v>0</v>
      </c>
      <c r="BI635" s="201">
        <f>IF(N635="nulová",J635,0)</f>
        <v>0</v>
      </c>
      <c r="BJ635" s="19" t="s">
        <v>79</v>
      </c>
      <c r="BK635" s="201">
        <f>ROUND(I635*H635,2)</f>
        <v>0</v>
      </c>
      <c r="BL635" s="19" t="s">
        <v>236</v>
      </c>
      <c r="BM635" s="200" t="s">
        <v>636</v>
      </c>
    </row>
    <row r="636" spans="2:51" s="13" customFormat="1" ht="12">
      <c r="B636" s="202"/>
      <c r="C636" s="203"/>
      <c r="D636" s="204" t="s">
        <v>150</v>
      </c>
      <c r="E636" s="205" t="s">
        <v>19</v>
      </c>
      <c r="F636" s="206" t="s">
        <v>152</v>
      </c>
      <c r="G636" s="203"/>
      <c r="H636" s="205" t="s">
        <v>19</v>
      </c>
      <c r="I636" s="207"/>
      <c r="J636" s="203"/>
      <c r="K636" s="203"/>
      <c r="L636" s="208"/>
      <c r="M636" s="209"/>
      <c r="N636" s="210"/>
      <c r="O636" s="210"/>
      <c r="P636" s="210"/>
      <c r="Q636" s="210"/>
      <c r="R636" s="210"/>
      <c r="S636" s="210"/>
      <c r="T636" s="211"/>
      <c r="AT636" s="212" t="s">
        <v>150</v>
      </c>
      <c r="AU636" s="212" t="s">
        <v>81</v>
      </c>
      <c r="AV636" s="13" t="s">
        <v>79</v>
      </c>
      <c r="AW636" s="13" t="s">
        <v>32</v>
      </c>
      <c r="AX636" s="13" t="s">
        <v>71</v>
      </c>
      <c r="AY636" s="212" t="s">
        <v>140</v>
      </c>
    </row>
    <row r="637" spans="2:51" s="13" customFormat="1" ht="12">
      <c r="B637" s="202"/>
      <c r="C637" s="203"/>
      <c r="D637" s="204" t="s">
        <v>150</v>
      </c>
      <c r="E637" s="205" t="s">
        <v>19</v>
      </c>
      <c r="F637" s="206" t="s">
        <v>390</v>
      </c>
      <c r="G637" s="203"/>
      <c r="H637" s="205" t="s">
        <v>19</v>
      </c>
      <c r="I637" s="207"/>
      <c r="J637" s="203"/>
      <c r="K637" s="203"/>
      <c r="L637" s="208"/>
      <c r="M637" s="209"/>
      <c r="N637" s="210"/>
      <c r="O637" s="210"/>
      <c r="P637" s="210"/>
      <c r="Q637" s="210"/>
      <c r="R637" s="210"/>
      <c r="S637" s="210"/>
      <c r="T637" s="211"/>
      <c r="AT637" s="212" t="s">
        <v>150</v>
      </c>
      <c r="AU637" s="212" t="s">
        <v>81</v>
      </c>
      <c r="AV637" s="13" t="s">
        <v>79</v>
      </c>
      <c r="AW637" s="13" t="s">
        <v>32</v>
      </c>
      <c r="AX637" s="13" t="s">
        <v>71</v>
      </c>
      <c r="AY637" s="212" t="s">
        <v>140</v>
      </c>
    </row>
    <row r="638" spans="2:51" s="14" customFormat="1" ht="12">
      <c r="B638" s="213"/>
      <c r="C638" s="214"/>
      <c r="D638" s="204" t="s">
        <v>150</v>
      </c>
      <c r="E638" s="215" t="s">
        <v>19</v>
      </c>
      <c r="F638" s="216" t="s">
        <v>208</v>
      </c>
      <c r="G638" s="214"/>
      <c r="H638" s="217">
        <v>1</v>
      </c>
      <c r="I638" s="218"/>
      <c r="J638" s="214"/>
      <c r="K638" s="214"/>
      <c r="L638" s="219"/>
      <c r="M638" s="220"/>
      <c r="N638" s="221"/>
      <c r="O638" s="221"/>
      <c r="P638" s="221"/>
      <c r="Q638" s="221"/>
      <c r="R638" s="221"/>
      <c r="S638" s="221"/>
      <c r="T638" s="222"/>
      <c r="AT638" s="223" t="s">
        <v>150</v>
      </c>
      <c r="AU638" s="223" t="s">
        <v>81</v>
      </c>
      <c r="AV638" s="14" t="s">
        <v>81</v>
      </c>
      <c r="AW638" s="14" t="s">
        <v>32</v>
      </c>
      <c r="AX638" s="14" t="s">
        <v>71</v>
      </c>
      <c r="AY638" s="223" t="s">
        <v>140</v>
      </c>
    </row>
    <row r="639" spans="2:51" s="13" customFormat="1" ht="12">
      <c r="B639" s="202"/>
      <c r="C639" s="203"/>
      <c r="D639" s="204" t="s">
        <v>150</v>
      </c>
      <c r="E639" s="205" t="s">
        <v>19</v>
      </c>
      <c r="F639" s="206" t="s">
        <v>162</v>
      </c>
      <c r="G639" s="203"/>
      <c r="H639" s="205" t="s">
        <v>19</v>
      </c>
      <c r="I639" s="207"/>
      <c r="J639" s="203"/>
      <c r="K639" s="203"/>
      <c r="L639" s="208"/>
      <c r="M639" s="209"/>
      <c r="N639" s="210"/>
      <c r="O639" s="210"/>
      <c r="P639" s="210"/>
      <c r="Q639" s="210"/>
      <c r="R639" s="210"/>
      <c r="S639" s="210"/>
      <c r="T639" s="211"/>
      <c r="AT639" s="212" t="s">
        <v>150</v>
      </c>
      <c r="AU639" s="212" t="s">
        <v>81</v>
      </c>
      <c r="AV639" s="13" t="s">
        <v>79</v>
      </c>
      <c r="AW639" s="13" t="s">
        <v>32</v>
      </c>
      <c r="AX639" s="13" t="s">
        <v>71</v>
      </c>
      <c r="AY639" s="212" t="s">
        <v>140</v>
      </c>
    </row>
    <row r="640" spans="2:51" s="13" customFormat="1" ht="12">
      <c r="B640" s="202"/>
      <c r="C640" s="203"/>
      <c r="D640" s="204" t="s">
        <v>150</v>
      </c>
      <c r="E640" s="205" t="s">
        <v>19</v>
      </c>
      <c r="F640" s="206" t="s">
        <v>637</v>
      </c>
      <c r="G640" s="203"/>
      <c r="H640" s="205" t="s">
        <v>19</v>
      </c>
      <c r="I640" s="207"/>
      <c r="J640" s="203"/>
      <c r="K640" s="203"/>
      <c r="L640" s="208"/>
      <c r="M640" s="209"/>
      <c r="N640" s="210"/>
      <c r="O640" s="210"/>
      <c r="P640" s="210"/>
      <c r="Q640" s="210"/>
      <c r="R640" s="210"/>
      <c r="S640" s="210"/>
      <c r="T640" s="211"/>
      <c r="AT640" s="212" t="s">
        <v>150</v>
      </c>
      <c r="AU640" s="212" t="s">
        <v>81</v>
      </c>
      <c r="AV640" s="13" t="s">
        <v>79</v>
      </c>
      <c r="AW640" s="13" t="s">
        <v>32</v>
      </c>
      <c r="AX640" s="13" t="s">
        <v>71</v>
      </c>
      <c r="AY640" s="212" t="s">
        <v>140</v>
      </c>
    </row>
    <row r="641" spans="2:51" s="14" customFormat="1" ht="12">
      <c r="B641" s="213"/>
      <c r="C641" s="214"/>
      <c r="D641" s="204" t="s">
        <v>150</v>
      </c>
      <c r="E641" s="215" t="s">
        <v>19</v>
      </c>
      <c r="F641" s="216" t="s">
        <v>404</v>
      </c>
      <c r="G641" s="214"/>
      <c r="H641" s="217">
        <v>3</v>
      </c>
      <c r="I641" s="218"/>
      <c r="J641" s="214"/>
      <c r="K641" s="214"/>
      <c r="L641" s="219"/>
      <c r="M641" s="220"/>
      <c r="N641" s="221"/>
      <c r="O641" s="221"/>
      <c r="P641" s="221"/>
      <c r="Q641" s="221"/>
      <c r="R641" s="221"/>
      <c r="S641" s="221"/>
      <c r="T641" s="222"/>
      <c r="AT641" s="223" t="s">
        <v>150</v>
      </c>
      <c r="AU641" s="223" t="s">
        <v>81</v>
      </c>
      <c r="AV641" s="14" t="s">
        <v>81</v>
      </c>
      <c r="AW641" s="14" t="s">
        <v>32</v>
      </c>
      <c r="AX641" s="14" t="s">
        <v>71</v>
      </c>
      <c r="AY641" s="223" t="s">
        <v>140</v>
      </c>
    </row>
    <row r="642" spans="2:51" s="13" customFormat="1" ht="12">
      <c r="B642" s="202"/>
      <c r="C642" s="203"/>
      <c r="D642" s="204" t="s">
        <v>150</v>
      </c>
      <c r="E642" s="205" t="s">
        <v>19</v>
      </c>
      <c r="F642" s="206" t="s">
        <v>166</v>
      </c>
      <c r="G642" s="203"/>
      <c r="H642" s="205" t="s">
        <v>19</v>
      </c>
      <c r="I642" s="207"/>
      <c r="J642" s="203"/>
      <c r="K642" s="203"/>
      <c r="L642" s="208"/>
      <c r="M642" s="209"/>
      <c r="N642" s="210"/>
      <c r="O642" s="210"/>
      <c r="P642" s="210"/>
      <c r="Q642" s="210"/>
      <c r="R642" s="210"/>
      <c r="S642" s="210"/>
      <c r="T642" s="211"/>
      <c r="AT642" s="212" t="s">
        <v>150</v>
      </c>
      <c r="AU642" s="212" t="s">
        <v>81</v>
      </c>
      <c r="AV642" s="13" t="s">
        <v>79</v>
      </c>
      <c r="AW642" s="13" t="s">
        <v>32</v>
      </c>
      <c r="AX642" s="13" t="s">
        <v>71</v>
      </c>
      <c r="AY642" s="212" t="s">
        <v>140</v>
      </c>
    </row>
    <row r="643" spans="2:51" s="13" customFormat="1" ht="12">
      <c r="B643" s="202"/>
      <c r="C643" s="203"/>
      <c r="D643" s="204" t="s">
        <v>150</v>
      </c>
      <c r="E643" s="205" t="s">
        <v>19</v>
      </c>
      <c r="F643" s="206" t="s">
        <v>405</v>
      </c>
      <c r="G643" s="203"/>
      <c r="H643" s="205" t="s">
        <v>19</v>
      </c>
      <c r="I643" s="207"/>
      <c r="J643" s="203"/>
      <c r="K643" s="203"/>
      <c r="L643" s="208"/>
      <c r="M643" s="209"/>
      <c r="N643" s="210"/>
      <c r="O643" s="210"/>
      <c r="P643" s="210"/>
      <c r="Q643" s="210"/>
      <c r="R643" s="210"/>
      <c r="S643" s="210"/>
      <c r="T643" s="211"/>
      <c r="AT643" s="212" t="s">
        <v>150</v>
      </c>
      <c r="AU643" s="212" t="s">
        <v>81</v>
      </c>
      <c r="AV643" s="13" t="s">
        <v>79</v>
      </c>
      <c r="AW643" s="13" t="s">
        <v>32</v>
      </c>
      <c r="AX643" s="13" t="s">
        <v>71</v>
      </c>
      <c r="AY643" s="212" t="s">
        <v>140</v>
      </c>
    </row>
    <row r="644" spans="2:51" s="14" customFormat="1" ht="12">
      <c r="B644" s="213"/>
      <c r="C644" s="214"/>
      <c r="D644" s="204" t="s">
        <v>150</v>
      </c>
      <c r="E644" s="215" t="s">
        <v>19</v>
      </c>
      <c r="F644" s="216" t="s">
        <v>404</v>
      </c>
      <c r="G644" s="214"/>
      <c r="H644" s="217">
        <v>3</v>
      </c>
      <c r="I644" s="218"/>
      <c r="J644" s="214"/>
      <c r="K644" s="214"/>
      <c r="L644" s="219"/>
      <c r="M644" s="220"/>
      <c r="N644" s="221"/>
      <c r="O644" s="221"/>
      <c r="P644" s="221"/>
      <c r="Q644" s="221"/>
      <c r="R644" s="221"/>
      <c r="S644" s="221"/>
      <c r="T644" s="222"/>
      <c r="AT644" s="223" t="s">
        <v>150</v>
      </c>
      <c r="AU644" s="223" t="s">
        <v>81</v>
      </c>
      <c r="AV644" s="14" t="s">
        <v>81</v>
      </c>
      <c r="AW644" s="14" t="s">
        <v>32</v>
      </c>
      <c r="AX644" s="14" t="s">
        <v>71</v>
      </c>
      <c r="AY644" s="223" t="s">
        <v>140</v>
      </c>
    </row>
    <row r="645" spans="2:51" s="15" customFormat="1" ht="12">
      <c r="B645" s="224"/>
      <c r="C645" s="225"/>
      <c r="D645" s="204" t="s">
        <v>150</v>
      </c>
      <c r="E645" s="226" t="s">
        <v>19</v>
      </c>
      <c r="F645" s="227" t="s">
        <v>155</v>
      </c>
      <c r="G645" s="225"/>
      <c r="H645" s="228">
        <v>7</v>
      </c>
      <c r="I645" s="229"/>
      <c r="J645" s="225"/>
      <c r="K645" s="225"/>
      <c r="L645" s="230"/>
      <c r="M645" s="231"/>
      <c r="N645" s="232"/>
      <c r="O645" s="232"/>
      <c r="P645" s="232"/>
      <c r="Q645" s="232"/>
      <c r="R645" s="232"/>
      <c r="S645" s="232"/>
      <c r="T645" s="233"/>
      <c r="AT645" s="234" t="s">
        <v>150</v>
      </c>
      <c r="AU645" s="234" t="s">
        <v>81</v>
      </c>
      <c r="AV645" s="15" t="s">
        <v>148</v>
      </c>
      <c r="AW645" s="15" t="s">
        <v>32</v>
      </c>
      <c r="AX645" s="15" t="s">
        <v>79</v>
      </c>
      <c r="AY645" s="234" t="s">
        <v>140</v>
      </c>
    </row>
    <row r="646" spans="1:65" s="2" customFormat="1" ht="21.75" customHeight="1">
      <c r="A646" s="36"/>
      <c r="B646" s="37"/>
      <c r="C646" s="246" t="s">
        <v>638</v>
      </c>
      <c r="D646" s="246" t="s">
        <v>194</v>
      </c>
      <c r="E646" s="247" t="s">
        <v>639</v>
      </c>
      <c r="F646" s="248" t="s">
        <v>640</v>
      </c>
      <c r="G646" s="249" t="s">
        <v>204</v>
      </c>
      <c r="H646" s="250">
        <v>7</v>
      </c>
      <c r="I646" s="251"/>
      <c r="J646" s="252">
        <f>ROUND(I646*H646,2)</f>
        <v>0</v>
      </c>
      <c r="K646" s="248" t="s">
        <v>19</v>
      </c>
      <c r="L646" s="253"/>
      <c r="M646" s="254" t="s">
        <v>19</v>
      </c>
      <c r="N646" s="255" t="s">
        <v>42</v>
      </c>
      <c r="O646" s="66"/>
      <c r="P646" s="198">
        <f>O646*H646</f>
        <v>0</v>
      </c>
      <c r="Q646" s="198">
        <v>0.0175</v>
      </c>
      <c r="R646" s="198">
        <f>Q646*H646</f>
        <v>0.12250000000000001</v>
      </c>
      <c r="S646" s="198">
        <v>0</v>
      </c>
      <c r="T646" s="199">
        <f>S646*H646</f>
        <v>0</v>
      </c>
      <c r="U646" s="36"/>
      <c r="V646" s="36"/>
      <c r="W646" s="36"/>
      <c r="X646" s="36"/>
      <c r="Y646" s="36"/>
      <c r="Z646" s="36"/>
      <c r="AA646" s="36"/>
      <c r="AB646" s="36"/>
      <c r="AC646" s="36"/>
      <c r="AD646" s="36"/>
      <c r="AE646" s="36"/>
      <c r="AR646" s="200" t="s">
        <v>453</v>
      </c>
      <c r="AT646" s="200" t="s">
        <v>194</v>
      </c>
      <c r="AU646" s="200" t="s">
        <v>81</v>
      </c>
      <c r="AY646" s="19" t="s">
        <v>140</v>
      </c>
      <c r="BE646" s="201">
        <f>IF(N646="základní",J646,0)</f>
        <v>0</v>
      </c>
      <c r="BF646" s="201">
        <f>IF(N646="snížená",J646,0)</f>
        <v>0</v>
      </c>
      <c r="BG646" s="201">
        <f>IF(N646="zákl. přenesená",J646,0)</f>
        <v>0</v>
      </c>
      <c r="BH646" s="201">
        <f>IF(N646="sníž. přenesená",J646,0)</f>
        <v>0</v>
      </c>
      <c r="BI646" s="201">
        <f>IF(N646="nulová",J646,0)</f>
        <v>0</v>
      </c>
      <c r="BJ646" s="19" t="s">
        <v>79</v>
      </c>
      <c r="BK646" s="201">
        <f>ROUND(I646*H646,2)</f>
        <v>0</v>
      </c>
      <c r="BL646" s="19" t="s">
        <v>236</v>
      </c>
      <c r="BM646" s="200" t="s">
        <v>641</v>
      </c>
    </row>
    <row r="647" spans="2:51" s="13" customFormat="1" ht="12">
      <c r="B647" s="202"/>
      <c r="C647" s="203"/>
      <c r="D647" s="204" t="s">
        <v>150</v>
      </c>
      <c r="E647" s="205" t="s">
        <v>19</v>
      </c>
      <c r="F647" s="206" t="s">
        <v>642</v>
      </c>
      <c r="G647" s="203"/>
      <c r="H647" s="205" t="s">
        <v>19</v>
      </c>
      <c r="I647" s="207"/>
      <c r="J647" s="203"/>
      <c r="K647" s="203"/>
      <c r="L647" s="208"/>
      <c r="M647" s="209"/>
      <c r="N647" s="210"/>
      <c r="O647" s="210"/>
      <c r="P647" s="210"/>
      <c r="Q647" s="210"/>
      <c r="R647" s="210"/>
      <c r="S647" s="210"/>
      <c r="T647" s="211"/>
      <c r="AT647" s="212" t="s">
        <v>150</v>
      </c>
      <c r="AU647" s="212" t="s">
        <v>81</v>
      </c>
      <c r="AV647" s="13" t="s">
        <v>79</v>
      </c>
      <c r="AW647" s="13" t="s">
        <v>32</v>
      </c>
      <c r="AX647" s="13" t="s">
        <v>71</v>
      </c>
      <c r="AY647" s="212" t="s">
        <v>140</v>
      </c>
    </row>
    <row r="648" spans="2:51" s="13" customFormat="1" ht="12">
      <c r="B648" s="202"/>
      <c r="C648" s="203"/>
      <c r="D648" s="204" t="s">
        <v>150</v>
      </c>
      <c r="E648" s="205" t="s">
        <v>19</v>
      </c>
      <c r="F648" s="206" t="s">
        <v>152</v>
      </c>
      <c r="G648" s="203"/>
      <c r="H648" s="205" t="s">
        <v>19</v>
      </c>
      <c r="I648" s="207"/>
      <c r="J648" s="203"/>
      <c r="K648" s="203"/>
      <c r="L648" s="208"/>
      <c r="M648" s="209"/>
      <c r="N648" s="210"/>
      <c r="O648" s="210"/>
      <c r="P648" s="210"/>
      <c r="Q648" s="210"/>
      <c r="R648" s="210"/>
      <c r="S648" s="210"/>
      <c r="T648" s="211"/>
      <c r="AT648" s="212" t="s">
        <v>150</v>
      </c>
      <c r="AU648" s="212" t="s">
        <v>81</v>
      </c>
      <c r="AV648" s="13" t="s">
        <v>79</v>
      </c>
      <c r="AW648" s="13" t="s">
        <v>32</v>
      </c>
      <c r="AX648" s="13" t="s">
        <v>71</v>
      </c>
      <c r="AY648" s="212" t="s">
        <v>140</v>
      </c>
    </row>
    <row r="649" spans="2:51" s="13" customFormat="1" ht="12">
      <c r="B649" s="202"/>
      <c r="C649" s="203"/>
      <c r="D649" s="204" t="s">
        <v>150</v>
      </c>
      <c r="E649" s="205" t="s">
        <v>19</v>
      </c>
      <c r="F649" s="206" t="s">
        <v>390</v>
      </c>
      <c r="G649" s="203"/>
      <c r="H649" s="205" t="s">
        <v>19</v>
      </c>
      <c r="I649" s="207"/>
      <c r="J649" s="203"/>
      <c r="K649" s="203"/>
      <c r="L649" s="208"/>
      <c r="M649" s="209"/>
      <c r="N649" s="210"/>
      <c r="O649" s="210"/>
      <c r="P649" s="210"/>
      <c r="Q649" s="210"/>
      <c r="R649" s="210"/>
      <c r="S649" s="210"/>
      <c r="T649" s="211"/>
      <c r="AT649" s="212" t="s">
        <v>150</v>
      </c>
      <c r="AU649" s="212" t="s">
        <v>81</v>
      </c>
      <c r="AV649" s="13" t="s">
        <v>79</v>
      </c>
      <c r="AW649" s="13" t="s">
        <v>32</v>
      </c>
      <c r="AX649" s="13" t="s">
        <v>71</v>
      </c>
      <c r="AY649" s="212" t="s">
        <v>140</v>
      </c>
    </row>
    <row r="650" spans="2:51" s="14" customFormat="1" ht="12">
      <c r="B650" s="213"/>
      <c r="C650" s="214"/>
      <c r="D650" s="204" t="s">
        <v>150</v>
      </c>
      <c r="E650" s="215" t="s">
        <v>19</v>
      </c>
      <c r="F650" s="216" t="s">
        <v>208</v>
      </c>
      <c r="G650" s="214"/>
      <c r="H650" s="217">
        <v>1</v>
      </c>
      <c r="I650" s="218"/>
      <c r="J650" s="214"/>
      <c r="K650" s="214"/>
      <c r="L650" s="219"/>
      <c r="M650" s="220"/>
      <c r="N650" s="221"/>
      <c r="O650" s="221"/>
      <c r="P650" s="221"/>
      <c r="Q650" s="221"/>
      <c r="R650" s="221"/>
      <c r="S650" s="221"/>
      <c r="T650" s="222"/>
      <c r="AT650" s="223" t="s">
        <v>150</v>
      </c>
      <c r="AU650" s="223" t="s">
        <v>81</v>
      </c>
      <c r="AV650" s="14" t="s">
        <v>81</v>
      </c>
      <c r="AW650" s="14" t="s">
        <v>32</v>
      </c>
      <c r="AX650" s="14" t="s">
        <v>71</v>
      </c>
      <c r="AY650" s="223" t="s">
        <v>140</v>
      </c>
    </row>
    <row r="651" spans="2:51" s="13" customFormat="1" ht="12">
      <c r="B651" s="202"/>
      <c r="C651" s="203"/>
      <c r="D651" s="204" t="s">
        <v>150</v>
      </c>
      <c r="E651" s="205" t="s">
        <v>19</v>
      </c>
      <c r="F651" s="206" t="s">
        <v>162</v>
      </c>
      <c r="G651" s="203"/>
      <c r="H651" s="205" t="s">
        <v>19</v>
      </c>
      <c r="I651" s="207"/>
      <c r="J651" s="203"/>
      <c r="K651" s="203"/>
      <c r="L651" s="208"/>
      <c r="M651" s="209"/>
      <c r="N651" s="210"/>
      <c r="O651" s="210"/>
      <c r="P651" s="210"/>
      <c r="Q651" s="210"/>
      <c r="R651" s="210"/>
      <c r="S651" s="210"/>
      <c r="T651" s="211"/>
      <c r="AT651" s="212" t="s">
        <v>150</v>
      </c>
      <c r="AU651" s="212" t="s">
        <v>81</v>
      </c>
      <c r="AV651" s="13" t="s">
        <v>79</v>
      </c>
      <c r="AW651" s="13" t="s">
        <v>32</v>
      </c>
      <c r="AX651" s="13" t="s">
        <v>71</v>
      </c>
      <c r="AY651" s="212" t="s">
        <v>140</v>
      </c>
    </row>
    <row r="652" spans="2:51" s="13" customFormat="1" ht="12">
      <c r="B652" s="202"/>
      <c r="C652" s="203"/>
      <c r="D652" s="204" t="s">
        <v>150</v>
      </c>
      <c r="E652" s="205" t="s">
        <v>19</v>
      </c>
      <c r="F652" s="206" t="s">
        <v>637</v>
      </c>
      <c r="G652" s="203"/>
      <c r="H652" s="205" t="s">
        <v>19</v>
      </c>
      <c r="I652" s="207"/>
      <c r="J652" s="203"/>
      <c r="K652" s="203"/>
      <c r="L652" s="208"/>
      <c r="M652" s="209"/>
      <c r="N652" s="210"/>
      <c r="O652" s="210"/>
      <c r="P652" s="210"/>
      <c r="Q652" s="210"/>
      <c r="R652" s="210"/>
      <c r="S652" s="210"/>
      <c r="T652" s="211"/>
      <c r="AT652" s="212" t="s">
        <v>150</v>
      </c>
      <c r="AU652" s="212" t="s">
        <v>81</v>
      </c>
      <c r="AV652" s="13" t="s">
        <v>79</v>
      </c>
      <c r="AW652" s="13" t="s">
        <v>32</v>
      </c>
      <c r="AX652" s="13" t="s">
        <v>71</v>
      </c>
      <c r="AY652" s="212" t="s">
        <v>140</v>
      </c>
    </row>
    <row r="653" spans="2:51" s="14" customFormat="1" ht="12">
      <c r="B653" s="213"/>
      <c r="C653" s="214"/>
      <c r="D653" s="204" t="s">
        <v>150</v>
      </c>
      <c r="E653" s="215" t="s">
        <v>19</v>
      </c>
      <c r="F653" s="216" t="s">
        <v>404</v>
      </c>
      <c r="G653" s="214"/>
      <c r="H653" s="217">
        <v>3</v>
      </c>
      <c r="I653" s="218"/>
      <c r="J653" s="214"/>
      <c r="K653" s="214"/>
      <c r="L653" s="219"/>
      <c r="M653" s="220"/>
      <c r="N653" s="221"/>
      <c r="O653" s="221"/>
      <c r="P653" s="221"/>
      <c r="Q653" s="221"/>
      <c r="R653" s="221"/>
      <c r="S653" s="221"/>
      <c r="T653" s="222"/>
      <c r="AT653" s="223" t="s">
        <v>150</v>
      </c>
      <c r="AU653" s="223" t="s">
        <v>81</v>
      </c>
      <c r="AV653" s="14" t="s">
        <v>81</v>
      </c>
      <c r="AW653" s="14" t="s">
        <v>32</v>
      </c>
      <c r="AX653" s="14" t="s">
        <v>71</v>
      </c>
      <c r="AY653" s="223" t="s">
        <v>140</v>
      </c>
    </row>
    <row r="654" spans="2:51" s="13" customFormat="1" ht="12">
      <c r="B654" s="202"/>
      <c r="C654" s="203"/>
      <c r="D654" s="204" t="s">
        <v>150</v>
      </c>
      <c r="E654" s="205" t="s">
        <v>19</v>
      </c>
      <c r="F654" s="206" t="s">
        <v>166</v>
      </c>
      <c r="G654" s="203"/>
      <c r="H654" s="205" t="s">
        <v>19</v>
      </c>
      <c r="I654" s="207"/>
      <c r="J654" s="203"/>
      <c r="K654" s="203"/>
      <c r="L654" s="208"/>
      <c r="M654" s="209"/>
      <c r="N654" s="210"/>
      <c r="O654" s="210"/>
      <c r="P654" s="210"/>
      <c r="Q654" s="210"/>
      <c r="R654" s="210"/>
      <c r="S654" s="210"/>
      <c r="T654" s="211"/>
      <c r="AT654" s="212" t="s">
        <v>150</v>
      </c>
      <c r="AU654" s="212" t="s">
        <v>81</v>
      </c>
      <c r="AV654" s="13" t="s">
        <v>79</v>
      </c>
      <c r="AW654" s="13" t="s">
        <v>32</v>
      </c>
      <c r="AX654" s="13" t="s">
        <v>71</v>
      </c>
      <c r="AY654" s="212" t="s">
        <v>140</v>
      </c>
    </row>
    <row r="655" spans="2:51" s="13" customFormat="1" ht="12">
      <c r="B655" s="202"/>
      <c r="C655" s="203"/>
      <c r="D655" s="204" t="s">
        <v>150</v>
      </c>
      <c r="E655" s="205" t="s">
        <v>19</v>
      </c>
      <c r="F655" s="206" t="s">
        <v>405</v>
      </c>
      <c r="G655" s="203"/>
      <c r="H655" s="205" t="s">
        <v>19</v>
      </c>
      <c r="I655" s="207"/>
      <c r="J655" s="203"/>
      <c r="K655" s="203"/>
      <c r="L655" s="208"/>
      <c r="M655" s="209"/>
      <c r="N655" s="210"/>
      <c r="O655" s="210"/>
      <c r="P655" s="210"/>
      <c r="Q655" s="210"/>
      <c r="R655" s="210"/>
      <c r="S655" s="210"/>
      <c r="T655" s="211"/>
      <c r="AT655" s="212" t="s">
        <v>150</v>
      </c>
      <c r="AU655" s="212" t="s">
        <v>81</v>
      </c>
      <c r="AV655" s="13" t="s">
        <v>79</v>
      </c>
      <c r="AW655" s="13" t="s">
        <v>32</v>
      </c>
      <c r="AX655" s="13" t="s">
        <v>71</v>
      </c>
      <c r="AY655" s="212" t="s">
        <v>140</v>
      </c>
    </row>
    <row r="656" spans="2:51" s="14" customFormat="1" ht="12">
      <c r="B656" s="213"/>
      <c r="C656" s="214"/>
      <c r="D656" s="204" t="s">
        <v>150</v>
      </c>
      <c r="E656" s="215" t="s">
        <v>19</v>
      </c>
      <c r="F656" s="216" t="s">
        <v>404</v>
      </c>
      <c r="G656" s="214"/>
      <c r="H656" s="217">
        <v>3</v>
      </c>
      <c r="I656" s="218"/>
      <c r="J656" s="214"/>
      <c r="K656" s="214"/>
      <c r="L656" s="219"/>
      <c r="M656" s="220"/>
      <c r="N656" s="221"/>
      <c r="O656" s="221"/>
      <c r="P656" s="221"/>
      <c r="Q656" s="221"/>
      <c r="R656" s="221"/>
      <c r="S656" s="221"/>
      <c r="T656" s="222"/>
      <c r="AT656" s="223" t="s">
        <v>150</v>
      </c>
      <c r="AU656" s="223" t="s">
        <v>81</v>
      </c>
      <c r="AV656" s="14" t="s">
        <v>81</v>
      </c>
      <c r="AW656" s="14" t="s">
        <v>32</v>
      </c>
      <c r="AX656" s="14" t="s">
        <v>71</v>
      </c>
      <c r="AY656" s="223" t="s">
        <v>140</v>
      </c>
    </row>
    <row r="657" spans="2:51" s="15" customFormat="1" ht="12">
      <c r="B657" s="224"/>
      <c r="C657" s="225"/>
      <c r="D657" s="204" t="s">
        <v>150</v>
      </c>
      <c r="E657" s="226" t="s">
        <v>19</v>
      </c>
      <c r="F657" s="227" t="s">
        <v>155</v>
      </c>
      <c r="G657" s="225"/>
      <c r="H657" s="228">
        <v>7</v>
      </c>
      <c r="I657" s="229"/>
      <c r="J657" s="225"/>
      <c r="K657" s="225"/>
      <c r="L657" s="230"/>
      <c r="M657" s="231"/>
      <c r="N657" s="232"/>
      <c r="O657" s="232"/>
      <c r="P657" s="232"/>
      <c r="Q657" s="232"/>
      <c r="R657" s="232"/>
      <c r="S657" s="232"/>
      <c r="T657" s="233"/>
      <c r="AT657" s="234" t="s">
        <v>150</v>
      </c>
      <c r="AU657" s="234" t="s">
        <v>81</v>
      </c>
      <c r="AV657" s="15" t="s">
        <v>148</v>
      </c>
      <c r="AW657" s="15" t="s">
        <v>32</v>
      </c>
      <c r="AX657" s="15" t="s">
        <v>79</v>
      </c>
      <c r="AY657" s="234" t="s">
        <v>140</v>
      </c>
    </row>
    <row r="658" spans="1:65" s="2" customFormat="1" ht="16.5" customHeight="1">
      <c r="A658" s="36"/>
      <c r="B658" s="37"/>
      <c r="C658" s="246" t="s">
        <v>643</v>
      </c>
      <c r="D658" s="246" t="s">
        <v>194</v>
      </c>
      <c r="E658" s="247" t="s">
        <v>644</v>
      </c>
      <c r="F658" s="248" t="s">
        <v>645</v>
      </c>
      <c r="G658" s="249" t="s">
        <v>543</v>
      </c>
      <c r="H658" s="250">
        <v>7</v>
      </c>
      <c r="I658" s="251"/>
      <c r="J658" s="252">
        <f>ROUND(I658*H658,2)</f>
        <v>0</v>
      </c>
      <c r="K658" s="248" t="s">
        <v>19</v>
      </c>
      <c r="L658" s="253"/>
      <c r="M658" s="254" t="s">
        <v>19</v>
      </c>
      <c r="N658" s="255" t="s">
        <v>42</v>
      </c>
      <c r="O658" s="66"/>
      <c r="P658" s="198">
        <f>O658*H658</f>
        <v>0</v>
      </c>
      <c r="Q658" s="198">
        <v>0</v>
      </c>
      <c r="R658" s="198">
        <f>Q658*H658</f>
        <v>0</v>
      </c>
      <c r="S658" s="198">
        <v>0</v>
      </c>
      <c r="T658" s="199">
        <f>S658*H658</f>
        <v>0</v>
      </c>
      <c r="U658" s="36"/>
      <c r="V658" s="36"/>
      <c r="W658" s="36"/>
      <c r="X658" s="36"/>
      <c r="Y658" s="36"/>
      <c r="Z658" s="36"/>
      <c r="AA658" s="36"/>
      <c r="AB658" s="36"/>
      <c r="AC658" s="36"/>
      <c r="AD658" s="36"/>
      <c r="AE658" s="36"/>
      <c r="AR658" s="200" t="s">
        <v>453</v>
      </c>
      <c r="AT658" s="200" t="s">
        <v>194</v>
      </c>
      <c r="AU658" s="200" t="s">
        <v>81</v>
      </c>
      <c r="AY658" s="19" t="s">
        <v>140</v>
      </c>
      <c r="BE658" s="201">
        <f>IF(N658="základní",J658,0)</f>
        <v>0</v>
      </c>
      <c r="BF658" s="201">
        <f>IF(N658="snížená",J658,0)</f>
        <v>0</v>
      </c>
      <c r="BG658" s="201">
        <f>IF(N658="zákl. přenesená",J658,0)</f>
        <v>0</v>
      </c>
      <c r="BH658" s="201">
        <f>IF(N658="sníž. přenesená",J658,0)</f>
        <v>0</v>
      </c>
      <c r="BI658" s="201">
        <f>IF(N658="nulová",J658,0)</f>
        <v>0</v>
      </c>
      <c r="BJ658" s="19" t="s">
        <v>79</v>
      </c>
      <c r="BK658" s="201">
        <f>ROUND(I658*H658,2)</f>
        <v>0</v>
      </c>
      <c r="BL658" s="19" t="s">
        <v>236</v>
      </c>
      <c r="BM658" s="200" t="s">
        <v>646</v>
      </c>
    </row>
    <row r="659" spans="2:51" s="13" customFormat="1" ht="12">
      <c r="B659" s="202"/>
      <c r="C659" s="203"/>
      <c r="D659" s="204" t="s">
        <v>150</v>
      </c>
      <c r="E659" s="205" t="s">
        <v>19</v>
      </c>
      <c r="F659" s="206" t="s">
        <v>647</v>
      </c>
      <c r="G659" s="203"/>
      <c r="H659" s="205" t="s">
        <v>19</v>
      </c>
      <c r="I659" s="207"/>
      <c r="J659" s="203"/>
      <c r="K659" s="203"/>
      <c r="L659" s="208"/>
      <c r="M659" s="209"/>
      <c r="N659" s="210"/>
      <c r="O659" s="210"/>
      <c r="P659" s="210"/>
      <c r="Q659" s="210"/>
      <c r="R659" s="210"/>
      <c r="S659" s="210"/>
      <c r="T659" s="211"/>
      <c r="AT659" s="212" t="s">
        <v>150</v>
      </c>
      <c r="AU659" s="212" t="s">
        <v>81</v>
      </c>
      <c r="AV659" s="13" t="s">
        <v>79</v>
      </c>
      <c r="AW659" s="13" t="s">
        <v>32</v>
      </c>
      <c r="AX659" s="13" t="s">
        <v>71</v>
      </c>
      <c r="AY659" s="212" t="s">
        <v>140</v>
      </c>
    </row>
    <row r="660" spans="2:51" s="13" customFormat="1" ht="12">
      <c r="B660" s="202"/>
      <c r="C660" s="203"/>
      <c r="D660" s="204" t="s">
        <v>150</v>
      </c>
      <c r="E660" s="205" t="s">
        <v>19</v>
      </c>
      <c r="F660" s="206" t="s">
        <v>152</v>
      </c>
      <c r="G660" s="203"/>
      <c r="H660" s="205" t="s">
        <v>19</v>
      </c>
      <c r="I660" s="207"/>
      <c r="J660" s="203"/>
      <c r="K660" s="203"/>
      <c r="L660" s="208"/>
      <c r="M660" s="209"/>
      <c r="N660" s="210"/>
      <c r="O660" s="210"/>
      <c r="P660" s="210"/>
      <c r="Q660" s="210"/>
      <c r="R660" s="210"/>
      <c r="S660" s="210"/>
      <c r="T660" s="211"/>
      <c r="AT660" s="212" t="s">
        <v>150</v>
      </c>
      <c r="AU660" s="212" t="s">
        <v>81</v>
      </c>
      <c r="AV660" s="13" t="s">
        <v>79</v>
      </c>
      <c r="AW660" s="13" t="s">
        <v>32</v>
      </c>
      <c r="AX660" s="13" t="s">
        <v>71</v>
      </c>
      <c r="AY660" s="212" t="s">
        <v>140</v>
      </c>
    </row>
    <row r="661" spans="2:51" s="13" customFormat="1" ht="12">
      <c r="B661" s="202"/>
      <c r="C661" s="203"/>
      <c r="D661" s="204" t="s">
        <v>150</v>
      </c>
      <c r="E661" s="205" t="s">
        <v>19</v>
      </c>
      <c r="F661" s="206" t="s">
        <v>390</v>
      </c>
      <c r="G661" s="203"/>
      <c r="H661" s="205" t="s">
        <v>19</v>
      </c>
      <c r="I661" s="207"/>
      <c r="J661" s="203"/>
      <c r="K661" s="203"/>
      <c r="L661" s="208"/>
      <c r="M661" s="209"/>
      <c r="N661" s="210"/>
      <c r="O661" s="210"/>
      <c r="P661" s="210"/>
      <c r="Q661" s="210"/>
      <c r="R661" s="210"/>
      <c r="S661" s="210"/>
      <c r="T661" s="211"/>
      <c r="AT661" s="212" t="s">
        <v>150</v>
      </c>
      <c r="AU661" s="212" t="s">
        <v>81</v>
      </c>
      <c r="AV661" s="13" t="s">
        <v>79</v>
      </c>
      <c r="AW661" s="13" t="s">
        <v>32</v>
      </c>
      <c r="AX661" s="13" t="s">
        <v>71</v>
      </c>
      <c r="AY661" s="212" t="s">
        <v>140</v>
      </c>
    </row>
    <row r="662" spans="2:51" s="14" customFormat="1" ht="12">
      <c r="B662" s="213"/>
      <c r="C662" s="214"/>
      <c r="D662" s="204" t="s">
        <v>150</v>
      </c>
      <c r="E662" s="215" t="s">
        <v>19</v>
      </c>
      <c r="F662" s="216" t="s">
        <v>208</v>
      </c>
      <c r="G662" s="214"/>
      <c r="H662" s="217">
        <v>1</v>
      </c>
      <c r="I662" s="218"/>
      <c r="J662" s="214"/>
      <c r="K662" s="214"/>
      <c r="L662" s="219"/>
      <c r="M662" s="220"/>
      <c r="N662" s="221"/>
      <c r="O662" s="221"/>
      <c r="P662" s="221"/>
      <c r="Q662" s="221"/>
      <c r="R662" s="221"/>
      <c r="S662" s="221"/>
      <c r="T662" s="222"/>
      <c r="AT662" s="223" t="s">
        <v>150</v>
      </c>
      <c r="AU662" s="223" t="s">
        <v>81</v>
      </c>
      <c r="AV662" s="14" t="s">
        <v>81</v>
      </c>
      <c r="AW662" s="14" t="s">
        <v>32</v>
      </c>
      <c r="AX662" s="14" t="s">
        <v>71</v>
      </c>
      <c r="AY662" s="223" t="s">
        <v>140</v>
      </c>
    </row>
    <row r="663" spans="2:51" s="13" customFormat="1" ht="12">
      <c r="B663" s="202"/>
      <c r="C663" s="203"/>
      <c r="D663" s="204" t="s">
        <v>150</v>
      </c>
      <c r="E663" s="205" t="s">
        <v>19</v>
      </c>
      <c r="F663" s="206" t="s">
        <v>162</v>
      </c>
      <c r="G663" s="203"/>
      <c r="H663" s="205" t="s">
        <v>19</v>
      </c>
      <c r="I663" s="207"/>
      <c r="J663" s="203"/>
      <c r="K663" s="203"/>
      <c r="L663" s="208"/>
      <c r="M663" s="209"/>
      <c r="N663" s="210"/>
      <c r="O663" s="210"/>
      <c r="P663" s="210"/>
      <c r="Q663" s="210"/>
      <c r="R663" s="210"/>
      <c r="S663" s="210"/>
      <c r="T663" s="211"/>
      <c r="AT663" s="212" t="s">
        <v>150</v>
      </c>
      <c r="AU663" s="212" t="s">
        <v>81</v>
      </c>
      <c r="AV663" s="13" t="s">
        <v>79</v>
      </c>
      <c r="AW663" s="13" t="s">
        <v>32</v>
      </c>
      <c r="AX663" s="13" t="s">
        <v>71</v>
      </c>
      <c r="AY663" s="212" t="s">
        <v>140</v>
      </c>
    </row>
    <row r="664" spans="2:51" s="13" customFormat="1" ht="12">
      <c r="B664" s="202"/>
      <c r="C664" s="203"/>
      <c r="D664" s="204" t="s">
        <v>150</v>
      </c>
      <c r="E664" s="205" t="s">
        <v>19</v>
      </c>
      <c r="F664" s="206" t="s">
        <v>637</v>
      </c>
      <c r="G664" s="203"/>
      <c r="H664" s="205" t="s">
        <v>19</v>
      </c>
      <c r="I664" s="207"/>
      <c r="J664" s="203"/>
      <c r="K664" s="203"/>
      <c r="L664" s="208"/>
      <c r="M664" s="209"/>
      <c r="N664" s="210"/>
      <c r="O664" s="210"/>
      <c r="P664" s="210"/>
      <c r="Q664" s="210"/>
      <c r="R664" s="210"/>
      <c r="S664" s="210"/>
      <c r="T664" s="211"/>
      <c r="AT664" s="212" t="s">
        <v>150</v>
      </c>
      <c r="AU664" s="212" t="s">
        <v>81</v>
      </c>
      <c r="AV664" s="13" t="s">
        <v>79</v>
      </c>
      <c r="AW664" s="13" t="s">
        <v>32</v>
      </c>
      <c r="AX664" s="13" t="s">
        <v>71</v>
      </c>
      <c r="AY664" s="212" t="s">
        <v>140</v>
      </c>
    </row>
    <row r="665" spans="2:51" s="14" customFormat="1" ht="12">
      <c r="B665" s="213"/>
      <c r="C665" s="214"/>
      <c r="D665" s="204" t="s">
        <v>150</v>
      </c>
      <c r="E665" s="215" t="s">
        <v>19</v>
      </c>
      <c r="F665" s="216" t="s">
        <v>404</v>
      </c>
      <c r="G665" s="214"/>
      <c r="H665" s="217">
        <v>3</v>
      </c>
      <c r="I665" s="218"/>
      <c r="J665" s="214"/>
      <c r="K665" s="214"/>
      <c r="L665" s="219"/>
      <c r="M665" s="220"/>
      <c r="N665" s="221"/>
      <c r="O665" s="221"/>
      <c r="P665" s="221"/>
      <c r="Q665" s="221"/>
      <c r="R665" s="221"/>
      <c r="S665" s="221"/>
      <c r="T665" s="222"/>
      <c r="AT665" s="223" t="s">
        <v>150</v>
      </c>
      <c r="AU665" s="223" t="s">
        <v>81</v>
      </c>
      <c r="AV665" s="14" t="s">
        <v>81</v>
      </c>
      <c r="AW665" s="14" t="s">
        <v>32</v>
      </c>
      <c r="AX665" s="14" t="s">
        <v>71</v>
      </c>
      <c r="AY665" s="223" t="s">
        <v>140</v>
      </c>
    </row>
    <row r="666" spans="2:51" s="13" customFormat="1" ht="12">
      <c r="B666" s="202"/>
      <c r="C666" s="203"/>
      <c r="D666" s="204" t="s">
        <v>150</v>
      </c>
      <c r="E666" s="205" t="s">
        <v>19</v>
      </c>
      <c r="F666" s="206" t="s">
        <v>166</v>
      </c>
      <c r="G666" s="203"/>
      <c r="H666" s="205" t="s">
        <v>19</v>
      </c>
      <c r="I666" s="207"/>
      <c r="J666" s="203"/>
      <c r="K666" s="203"/>
      <c r="L666" s="208"/>
      <c r="M666" s="209"/>
      <c r="N666" s="210"/>
      <c r="O666" s="210"/>
      <c r="P666" s="210"/>
      <c r="Q666" s="210"/>
      <c r="R666" s="210"/>
      <c r="S666" s="210"/>
      <c r="T666" s="211"/>
      <c r="AT666" s="212" t="s">
        <v>150</v>
      </c>
      <c r="AU666" s="212" t="s">
        <v>81</v>
      </c>
      <c r="AV666" s="13" t="s">
        <v>79</v>
      </c>
      <c r="AW666" s="13" t="s">
        <v>32</v>
      </c>
      <c r="AX666" s="13" t="s">
        <v>71</v>
      </c>
      <c r="AY666" s="212" t="s">
        <v>140</v>
      </c>
    </row>
    <row r="667" spans="2:51" s="13" customFormat="1" ht="12">
      <c r="B667" s="202"/>
      <c r="C667" s="203"/>
      <c r="D667" s="204" t="s">
        <v>150</v>
      </c>
      <c r="E667" s="205" t="s">
        <v>19</v>
      </c>
      <c r="F667" s="206" t="s">
        <v>405</v>
      </c>
      <c r="G667" s="203"/>
      <c r="H667" s="205" t="s">
        <v>19</v>
      </c>
      <c r="I667" s="207"/>
      <c r="J667" s="203"/>
      <c r="K667" s="203"/>
      <c r="L667" s="208"/>
      <c r="M667" s="209"/>
      <c r="N667" s="210"/>
      <c r="O667" s="210"/>
      <c r="P667" s="210"/>
      <c r="Q667" s="210"/>
      <c r="R667" s="210"/>
      <c r="S667" s="210"/>
      <c r="T667" s="211"/>
      <c r="AT667" s="212" t="s">
        <v>150</v>
      </c>
      <c r="AU667" s="212" t="s">
        <v>81</v>
      </c>
      <c r="AV667" s="13" t="s">
        <v>79</v>
      </c>
      <c r="AW667" s="13" t="s">
        <v>32</v>
      </c>
      <c r="AX667" s="13" t="s">
        <v>71</v>
      </c>
      <c r="AY667" s="212" t="s">
        <v>140</v>
      </c>
    </row>
    <row r="668" spans="2:51" s="14" customFormat="1" ht="12">
      <c r="B668" s="213"/>
      <c r="C668" s="214"/>
      <c r="D668" s="204" t="s">
        <v>150</v>
      </c>
      <c r="E668" s="215" t="s">
        <v>19</v>
      </c>
      <c r="F668" s="216" t="s">
        <v>404</v>
      </c>
      <c r="G668" s="214"/>
      <c r="H668" s="217">
        <v>3</v>
      </c>
      <c r="I668" s="218"/>
      <c r="J668" s="214"/>
      <c r="K668" s="214"/>
      <c r="L668" s="219"/>
      <c r="M668" s="220"/>
      <c r="N668" s="221"/>
      <c r="O668" s="221"/>
      <c r="P668" s="221"/>
      <c r="Q668" s="221"/>
      <c r="R668" s="221"/>
      <c r="S668" s="221"/>
      <c r="T668" s="222"/>
      <c r="AT668" s="223" t="s">
        <v>150</v>
      </c>
      <c r="AU668" s="223" t="s">
        <v>81</v>
      </c>
      <c r="AV668" s="14" t="s">
        <v>81</v>
      </c>
      <c r="AW668" s="14" t="s">
        <v>32</v>
      </c>
      <c r="AX668" s="14" t="s">
        <v>71</v>
      </c>
      <c r="AY668" s="223" t="s">
        <v>140</v>
      </c>
    </row>
    <row r="669" spans="2:51" s="15" customFormat="1" ht="12">
      <c r="B669" s="224"/>
      <c r="C669" s="225"/>
      <c r="D669" s="204" t="s">
        <v>150</v>
      </c>
      <c r="E669" s="226" t="s">
        <v>19</v>
      </c>
      <c r="F669" s="227" t="s">
        <v>155</v>
      </c>
      <c r="G669" s="225"/>
      <c r="H669" s="228">
        <v>7</v>
      </c>
      <c r="I669" s="229"/>
      <c r="J669" s="225"/>
      <c r="K669" s="225"/>
      <c r="L669" s="230"/>
      <c r="M669" s="231"/>
      <c r="N669" s="232"/>
      <c r="O669" s="232"/>
      <c r="P669" s="232"/>
      <c r="Q669" s="232"/>
      <c r="R669" s="232"/>
      <c r="S669" s="232"/>
      <c r="T669" s="233"/>
      <c r="AT669" s="234" t="s">
        <v>150</v>
      </c>
      <c r="AU669" s="234" t="s">
        <v>81</v>
      </c>
      <c r="AV669" s="15" t="s">
        <v>148</v>
      </c>
      <c r="AW669" s="15" t="s">
        <v>32</v>
      </c>
      <c r="AX669" s="15" t="s">
        <v>79</v>
      </c>
      <c r="AY669" s="234" t="s">
        <v>140</v>
      </c>
    </row>
    <row r="670" spans="1:65" s="2" customFormat="1" ht="33" customHeight="1">
      <c r="A670" s="36"/>
      <c r="B670" s="37"/>
      <c r="C670" s="189" t="s">
        <v>648</v>
      </c>
      <c r="D670" s="189" t="s">
        <v>143</v>
      </c>
      <c r="E670" s="190" t="s">
        <v>649</v>
      </c>
      <c r="F670" s="191" t="s">
        <v>650</v>
      </c>
      <c r="G670" s="192" t="s">
        <v>204</v>
      </c>
      <c r="H670" s="193">
        <v>2</v>
      </c>
      <c r="I670" s="194"/>
      <c r="J670" s="195">
        <f>ROUND(I670*H670,2)</f>
        <v>0</v>
      </c>
      <c r="K670" s="191" t="s">
        <v>147</v>
      </c>
      <c r="L670" s="41"/>
      <c r="M670" s="196" t="s">
        <v>19</v>
      </c>
      <c r="N670" s="197" t="s">
        <v>42</v>
      </c>
      <c r="O670" s="66"/>
      <c r="P670" s="198">
        <f>O670*H670</f>
        <v>0</v>
      </c>
      <c r="Q670" s="198">
        <v>0</v>
      </c>
      <c r="R670" s="198">
        <f>Q670*H670</f>
        <v>0</v>
      </c>
      <c r="S670" s="198">
        <v>0</v>
      </c>
      <c r="T670" s="199">
        <f>S670*H670</f>
        <v>0</v>
      </c>
      <c r="U670" s="36"/>
      <c r="V670" s="36"/>
      <c r="W670" s="36"/>
      <c r="X670" s="36"/>
      <c r="Y670" s="36"/>
      <c r="Z670" s="36"/>
      <c r="AA670" s="36"/>
      <c r="AB670" s="36"/>
      <c r="AC670" s="36"/>
      <c r="AD670" s="36"/>
      <c r="AE670" s="36"/>
      <c r="AR670" s="200" t="s">
        <v>236</v>
      </c>
      <c r="AT670" s="200" t="s">
        <v>143</v>
      </c>
      <c r="AU670" s="200" t="s">
        <v>81</v>
      </c>
      <c r="AY670" s="19" t="s">
        <v>140</v>
      </c>
      <c r="BE670" s="201">
        <f>IF(N670="základní",J670,0)</f>
        <v>0</v>
      </c>
      <c r="BF670" s="201">
        <f>IF(N670="snížená",J670,0)</f>
        <v>0</v>
      </c>
      <c r="BG670" s="201">
        <f>IF(N670="zákl. přenesená",J670,0)</f>
        <v>0</v>
      </c>
      <c r="BH670" s="201">
        <f>IF(N670="sníž. přenesená",J670,0)</f>
        <v>0</v>
      </c>
      <c r="BI670" s="201">
        <f>IF(N670="nulová",J670,0)</f>
        <v>0</v>
      </c>
      <c r="BJ670" s="19" t="s">
        <v>79</v>
      </c>
      <c r="BK670" s="201">
        <f>ROUND(I670*H670,2)</f>
        <v>0</v>
      </c>
      <c r="BL670" s="19" t="s">
        <v>236</v>
      </c>
      <c r="BM670" s="200" t="s">
        <v>651</v>
      </c>
    </row>
    <row r="671" spans="2:51" s="13" customFormat="1" ht="12">
      <c r="B671" s="202"/>
      <c r="C671" s="203"/>
      <c r="D671" s="204" t="s">
        <v>150</v>
      </c>
      <c r="E671" s="205" t="s">
        <v>19</v>
      </c>
      <c r="F671" s="206" t="s">
        <v>162</v>
      </c>
      <c r="G671" s="203"/>
      <c r="H671" s="205" t="s">
        <v>19</v>
      </c>
      <c r="I671" s="207"/>
      <c r="J671" s="203"/>
      <c r="K671" s="203"/>
      <c r="L671" s="208"/>
      <c r="M671" s="209"/>
      <c r="N671" s="210"/>
      <c r="O671" s="210"/>
      <c r="P671" s="210"/>
      <c r="Q671" s="210"/>
      <c r="R671" s="210"/>
      <c r="S671" s="210"/>
      <c r="T671" s="211"/>
      <c r="AT671" s="212" t="s">
        <v>150</v>
      </c>
      <c r="AU671" s="212" t="s">
        <v>81</v>
      </c>
      <c r="AV671" s="13" t="s">
        <v>79</v>
      </c>
      <c r="AW671" s="13" t="s">
        <v>32</v>
      </c>
      <c r="AX671" s="13" t="s">
        <v>71</v>
      </c>
      <c r="AY671" s="212" t="s">
        <v>140</v>
      </c>
    </row>
    <row r="672" spans="2:51" s="13" customFormat="1" ht="12">
      <c r="B672" s="202"/>
      <c r="C672" s="203"/>
      <c r="D672" s="204" t="s">
        <v>150</v>
      </c>
      <c r="E672" s="205" t="s">
        <v>19</v>
      </c>
      <c r="F672" s="206" t="s">
        <v>392</v>
      </c>
      <c r="G672" s="203"/>
      <c r="H672" s="205" t="s">
        <v>19</v>
      </c>
      <c r="I672" s="207"/>
      <c r="J672" s="203"/>
      <c r="K672" s="203"/>
      <c r="L672" s="208"/>
      <c r="M672" s="209"/>
      <c r="N672" s="210"/>
      <c r="O672" s="210"/>
      <c r="P672" s="210"/>
      <c r="Q672" s="210"/>
      <c r="R672" s="210"/>
      <c r="S672" s="210"/>
      <c r="T672" s="211"/>
      <c r="AT672" s="212" t="s">
        <v>150</v>
      </c>
      <c r="AU672" s="212" t="s">
        <v>81</v>
      </c>
      <c r="AV672" s="13" t="s">
        <v>79</v>
      </c>
      <c r="AW672" s="13" t="s">
        <v>32</v>
      </c>
      <c r="AX672" s="13" t="s">
        <v>71</v>
      </c>
      <c r="AY672" s="212" t="s">
        <v>140</v>
      </c>
    </row>
    <row r="673" spans="2:51" s="14" customFormat="1" ht="12">
      <c r="B673" s="213"/>
      <c r="C673" s="214"/>
      <c r="D673" s="204" t="s">
        <v>150</v>
      </c>
      <c r="E673" s="215" t="s">
        <v>19</v>
      </c>
      <c r="F673" s="216" t="s">
        <v>208</v>
      </c>
      <c r="G673" s="214"/>
      <c r="H673" s="217">
        <v>1</v>
      </c>
      <c r="I673" s="218"/>
      <c r="J673" s="214"/>
      <c r="K673" s="214"/>
      <c r="L673" s="219"/>
      <c r="M673" s="220"/>
      <c r="N673" s="221"/>
      <c r="O673" s="221"/>
      <c r="P673" s="221"/>
      <c r="Q673" s="221"/>
      <c r="R673" s="221"/>
      <c r="S673" s="221"/>
      <c r="T673" s="222"/>
      <c r="AT673" s="223" t="s">
        <v>150</v>
      </c>
      <c r="AU673" s="223" t="s">
        <v>81</v>
      </c>
      <c r="AV673" s="14" t="s">
        <v>81</v>
      </c>
      <c r="AW673" s="14" t="s">
        <v>32</v>
      </c>
      <c r="AX673" s="14" t="s">
        <v>71</v>
      </c>
      <c r="AY673" s="223" t="s">
        <v>140</v>
      </c>
    </row>
    <row r="674" spans="2:51" s="13" customFormat="1" ht="12">
      <c r="B674" s="202"/>
      <c r="C674" s="203"/>
      <c r="D674" s="204" t="s">
        <v>150</v>
      </c>
      <c r="E674" s="205" t="s">
        <v>19</v>
      </c>
      <c r="F674" s="206" t="s">
        <v>166</v>
      </c>
      <c r="G674" s="203"/>
      <c r="H674" s="205" t="s">
        <v>19</v>
      </c>
      <c r="I674" s="207"/>
      <c r="J674" s="203"/>
      <c r="K674" s="203"/>
      <c r="L674" s="208"/>
      <c r="M674" s="209"/>
      <c r="N674" s="210"/>
      <c r="O674" s="210"/>
      <c r="P674" s="210"/>
      <c r="Q674" s="210"/>
      <c r="R674" s="210"/>
      <c r="S674" s="210"/>
      <c r="T674" s="211"/>
      <c r="AT674" s="212" t="s">
        <v>150</v>
      </c>
      <c r="AU674" s="212" t="s">
        <v>81</v>
      </c>
      <c r="AV674" s="13" t="s">
        <v>79</v>
      </c>
      <c r="AW674" s="13" t="s">
        <v>32</v>
      </c>
      <c r="AX674" s="13" t="s">
        <v>71</v>
      </c>
      <c r="AY674" s="212" t="s">
        <v>140</v>
      </c>
    </row>
    <row r="675" spans="2:51" s="13" customFormat="1" ht="12">
      <c r="B675" s="202"/>
      <c r="C675" s="203"/>
      <c r="D675" s="204" t="s">
        <v>150</v>
      </c>
      <c r="E675" s="205" t="s">
        <v>19</v>
      </c>
      <c r="F675" s="206" t="s">
        <v>393</v>
      </c>
      <c r="G675" s="203"/>
      <c r="H675" s="205" t="s">
        <v>19</v>
      </c>
      <c r="I675" s="207"/>
      <c r="J675" s="203"/>
      <c r="K675" s="203"/>
      <c r="L675" s="208"/>
      <c r="M675" s="209"/>
      <c r="N675" s="210"/>
      <c r="O675" s="210"/>
      <c r="P675" s="210"/>
      <c r="Q675" s="210"/>
      <c r="R675" s="210"/>
      <c r="S675" s="210"/>
      <c r="T675" s="211"/>
      <c r="AT675" s="212" t="s">
        <v>150</v>
      </c>
      <c r="AU675" s="212" t="s">
        <v>81</v>
      </c>
      <c r="AV675" s="13" t="s">
        <v>79</v>
      </c>
      <c r="AW675" s="13" t="s">
        <v>32</v>
      </c>
      <c r="AX675" s="13" t="s">
        <v>71</v>
      </c>
      <c r="AY675" s="212" t="s">
        <v>140</v>
      </c>
    </row>
    <row r="676" spans="2:51" s="14" customFormat="1" ht="12">
      <c r="B676" s="213"/>
      <c r="C676" s="214"/>
      <c r="D676" s="204" t="s">
        <v>150</v>
      </c>
      <c r="E676" s="215" t="s">
        <v>19</v>
      </c>
      <c r="F676" s="216" t="s">
        <v>208</v>
      </c>
      <c r="G676" s="214"/>
      <c r="H676" s="217">
        <v>1</v>
      </c>
      <c r="I676" s="218"/>
      <c r="J676" s="214"/>
      <c r="K676" s="214"/>
      <c r="L676" s="219"/>
      <c r="M676" s="220"/>
      <c r="N676" s="221"/>
      <c r="O676" s="221"/>
      <c r="P676" s="221"/>
      <c r="Q676" s="221"/>
      <c r="R676" s="221"/>
      <c r="S676" s="221"/>
      <c r="T676" s="222"/>
      <c r="AT676" s="223" t="s">
        <v>150</v>
      </c>
      <c r="AU676" s="223" t="s">
        <v>81</v>
      </c>
      <c r="AV676" s="14" t="s">
        <v>81</v>
      </c>
      <c r="AW676" s="14" t="s">
        <v>32</v>
      </c>
      <c r="AX676" s="14" t="s">
        <v>71</v>
      </c>
      <c r="AY676" s="223" t="s">
        <v>140</v>
      </c>
    </row>
    <row r="677" spans="2:51" s="15" customFormat="1" ht="12">
      <c r="B677" s="224"/>
      <c r="C677" s="225"/>
      <c r="D677" s="204" t="s">
        <v>150</v>
      </c>
      <c r="E677" s="226" t="s">
        <v>19</v>
      </c>
      <c r="F677" s="227" t="s">
        <v>155</v>
      </c>
      <c r="G677" s="225"/>
      <c r="H677" s="228">
        <v>2</v>
      </c>
      <c r="I677" s="229"/>
      <c r="J677" s="225"/>
      <c r="K677" s="225"/>
      <c r="L677" s="230"/>
      <c r="M677" s="231"/>
      <c r="N677" s="232"/>
      <c r="O677" s="232"/>
      <c r="P677" s="232"/>
      <c r="Q677" s="232"/>
      <c r="R677" s="232"/>
      <c r="S677" s="232"/>
      <c r="T677" s="233"/>
      <c r="AT677" s="234" t="s">
        <v>150</v>
      </c>
      <c r="AU677" s="234" t="s">
        <v>81</v>
      </c>
      <c r="AV677" s="15" t="s">
        <v>148</v>
      </c>
      <c r="AW677" s="15" t="s">
        <v>32</v>
      </c>
      <c r="AX677" s="15" t="s">
        <v>79</v>
      </c>
      <c r="AY677" s="234" t="s">
        <v>140</v>
      </c>
    </row>
    <row r="678" spans="1:65" s="2" customFormat="1" ht="21.75" customHeight="1">
      <c r="A678" s="36"/>
      <c r="B678" s="37"/>
      <c r="C678" s="246" t="s">
        <v>652</v>
      </c>
      <c r="D678" s="246" t="s">
        <v>194</v>
      </c>
      <c r="E678" s="247" t="s">
        <v>653</v>
      </c>
      <c r="F678" s="248" t="s">
        <v>654</v>
      </c>
      <c r="G678" s="249" t="s">
        <v>204</v>
      </c>
      <c r="H678" s="250">
        <v>2</v>
      </c>
      <c r="I678" s="251"/>
      <c r="J678" s="252">
        <f>ROUND(I678*H678,2)</f>
        <v>0</v>
      </c>
      <c r="K678" s="248" t="s">
        <v>19</v>
      </c>
      <c r="L678" s="253"/>
      <c r="M678" s="254" t="s">
        <v>19</v>
      </c>
      <c r="N678" s="255" t="s">
        <v>42</v>
      </c>
      <c r="O678" s="66"/>
      <c r="P678" s="198">
        <f>O678*H678</f>
        <v>0</v>
      </c>
      <c r="Q678" s="198">
        <v>0.0205</v>
      </c>
      <c r="R678" s="198">
        <f>Q678*H678</f>
        <v>0.041</v>
      </c>
      <c r="S678" s="198">
        <v>0</v>
      </c>
      <c r="T678" s="199">
        <f>S678*H678</f>
        <v>0</v>
      </c>
      <c r="U678" s="36"/>
      <c r="V678" s="36"/>
      <c r="W678" s="36"/>
      <c r="X678" s="36"/>
      <c r="Y678" s="36"/>
      <c r="Z678" s="36"/>
      <c r="AA678" s="36"/>
      <c r="AB678" s="36"/>
      <c r="AC678" s="36"/>
      <c r="AD678" s="36"/>
      <c r="AE678" s="36"/>
      <c r="AR678" s="200" t="s">
        <v>453</v>
      </c>
      <c r="AT678" s="200" t="s">
        <v>194</v>
      </c>
      <c r="AU678" s="200" t="s">
        <v>81</v>
      </c>
      <c r="AY678" s="19" t="s">
        <v>140</v>
      </c>
      <c r="BE678" s="201">
        <f>IF(N678="základní",J678,0)</f>
        <v>0</v>
      </c>
      <c r="BF678" s="201">
        <f>IF(N678="snížená",J678,0)</f>
        <v>0</v>
      </c>
      <c r="BG678" s="201">
        <f>IF(N678="zákl. přenesená",J678,0)</f>
        <v>0</v>
      </c>
      <c r="BH678" s="201">
        <f>IF(N678="sníž. přenesená",J678,0)</f>
        <v>0</v>
      </c>
      <c r="BI678" s="201">
        <f>IF(N678="nulová",J678,0)</f>
        <v>0</v>
      </c>
      <c r="BJ678" s="19" t="s">
        <v>79</v>
      </c>
      <c r="BK678" s="201">
        <f>ROUND(I678*H678,2)</f>
        <v>0</v>
      </c>
      <c r="BL678" s="19" t="s">
        <v>236</v>
      </c>
      <c r="BM678" s="200" t="s">
        <v>655</v>
      </c>
    </row>
    <row r="679" spans="2:51" s="13" customFormat="1" ht="12">
      <c r="B679" s="202"/>
      <c r="C679" s="203"/>
      <c r="D679" s="204" t="s">
        <v>150</v>
      </c>
      <c r="E679" s="205" t="s">
        <v>19</v>
      </c>
      <c r="F679" s="206" t="s">
        <v>642</v>
      </c>
      <c r="G679" s="203"/>
      <c r="H679" s="205" t="s">
        <v>19</v>
      </c>
      <c r="I679" s="207"/>
      <c r="J679" s="203"/>
      <c r="K679" s="203"/>
      <c r="L679" s="208"/>
      <c r="M679" s="209"/>
      <c r="N679" s="210"/>
      <c r="O679" s="210"/>
      <c r="P679" s="210"/>
      <c r="Q679" s="210"/>
      <c r="R679" s="210"/>
      <c r="S679" s="210"/>
      <c r="T679" s="211"/>
      <c r="AT679" s="212" t="s">
        <v>150</v>
      </c>
      <c r="AU679" s="212" t="s">
        <v>81</v>
      </c>
      <c r="AV679" s="13" t="s">
        <v>79</v>
      </c>
      <c r="AW679" s="13" t="s">
        <v>32</v>
      </c>
      <c r="AX679" s="13" t="s">
        <v>71</v>
      </c>
      <c r="AY679" s="212" t="s">
        <v>140</v>
      </c>
    </row>
    <row r="680" spans="2:51" s="13" customFormat="1" ht="12">
      <c r="B680" s="202"/>
      <c r="C680" s="203"/>
      <c r="D680" s="204" t="s">
        <v>150</v>
      </c>
      <c r="E680" s="205" t="s">
        <v>19</v>
      </c>
      <c r="F680" s="206" t="s">
        <v>162</v>
      </c>
      <c r="G680" s="203"/>
      <c r="H680" s="205" t="s">
        <v>19</v>
      </c>
      <c r="I680" s="207"/>
      <c r="J680" s="203"/>
      <c r="K680" s="203"/>
      <c r="L680" s="208"/>
      <c r="M680" s="209"/>
      <c r="N680" s="210"/>
      <c r="O680" s="210"/>
      <c r="P680" s="210"/>
      <c r="Q680" s="210"/>
      <c r="R680" s="210"/>
      <c r="S680" s="210"/>
      <c r="T680" s="211"/>
      <c r="AT680" s="212" t="s">
        <v>150</v>
      </c>
      <c r="AU680" s="212" t="s">
        <v>81</v>
      </c>
      <c r="AV680" s="13" t="s">
        <v>79</v>
      </c>
      <c r="AW680" s="13" t="s">
        <v>32</v>
      </c>
      <c r="AX680" s="13" t="s">
        <v>71</v>
      </c>
      <c r="AY680" s="212" t="s">
        <v>140</v>
      </c>
    </row>
    <row r="681" spans="2:51" s="13" customFormat="1" ht="12">
      <c r="B681" s="202"/>
      <c r="C681" s="203"/>
      <c r="D681" s="204" t="s">
        <v>150</v>
      </c>
      <c r="E681" s="205" t="s">
        <v>19</v>
      </c>
      <c r="F681" s="206" t="s">
        <v>392</v>
      </c>
      <c r="G681" s="203"/>
      <c r="H681" s="205" t="s">
        <v>19</v>
      </c>
      <c r="I681" s="207"/>
      <c r="J681" s="203"/>
      <c r="K681" s="203"/>
      <c r="L681" s="208"/>
      <c r="M681" s="209"/>
      <c r="N681" s="210"/>
      <c r="O681" s="210"/>
      <c r="P681" s="210"/>
      <c r="Q681" s="210"/>
      <c r="R681" s="210"/>
      <c r="S681" s="210"/>
      <c r="T681" s="211"/>
      <c r="AT681" s="212" t="s">
        <v>150</v>
      </c>
      <c r="AU681" s="212" t="s">
        <v>81</v>
      </c>
      <c r="AV681" s="13" t="s">
        <v>79</v>
      </c>
      <c r="AW681" s="13" t="s">
        <v>32</v>
      </c>
      <c r="AX681" s="13" t="s">
        <v>71</v>
      </c>
      <c r="AY681" s="212" t="s">
        <v>140</v>
      </c>
    </row>
    <row r="682" spans="2:51" s="14" customFormat="1" ht="12">
      <c r="B682" s="213"/>
      <c r="C682" s="214"/>
      <c r="D682" s="204" t="s">
        <v>150</v>
      </c>
      <c r="E682" s="215" t="s">
        <v>19</v>
      </c>
      <c r="F682" s="216" t="s">
        <v>208</v>
      </c>
      <c r="G682" s="214"/>
      <c r="H682" s="217">
        <v>1</v>
      </c>
      <c r="I682" s="218"/>
      <c r="J682" s="214"/>
      <c r="K682" s="214"/>
      <c r="L682" s="219"/>
      <c r="M682" s="220"/>
      <c r="N682" s="221"/>
      <c r="O682" s="221"/>
      <c r="P682" s="221"/>
      <c r="Q682" s="221"/>
      <c r="R682" s="221"/>
      <c r="S682" s="221"/>
      <c r="T682" s="222"/>
      <c r="AT682" s="223" t="s">
        <v>150</v>
      </c>
      <c r="AU682" s="223" t="s">
        <v>81</v>
      </c>
      <c r="AV682" s="14" t="s">
        <v>81</v>
      </c>
      <c r="AW682" s="14" t="s">
        <v>32</v>
      </c>
      <c r="AX682" s="14" t="s">
        <v>71</v>
      </c>
      <c r="AY682" s="223" t="s">
        <v>140</v>
      </c>
    </row>
    <row r="683" spans="2:51" s="13" customFormat="1" ht="12">
      <c r="B683" s="202"/>
      <c r="C683" s="203"/>
      <c r="D683" s="204" t="s">
        <v>150</v>
      </c>
      <c r="E683" s="205" t="s">
        <v>19</v>
      </c>
      <c r="F683" s="206" t="s">
        <v>166</v>
      </c>
      <c r="G683" s="203"/>
      <c r="H683" s="205" t="s">
        <v>19</v>
      </c>
      <c r="I683" s="207"/>
      <c r="J683" s="203"/>
      <c r="K683" s="203"/>
      <c r="L683" s="208"/>
      <c r="M683" s="209"/>
      <c r="N683" s="210"/>
      <c r="O683" s="210"/>
      <c r="P683" s="210"/>
      <c r="Q683" s="210"/>
      <c r="R683" s="210"/>
      <c r="S683" s="210"/>
      <c r="T683" s="211"/>
      <c r="AT683" s="212" t="s">
        <v>150</v>
      </c>
      <c r="AU683" s="212" t="s">
        <v>81</v>
      </c>
      <c r="AV683" s="13" t="s">
        <v>79</v>
      </c>
      <c r="AW683" s="13" t="s">
        <v>32</v>
      </c>
      <c r="AX683" s="13" t="s">
        <v>71</v>
      </c>
      <c r="AY683" s="212" t="s">
        <v>140</v>
      </c>
    </row>
    <row r="684" spans="2:51" s="13" customFormat="1" ht="12">
      <c r="B684" s="202"/>
      <c r="C684" s="203"/>
      <c r="D684" s="204" t="s">
        <v>150</v>
      </c>
      <c r="E684" s="205" t="s">
        <v>19</v>
      </c>
      <c r="F684" s="206" t="s">
        <v>393</v>
      </c>
      <c r="G684" s="203"/>
      <c r="H684" s="205" t="s">
        <v>19</v>
      </c>
      <c r="I684" s="207"/>
      <c r="J684" s="203"/>
      <c r="K684" s="203"/>
      <c r="L684" s="208"/>
      <c r="M684" s="209"/>
      <c r="N684" s="210"/>
      <c r="O684" s="210"/>
      <c r="P684" s="210"/>
      <c r="Q684" s="210"/>
      <c r="R684" s="210"/>
      <c r="S684" s="210"/>
      <c r="T684" s="211"/>
      <c r="AT684" s="212" t="s">
        <v>150</v>
      </c>
      <c r="AU684" s="212" t="s">
        <v>81</v>
      </c>
      <c r="AV684" s="13" t="s">
        <v>79</v>
      </c>
      <c r="AW684" s="13" t="s">
        <v>32</v>
      </c>
      <c r="AX684" s="13" t="s">
        <v>71</v>
      </c>
      <c r="AY684" s="212" t="s">
        <v>140</v>
      </c>
    </row>
    <row r="685" spans="2:51" s="14" customFormat="1" ht="12">
      <c r="B685" s="213"/>
      <c r="C685" s="214"/>
      <c r="D685" s="204" t="s">
        <v>150</v>
      </c>
      <c r="E685" s="215" t="s">
        <v>19</v>
      </c>
      <c r="F685" s="216" t="s">
        <v>208</v>
      </c>
      <c r="G685" s="214"/>
      <c r="H685" s="217">
        <v>1</v>
      </c>
      <c r="I685" s="218"/>
      <c r="J685" s="214"/>
      <c r="K685" s="214"/>
      <c r="L685" s="219"/>
      <c r="M685" s="220"/>
      <c r="N685" s="221"/>
      <c r="O685" s="221"/>
      <c r="P685" s="221"/>
      <c r="Q685" s="221"/>
      <c r="R685" s="221"/>
      <c r="S685" s="221"/>
      <c r="T685" s="222"/>
      <c r="AT685" s="223" t="s">
        <v>150</v>
      </c>
      <c r="AU685" s="223" t="s">
        <v>81</v>
      </c>
      <c r="AV685" s="14" t="s">
        <v>81</v>
      </c>
      <c r="AW685" s="14" t="s">
        <v>32</v>
      </c>
      <c r="AX685" s="14" t="s">
        <v>71</v>
      </c>
      <c r="AY685" s="223" t="s">
        <v>140</v>
      </c>
    </row>
    <row r="686" spans="2:51" s="15" customFormat="1" ht="12">
      <c r="B686" s="224"/>
      <c r="C686" s="225"/>
      <c r="D686" s="204" t="s">
        <v>150</v>
      </c>
      <c r="E686" s="226" t="s">
        <v>19</v>
      </c>
      <c r="F686" s="227" t="s">
        <v>155</v>
      </c>
      <c r="G686" s="225"/>
      <c r="H686" s="228">
        <v>2</v>
      </c>
      <c r="I686" s="229"/>
      <c r="J686" s="225"/>
      <c r="K686" s="225"/>
      <c r="L686" s="230"/>
      <c r="M686" s="231"/>
      <c r="N686" s="232"/>
      <c r="O686" s="232"/>
      <c r="P686" s="232"/>
      <c r="Q686" s="232"/>
      <c r="R686" s="232"/>
      <c r="S686" s="232"/>
      <c r="T686" s="233"/>
      <c r="AT686" s="234" t="s">
        <v>150</v>
      </c>
      <c r="AU686" s="234" t="s">
        <v>81</v>
      </c>
      <c r="AV686" s="15" t="s">
        <v>148</v>
      </c>
      <c r="AW686" s="15" t="s">
        <v>32</v>
      </c>
      <c r="AX686" s="15" t="s">
        <v>79</v>
      </c>
      <c r="AY686" s="234" t="s">
        <v>140</v>
      </c>
    </row>
    <row r="687" spans="1:65" s="2" customFormat="1" ht="16.5" customHeight="1">
      <c r="A687" s="36"/>
      <c r="B687" s="37"/>
      <c r="C687" s="246" t="s">
        <v>656</v>
      </c>
      <c r="D687" s="246" t="s">
        <v>194</v>
      </c>
      <c r="E687" s="247" t="s">
        <v>657</v>
      </c>
      <c r="F687" s="248" t="s">
        <v>645</v>
      </c>
      <c r="G687" s="249" t="s">
        <v>543</v>
      </c>
      <c r="H687" s="250">
        <v>2</v>
      </c>
      <c r="I687" s="251"/>
      <c r="J687" s="252">
        <f>ROUND(I687*H687,2)</f>
        <v>0</v>
      </c>
      <c r="K687" s="248" t="s">
        <v>19</v>
      </c>
      <c r="L687" s="253"/>
      <c r="M687" s="254" t="s">
        <v>19</v>
      </c>
      <c r="N687" s="255" t="s">
        <v>42</v>
      </c>
      <c r="O687" s="66"/>
      <c r="P687" s="198">
        <f>O687*H687</f>
        <v>0</v>
      </c>
      <c r="Q687" s="198">
        <v>0</v>
      </c>
      <c r="R687" s="198">
        <f>Q687*H687</f>
        <v>0</v>
      </c>
      <c r="S687" s="198">
        <v>0</v>
      </c>
      <c r="T687" s="199">
        <f>S687*H687</f>
        <v>0</v>
      </c>
      <c r="U687" s="36"/>
      <c r="V687" s="36"/>
      <c r="W687" s="36"/>
      <c r="X687" s="36"/>
      <c r="Y687" s="36"/>
      <c r="Z687" s="36"/>
      <c r="AA687" s="36"/>
      <c r="AB687" s="36"/>
      <c r="AC687" s="36"/>
      <c r="AD687" s="36"/>
      <c r="AE687" s="36"/>
      <c r="AR687" s="200" t="s">
        <v>453</v>
      </c>
      <c r="AT687" s="200" t="s">
        <v>194</v>
      </c>
      <c r="AU687" s="200" t="s">
        <v>81</v>
      </c>
      <c r="AY687" s="19" t="s">
        <v>140</v>
      </c>
      <c r="BE687" s="201">
        <f>IF(N687="základní",J687,0)</f>
        <v>0</v>
      </c>
      <c r="BF687" s="201">
        <f>IF(N687="snížená",J687,0)</f>
        <v>0</v>
      </c>
      <c r="BG687" s="201">
        <f>IF(N687="zákl. přenesená",J687,0)</f>
        <v>0</v>
      </c>
      <c r="BH687" s="201">
        <f>IF(N687="sníž. přenesená",J687,0)</f>
        <v>0</v>
      </c>
      <c r="BI687" s="201">
        <f>IF(N687="nulová",J687,0)</f>
        <v>0</v>
      </c>
      <c r="BJ687" s="19" t="s">
        <v>79</v>
      </c>
      <c r="BK687" s="201">
        <f>ROUND(I687*H687,2)</f>
        <v>0</v>
      </c>
      <c r="BL687" s="19" t="s">
        <v>236</v>
      </c>
      <c r="BM687" s="200" t="s">
        <v>658</v>
      </c>
    </row>
    <row r="688" spans="2:51" s="13" customFormat="1" ht="12">
      <c r="B688" s="202"/>
      <c r="C688" s="203"/>
      <c r="D688" s="204" t="s">
        <v>150</v>
      </c>
      <c r="E688" s="205" t="s">
        <v>19</v>
      </c>
      <c r="F688" s="206" t="s">
        <v>647</v>
      </c>
      <c r="G688" s="203"/>
      <c r="H688" s="205" t="s">
        <v>19</v>
      </c>
      <c r="I688" s="207"/>
      <c r="J688" s="203"/>
      <c r="K688" s="203"/>
      <c r="L688" s="208"/>
      <c r="M688" s="209"/>
      <c r="N688" s="210"/>
      <c r="O688" s="210"/>
      <c r="P688" s="210"/>
      <c r="Q688" s="210"/>
      <c r="R688" s="210"/>
      <c r="S688" s="210"/>
      <c r="T688" s="211"/>
      <c r="AT688" s="212" t="s">
        <v>150</v>
      </c>
      <c r="AU688" s="212" t="s">
        <v>81</v>
      </c>
      <c r="AV688" s="13" t="s">
        <v>79</v>
      </c>
      <c r="AW688" s="13" t="s">
        <v>32</v>
      </c>
      <c r="AX688" s="13" t="s">
        <v>71</v>
      </c>
      <c r="AY688" s="212" t="s">
        <v>140</v>
      </c>
    </row>
    <row r="689" spans="2:51" s="13" customFormat="1" ht="12">
      <c r="B689" s="202"/>
      <c r="C689" s="203"/>
      <c r="D689" s="204" t="s">
        <v>150</v>
      </c>
      <c r="E689" s="205" t="s">
        <v>19</v>
      </c>
      <c r="F689" s="206" t="s">
        <v>162</v>
      </c>
      <c r="G689" s="203"/>
      <c r="H689" s="205" t="s">
        <v>19</v>
      </c>
      <c r="I689" s="207"/>
      <c r="J689" s="203"/>
      <c r="K689" s="203"/>
      <c r="L689" s="208"/>
      <c r="M689" s="209"/>
      <c r="N689" s="210"/>
      <c r="O689" s="210"/>
      <c r="P689" s="210"/>
      <c r="Q689" s="210"/>
      <c r="R689" s="210"/>
      <c r="S689" s="210"/>
      <c r="T689" s="211"/>
      <c r="AT689" s="212" t="s">
        <v>150</v>
      </c>
      <c r="AU689" s="212" t="s">
        <v>81</v>
      </c>
      <c r="AV689" s="13" t="s">
        <v>79</v>
      </c>
      <c r="AW689" s="13" t="s">
        <v>32</v>
      </c>
      <c r="AX689" s="13" t="s">
        <v>71</v>
      </c>
      <c r="AY689" s="212" t="s">
        <v>140</v>
      </c>
    </row>
    <row r="690" spans="2:51" s="13" customFormat="1" ht="12">
      <c r="B690" s="202"/>
      <c r="C690" s="203"/>
      <c r="D690" s="204" t="s">
        <v>150</v>
      </c>
      <c r="E690" s="205" t="s">
        <v>19</v>
      </c>
      <c r="F690" s="206" t="s">
        <v>392</v>
      </c>
      <c r="G690" s="203"/>
      <c r="H690" s="205" t="s">
        <v>19</v>
      </c>
      <c r="I690" s="207"/>
      <c r="J690" s="203"/>
      <c r="K690" s="203"/>
      <c r="L690" s="208"/>
      <c r="M690" s="209"/>
      <c r="N690" s="210"/>
      <c r="O690" s="210"/>
      <c r="P690" s="210"/>
      <c r="Q690" s="210"/>
      <c r="R690" s="210"/>
      <c r="S690" s="210"/>
      <c r="T690" s="211"/>
      <c r="AT690" s="212" t="s">
        <v>150</v>
      </c>
      <c r="AU690" s="212" t="s">
        <v>81</v>
      </c>
      <c r="AV690" s="13" t="s">
        <v>79</v>
      </c>
      <c r="AW690" s="13" t="s">
        <v>32</v>
      </c>
      <c r="AX690" s="13" t="s">
        <v>71</v>
      </c>
      <c r="AY690" s="212" t="s">
        <v>140</v>
      </c>
    </row>
    <row r="691" spans="2:51" s="14" customFormat="1" ht="12">
      <c r="B691" s="213"/>
      <c r="C691" s="214"/>
      <c r="D691" s="204" t="s">
        <v>150</v>
      </c>
      <c r="E691" s="215" t="s">
        <v>19</v>
      </c>
      <c r="F691" s="216" t="s">
        <v>208</v>
      </c>
      <c r="G691" s="214"/>
      <c r="H691" s="217">
        <v>1</v>
      </c>
      <c r="I691" s="218"/>
      <c r="J691" s="214"/>
      <c r="K691" s="214"/>
      <c r="L691" s="219"/>
      <c r="M691" s="220"/>
      <c r="N691" s="221"/>
      <c r="O691" s="221"/>
      <c r="P691" s="221"/>
      <c r="Q691" s="221"/>
      <c r="R691" s="221"/>
      <c r="S691" s="221"/>
      <c r="T691" s="222"/>
      <c r="AT691" s="223" t="s">
        <v>150</v>
      </c>
      <c r="AU691" s="223" t="s">
        <v>81</v>
      </c>
      <c r="AV691" s="14" t="s">
        <v>81</v>
      </c>
      <c r="AW691" s="14" t="s">
        <v>32</v>
      </c>
      <c r="AX691" s="14" t="s">
        <v>71</v>
      </c>
      <c r="AY691" s="223" t="s">
        <v>140</v>
      </c>
    </row>
    <row r="692" spans="2:51" s="13" customFormat="1" ht="12">
      <c r="B692" s="202"/>
      <c r="C692" s="203"/>
      <c r="D692" s="204" t="s">
        <v>150</v>
      </c>
      <c r="E692" s="205" t="s">
        <v>19</v>
      </c>
      <c r="F692" s="206" t="s">
        <v>166</v>
      </c>
      <c r="G692" s="203"/>
      <c r="H692" s="205" t="s">
        <v>19</v>
      </c>
      <c r="I692" s="207"/>
      <c r="J692" s="203"/>
      <c r="K692" s="203"/>
      <c r="L692" s="208"/>
      <c r="M692" s="209"/>
      <c r="N692" s="210"/>
      <c r="O692" s="210"/>
      <c r="P692" s="210"/>
      <c r="Q692" s="210"/>
      <c r="R692" s="210"/>
      <c r="S692" s="210"/>
      <c r="T692" s="211"/>
      <c r="AT692" s="212" t="s">
        <v>150</v>
      </c>
      <c r="AU692" s="212" t="s">
        <v>81</v>
      </c>
      <c r="AV692" s="13" t="s">
        <v>79</v>
      </c>
      <c r="AW692" s="13" t="s">
        <v>32</v>
      </c>
      <c r="AX692" s="13" t="s">
        <v>71</v>
      </c>
      <c r="AY692" s="212" t="s">
        <v>140</v>
      </c>
    </row>
    <row r="693" spans="2:51" s="13" customFormat="1" ht="12">
      <c r="B693" s="202"/>
      <c r="C693" s="203"/>
      <c r="D693" s="204" t="s">
        <v>150</v>
      </c>
      <c r="E693" s="205" t="s">
        <v>19</v>
      </c>
      <c r="F693" s="206" t="s">
        <v>393</v>
      </c>
      <c r="G693" s="203"/>
      <c r="H693" s="205" t="s">
        <v>19</v>
      </c>
      <c r="I693" s="207"/>
      <c r="J693" s="203"/>
      <c r="K693" s="203"/>
      <c r="L693" s="208"/>
      <c r="M693" s="209"/>
      <c r="N693" s="210"/>
      <c r="O693" s="210"/>
      <c r="P693" s="210"/>
      <c r="Q693" s="210"/>
      <c r="R693" s="210"/>
      <c r="S693" s="210"/>
      <c r="T693" s="211"/>
      <c r="AT693" s="212" t="s">
        <v>150</v>
      </c>
      <c r="AU693" s="212" t="s">
        <v>81</v>
      </c>
      <c r="AV693" s="13" t="s">
        <v>79</v>
      </c>
      <c r="AW693" s="13" t="s">
        <v>32</v>
      </c>
      <c r="AX693" s="13" t="s">
        <v>71</v>
      </c>
      <c r="AY693" s="212" t="s">
        <v>140</v>
      </c>
    </row>
    <row r="694" spans="2:51" s="14" customFormat="1" ht="12">
      <c r="B694" s="213"/>
      <c r="C694" s="214"/>
      <c r="D694" s="204" t="s">
        <v>150</v>
      </c>
      <c r="E694" s="215" t="s">
        <v>19</v>
      </c>
      <c r="F694" s="216" t="s">
        <v>208</v>
      </c>
      <c r="G694" s="214"/>
      <c r="H694" s="217">
        <v>1</v>
      </c>
      <c r="I694" s="218"/>
      <c r="J694" s="214"/>
      <c r="K694" s="214"/>
      <c r="L694" s="219"/>
      <c r="M694" s="220"/>
      <c r="N694" s="221"/>
      <c r="O694" s="221"/>
      <c r="P694" s="221"/>
      <c r="Q694" s="221"/>
      <c r="R694" s="221"/>
      <c r="S694" s="221"/>
      <c r="T694" s="222"/>
      <c r="AT694" s="223" t="s">
        <v>150</v>
      </c>
      <c r="AU694" s="223" t="s">
        <v>81</v>
      </c>
      <c r="AV694" s="14" t="s">
        <v>81</v>
      </c>
      <c r="AW694" s="14" t="s">
        <v>32</v>
      </c>
      <c r="AX694" s="14" t="s">
        <v>71</v>
      </c>
      <c r="AY694" s="223" t="s">
        <v>140</v>
      </c>
    </row>
    <row r="695" spans="2:51" s="15" customFormat="1" ht="12">
      <c r="B695" s="224"/>
      <c r="C695" s="225"/>
      <c r="D695" s="204" t="s">
        <v>150</v>
      </c>
      <c r="E695" s="226" t="s">
        <v>19</v>
      </c>
      <c r="F695" s="227" t="s">
        <v>155</v>
      </c>
      <c r="G695" s="225"/>
      <c r="H695" s="228">
        <v>2</v>
      </c>
      <c r="I695" s="229"/>
      <c r="J695" s="225"/>
      <c r="K695" s="225"/>
      <c r="L695" s="230"/>
      <c r="M695" s="231"/>
      <c r="N695" s="232"/>
      <c r="O695" s="232"/>
      <c r="P695" s="232"/>
      <c r="Q695" s="232"/>
      <c r="R695" s="232"/>
      <c r="S695" s="232"/>
      <c r="T695" s="233"/>
      <c r="AT695" s="234" t="s">
        <v>150</v>
      </c>
      <c r="AU695" s="234" t="s">
        <v>81</v>
      </c>
      <c r="AV695" s="15" t="s">
        <v>148</v>
      </c>
      <c r="AW695" s="15" t="s">
        <v>32</v>
      </c>
      <c r="AX695" s="15" t="s">
        <v>79</v>
      </c>
      <c r="AY695" s="234" t="s">
        <v>140</v>
      </c>
    </row>
    <row r="696" spans="1:65" s="2" customFormat="1" ht="21.75" customHeight="1">
      <c r="A696" s="36"/>
      <c r="B696" s="37"/>
      <c r="C696" s="189" t="s">
        <v>659</v>
      </c>
      <c r="D696" s="189" t="s">
        <v>143</v>
      </c>
      <c r="E696" s="190" t="s">
        <v>660</v>
      </c>
      <c r="F696" s="191" t="s">
        <v>661</v>
      </c>
      <c r="G696" s="192" t="s">
        <v>146</v>
      </c>
      <c r="H696" s="193">
        <v>78.058</v>
      </c>
      <c r="I696" s="194"/>
      <c r="J696" s="195">
        <f>ROUND(I696*H696,2)</f>
        <v>0</v>
      </c>
      <c r="K696" s="191" t="s">
        <v>147</v>
      </c>
      <c r="L696" s="41"/>
      <c r="M696" s="196" t="s">
        <v>19</v>
      </c>
      <c r="N696" s="197" t="s">
        <v>42</v>
      </c>
      <c r="O696" s="66"/>
      <c r="P696" s="198">
        <f>O696*H696</f>
        <v>0</v>
      </c>
      <c r="Q696" s="198">
        <v>0</v>
      </c>
      <c r="R696" s="198">
        <f>Q696*H696</f>
        <v>0</v>
      </c>
      <c r="S696" s="198">
        <v>0</v>
      </c>
      <c r="T696" s="199">
        <f>S696*H696</f>
        <v>0</v>
      </c>
      <c r="U696" s="36"/>
      <c r="V696" s="36"/>
      <c r="W696" s="36"/>
      <c r="X696" s="36"/>
      <c r="Y696" s="36"/>
      <c r="Z696" s="36"/>
      <c r="AA696" s="36"/>
      <c r="AB696" s="36"/>
      <c r="AC696" s="36"/>
      <c r="AD696" s="36"/>
      <c r="AE696" s="36"/>
      <c r="AR696" s="200" t="s">
        <v>236</v>
      </c>
      <c r="AT696" s="200" t="s">
        <v>143</v>
      </c>
      <c r="AU696" s="200" t="s">
        <v>81</v>
      </c>
      <c r="AY696" s="19" t="s">
        <v>140</v>
      </c>
      <c r="BE696" s="201">
        <f>IF(N696="základní",J696,0)</f>
        <v>0</v>
      </c>
      <c r="BF696" s="201">
        <f>IF(N696="snížená",J696,0)</f>
        <v>0</v>
      </c>
      <c r="BG696" s="201">
        <f>IF(N696="zákl. přenesená",J696,0)</f>
        <v>0</v>
      </c>
      <c r="BH696" s="201">
        <f>IF(N696="sníž. přenesená",J696,0)</f>
        <v>0</v>
      </c>
      <c r="BI696" s="201">
        <f>IF(N696="nulová",J696,0)</f>
        <v>0</v>
      </c>
      <c r="BJ696" s="19" t="s">
        <v>79</v>
      </c>
      <c r="BK696" s="201">
        <f>ROUND(I696*H696,2)</f>
        <v>0</v>
      </c>
      <c r="BL696" s="19" t="s">
        <v>236</v>
      </c>
      <c r="BM696" s="200" t="s">
        <v>662</v>
      </c>
    </row>
    <row r="697" spans="2:51" s="13" customFormat="1" ht="12">
      <c r="B697" s="202"/>
      <c r="C697" s="203"/>
      <c r="D697" s="204" t="s">
        <v>150</v>
      </c>
      <c r="E697" s="205" t="s">
        <v>19</v>
      </c>
      <c r="F697" s="206" t="s">
        <v>663</v>
      </c>
      <c r="G697" s="203"/>
      <c r="H697" s="205" t="s">
        <v>19</v>
      </c>
      <c r="I697" s="207"/>
      <c r="J697" s="203"/>
      <c r="K697" s="203"/>
      <c r="L697" s="208"/>
      <c r="M697" s="209"/>
      <c r="N697" s="210"/>
      <c r="O697" s="210"/>
      <c r="P697" s="210"/>
      <c r="Q697" s="210"/>
      <c r="R697" s="210"/>
      <c r="S697" s="210"/>
      <c r="T697" s="211"/>
      <c r="AT697" s="212" t="s">
        <v>150</v>
      </c>
      <c r="AU697" s="212" t="s">
        <v>81</v>
      </c>
      <c r="AV697" s="13" t="s">
        <v>79</v>
      </c>
      <c r="AW697" s="13" t="s">
        <v>32</v>
      </c>
      <c r="AX697" s="13" t="s">
        <v>71</v>
      </c>
      <c r="AY697" s="212" t="s">
        <v>140</v>
      </c>
    </row>
    <row r="698" spans="2:51" s="13" customFormat="1" ht="12">
      <c r="B698" s="202"/>
      <c r="C698" s="203"/>
      <c r="D698" s="204" t="s">
        <v>150</v>
      </c>
      <c r="E698" s="205" t="s">
        <v>19</v>
      </c>
      <c r="F698" s="206" t="s">
        <v>152</v>
      </c>
      <c r="G698" s="203"/>
      <c r="H698" s="205" t="s">
        <v>19</v>
      </c>
      <c r="I698" s="207"/>
      <c r="J698" s="203"/>
      <c r="K698" s="203"/>
      <c r="L698" s="208"/>
      <c r="M698" s="209"/>
      <c r="N698" s="210"/>
      <c r="O698" s="210"/>
      <c r="P698" s="210"/>
      <c r="Q698" s="210"/>
      <c r="R698" s="210"/>
      <c r="S698" s="210"/>
      <c r="T698" s="211"/>
      <c r="AT698" s="212" t="s">
        <v>150</v>
      </c>
      <c r="AU698" s="212" t="s">
        <v>81</v>
      </c>
      <c r="AV698" s="13" t="s">
        <v>79</v>
      </c>
      <c r="AW698" s="13" t="s">
        <v>32</v>
      </c>
      <c r="AX698" s="13" t="s">
        <v>71</v>
      </c>
      <c r="AY698" s="212" t="s">
        <v>140</v>
      </c>
    </row>
    <row r="699" spans="2:51" s="14" customFormat="1" ht="12">
      <c r="B699" s="213"/>
      <c r="C699" s="214"/>
      <c r="D699" s="204" t="s">
        <v>150</v>
      </c>
      <c r="E699" s="215" t="s">
        <v>19</v>
      </c>
      <c r="F699" s="216" t="s">
        <v>664</v>
      </c>
      <c r="G699" s="214"/>
      <c r="H699" s="217">
        <v>7.172</v>
      </c>
      <c r="I699" s="218"/>
      <c r="J699" s="214"/>
      <c r="K699" s="214"/>
      <c r="L699" s="219"/>
      <c r="M699" s="220"/>
      <c r="N699" s="221"/>
      <c r="O699" s="221"/>
      <c r="P699" s="221"/>
      <c r="Q699" s="221"/>
      <c r="R699" s="221"/>
      <c r="S699" s="221"/>
      <c r="T699" s="222"/>
      <c r="AT699" s="223" t="s">
        <v>150</v>
      </c>
      <c r="AU699" s="223" t="s">
        <v>81</v>
      </c>
      <c r="AV699" s="14" t="s">
        <v>81</v>
      </c>
      <c r="AW699" s="14" t="s">
        <v>32</v>
      </c>
      <c r="AX699" s="14" t="s">
        <v>71</v>
      </c>
      <c r="AY699" s="223" t="s">
        <v>140</v>
      </c>
    </row>
    <row r="700" spans="2:51" s="13" customFormat="1" ht="12">
      <c r="B700" s="202"/>
      <c r="C700" s="203"/>
      <c r="D700" s="204" t="s">
        <v>150</v>
      </c>
      <c r="E700" s="205" t="s">
        <v>19</v>
      </c>
      <c r="F700" s="206" t="s">
        <v>162</v>
      </c>
      <c r="G700" s="203"/>
      <c r="H700" s="205" t="s">
        <v>19</v>
      </c>
      <c r="I700" s="207"/>
      <c r="J700" s="203"/>
      <c r="K700" s="203"/>
      <c r="L700" s="208"/>
      <c r="M700" s="209"/>
      <c r="N700" s="210"/>
      <c r="O700" s="210"/>
      <c r="P700" s="210"/>
      <c r="Q700" s="210"/>
      <c r="R700" s="210"/>
      <c r="S700" s="210"/>
      <c r="T700" s="211"/>
      <c r="AT700" s="212" t="s">
        <v>150</v>
      </c>
      <c r="AU700" s="212" t="s">
        <v>81</v>
      </c>
      <c r="AV700" s="13" t="s">
        <v>79</v>
      </c>
      <c r="AW700" s="13" t="s">
        <v>32</v>
      </c>
      <c r="AX700" s="13" t="s">
        <v>71</v>
      </c>
      <c r="AY700" s="212" t="s">
        <v>140</v>
      </c>
    </row>
    <row r="701" spans="2:51" s="14" customFormat="1" ht="12">
      <c r="B701" s="213"/>
      <c r="C701" s="214"/>
      <c r="D701" s="204" t="s">
        <v>150</v>
      </c>
      <c r="E701" s="215" t="s">
        <v>19</v>
      </c>
      <c r="F701" s="216" t="s">
        <v>665</v>
      </c>
      <c r="G701" s="214"/>
      <c r="H701" s="217">
        <v>35.522</v>
      </c>
      <c r="I701" s="218"/>
      <c r="J701" s="214"/>
      <c r="K701" s="214"/>
      <c r="L701" s="219"/>
      <c r="M701" s="220"/>
      <c r="N701" s="221"/>
      <c r="O701" s="221"/>
      <c r="P701" s="221"/>
      <c r="Q701" s="221"/>
      <c r="R701" s="221"/>
      <c r="S701" s="221"/>
      <c r="T701" s="222"/>
      <c r="AT701" s="223" t="s">
        <v>150</v>
      </c>
      <c r="AU701" s="223" t="s">
        <v>81</v>
      </c>
      <c r="AV701" s="14" t="s">
        <v>81</v>
      </c>
      <c r="AW701" s="14" t="s">
        <v>32</v>
      </c>
      <c r="AX701" s="14" t="s">
        <v>71</v>
      </c>
      <c r="AY701" s="223" t="s">
        <v>140</v>
      </c>
    </row>
    <row r="702" spans="2:51" s="13" customFormat="1" ht="12">
      <c r="B702" s="202"/>
      <c r="C702" s="203"/>
      <c r="D702" s="204" t="s">
        <v>150</v>
      </c>
      <c r="E702" s="205" t="s">
        <v>19</v>
      </c>
      <c r="F702" s="206" t="s">
        <v>166</v>
      </c>
      <c r="G702" s="203"/>
      <c r="H702" s="205" t="s">
        <v>19</v>
      </c>
      <c r="I702" s="207"/>
      <c r="J702" s="203"/>
      <c r="K702" s="203"/>
      <c r="L702" s="208"/>
      <c r="M702" s="209"/>
      <c r="N702" s="210"/>
      <c r="O702" s="210"/>
      <c r="P702" s="210"/>
      <c r="Q702" s="210"/>
      <c r="R702" s="210"/>
      <c r="S702" s="210"/>
      <c r="T702" s="211"/>
      <c r="AT702" s="212" t="s">
        <v>150</v>
      </c>
      <c r="AU702" s="212" t="s">
        <v>81</v>
      </c>
      <c r="AV702" s="13" t="s">
        <v>79</v>
      </c>
      <c r="AW702" s="13" t="s">
        <v>32</v>
      </c>
      <c r="AX702" s="13" t="s">
        <v>71</v>
      </c>
      <c r="AY702" s="212" t="s">
        <v>140</v>
      </c>
    </row>
    <row r="703" spans="2:51" s="14" customFormat="1" ht="12">
      <c r="B703" s="213"/>
      <c r="C703" s="214"/>
      <c r="D703" s="204" t="s">
        <v>150</v>
      </c>
      <c r="E703" s="215" t="s">
        <v>19</v>
      </c>
      <c r="F703" s="216" t="s">
        <v>666</v>
      </c>
      <c r="G703" s="214"/>
      <c r="H703" s="217">
        <v>35.364</v>
      </c>
      <c r="I703" s="218"/>
      <c r="J703" s="214"/>
      <c r="K703" s="214"/>
      <c r="L703" s="219"/>
      <c r="M703" s="220"/>
      <c r="N703" s="221"/>
      <c r="O703" s="221"/>
      <c r="P703" s="221"/>
      <c r="Q703" s="221"/>
      <c r="R703" s="221"/>
      <c r="S703" s="221"/>
      <c r="T703" s="222"/>
      <c r="AT703" s="223" t="s">
        <v>150</v>
      </c>
      <c r="AU703" s="223" t="s">
        <v>81</v>
      </c>
      <c r="AV703" s="14" t="s">
        <v>81</v>
      </c>
      <c r="AW703" s="14" t="s">
        <v>32</v>
      </c>
      <c r="AX703" s="14" t="s">
        <v>71</v>
      </c>
      <c r="AY703" s="223" t="s">
        <v>140</v>
      </c>
    </row>
    <row r="704" spans="2:51" s="15" customFormat="1" ht="12">
      <c r="B704" s="224"/>
      <c r="C704" s="225"/>
      <c r="D704" s="204" t="s">
        <v>150</v>
      </c>
      <c r="E704" s="226" t="s">
        <v>19</v>
      </c>
      <c r="F704" s="227" t="s">
        <v>155</v>
      </c>
      <c r="G704" s="225"/>
      <c r="H704" s="228">
        <v>78.05799999999999</v>
      </c>
      <c r="I704" s="229"/>
      <c r="J704" s="225"/>
      <c r="K704" s="225"/>
      <c r="L704" s="230"/>
      <c r="M704" s="231"/>
      <c r="N704" s="232"/>
      <c r="O704" s="232"/>
      <c r="P704" s="232"/>
      <c r="Q704" s="232"/>
      <c r="R704" s="232"/>
      <c r="S704" s="232"/>
      <c r="T704" s="233"/>
      <c r="AT704" s="234" t="s">
        <v>150</v>
      </c>
      <c r="AU704" s="234" t="s">
        <v>81</v>
      </c>
      <c r="AV704" s="15" t="s">
        <v>148</v>
      </c>
      <c r="AW704" s="15" t="s">
        <v>32</v>
      </c>
      <c r="AX704" s="15" t="s">
        <v>79</v>
      </c>
      <c r="AY704" s="234" t="s">
        <v>140</v>
      </c>
    </row>
    <row r="705" spans="1:65" s="2" customFormat="1" ht="21.75" customHeight="1">
      <c r="A705" s="36"/>
      <c r="B705" s="37"/>
      <c r="C705" s="246" t="s">
        <v>667</v>
      </c>
      <c r="D705" s="246" t="s">
        <v>194</v>
      </c>
      <c r="E705" s="247" t="s">
        <v>668</v>
      </c>
      <c r="F705" s="248" t="s">
        <v>669</v>
      </c>
      <c r="G705" s="249" t="s">
        <v>146</v>
      </c>
      <c r="H705" s="250">
        <v>46.558</v>
      </c>
      <c r="I705" s="251"/>
      <c r="J705" s="252">
        <f>ROUND(I705*H705,2)</f>
        <v>0</v>
      </c>
      <c r="K705" s="248" t="s">
        <v>19</v>
      </c>
      <c r="L705" s="253"/>
      <c r="M705" s="254" t="s">
        <v>19</v>
      </c>
      <c r="N705" s="255" t="s">
        <v>42</v>
      </c>
      <c r="O705" s="66"/>
      <c r="P705" s="198">
        <f>O705*H705</f>
        <v>0</v>
      </c>
      <c r="Q705" s="198">
        <v>0.01</v>
      </c>
      <c r="R705" s="198">
        <f>Q705*H705</f>
        <v>0.46558</v>
      </c>
      <c r="S705" s="198">
        <v>0</v>
      </c>
      <c r="T705" s="199">
        <f>S705*H705</f>
        <v>0</v>
      </c>
      <c r="U705" s="36"/>
      <c r="V705" s="36"/>
      <c r="W705" s="36"/>
      <c r="X705" s="36"/>
      <c r="Y705" s="36"/>
      <c r="Z705" s="36"/>
      <c r="AA705" s="36"/>
      <c r="AB705" s="36"/>
      <c r="AC705" s="36"/>
      <c r="AD705" s="36"/>
      <c r="AE705" s="36"/>
      <c r="AR705" s="200" t="s">
        <v>453</v>
      </c>
      <c r="AT705" s="200" t="s">
        <v>194</v>
      </c>
      <c r="AU705" s="200" t="s">
        <v>81</v>
      </c>
      <c r="AY705" s="19" t="s">
        <v>140</v>
      </c>
      <c r="BE705" s="201">
        <f>IF(N705="základní",J705,0)</f>
        <v>0</v>
      </c>
      <c r="BF705" s="201">
        <f>IF(N705="snížená",J705,0)</f>
        <v>0</v>
      </c>
      <c r="BG705" s="201">
        <f>IF(N705="zákl. přenesená",J705,0)</f>
        <v>0</v>
      </c>
      <c r="BH705" s="201">
        <f>IF(N705="sníž. přenesená",J705,0)</f>
        <v>0</v>
      </c>
      <c r="BI705" s="201">
        <f>IF(N705="nulová",J705,0)</f>
        <v>0</v>
      </c>
      <c r="BJ705" s="19" t="s">
        <v>79</v>
      </c>
      <c r="BK705" s="201">
        <f>ROUND(I705*H705,2)</f>
        <v>0</v>
      </c>
      <c r="BL705" s="19" t="s">
        <v>236</v>
      </c>
      <c r="BM705" s="200" t="s">
        <v>670</v>
      </c>
    </row>
    <row r="706" spans="2:51" s="13" customFormat="1" ht="12">
      <c r="B706" s="202"/>
      <c r="C706" s="203"/>
      <c r="D706" s="204" t="s">
        <v>150</v>
      </c>
      <c r="E706" s="205" t="s">
        <v>19</v>
      </c>
      <c r="F706" s="206" t="s">
        <v>671</v>
      </c>
      <c r="G706" s="203"/>
      <c r="H706" s="205" t="s">
        <v>19</v>
      </c>
      <c r="I706" s="207"/>
      <c r="J706" s="203"/>
      <c r="K706" s="203"/>
      <c r="L706" s="208"/>
      <c r="M706" s="209"/>
      <c r="N706" s="210"/>
      <c r="O706" s="210"/>
      <c r="P706" s="210"/>
      <c r="Q706" s="210"/>
      <c r="R706" s="210"/>
      <c r="S706" s="210"/>
      <c r="T706" s="211"/>
      <c r="AT706" s="212" t="s">
        <v>150</v>
      </c>
      <c r="AU706" s="212" t="s">
        <v>81</v>
      </c>
      <c r="AV706" s="13" t="s">
        <v>79</v>
      </c>
      <c r="AW706" s="13" t="s">
        <v>32</v>
      </c>
      <c r="AX706" s="13" t="s">
        <v>71</v>
      </c>
      <c r="AY706" s="212" t="s">
        <v>140</v>
      </c>
    </row>
    <row r="707" spans="2:51" s="13" customFormat="1" ht="12">
      <c r="B707" s="202"/>
      <c r="C707" s="203"/>
      <c r="D707" s="204" t="s">
        <v>150</v>
      </c>
      <c r="E707" s="205" t="s">
        <v>19</v>
      </c>
      <c r="F707" s="206" t="s">
        <v>152</v>
      </c>
      <c r="G707" s="203"/>
      <c r="H707" s="205" t="s">
        <v>19</v>
      </c>
      <c r="I707" s="207"/>
      <c r="J707" s="203"/>
      <c r="K707" s="203"/>
      <c r="L707" s="208"/>
      <c r="M707" s="209"/>
      <c r="N707" s="210"/>
      <c r="O707" s="210"/>
      <c r="P707" s="210"/>
      <c r="Q707" s="210"/>
      <c r="R707" s="210"/>
      <c r="S707" s="210"/>
      <c r="T707" s="211"/>
      <c r="AT707" s="212" t="s">
        <v>150</v>
      </c>
      <c r="AU707" s="212" t="s">
        <v>81</v>
      </c>
      <c r="AV707" s="13" t="s">
        <v>79</v>
      </c>
      <c r="AW707" s="13" t="s">
        <v>32</v>
      </c>
      <c r="AX707" s="13" t="s">
        <v>71</v>
      </c>
      <c r="AY707" s="212" t="s">
        <v>140</v>
      </c>
    </row>
    <row r="708" spans="2:51" s="14" customFormat="1" ht="12">
      <c r="B708" s="213"/>
      <c r="C708" s="214"/>
      <c r="D708" s="204" t="s">
        <v>150</v>
      </c>
      <c r="E708" s="215" t="s">
        <v>19</v>
      </c>
      <c r="F708" s="216" t="s">
        <v>672</v>
      </c>
      <c r="G708" s="214"/>
      <c r="H708" s="217">
        <v>4.232</v>
      </c>
      <c r="I708" s="218"/>
      <c r="J708" s="214"/>
      <c r="K708" s="214"/>
      <c r="L708" s="219"/>
      <c r="M708" s="220"/>
      <c r="N708" s="221"/>
      <c r="O708" s="221"/>
      <c r="P708" s="221"/>
      <c r="Q708" s="221"/>
      <c r="R708" s="221"/>
      <c r="S708" s="221"/>
      <c r="T708" s="222"/>
      <c r="AT708" s="223" t="s">
        <v>150</v>
      </c>
      <c r="AU708" s="223" t="s">
        <v>81</v>
      </c>
      <c r="AV708" s="14" t="s">
        <v>81</v>
      </c>
      <c r="AW708" s="14" t="s">
        <v>32</v>
      </c>
      <c r="AX708" s="14" t="s">
        <v>71</v>
      </c>
      <c r="AY708" s="223" t="s">
        <v>140</v>
      </c>
    </row>
    <row r="709" spans="2:51" s="13" customFormat="1" ht="12">
      <c r="B709" s="202"/>
      <c r="C709" s="203"/>
      <c r="D709" s="204" t="s">
        <v>150</v>
      </c>
      <c r="E709" s="205" t="s">
        <v>19</v>
      </c>
      <c r="F709" s="206" t="s">
        <v>162</v>
      </c>
      <c r="G709" s="203"/>
      <c r="H709" s="205" t="s">
        <v>19</v>
      </c>
      <c r="I709" s="207"/>
      <c r="J709" s="203"/>
      <c r="K709" s="203"/>
      <c r="L709" s="208"/>
      <c r="M709" s="209"/>
      <c r="N709" s="210"/>
      <c r="O709" s="210"/>
      <c r="P709" s="210"/>
      <c r="Q709" s="210"/>
      <c r="R709" s="210"/>
      <c r="S709" s="210"/>
      <c r="T709" s="211"/>
      <c r="AT709" s="212" t="s">
        <v>150</v>
      </c>
      <c r="AU709" s="212" t="s">
        <v>81</v>
      </c>
      <c r="AV709" s="13" t="s">
        <v>79</v>
      </c>
      <c r="AW709" s="13" t="s">
        <v>32</v>
      </c>
      <c r="AX709" s="13" t="s">
        <v>71</v>
      </c>
      <c r="AY709" s="212" t="s">
        <v>140</v>
      </c>
    </row>
    <row r="710" spans="2:51" s="14" customFormat="1" ht="12">
      <c r="B710" s="213"/>
      <c r="C710" s="214"/>
      <c r="D710" s="204" t="s">
        <v>150</v>
      </c>
      <c r="E710" s="215" t="s">
        <v>19</v>
      </c>
      <c r="F710" s="216" t="s">
        <v>673</v>
      </c>
      <c r="G710" s="214"/>
      <c r="H710" s="217">
        <v>23.762</v>
      </c>
      <c r="I710" s="218"/>
      <c r="J710" s="214"/>
      <c r="K710" s="214"/>
      <c r="L710" s="219"/>
      <c r="M710" s="220"/>
      <c r="N710" s="221"/>
      <c r="O710" s="221"/>
      <c r="P710" s="221"/>
      <c r="Q710" s="221"/>
      <c r="R710" s="221"/>
      <c r="S710" s="221"/>
      <c r="T710" s="222"/>
      <c r="AT710" s="223" t="s">
        <v>150</v>
      </c>
      <c r="AU710" s="223" t="s">
        <v>81</v>
      </c>
      <c r="AV710" s="14" t="s">
        <v>81</v>
      </c>
      <c r="AW710" s="14" t="s">
        <v>32</v>
      </c>
      <c r="AX710" s="14" t="s">
        <v>71</v>
      </c>
      <c r="AY710" s="223" t="s">
        <v>140</v>
      </c>
    </row>
    <row r="711" spans="2:51" s="13" customFormat="1" ht="12">
      <c r="B711" s="202"/>
      <c r="C711" s="203"/>
      <c r="D711" s="204" t="s">
        <v>150</v>
      </c>
      <c r="E711" s="205" t="s">
        <v>19</v>
      </c>
      <c r="F711" s="206" t="s">
        <v>166</v>
      </c>
      <c r="G711" s="203"/>
      <c r="H711" s="205" t="s">
        <v>19</v>
      </c>
      <c r="I711" s="207"/>
      <c r="J711" s="203"/>
      <c r="K711" s="203"/>
      <c r="L711" s="208"/>
      <c r="M711" s="209"/>
      <c r="N711" s="210"/>
      <c r="O711" s="210"/>
      <c r="P711" s="210"/>
      <c r="Q711" s="210"/>
      <c r="R711" s="210"/>
      <c r="S711" s="210"/>
      <c r="T711" s="211"/>
      <c r="AT711" s="212" t="s">
        <v>150</v>
      </c>
      <c r="AU711" s="212" t="s">
        <v>81</v>
      </c>
      <c r="AV711" s="13" t="s">
        <v>79</v>
      </c>
      <c r="AW711" s="13" t="s">
        <v>32</v>
      </c>
      <c r="AX711" s="13" t="s">
        <v>71</v>
      </c>
      <c r="AY711" s="212" t="s">
        <v>140</v>
      </c>
    </row>
    <row r="712" spans="2:51" s="14" customFormat="1" ht="12">
      <c r="B712" s="213"/>
      <c r="C712" s="214"/>
      <c r="D712" s="204" t="s">
        <v>150</v>
      </c>
      <c r="E712" s="215" t="s">
        <v>19</v>
      </c>
      <c r="F712" s="216" t="s">
        <v>674</v>
      </c>
      <c r="G712" s="214"/>
      <c r="H712" s="217">
        <v>18.564</v>
      </c>
      <c r="I712" s="218"/>
      <c r="J712" s="214"/>
      <c r="K712" s="214"/>
      <c r="L712" s="219"/>
      <c r="M712" s="220"/>
      <c r="N712" s="221"/>
      <c r="O712" s="221"/>
      <c r="P712" s="221"/>
      <c r="Q712" s="221"/>
      <c r="R712" s="221"/>
      <c r="S712" s="221"/>
      <c r="T712" s="222"/>
      <c r="AT712" s="223" t="s">
        <v>150</v>
      </c>
      <c r="AU712" s="223" t="s">
        <v>81</v>
      </c>
      <c r="AV712" s="14" t="s">
        <v>81</v>
      </c>
      <c r="AW712" s="14" t="s">
        <v>32</v>
      </c>
      <c r="AX712" s="14" t="s">
        <v>71</v>
      </c>
      <c r="AY712" s="223" t="s">
        <v>140</v>
      </c>
    </row>
    <row r="713" spans="2:51" s="15" customFormat="1" ht="12">
      <c r="B713" s="224"/>
      <c r="C713" s="225"/>
      <c r="D713" s="204" t="s">
        <v>150</v>
      </c>
      <c r="E713" s="226" t="s">
        <v>19</v>
      </c>
      <c r="F713" s="227" t="s">
        <v>155</v>
      </c>
      <c r="G713" s="225"/>
      <c r="H713" s="228">
        <v>46.558</v>
      </c>
      <c r="I713" s="229"/>
      <c r="J713" s="225"/>
      <c r="K713" s="225"/>
      <c r="L713" s="230"/>
      <c r="M713" s="231"/>
      <c r="N713" s="232"/>
      <c r="O713" s="232"/>
      <c r="P713" s="232"/>
      <c r="Q713" s="232"/>
      <c r="R713" s="232"/>
      <c r="S713" s="232"/>
      <c r="T713" s="233"/>
      <c r="AT713" s="234" t="s">
        <v>150</v>
      </c>
      <c r="AU713" s="234" t="s">
        <v>81</v>
      </c>
      <c r="AV713" s="15" t="s">
        <v>148</v>
      </c>
      <c r="AW713" s="15" t="s">
        <v>32</v>
      </c>
      <c r="AX713" s="15" t="s">
        <v>79</v>
      </c>
      <c r="AY713" s="234" t="s">
        <v>140</v>
      </c>
    </row>
    <row r="714" spans="1:65" s="2" customFormat="1" ht="16.5" customHeight="1">
      <c r="A714" s="36"/>
      <c r="B714" s="37"/>
      <c r="C714" s="246" t="s">
        <v>675</v>
      </c>
      <c r="D714" s="246" t="s">
        <v>194</v>
      </c>
      <c r="E714" s="247" t="s">
        <v>676</v>
      </c>
      <c r="F714" s="248" t="s">
        <v>677</v>
      </c>
      <c r="G714" s="249" t="s">
        <v>678</v>
      </c>
      <c r="H714" s="250">
        <v>18</v>
      </c>
      <c r="I714" s="251"/>
      <c r="J714" s="252">
        <f>ROUND(I714*H714,2)</f>
        <v>0</v>
      </c>
      <c r="K714" s="248" t="s">
        <v>19</v>
      </c>
      <c r="L714" s="253"/>
      <c r="M714" s="254" t="s">
        <v>19</v>
      </c>
      <c r="N714" s="255" t="s">
        <v>42</v>
      </c>
      <c r="O714" s="66"/>
      <c r="P714" s="198">
        <f>O714*H714</f>
        <v>0</v>
      </c>
      <c r="Q714" s="198">
        <v>0.065</v>
      </c>
      <c r="R714" s="198">
        <f>Q714*H714</f>
        <v>1.17</v>
      </c>
      <c r="S714" s="198">
        <v>0</v>
      </c>
      <c r="T714" s="199">
        <f>S714*H714</f>
        <v>0</v>
      </c>
      <c r="U714" s="36"/>
      <c r="V714" s="36"/>
      <c r="W714" s="36"/>
      <c r="X714" s="36"/>
      <c r="Y714" s="36"/>
      <c r="Z714" s="36"/>
      <c r="AA714" s="36"/>
      <c r="AB714" s="36"/>
      <c r="AC714" s="36"/>
      <c r="AD714" s="36"/>
      <c r="AE714" s="36"/>
      <c r="AR714" s="200" t="s">
        <v>453</v>
      </c>
      <c r="AT714" s="200" t="s">
        <v>194</v>
      </c>
      <c r="AU714" s="200" t="s">
        <v>81</v>
      </c>
      <c r="AY714" s="19" t="s">
        <v>140</v>
      </c>
      <c r="BE714" s="201">
        <f>IF(N714="základní",J714,0)</f>
        <v>0</v>
      </c>
      <c r="BF714" s="201">
        <f>IF(N714="snížená",J714,0)</f>
        <v>0</v>
      </c>
      <c r="BG714" s="201">
        <f>IF(N714="zákl. přenesená",J714,0)</f>
        <v>0</v>
      </c>
      <c r="BH714" s="201">
        <f>IF(N714="sníž. přenesená",J714,0)</f>
        <v>0</v>
      </c>
      <c r="BI714" s="201">
        <f>IF(N714="nulová",J714,0)</f>
        <v>0</v>
      </c>
      <c r="BJ714" s="19" t="s">
        <v>79</v>
      </c>
      <c r="BK714" s="201">
        <f>ROUND(I714*H714,2)</f>
        <v>0</v>
      </c>
      <c r="BL714" s="19" t="s">
        <v>236</v>
      </c>
      <c r="BM714" s="200" t="s">
        <v>679</v>
      </c>
    </row>
    <row r="715" spans="2:51" s="13" customFormat="1" ht="12">
      <c r="B715" s="202"/>
      <c r="C715" s="203"/>
      <c r="D715" s="204" t="s">
        <v>150</v>
      </c>
      <c r="E715" s="205" t="s">
        <v>19</v>
      </c>
      <c r="F715" s="206" t="s">
        <v>680</v>
      </c>
      <c r="G715" s="203"/>
      <c r="H715" s="205" t="s">
        <v>19</v>
      </c>
      <c r="I715" s="207"/>
      <c r="J715" s="203"/>
      <c r="K715" s="203"/>
      <c r="L715" s="208"/>
      <c r="M715" s="209"/>
      <c r="N715" s="210"/>
      <c r="O715" s="210"/>
      <c r="P715" s="210"/>
      <c r="Q715" s="210"/>
      <c r="R715" s="210"/>
      <c r="S715" s="210"/>
      <c r="T715" s="211"/>
      <c r="AT715" s="212" t="s">
        <v>150</v>
      </c>
      <c r="AU715" s="212" t="s">
        <v>81</v>
      </c>
      <c r="AV715" s="13" t="s">
        <v>79</v>
      </c>
      <c r="AW715" s="13" t="s">
        <v>32</v>
      </c>
      <c r="AX715" s="13" t="s">
        <v>71</v>
      </c>
      <c r="AY715" s="212" t="s">
        <v>140</v>
      </c>
    </row>
    <row r="716" spans="2:51" s="13" customFormat="1" ht="12">
      <c r="B716" s="202"/>
      <c r="C716" s="203"/>
      <c r="D716" s="204" t="s">
        <v>150</v>
      </c>
      <c r="E716" s="205" t="s">
        <v>19</v>
      </c>
      <c r="F716" s="206" t="s">
        <v>152</v>
      </c>
      <c r="G716" s="203"/>
      <c r="H716" s="205" t="s">
        <v>19</v>
      </c>
      <c r="I716" s="207"/>
      <c r="J716" s="203"/>
      <c r="K716" s="203"/>
      <c r="L716" s="208"/>
      <c r="M716" s="209"/>
      <c r="N716" s="210"/>
      <c r="O716" s="210"/>
      <c r="P716" s="210"/>
      <c r="Q716" s="210"/>
      <c r="R716" s="210"/>
      <c r="S716" s="210"/>
      <c r="T716" s="211"/>
      <c r="AT716" s="212" t="s">
        <v>150</v>
      </c>
      <c r="AU716" s="212" t="s">
        <v>81</v>
      </c>
      <c r="AV716" s="13" t="s">
        <v>79</v>
      </c>
      <c r="AW716" s="13" t="s">
        <v>32</v>
      </c>
      <c r="AX716" s="13" t="s">
        <v>71</v>
      </c>
      <c r="AY716" s="212" t="s">
        <v>140</v>
      </c>
    </row>
    <row r="717" spans="2:51" s="13" customFormat="1" ht="12">
      <c r="B717" s="202"/>
      <c r="C717" s="203"/>
      <c r="D717" s="204" t="s">
        <v>150</v>
      </c>
      <c r="E717" s="205" t="s">
        <v>19</v>
      </c>
      <c r="F717" s="206" t="s">
        <v>681</v>
      </c>
      <c r="G717" s="203"/>
      <c r="H717" s="205" t="s">
        <v>19</v>
      </c>
      <c r="I717" s="207"/>
      <c r="J717" s="203"/>
      <c r="K717" s="203"/>
      <c r="L717" s="208"/>
      <c r="M717" s="209"/>
      <c r="N717" s="210"/>
      <c r="O717" s="210"/>
      <c r="P717" s="210"/>
      <c r="Q717" s="210"/>
      <c r="R717" s="210"/>
      <c r="S717" s="210"/>
      <c r="T717" s="211"/>
      <c r="AT717" s="212" t="s">
        <v>150</v>
      </c>
      <c r="AU717" s="212" t="s">
        <v>81</v>
      </c>
      <c r="AV717" s="13" t="s">
        <v>79</v>
      </c>
      <c r="AW717" s="13" t="s">
        <v>32</v>
      </c>
      <c r="AX717" s="13" t="s">
        <v>71</v>
      </c>
      <c r="AY717" s="212" t="s">
        <v>140</v>
      </c>
    </row>
    <row r="718" spans="2:51" s="14" customFormat="1" ht="12">
      <c r="B718" s="213"/>
      <c r="C718" s="214"/>
      <c r="D718" s="204" t="s">
        <v>150</v>
      </c>
      <c r="E718" s="215" t="s">
        <v>19</v>
      </c>
      <c r="F718" s="216" t="s">
        <v>533</v>
      </c>
      <c r="G718" s="214"/>
      <c r="H718" s="217">
        <v>2</v>
      </c>
      <c r="I718" s="218"/>
      <c r="J718" s="214"/>
      <c r="K718" s="214"/>
      <c r="L718" s="219"/>
      <c r="M718" s="220"/>
      <c r="N718" s="221"/>
      <c r="O718" s="221"/>
      <c r="P718" s="221"/>
      <c r="Q718" s="221"/>
      <c r="R718" s="221"/>
      <c r="S718" s="221"/>
      <c r="T718" s="222"/>
      <c r="AT718" s="223" t="s">
        <v>150</v>
      </c>
      <c r="AU718" s="223" t="s">
        <v>81</v>
      </c>
      <c r="AV718" s="14" t="s">
        <v>81</v>
      </c>
      <c r="AW718" s="14" t="s">
        <v>32</v>
      </c>
      <c r="AX718" s="14" t="s">
        <v>71</v>
      </c>
      <c r="AY718" s="223" t="s">
        <v>140</v>
      </c>
    </row>
    <row r="719" spans="2:51" s="13" customFormat="1" ht="12">
      <c r="B719" s="202"/>
      <c r="C719" s="203"/>
      <c r="D719" s="204" t="s">
        <v>150</v>
      </c>
      <c r="E719" s="205" t="s">
        <v>19</v>
      </c>
      <c r="F719" s="206" t="s">
        <v>162</v>
      </c>
      <c r="G719" s="203"/>
      <c r="H719" s="205" t="s">
        <v>19</v>
      </c>
      <c r="I719" s="207"/>
      <c r="J719" s="203"/>
      <c r="K719" s="203"/>
      <c r="L719" s="208"/>
      <c r="M719" s="209"/>
      <c r="N719" s="210"/>
      <c r="O719" s="210"/>
      <c r="P719" s="210"/>
      <c r="Q719" s="210"/>
      <c r="R719" s="210"/>
      <c r="S719" s="210"/>
      <c r="T719" s="211"/>
      <c r="AT719" s="212" t="s">
        <v>150</v>
      </c>
      <c r="AU719" s="212" t="s">
        <v>81</v>
      </c>
      <c r="AV719" s="13" t="s">
        <v>79</v>
      </c>
      <c r="AW719" s="13" t="s">
        <v>32</v>
      </c>
      <c r="AX719" s="13" t="s">
        <v>71</v>
      </c>
      <c r="AY719" s="212" t="s">
        <v>140</v>
      </c>
    </row>
    <row r="720" spans="2:51" s="13" customFormat="1" ht="12">
      <c r="B720" s="202"/>
      <c r="C720" s="203"/>
      <c r="D720" s="204" t="s">
        <v>150</v>
      </c>
      <c r="E720" s="205" t="s">
        <v>19</v>
      </c>
      <c r="F720" s="206" t="s">
        <v>682</v>
      </c>
      <c r="G720" s="203"/>
      <c r="H720" s="205" t="s">
        <v>19</v>
      </c>
      <c r="I720" s="207"/>
      <c r="J720" s="203"/>
      <c r="K720" s="203"/>
      <c r="L720" s="208"/>
      <c r="M720" s="209"/>
      <c r="N720" s="210"/>
      <c r="O720" s="210"/>
      <c r="P720" s="210"/>
      <c r="Q720" s="210"/>
      <c r="R720" s="210"/>
      <c r="S720" s="210"/>
      <c r="T720" s="211"/>
      <c r="AT720" s="212" t="s">
        <v>150</v>
      </c>
      <c r="AU720" s="212" t="s">
        <v>81</v>
      </c>
      <c r="AV720" s="13" t="s">
        <v>79</v>
      </c>
      <c r="AW720" s="13" t="s">
        <v>32</v>
      </c>
      <c r="AX720" s="13" t="s">
        <v>71</v>
      </c>
      <c r="AY720" s="212" t="s">
        <v>140</v>
      </c>
    </row>
    <row r="721" spans="2:51" s="14" customFormat="1" ht="12">
      <c r="B721" s="213"/>
      <c r="C721" s="214"/>
      <c r="D721" s="204" t="s">
        <v>150</v>
      </c>
      <c r="E721" s="215" t="s">
        <v>19</v>
      </c>
      <c r="F721" s="216" t="s">
        <v>683</v>
      </c>
      <c r="G721" s="214"/>
      <c r="H721" s="217">
        <v>8</v>
      </c>
      <c r="I721" s="218"/>
      <c r="J721" s="214"/>
      <c r="K721" s="214"/>
      <c r="L721" s="219"/>
      <c r="M721" s="220"/>
      <c r="N721" s="221"/>
      <c r="O721" s="221"/>
      <c r="P721" s="221"/>
      <c r="Q721" s="221"/>
      <c r="R721" s="221"/>
      <c r="S721" s="221"/>
      <c r="T721" s="222"/>
      <c r="AT721" s="223" t="s">
        <v>150</v>
      </c>
      <c r="AU721" s="223" t="s">
        <v>81</v>
      </c>
      <c r="AV721" s="14" t="s">
        <v>81</v>
      </c>
      <c r="AW721" s="14" t="s">
        <v>32</v>
      </c>
      <c r="AX721" s="14" t="s">
        <v>71</v>
      </c>
      <c r="AY721" s="223" t="s">
        <v>140</v>
      </c>
    </row>
    <row r="722" spans="2:51" s="13" customFormat="1" ht="12">
      <c r="B722" s="202"/>
      <c r="C722" s="203"/>
      <c r="D722" s="204" t="s">
        <v>150</v>
      </c>
      <c r="E722" s="205" t="s">
        <v>19</v>
      </c>
      <c r="F722" s="206" t="s">
        <v>166</v>
      </c>
      <c r="G722" s="203"/>
      <c r="H722" s="205" t="s">
        <v>19</v>
      </c>
      <c r="I722" s="207"/>
      <c r="J722" s="203"/>
      <c r="K722" s="203"/>
      <c r="L722" s="208"/>
      <c r="M722" s="209"/>
      <c r="N722" s="210"/>
      <c r="O722" s="210"/>
      <c r="P722" s="210"/>
      <c r="Q722" s="210"/>
      <c r="R722" s="210"/>
      <c r="S722" s="210"/>
      <c r="T722" s="211"/>
      <c r="AT722" s="212" t="s">
        <v>150</v>
      </c>
      <c r="AU722" s="212" t="s">
        <v>81</v>
      </c>
      <c r="AV722" s="13" t="s">
        <v>79</v>
      </c>
      <c r="AW722" s="13" t="s">
        <v>32</v>
      </c>
      <c r="AX722" s="13" t="s">
        <v>71</v>
      </c>
      <c r="AY722" s="212" t="s">
        <v>140</v>
      </c>
    </row>
    <row r="723" spans="2:51" s="13" customFormat="1" ht="12">
      <c r="B723" s="202"/>
      <c r="C723" s="203"/>
      <c r="D723" s="204" t="s">
        <v>150</v>
      </c>
      <c r="E723" s="205" t="s">
        <v>19</v>
      </c>
      <c r="F723" s="206" t="s">
        <v>684</v>
      </c>
      <c r="G723" s="203"/>
      <c r="H723" s="205" t="s">
        <v>19</v>
      </c>
      <c r="I723" s="207"/>
      <c r="J723" s="203"/>
      <c r="K723" s="203"/>
      <c r="L723" s="208"/>
      <c r="M723" s="209"/>
      <c r="N723" s="210"/>
      <c r="O723" s="210"/>
      <c r="P723" s="210"/>
      <c r="Q723" s="210"/>
      <c r="R723" s="210"/>
      <c r="S723" s="210"/>
      <c r="T723" s="211"/>
      <c r="AT723" s="212" t="s">
        <v>150</v>
      </c>
      <c r="AU723" s="212" t="s">
        <v>81</v>
      </c>
      <c r="AV723" s="13" t="s">
        <v>79</v>
      </c>
      <c r="AW723" s="13" t="s">
        <v>32</v>
      </c>
      <c r="AX723" s="13" t="s">
        <v>71</v>
      </c>
      <c r="AY723" s="212" t="s">
        <v>140</v>
      </c>
    </row>
    <row r="724" spans="2:51" s="14" customFormat="1" ht="12">
      <c r="B724" s="213"/>
      <c r="C724" s="214"/>
      <c r="D724" s="204" t="s">
        <v>150</v>
      </c>
      <c r="E724" s="215" t="s">
        <v>19</v>
      </c>
      <c r="F724" s="216" t="s">
        <v>683</v>
      </c>
      <c r="G724" s="214"/>
      <c r="H724" s="217">
        <v>8</v>
      </c>
      <c r="I724" s="218"/>
      <c r="J724" s="214"/>
      <c r="K724" s="214"/>
      <c r="L724" s="219"/>
      <c r="M724" s="220"/>
      <c r="N724" s="221"/>
      <c r="O724" s="221"/>
      <c r="P724" s="221"/>
      <c r="Q724" s="221"/>
      <c r="R724" s="221"/>
      <c r="S724" s="221"/>
      <c r="T724" s="222"/>
      <c r="AT724" s="223" t="s">
        <v>150</v>
      </c>
      <c r="AU724" s="223" t="s">
        <v>81</v>
      </c>
      <c r="AV724" s="14" t="s">
        <v>81</v>
      </c>
      <c r="AW724" s="14" t="s">
        <v>32</v>
      </c>
      <c r="AX724" s="14" t="s">
        <v>71</v>
      </c>
      <c r="AY724" s="223" t="s">
        <v>140</v>
      </c>
    </row>
    <row r="725" spans="2:51" s="15" customFormat="1" ht="12">
      <c r="B725" s="224"/>
      <c r="C725" s="225"/>
      <c r="D725" s="204" t="s">
        <v>150</v>
      </c>
      <c r="E725" s="226" t="s">
        <v>19</v>
      </c>
      <c r="F725" s="227" t="s">
        <v>155</v>
      </c>
      <c r="G725" s="225"/>
      <c r="H725" s="228">
        <v>18</v>
      </c>
      <c r="I725" s="229"/>
      <c r="J725" s="225"/>
      <c r="K725" s="225"/>
      <c r="L725" s="230"/>
      <c r="M725" s="231"/>
      <c r="N725" s="232"/>
      <c r="O725" s="232"/>
      <c r="P725" s="232"/>
      <c r="Q725" s="232"/>
      <c r="R725" s="232"/>
      <c r="S725" s="232"/>
      <c r="T725" s="233"/>
      <c r="AT725" s="234" t="s">
        <v>150</v>
      </c>
      <c r="AU725" s="234" t="s">
        <v>81</v>
      </c>
      <c r="AV725" s="15" t="s">
        <v>148</v>
      </c>
      <c r="AW725" s="15" t="s">
        <v>32</v>
      </c>
      <c r="AX725" s="15" t="s">
        <v>79</v>
      </c>
      <c r="AY725" s="234" t="s">
        <v>140</v>
      </c>
    </row>
    <row r="726" spans="1:65" s="2" customFormat="1" ht="44.25" customHeight="1">
      <c r="A726" s="36"/>
      <c r="B726" s="37"/>
      <c r="C726" s="189" t="s">
        <v>685</v>
      </c>
      <c r="D726" s="189" t="s">
        <v>143</v>
      </c>
      <c r="E726" s="190" t="s">
        <v>686</v>
      </c>
      <c r="F726" s="191" t="s">
        <v>687</v>
      </c>
      <c r="G726" s="192" t="s">
        <v>189</v>
      </c>
      <c r="H726" s="193">
        <v>1.8</v>
      </c>
      <c r="I726" s="194"/>
      <c r="J726" s="195">
        <f>ROUND(I726*H726,2)</f>
        <v>0</v>
      </c>
      <c r="K726" s="191" t="s">
        <v>147</v>
      </c>
      <c r="L726" s="41"/>
      <c r="M726" s="196" t="s">
        <v>19</v>
      </c>
      <c r="N726" s="197" t="s">
        <v>42</v>
      </c>
      <c r="O726" s="66"/>
      <c r="P726" s="198">
        <f>O726*H726</f>
        <v>0</v>
      </c>
      <c r="Q726" s="198">
        <v>0</v>
      </c>
      <c r="R726" s="198">
        <f>Q726*H726</f>
        <v>0</v>
      </c>
      <c r="S726" s="198">
        <v>0</v>
      </c>
      <c r="T726" s="199">
        <f>S726*H726</f>
        <v>0</v>
      </c>
      <c r="U726" s="36"/>
      <c r="V726" s="36"/>
      <c r="W726" s="36"/>
      <c r="X726" s="36"/>
      <c r="Y726" s="36"/>
      <c r="Z726" s="36"/>
      <c r="AA726" s="36"/>
      <c r="AB726" s="36"/>
      <c r="AC726" s="36"/>
      <c r="AD726" s="36"/>
      <c r="AE726" s="36"/>
      <c r="AR726" s="200" t="s">
        <v>236</v>
      </c>
      <c r="AT726" s="200" t="s">
        <v>143</v>
      </c>
      <c r="AU726" s="200" t="s">
        <v>81</v>
      </c>
      <c r="AY726" s="19" t="s">
        <v>140</v>
      </c>
      <c r="BE726" s="201">
        <f>IF(N726="základní",J726,0)</f>
        <v>0</v>
      </c>
      <c r="BF726" s="201">
        <f>IF(N726="snížená",J726,0)</f>
        <v>0</v>
      </c>
      <c r="BG726" s="201">
        <f>IF(N726="zákl. přenesená",J726,0)</f>
        <v>0</v>
      </c>
      <c r="BH726" s="201">
        <f>IF(N726="sníž. přenesená",J726,0)</f>
        <v>0</v>
      </c>
      <c r="BI726" s="201">
        <f>IF(N726="nulová",J726,0)</f>
        <v>0</v>
      </c>
      <c r="BJ726" s="19" t="s">
        <v>79</v>
      </c>
      <c r="BK726" s="201">
        <f>ROUND(I726*H726,2)</f>
        <v>0</v>
      </c>
      <c r="BL726" s="19" t="s">
        <v>236</v>
      </c>
      <c r="BM726" s="200" t="s">
        <v>688</v>
      </c>
    </row>
    <row r="727" spans="1:65" s="2" customFormat="1" ht="44.25" customHeight="1">
      <c r="A727" s="36"/>
      <c r="B727" s="37"/>
      <c r="C727" s="189" t="s">
        <v>689</v>
      </c>
      <c r="D727" s="189" t="s">
        <v>143</v>
      </c>
      <c r="E727" s="190" t="s">
        <v>690</v>
      </c>
      <c r="F727" s="191" t="s">
        <v>691</v>
      </c>
      <c r="G727" s="192" t="s">
        <v>189</v>
      </c>
      <c r="H727" s="193">
        <v>1.8</v>
      </c>
      <c r="I727" s="194"/>
      <c r="J727" s="195">
        <f>ROUND(I727*H727,2)</f>
        <v>0</v>
      </c>
      <c r="K727" s="191" t="s">
        <v>147</v>
      </c>
      <c r="L727" s="41"/>
      <c r="M727" s="196" t="s">
        <v>19</v>
      </c>
      <c r="N727" s="197" t="s">
        <v>42</v>
      </c>
      <c r="O727" s="66"/>
      <c r="P727" s="198">
        <f>O727*H727</f>
        <v>0</v>
      </c>
      <c r="Q727" s="198">
        <v>0</v>
      </c>
      <c r="R727" s="198">
        <f>Q727*H727</f>
        <v>0</v>
      </c>
      <c r="S727" s="198">
        <v>0</v>
      </c>
      <c r="T727" s="199">
        <f>S727*H727</f>
        <v>0</v>
      </c>
      <c r="U727" s="36"/>
      <c r="V727" s="36"/>
      <c r="W727" s="36"/>
      <c r="X727" s="36"/>
      <c r="Y727" s="36"/>
      <c r="Z727" s="36"/>
      <c r="AA727" s="36"/>
      <c r="AB727" s="36"/>
      <c r="AC727" s="36"/>
      <c r="AD727" s="36"/>
      <c r="AE727" s="36"/>
      <c r="AR727" s="200" t="s">
        <v>236</v>
      </c>
      <c r="AT727" s="200" t="s">
        <v>143</v>
      </c>
      <c r="AU727" s="200" t="s">
        <v>81</v>
      </c>
      <c r="AY727" s="19" t="s">
        <v>140</v>
      </c>
      <c r="BE727" s="201">
        <f>IF(N727="základní",J727,0)</f>
        <v>0</v>
      </c>
      <c r="BF727" s="201">
        <f>IF(N727="snížená",J727,0)</f>
        <v>0</v>
      </c>
      <c r="BG727" s="201">
        <f>IF(N727="zákl. přenesená",J727,0)</f>
        <v>0</v>
      </c>
      <c r="BH727" s="201">
        <f>IF(N727="sníž. přenesená",J727,0)</f>
        <v>0</v>
      </c>
      <c r="BI727" s="201">
        <f>IF(N727="nulová",J727,0)</f>
        <v>0</v>
      </c>
      <c r="BJ727" s="19" t="s">
        <v>79</v>
      </c>
      <c r="BK727" s="201">
        <f>ROUND(I727*H727,2)</f>
        <v>0</v>
      </c>
      <c r="BL727" s="19" t="s">
        <v>236</v>
      </c>
      <c r="BM727" s="200" t="s">
        <v>692</v>
      </c>
    </row>
    <row r="728" spans="2:63" s="12" customFormat="1" ht="22.9" customHeight="1">
      <c r="B728" s="173"/>
      <c r="C728" s="174"/>
      <c r="D728" s="175" t="s">
        <v>70</v>
      </c>
      <c r="E728" s="187" t="s">
        <v>693</v>
      </c>
      <c r="F728" s="187" t="s">
        <v>694</v>
      </c>
      <c r="G728" s="174"/>
      <c r="H728" s="174"/>
      <c r="I728" s="177"/>
      <c r="J728" s="188">
        <f>BK728</f>
        <v>0</v>
      </c>
      <c r="K728" s="174"/>
      <c r="L728" s="179"/>
      <c r="M728" s="180"/>
      <c r="N728" s="181"/>
      <c r="O728" s="181"/>
      <c r="P728" s="182">
        <f>SUM(P729:P742)</f>
        <v>0</v>
      </c>
      <c r="Q728" s="181"/>
      <c r="R728" s="182">
        <f>SUM(R729:R742)</f>
        <v>2.46537</v>
      </c>
      <c r="S728" s="181"/>
      <c r="T728" s="183">
        <f>SUM(T729:T742)</f>
        <v>0</v>
      </c>
      <c r="AR728" s="184" t="s">
        <v>81</v>
      </c>
      <c r="AT728" s="185" t="s">
        <v>70</v>
      </c>
      <c r="AU728" s="185" t="s">
        <v>79</v>
      </c>
      <c r="AY728" s="184" t="s">
        <v>140</v>
      </c>
      <c r="BK728" s="186">
        <f>SUM(BK729:BK742)</f>
        <v>0</v>
      </c>
    </row>
    <row r="729" spans="1:65" s="2" customFormat="1" ht="44.25" customHeight="1">
      <c r="A729" s="36"/>
      <c r="B729" s="37"/>
      <c r="C729" s="189" t="s">
        <v>695</v>
      </c>
      <c r="D729" s="189" t="s">
        <v>143</v>
      </c>
      <c r="E729" s="190" t="s">
        <v>696</v>
      </c>
      <c r="F729" s="191" t="s">
        <v>697</v>
      </c>
      <c r="G729" s="192" t="s">
        <v>146</v>
      </c>
      <c r="H729" s="193">
        <v>91.31</v>
      </c>
      <c r="I729" s="194"/>
      <c r="J729" s="195">
        <f>ROUND(I729*H729,2)</f>
        <v>0</v>
      </c>
      <c r="K729" s="191" t="s">
        <v>147</v>
      </c>
      <c r="L729" s="41"/>
      <c r="M729" s="196" t="s">
        <v>19</v>
      </c>
      <c r="N729" s="197" t="s">
        <v>42</v>
      </c>
      <c r="O729" s="66"/>
      <c r="P729" s="198">
        <f>O729*H729</f>
        <v>0</v>
      </c>
      <c r="Q729" s="198">
        <v>0.00588</v>
      </c>
      <c r="R729" s="198">
        <f>Q729*H729</f>
        <v>0.5369028</v>
      </c>
      <c r="S729" s="198">
        <v>0</v>
      </c>
      <c r="T729" s="199">
        <f>S729*H729</f>
        <v>0</v>
      </c>
      <c r="U729" s="36"/>
      <c r="V729" s="36"/>
      <c r="W729" s="36"/>
      <c r="X729" s="36"/>
      <c r="Y729" s="36"/>
      <c r="Z729" s="36"/>
      <c r="AA729" s="36"/>
      <c r="AB729" s="36"/>
      <c r="AC729" s="36"/>
      <c r="AD729" s="36"/>
      <c r="AE729" s="36"/>
      <c r="AR729" s="200" t="s">
        <v>236</v>
      </c>
      <c r="AT729" s="200" t="s">
        <v>143</v>
      </c>
      <c r="AU729" s="200" t="s">
        <v>81</v>
      </c>
      <c r="AY729" s="19" t="s">
        <v>140</v>
      </c>
      <c r="BE729" s="201">
        <f>IF(N729="základní",J729,0)</f>
        <v>0</v>
      </c>
      <c r="BF729" s="201">
        <f>IF(N729="snížená",J729,0)</f>
        <v>0</v>
      </c>
      <c r="BG729" s="201">
        <f>IF(N729="zákl. přenesená",J729,0)</f>
        <v>0</v>
      </c>
      <c r="BH729" s="201">
        <f>IF(N729="sníž. přenesená",J729,0)</f>
        <v>0</v>
      </c>
      <c r="BI729" s="201">
        <f>IF(N729="nulová",J729,0)</f>
        <v>0</v>
      </c>
      <c r="BJ729" s="19" t="s">
        <v>79</v>
      </c>
      <c r="BK729" s="201">
        <f>ROUND(I729*H729,2)</f>
        <v>0</v>
      </c>
      <c r="BL729" s="19" t="s">
        <v>236</v>
      </c>
      <c r="BM729" s="200" t="s">
        <v>698</v>
      </c>
    </row>
    <row r="730" spans="2:51" s="13" customFormat="1" ht="12">
      <c r="B730" s="202"/>
      <c r="C730" s="203"/>
      <c r="D730" s="204" t="s">
        <v>150</v>
      </c>
      <c r="E730" s="205" t="s">
        <v>19</v>
      </c>
      <c r="F730" s="206" t="s">
        <v>699</v>
      </c>
      <c r="G730" s="203"/>
      <c r="H730" s="205" t="s">
        <v>19</v>
      </c>
      <c r="I730" s="207"/>
      <c r="J730" s="203"/>
      <c r="K730" s="203"/>
      <c r="L730" s="208"/>
      <c r="M730" s="209"/>
      <c r="N730" s="210"/>
      <c r="O730" s="210"/>
      <c r="P730" s="210"/>
      <c r="Q730" s="210"/>
      <c r="R730" s="210"/>
      <c r="S730" s="210"/>
      <c r="T730" s="211"/>
      <c r="AT730" s="212" t="s">
        <v>150</v>
      </c>
      <c r="AU730" s="212" t="s">
        <v>81</v>
      </c>
      <c r="AV730" s="13" t="s">
        <v>79</v>
      </c>
      <c r="AW730" s="13" t="s">
        <v>32</v>
      </c>
      <c r="AX730" s="13" t="s">
        <v>71</v>
      </c>
      <c r="AY730" s="212" t="s">
        <v>140</v>
      </c>
    </row>
    <row r="731" spans="2:51" s="13" customFormat="1" ht="12">
      <c r="B731" s="202"/>
      <c r="C731" s="203"/>
      <c r="D731" s="204" t="s">
        <v>150</v>
      </c>
      <c r="E731" s="205" t="s">
        <v>19</v>
      </c>
      <c r="F731" s="206" t="s">
        <v>152</v>
      </c>
      <c r="G731" s="203"/>
      <c r="H731" s="205" t="s">
        <v>19</v>
      </c>
      <c r="I731" s="207"/>
      <c r="J731" s="203"/>
      <c r="K731" s="203"/>
      <c r="L731" s="208"/>
      <c r="M731" s="209"/>
      <c r="N731" s="210"/>
      <c r="O731" s="210"/>
      <c r="P731" s="210"/>
      <c r="Q731" s="210"/>
      <c r="R731" s="210"/>
      <c r="S731" s="210"/>
      <c r="T731" s="211"/>
      <c r="AT731" s="212" t="s">
        <v>150</v>
      </c>
      <c r="AU731" s="212" t="s">
        <v>81</v>
      </c>
      <c r="AV731" s="13" t="s">
        <v>79</v>
      </c>
      <c r="AW731" s="13" t="s">
        <v>32</v>
      </c>
      <c r="AX731" s="13" t="s">
        <v>71</v>
      </c>
      <c r="AY731" s="212" t="s">
        <v>140</v>
      </c>
    </row>
    <row r="732" spans="2:51" s="14" customFormat="1" ht="12">
      <c r="B732" s="213"/>
      <c r="C732" s="214"/>
      <c r="D732" s="204" t="s">
        <v>150</v>
      </c>
      <c r="E732" s="215" t="s">
        <v>19</v>
      </c>
      <c r="F732" s="216" t="s">
        <v>700</v>
      </c>
      <c r="G732" s="214"/>
      <c r="H732" s="217">
        <v>9.86</v>
      </c>
      <c r="I732" s="218"/>
      <c r="J732" s="214"/>
      <c r="K732" s="214"/>
      <c r="L732" s="219"/>
      <c r="M732" s="220"/>
      <c r="N732" s="221"/>
      <c r="O732" s="221"/>
      <c r="P732" s="221"/>
      <c r="Q732" s="221"/>
      <c r="R732" s="221"/>
      <c r="S732" s="221"/>
      <c r="T732" s="222"/>
      <c r="AT732" s="223" t="s">
        <v>150</v>
      </c>
      <c r="AU732" s="223" t="s">
        <v>81</v>
      </c>
      <c r="AV732" s="14" t="s">
        <v>81</v>
      </c>
      <c r="AW732" s="14" t="s">
        <v>32</v>
      </c>
      <c r="AX732" s="14" t="s">
        <v>71</v>
      </c>
      <c r="AY732" s="223" t="s">
        <v>140</v>
      </c>
    </row>
    <row r="733" spans="2:51" s="13" customFormat="1" ht="12">
      <c r="B733" s="202"/>
      <c r="C733" s="203"/>
      <c r="D733" s="204" t="s">
        <v>150</v>
      </c>
      <c r="E733" s="205" t="s">
        <v>19</v>
      </c>
      <c r="F733" s="206" t="s">
        <v>162</v>
      </c>
      <c r="G733" s="203"/>
      <c r="H733" s="205" t="s">
        <v>19</v>
      </c>
      <c r="I733" s="207"/>
      <c r="J733" s="203"/>
      <c r="K733" s="203"/>
      <c r="L733" s="208"/>
      <c r="M733" s="209"/>
      <c r="N733" s="210"/>
      <c r="O733" s="210"/>
      <c r="P733" s="210"/>
      <c r="Q733" s="210"/>
      <c r="R733" s="210"/>
      <c r="S733" s="210"/>
      <c r="T733" s="211"/>
      <c r="AT733" s="212" t="s">
        <v>150</v>
      </c>
      <c r="AU733" s="212" t="s">
        <v>81</v>
      </c>
      <c r="AV733" s="13" t="s">
        <v>79</v>
      </c>
      <c r="AW733" s="13" t="s">
        <v>32</v>
      </c>
      <c r="AX733" s="13" t="s">
        <v>71</v>
      </c>
      <c r="AY733" s="212" t="s">
        <v>140</v>
      </c>
    </row>
    <row r="734" spans="2:51" s="14" customFormat="1" ht="12">
      <c r="B734" s="213"/>
      <c r="C734" s="214"/>
      <c r="D734" s="204" t="s">
        <v>150</v>
      </c>
      <c r="E734" s="215" t="s">
        <v>19</v>
      </c>
      <c r="F734" s="216" t="s">
        <v>371</v>
      </c>
      <c r="G734" s="214"/>
      <c r="H734" s="217">
        <v>42.18</v>
      </c>
      <c r="I734" s="218"/>
      <c r="J734" s="214"/>
      <c r="K734" s="214"/>
      <c r="L734" s="219"/>
      <c r="M734" s="220"/>
      <c r="N734" s="221"/>
      <c r="O734" s="221"/>
      <c r="P734" s="221"/>
      <c r="Q734" s="221"/>
      <c r="R734" s="221"/>
      <c r="S734" s="221"/>
      <c r="T734" s="222"/>
      <c r="AT734" s="223" t="s">
        <v>150</v>
      </c>
      <c r="AU734" s="223" t="s">
        <v>81</v>
      </c>
      <c r="AV734" s="14" t="s">
        <v>81</v>
      </c>
      <c r="AW734" s="14" t="s">
        <v>32</v>
      </c>
      <c r="AX734" s="14" t="s">
        <v>71</v>
      </c>
      <c r="AY734" s="223" t="s">
        <v>140</v>
      </c>
    </row>
    <row r="735" spans="2:51" s="13" customFormat="1" ht="12">
      <c r="B735" s="202"/>
      <c r="C735" s="203"/>
      <c r="D735" s="204" t="s">
        <v>150</v>
      </c>
      <c r="E735" s="205" t="s">
        <v>19</v>
      </c>
      <c r="F735" s="206" t="s">
        <v>166</v>
      </c>
      <c r="G735" s="203"/>
      <c r="H735" s="205" t="s">
        <v>19</v>
      </c>
      <c r="I735" s="207"/>
      <c r="J735" s="203"/>
      <c r="K735" s="203"/>
      <c r="L735" s="208"/>
      <c r="M735" s="209"/>
      <c r="N735" s="210"/>
      <c r="O735" s="210"/>
      <c r="P735" s="210"/>
      <c r="Q735" s="210"/>
      <c r="R735" s="210"/>
      <c r="S735" s="210"/>
      <c r="T735" s="211"/>
      <c r="AT735" s="212" t="s">
        <v>150</v>
      </c>
      <c r="AU735" s="212" t="s">
        <v>81</v>
      </c>
      <c r="AV735" s="13" t="s">
        <v>79</v>
      </c>
      <c r="AW735" s="13" t="s">
        <v>32</v>
      </c>
      <c r="AX735" s="13" t="s">
        <v>71</v>
      </c>
      <c r="AY735" s="212" t="s">
        <v>140</v>
      </c>
    </row>
    <row r="736" spans="2:51" s="14" customFormat="1" ht="12">
      <c r="B736" s="213"/>
      <c r="C736" s="214"/>
      <c r="D736" s="204" t="s">
        <v>150</v>
      </c>
      <c r="E736" s="215" t="s">
        <v>19</v>
      </c>
      <c r="F736" s="216" t="s">
        <v>372</v>
      </c>
      <c r="G736" s="214"/>
      <c r="H736" s="217">
        <v>39.27</v>
      </c>
      <c r="I736" s="218"/>
      <c r="J736" s="214"/>
      <c r="K736" s="214"/>
      <c r="L736" s="219"/>
      <c r="M736" s="220"/>
      <c r="N736" s="221"/>
      <c r="O736" s="221"/>
      <c r="P736" s="221"/>
      <c r="Q736" s="221"/>
      <c r="R736" s="221"/>
      <c r="S736" s="221"/>
      <c r="T736" s="222"/>
      <c r="AT736" s="223" t="s">
        <v>150</v>
      </c>
      <c r="AU736" s="223" t="s">
        <v>81</v>
      </c>
      <c r="AV736" s="14" t="s">
        <v>81</v>
      </c>
      <c r="AW736" s="14" t="s">
        <v>32</v>
      </c>
      <c r="AX736" s="14" t="s">
        <v>71</v>
      </c>
      <c r="AY736" s="223" t="s">
        <v>140</v>
      </c>
    </row>
    <row r="737" spans="2:51" s="15" customFormat="1" ht="12">
      <c r="B737" s="224"/>
      <c r="C737" s="225"/>
      <c r="D737" s="204" t="s">
        <v>150</v>
      </c>
      <c r="E737" s="226" t="s">
        <v>19</v>
      </c>
      <c r="F737" s="227" t="s">
        <v>155</v>
      </c>
      <c r="G737" s="225"/>
      <c r="H737" s="228">
        <v>91.31</v>
      </c>
      <c r="I737" s="229"/>
      <c r="J737" s="225"/>
      <c r="K737" s="225"/>
      <c r="L737" s="230"/>
      <c r="M737" s="231"/>
      <c r="N737" s="232"/>
      <c r="O737" s="232"/>
      <c r="P737" s="232"/>
      <c r="Q737" s="232"/>
      <c r="R737" s="232"/>
      <c r="S737" s="232"/>
      <c r="T737" s="233"/>
      <c r="AT737" s="234" t="s">
        <v>150</v>
      </c>
      <c r="AU737" s="234" t="s">
        <v>81</v>
      </c>
      <c r="AV737" s="15" t="s">
        <v>148</v>
      </c>
      <c r="AW737" s="15" t="s">
        <v>32</v>
      </c>
      <c r="AX737" s="15" t="s">
        <v>79</v>
      </c>
      <c r="AY737" s="234" t="s">
        <v>140</v>
      </c>
    </row>
    <row r="738" spans="1:65" s="2" customFormat="1" ht="33" customHeight="1">
      <c r="A738" s="36"/>
      <c r="B738" s="37"/>
      <c r="C738" s="246" t="s">
        <v>701</v>
      </c>
      <c r="D738" s="246" t="s">
        <v>194</v>
      </c>
      <c r="E738" s="247" t="s">
        <v>702</v>
      </c>
      <c r="F738" s="248" t="s">
        <v>703</v>
      </c>
      <c r="G738" s="249" t="s">
        <v>146</v>
      </c>
      <c r="H738" s="250">
        <v>100.441</v>
      </c>
      <c r="I738" s="251"/>
      <c r="J738" s="252">
        <f>ROUND(I738*H738,2)</f>
        <v>0</v>
      </c>
      <c r="K738" s="248" t="s">
        <v>147</v>
      </c>
      <c r="L738" s="253"/>
      <c r="M738" s="254" t="s">
        <v>19</v>
      </c>
      <c r="N738" s="255" t="s">
        <v>42</v>
      </c>
      <c r="O738" s="66"/>
      <c r="P738" s="198">
        <f>O738*H738</f>
        <v>0</v>
      </c>
      <c r="Q738" s="198">
        <v>0.0192</v>
      </c>
      <c r="R738" s="198">
        <f>Q738*H738</f>
        <v>1.9284671999999998</v>
      </c>
      <c r="S738" s="198">
        <v>0</v>
      </c>
      <c r="T738" s="199">
        <f>S738*H738</f>
        <v>0</v>
      </c>
      <c r="U738" s="36"/>
      <c r="V738" s="36"/>
      <c r="W738" s="36"/>
      <c r="X738" s="36"/>
      <c r="Y738" s="36"/>
      <c r="Z738" s="36"/>
      <c r="AA738" s="36"/>
      <c r="AB738" s="36"/>
      <c r="AC738" s="36"/>
      <c r="AD738" s="36"/>
      <c r="AE738" s="36"/>
      <c r="AR738" s="200" t="s">
        <v>453</v>
      </c>
      <c r="AT738" s="200" t="s">
        <v>194</v>
      </c>
      <c r="AU738" s="200" t="s">
        <v>81</v>
      </c>
      <c r="AY738" s="19" t="s">
        <v>140</v>
      </c>
      <c r="BE738" s="201">
        <f>IF(N738="základní",J738,0)</f>
        <v>0</v>
      </c>
      <c r="BF738" s="201">
        <f>IF(N738="snížená",J738,0)</f>
        <v>0</v>
      </c>
      <c r="BG738" s="201">
        <f>IF(N738="zákl. přenesená",J738,0)</f>
        <v>0</v>
      </c>
      <c r="BH738" s="201">
        <f>IF(N738="sníž. přenesená",J738,0)</f>
        <v>0</v>
      </c>
      <c r="BI738" s="201">
        <f>IF(N738="nulová",J738,0)</f>
        <v>0</v>
      </c>
      <c r="BJ738" s="19" t="s">
        <v>79</v>
      </c>
      <c r="BK738" s="201">
        <f>ROUND(I738*H738,2)</f>
        <v>0</v>
      </c>
      <c r="BL738" s="19" t="s">
        <v>236</v>
      </c>
      <c r="BM738" s="200" t="s">
        <v>704</v>
      </c>
    </row>
    <row r="739" spans="2:51" s="13" customFormat="1" ht="12">
      <c r="B739" s="202"/>
      <c r="C739" s="203"/>
      <c r="D739" s="204" t="s">
        <v>150</v>
      </c>
      <c r="E739" s="205" t="s">
        <v>19</v>
      </c>
      <c r="F739" s="206" t="s">
        <v>705</v>
      </c>
      <c r="G739" s="203"/>
      <c r="H739" s="205" t="s">
        <v>19</v>
      </c>
      <c r="I739" s="207"/>
      <c r="J739" s="203"/>
      <c r="K739" s="203"/>
      <c r="L739" s="208"/>
      <c r="M739" s="209"/>
      <c r="N739" s="210"/>
      <c r="O739" s="210"/>
      <c r="P739" s="210"/>
      <c r="Q739" s="210"/>
      <c r="R739" s="210"/>
      <c r="S739" s="210"/>
      <c r="T739" s="211"/>
      <c r="AT739" s="212" t="s">
        <v>150</v>
      </c>
      <c r="AU739" s="212" t="s">
        <v>81</v>
      </c>
      <c r="AV739" s="13" t="s">
        <v>79</v>
      </c>
      <c r="AW739" s="13" t="s">
        <v>32</v>
      </c>
      <c r="AX739" s="13" t="s">
        <v>71</v>
      </c>
      <c r="AY739" s="212" t="s">
        <v>140</v>
      </c>
    </row>
    <row r="740" spans="2:51" s="14" customFormat="1" ht="12">
      <c r="B740" s="213"/>
      <c r="C740" s="214"/>
      <c r="D740" s="204" t="s">
        <v>150</v>
      </c>
      <c r="E740" s="215" t="s">
        <v>19</v>
      </c>
      <c r="F740" s="216" t="s">
        <v>706</v>
      </c>
      <c r="G740" s="214"/>
      <c r="H740" s="217">
        <v>100.441</v>
      </c>
      <c r="I740" s="218"/>
      <c r="J740" s="214"/>
      <c r="K740" s="214"/>
      <c r="L740" s="219"/>
      <c r="M740" s="220"/>
      <c r="N740" s="221"/>
      <c r="O740" s="221"/>
      <c r="P740" s="221"/>
      <c r="Q740" s="221"/>
      <c r="R740" s="221"/>
      <c r="S740" s="221"/>
      <c r="T740" s="222"/>
      <c r="AT740" s="223" t="s">
        <v>150</v>
      </c>
      <c r="AU740" s="223" t="s">
        <v>81</v>
      </c>
      <c r="AV740" s="14" t="s">
        <v>81</v>
      </c>
      <c r="AW740" s="14" t="s">
        <v>32</v>
      </c>
      <c r="AX740" s="14" t="s">
        <v>79</v>
      </c>
      <c r="AY740" s="223" t="s">
        <v>140</v>
      </c>
    </row>
    <row r="741" spans="1:65" s="2" customFormat="1" ht="44.25" customHeight="1">
      <c r="A741" s="36"/>
      <c r="B741" s="37"/>
      <c r="C741" s="189" t="s">
        <v>707</v>
      </c>
      <c r="D741" s="189" t="s">
        <v>143</v>
      </c>
      <c r="E741" s="190" t="s">
        <v>708</v>
      </c>
      <c r="F741" s="191" t="s">
        <v>709</v>
      </c>
      <c r="G741" s="192" t="s">
        <v>189</v>
      </c>
      <c r="H741" s="193">
        <v>2.465</v>
      </c>
      <c r="I741" s="194"/>
      <c r="J741" s="195">
        <f>ROUND(I741*H741,2)</f>
        <v>0</v>
      </c>
      <c r="K741" s="191" t="s">
        <v>147</v>
      </c>
      <c r="L741" s="41"/>
      <c r="M741" s="196" t="s">
        <v>19</v>
      </c>
      <c r="N741" s="197" t="s">
        <v>42</v>
      </c>
      <c r="O741" s="66"/>
      <c r="P741" s="198">
        <f>O741*H741</f>
        <v>0</v>
      </c>
      <c r="Q741" s="198">
        <v>0</v>
      </c>
      <c r="R741" s="198">
        <f>Q741*H741</f>
        <v>0</v>
      </c>
      <c r="S741" s="198">
        <v>0</v>
      </c>
      <c r="T741" s="199">
        <f>S741*H741</f>
        <v>0</v>
      </c>
      <c r="U741" s="36"/>
      <c r="V741" s="36"/>
      <c r="W741" s="36"/>
      <c r="X741" s="36"/>
      <c r="Y741" s="36"/>
      <c r="Z741" s="36"/>
      <c r="AA741" s="36"/>
      <c r="AB741" s="36"/>
      <c r="AC741" s="36"/>
      <c r="AD741" s="36"/>
      <c r="AE741" s="36"/>
      <c r="AR741" s="200" t="s">
        <v>236</v>
      </c>
      <c r="AT741" s="200" t="s">
        <v>143</v>
      </c>
      <c r="AU741" s="200" t="s">
        <v>81</v>
      </c>
      <c r="AY741" s="19" t="s">
        <v>140</v>
      </c>
      <c r="BE741" s="201">
        <f>IF(N741="základní",J741,0)</f>
        <v>0</v>
      </c>
      <c r="BF741" s="201">
        <f>IF(N741="snížená",J741,0)</f>
        <v>0</v>
      </c>
      <c r="BG741" s="201">
        <f>IF(N741="zákl. přenesená",J741,0)</f>
        <v>0</v>
      </c>
      <c r="BH741" s="201">
        <f>IF(N741="sníž. přenesená",J741,0)</f>
        <v>0</v>
      </c>
      <c r="BI741" s="201">
        <f>IF(N741="nulová",J741,0)</f>
        <v>0</v>
      </c>
      <c r="BJ741" s="19" t="s">
        <v>79</v>
      </c>
      <c r="BK741" s="201">
        <f>ROUND(I741*H741,2)</f>
        <v>0</v>
      </c>
      <c r="BL741" s="19" t="s">
        <v>236</v>
      </c>
      <c r="BM741" s="200" t="s">
        <v>710</v>
      </c>
    </row>
    <row r="742" spans="1:65" s="2" customFormat="1" ht="44.25" customHeight="1">
      <c r="A742" s="36"/>
      <c r="B742" s="37"/>
      <c r="C742" s="189" t="s">
        <v>711</v>
      </c>
      <c r="D742" s="189" t="s">
        <v>143</v>
      </c>
      <c r="E742" s="190" t="s">
        <v>712</v>
      </c>
      <c r="F742" s="191" t="s">
        <v>713</v>
      </c>
      <c r="G742" s="192" t="s">
        <v>189</v>
      </c>
      <c r="H742" s="193">
        <v>2.465</v>
      </c>
      <c r="I742" s="194"/>
      <c r="J742" s="195">
        <f>ROUND(I742*H742,2)</f>
        <v>0</v>
      </c>
      <c r="K742" s="191" t="s">
        <v>147</v>
      </c>
      <c r="L742" s="41"/>
      <c r="M742" s="196" t="s">
        <v>19</v>
      </c>
      <c r="N742" s="197" t="s">
        <v>42</v>
      </c>
      <c r="O742" s="66"/>
      <c r="P742" s="198">
        <f>O742*H742</f>
        <v>0</v>
      </c>
      <c r="Q742" s="198">
        <v>0</v>
      </c>
      <c r="R742" s="198">
        <f>Q742*H742</f>
        <v>0</v>
      </c>
      <c r="S742" s="198">
        <v>0</v>
      </c>
      <c r="T742" s="199">
        <f>S742*H742</f>
        <v>0</v>
      </c>
      <c r="U742" s="36"/>
      <c r="V742" s="36"/>
      <c r="W742" s="36"/>
      <c r="X742" s="36"/>
      <c r="Y742" s="36"/>
      <c r="Z742" s="36"/>
      <c r="AA742" s="36"/>
      <c r="AB742" s="36"/>
      <c r="AC742" s="36"/>
      <c r="AD742" s="36"/>
      <c r="AE742" s="36"/>
      <c r="AR742" s="200" t="s">
        <v>236</v>
      </c>
      <c r="AT742" s="200" t="s">
        <v>143</v>
      </c>
      <c r="AU742" s="200" t="s">
        <v>81</v>
      </c>
      <c r="AY742" s="19" t="s">
        <v>140</v>
      </c>
      <c r="BE742" s="201">
        <f>IF(N742="základní",J742,0)</f>
        <v>0</v>
      </c>
      <c r="BF742" s="201">
        <f>IF(N742="snížená",J742,0)</f>
        <v>0</v>
      </c>
      <c r="BG742" s="201">
        <f>IF(N742="zákl. přenesená",J742,0)</f>
        <v>0</v>
      </c>
      <c r="BH742" s="201">
        <f>IF(N742="sníž. přenesená",J742,0)</f>
        <v>0</v>
      </c>
      <c r="BI742" s="201">
        <f>IF(N742="nulová",J742,0)</f>
        <v>0</v>
      </c>
      <c r="BJ742" s="19" t="s">
        <v>79</v>
      </c>
      <c r="BK742" s="201">
        <f>ROUND(I742*H742,2)</f>
        <v>0</v>
      </c>
      <c r="BL742" s="19" t="s">
        <v>236</v>
      </c>
      <c r="BM742" s="200" t="s">
        <v>714</v>
      </c>
    </row>
    <row r="743" spans="2:63" s="12" customFormat="1" ht="22.9" customHeight="1">
      <c r="B743" s="173"/>
      <c r="C743" s="174"/>
      <c r="D743" s="175" t="s">
        <v>70</v>
      </c>
      <c r="E743" s="187" t="s">
        <v>715</v>
      </c>
      <c r="F743" s="187" t="s">
        <v>716</v>
      </c>
      <c r="G743" s="174"/>
      <c r="H743" s="174"/>
      <c r="I743" s="177"/>
      <c r="J743" s="188">
        <f>BK743</f>
        <v>0</v>
      </c>
      <c r="K743" s="174"/>
      <c r="L743" s="179"/>
      <c r="M743" s="180"/>
      <c r="N743" s="181"/>
      <c r="O743" s="181"/>
      <c r="P743" s="182">
        <f>SUM(P744:P754)</f>
        <v>0</v>
      </c>
      <c r="Q743" s="181"/>
      <c r="R743" s="182">
        <f>SUM(R744:R754)</f>
        <v>1.36965</v>
      </c>
      <c r="S743" s="181"/>
      <c r="T743" s="183">
        <f>SUM(T744:T754)</f>
        <v>0</v>
      </c>
      <c r="AR743" s="184" t="s">
        <v>81</v>
      </c>
      <c r="AT743" s="185" t="s">
        <v>70</v>
      </c>
      <c r="AU743" s="185" t="s">
        <v>79</v>
      </c>
      <c r="AY743" s="184" t="s">
        <v>140</v>
      </c>
      <c r="BK743" s="186">
        <f>SUM(BK744:BK754)</f>
        <v>0</v>
      </c>
    </row>
    <row r="744" spans="1:65" s="2" customFormat="1" ht="21.75" customHeight="1">
      <c r="A744" s="36"/>
      <c r="B744" s="37"/>
      <c r="C744" s="189" t="s">
        <v>717</v>
      </c>
      <c r="D744" s="189" t="s">
        <v>143</v>
      </c>
      <c r="E744" s="190" t="s">
        <v>718</v>
      </c>
      <c r="F744" s="191" t="s">
        <v>719</v>
      </c>
      <c r="G744" s="192" t="s">
        <v>146</v>
      </c>
      <c r="H744" s="193">
        <v>91.31</v>
      </c>
      <c r="I744" s="194"/>
      <c r="J744" s="195">
        <f>ROUND(I744*H744,2)</f>
        <v>0</v>
      </c>
      <c r="K744" s="191" t="s">
        <v>147</v>
      </c>
      <c r="L744" s="41"/>
      <c r="M744" s="196" t="s">
        <v>19</v>
      </c>
      <c r="N744" s="197" t="s">
        <v>42</v>
      </c>
      <c r="O744" s="66"/>
      <c r="P744" s="198">
        <f>O744*H744</f>
        <v>0</v>
      </c>
      <c r="Q744" s="198">
        <v>0.015</v>
      </c>
      <c r="R744" s="198">
        <f>Q744*H744</f>
        <v>1.36965</v>
      </c>
      <c r="S744" s="198">
        <v>0</v>
      </c>
      <c r="T744" s="199">
        <f>S744*H744</f>
        <v>0</v>
      </c>
      <c r="U744" s="36"/>
      <c r="V744" s="36"/>
      <c r="W744" s="36"/>
      <c r="X744" s="36"/>
      <c r="Y744" s="36"/>
      <c r="Z744" s="36"/>
      <c r="AA744" s="36"/>
      <c r="AB744" s="36"/>
      <c r="AC744" s="36"/>
      <c r="AD744" s="36"/>
      <c r="AE744" s="36"/>
      <c r="AR744" s="200" t="s">
        <v>236</v>
      </c>
      <c r="AT744" s="200" t="s">
        <v>143</v>
      </c>
      <c r="AU744" s="200" t="s">
        <v>81</v>
      </c>
      <c r="AY744" s="19" t="s">
        <v>140</v>
      </c>
      <c r="BE744" s="201">
        <f>IF(N744="základní",J744,0)</f>
        <v>0</v>
      </c>
      <c r="BF744" s="201">
        <f>IF(N744="snížená",J744,0)</f>
        <v>0</v>
      </c>
      <c r="BG744" s="201">
        <f>IF(N744="zákl. přenesená",J744,0)</f>
        <v>0</v>
      </c>
      <c r="BH744" s="201">
        <f>IF(N744="sníž. přenesená",J744,0)</f>
        <v>0</v>
      </c>
      <c r="BI744" s="201">
        <f>IF(N744="nulová",J744,0)</f>
        <v>0</v>
      </c>
      <c r="BJ744" s="19" t="s">
        <v>79</v>
      </c>
      <c r="BK744" s="201">
        <f>ROUND(I744*H744,2)</f>
        <v>0</v>
      </c>
      <c r="BL744" s="19" t="s">
        <v>236</v>
      </c>
      <c r="BM744" s="200" t="s">
        <v>720</v>
      </c>
    </row>
    <row r="745" spans="2:51" s="13" customFormat="1" ht="12">
      <c r="B745" s="202"/>
      <c r="C745" s="203"/>
      <c r="D745" s="204" t="s">
        <v>150</v>
      </c>
      <c r="E745" s="205" t="s">
        <v>19</v>
      </c>
      <c r="F745" s="206" t="s">
        <v>721</v>
      </c>
      <c r="G745" s="203"/>
      <c r="H745" s="205" t="s">
        <v>19</v>
      </c>
      <c r="I745" s="207"/>
      <c r="J745" s="203"/>
      <c r="K745" s="203"/>
      <c r="L745" s="208"/>
      <c r="M745" s="209"/>
      <c r="N745" s="210"/>
      <c r="O745" s="210"/>
      <c r="P745" s="210"/>
      <c r="Q745" s="210"/>
      <c r="R745" s="210"/>
      <c r="S745" s="210"/>
      <c r="T745" s="211"/>
      <c r="AT745" s="212" t="s">
        <v>150</v>
      </c>
      <c r="AU745" s="212" t="s">
        <v>81</v>
      </c>
      <c r="AV745" s="13" t="s">
        <v>79</v>
      </c>
      <c r="AW745" s="13" t="s">
        <v>32</v>
      </c>
      <c r="AX745" s="13" t="s">
        <v>71</v>
      </c>
      <c r="AY745" s="212" t="s">
        <v>140</v>
      </c>
    </row>
    <row r="746" spans="2:51" s="13" customFormat="1" ht="12">
      <c r="B746" s="202"/>
      <c r="C746" s="203"/>
      <c r="D746" s="204" t="s">
        <v>150</v>
      </c>
      <c r="E746" s="205" t="s">
        <v>19</v>
      </c>
      <c r="F746" s="206" t="s">
        <v>152</v>
      </c>
      <c r="G746" s="203"/>
      <c r="H746" s="205" t="s">
        <v>19</v>
      </c>
      <c r="I746" s="207"/>
      <c r="J746" s="203"/>
      <c r="K746" s="203"/>
      <c r="L746" s="208"/>
      <c r="M746" s="209"/>
      <c r="N746" s="210"/>
      <c r="O746" s="210"/>
      <c r="P746" s="210"/>
      <c r="Q746" s="210"/>
      <c r="R746" s="210"/>
      <c r="S746" s="210"/>
      <c r="T746" s="211"/>
      <c r="AT746" s="212" t="s">
        <v>150</v>
      </c>
      <c r="AU746" s="212" t="s">
        <v>81</v>
      </c>
      <c r="AV746" s="13" t="s">
        <v>79</v>
      </c>
      <c r="AW746" s="13" t="s">
        <v>32</v>
      </c>
      <c r="AX746" s="13" t="s">
        <v>71</v>
      </c>
      <c r="AY746" s="212" t="s">
        <v>140</v>
      </c>
    </row>
    <row r="747" spans="2:51" s="14" customFormat="1" ht="12">
      <c r="B747" s="213"/>
      <c r="C747" s="214"/>
      <c r="D747" s="204" t="s">
        <v>150</v>
      </c>
      <c r="E747" s="215" t="s">
        <v>19</v>
      </c>
      <c r="F747" s="216" t="s">
        <v>700</v>
      </c>
      <c r="G747" s="214"/>
      <c r="H747" s="217">
        <v>9.86</v>
      </c>
      <c r="I747" s="218"/>
      <c r="J747" s="214"/>
      <c r="K747" s="214"/>
      <c r="L747" s="219"/>
      <c r="M747" s="220"/>
      <c r="N747" s="221"/>
      <c r="O747" s="221"/>
      <c r="P747" s="221"/>
      <c r="Q747" s="221"/>
      <c r="R747" s="221"/>
      <c r="S747" s="221"/>
      <c r="T747" s="222"/>
      <c r="AT747" s="223" t="s">
        <v>150</v>
      </c>
      <c r="AU747" s="223" t="s">
        <v>81</v>
      </c>
      <c r="AV747" s="14" t="s">
        <v>81</v>
      </c>
      <c r="AW747" s="14" t="s">
        <v>32</v>
      </c>
      <c r="AX747" s="14" t="s">
        <v>71</v>
      </c>
      <c r="AY747" s="223" t="s">
        <v>140</v>
      </c>
    </row>
    <row r="748" spans="2:51" s="13" customFormat="1" ht="12">
      <c r="B748" s="202"/>
      <c r="C748" s="203"/>
      <c r="D748" s="204" t="s">
        <v>150</v>
      </c>
      <c r="E748" s="205" t="s">
        <v>19</v>
      </c>
      <c r="F748" s="206" t="s">
        <v>162</v>
      </c>
      <c r="G748" s="203"/>
      <c r="H748" s="205" t="s">
        <v>19</v>
      </c>
      <c r="I748" s="207"/>
      <c r="J748" s="203"/>
      <c r="K748" s="203"/>
      <c r="L748" s="208"/>
      <c r="M748" s="209"/>
      <c r="N748" s="210"/>
      <c r="O748" s="210"/>
      <c r="P748" s="210"/>
      <c r="Q748" s="210"/>
      <c r="R748" s="210"/>
      <c r="S748" s="210"/>
      <c r="T748" s="211"/>
      <c r="AT748" s="212" t="s">
        <v>150</v>
      </c>
      <c r="AU748" s="212" t="s">
        <v>81</v>
      </c>
      <c r="AV748" s="13" t="s">
        <v>79</v>
      </c>
      <c r="AW748" s="13" t="s">
        <v>32</v>
      </c>
      <c r="AX748" s="13" t="s">
        <v>71</v>
      </c>
      <c r="AY748" s="212" t="s">
        <v>140</v>
      </c>
    </row>
    <row r="749" spans="2:51" s="14" customFormat="1" ht="12">
      <c r="B749" s="213"/>
      <c r="C749" s="214"/>
      <c r="D749" s="204" t="s">
        <v>150</v>
      </c>
      <c r="E749" s="215" t="s">
        <v>19</v>
      </c>
      <c r="F749" s="216" t="s">
        <v>371</v>
      </c>
      <c r="G749" s="214"/>
      <c r="H749" s="217">
        <v>42.18</v>
      </c>
      <c r="I749" s="218"/>
      <c r="J749" s="214"/>
      <c r="K749" s="214"/>
      <c r="L749" s="219"/>
      <c r="M749" s="220"/>
      <c r="N749" s="221"/>
      <c r="O749" s="221"/>
      <c r="P749" s="221"/>
      <c r="Q749" s="221"/>
      <c r="R749" s="221"/>
      <c r="S749" s="221"/>
      <c r="T749" s="222"/>
      <c r="AT749" s="223" t="s">
        <v>150</v>
      </c>
      <c r="AU749" s="223" t="s">
        <v>81</v>
      </c>
      <c r="AV749" s="14" t="s">
        <v>81</v>
      </c>
      <c r="AW749" s="14" t="s">
        <v>32</v>
      </c>
      <c r="AX749" s="14" t="s">
        <v>71</v>
      </c>
      <c r="AY749" s="223" t="s">
        <v>140</v>
      </c>
    </row>
    <row r="750" spans="2:51" s="13" customFormat="1" ht="12">
      <c r="B750" s="202"/>
      <c r="C750" s="203"/>
      <c r="D750" s="204" t="s">
        <v>150</v>
      </c>
      <c r="E750" s="205" t="s">
        <v>19</v>
      </c>
      <c r="F750" s="206" t="s">
        <v>166</v>
      </c>
      <c r="G750" s="203"/>
      <c r="H750" s="205" t="s">
        <v>19</v>
      </c>
      <c r="I750" s="207"/>
      <c r="J750" s="203"/>
      <c r="K750" s="203"/>
      <c r="L750" s="208"/>
      <c r="M750" s="209"/>
      <c r="N750" s="210"/>
      <c r="O750" s="210"/>
      <c r="P750" s="210"/>
      <c r="Q750" s="210"/>
      <c r="R750" s="210"/>
      <c r="S750" s="210"/>
      <c r="T750" s="211"/>
      <c r="AT750" s="212" t="s">
        <v>150</v>
      </c>
      <c r="AU750" s="212" t="s">
        <v>81</v>
      </c>
      <c r="AV750" s="13" t="s">
        <v>79</v>
      </c>
      <c r="AW750" s="13" t="s">
        <v>32</v>
      </c>
      <c r="AX750" s="13" t="s">
        <v>71</v>
      </c>
      <c r="AY750" s="212" t="s">
        <v>140</v>
      </c>
    </row>
    <row r="751" spans="2:51" s="14" customFormat="1" ht="12">
      <c r="B751" s="213"/>
      <c r="C751" s="214"/>
      <c r="D751" s="204" t="s">
        <v>150</v>
      </c>
      <c r="E751" s="215" t="s">
        <v>19</v>
      </c>
      <c r="F751" s="216" t="s">
        <v>372</v>
      </c>
      <c r="G751" s="214"/>
      <c r="H751" s="217">
        <v>39.27</v>
      </c>
      <c r="I751" s="218"/>
      <c r="J751" s="214"/>
      <c r="K751" s="214"/>
      <c r="L751" s="219"/>
      <c r="M751" s="220"/>
      <c r="N751" s="221"/>
      <c r="O751" s="221"/>
      <c r="P751" s="221"/>
      <c r="Q751" s="221"/>
      <c r="R751" s="221"/>
      <c r="S751" s="221"/>
      <c r="T751" s="222"/>
      <c r="AT751" s="223" t="s">
        <v>150</v>
      </c>
      <c r="AU751" s="223" t="s">
        <v>81</v>
      </c>
      <c r="AV751" s="14" t="s">
        <v>81</v>
      </c>
      <c r="AW751" s="14" t="s">
        <v>32</v>
      </c>
      <c r="AX751" s="14" t="s">
        <v>71</v>
      </c>
      <c r="AY751" s="223" t="s">
        <v>140</v>
      </c>
    </row>
    <row r="752" spans="2:51" s="15" customFormat="1" ht="12">
      <c r="B752" s="224"/>
      <c r="C752" s="225"/>
      <c r="D752" s="204" t="s">
        <v>150</v>
      </c>
      <c r="E752" s="226" t="s">
        <v>19</v>
      </c>
      <c r="F752" s="227" t="s">
        <v>155</v>
      </c>
      <c r="G752" s="225"/>
      <c r="H752" s="228">
        <v>91.31</v>
      </c>
      <c r="I752" s="229"/>
      <c r="J752" s="225"/>
      <c r="K752" s="225"/>
      <c r="L752" s="230"/>
      <c r="M752" s="231"/>
      <c r="N752" s="232"/>
      <c r="O752" s="232"/>
      <c r="P752" s="232"/>
      <c r="Q752" s="232"/>
      <c r="R752" s="232"/>
      <c r="S752" s="232"/>
      <c r="T752" s="233"/>
      <c r="AT752" s="234" t="s">
        <v>150</v>
      </c>
      <c r="AU752" s="234" t="s">
        <v>81</v>
      </c>
      <c r="AV752" s="15" t="s">
        <v>148</v>
      </c>
      <c r="AW752" s="15" t="s">
        <v>32</v>
      </c>
      <c r="AX752" s="15" t="s">
        <v>79</v>
      </c>
      <c r="AY752" s="234" t="s">
        <v>140</v>
      </c>
    </row>
    <row r="753" spans="1:65" s="2" customFormat="1" ht="44.25" customHeight="1">
      <c r="A753" s="36"/>
      <c r="B753" s="37"/>
      <c r="C753" s="189" t="s">
        <v>722</v>
      </c>
      <c r="D753" s="189" t="s">
        <v>143</v>
      </c>
      <c r="E753" s="190" t="s">
        <v>723</v>
      </c>
      <c r="F753" s="191" t="s">
        <v>724</v>
      </c>
      <c r="G753" s="192" t="s">
        <v>189</v>
      </c>
      <c r="H753" s="193">
        <v>1.37</v>
      </c>
      <c r="I753" s="194"/>
      <c r="J753" s="195">
        <f>ROUND(I753*H753,2)</f>
        <v>0</v>
      </c>
      <c r="K753" s="191" t="s">
        <v>147</v>
      </c>
      <c r="L753" s="41"/>
      <c r="M753" s="196" t="s">
        <v>19</v>
      </c>
      <c r="N753" s="197" t="s">
        <v>42</v>
      </c>
      <c r="O753" s="66"/>
      <c r="P753" s="198">
        <f>O753*H753</f>
        <v>0</v>
      </c>
      <c r="Q753" s="198">
        <v>0</v>
      </c>
      <c r="R753" s="198">
        <f>Q753*H753</f>
        <v>0</v>
      </c>
      <c r="S753" s="198">
        <v>0</v>
      </c>
      <c r="T753" s="199">
        <f>S753*H753</f>
        <v>0</v>
      </c>
      <c r="U753" s="36"/>
      <c r="V753" s="36"/>
      <c r="W753" s="36"/>
      <c r="X753" s="36"/>
      <c r="Y753" s="36"/>
      <c r="Z753" s="36"/>
      <c r="AA753" s="36"/>
      <c r="AB753" s="36"/>
      <c r="AC753" s="36"/>
      <c r="AD753" s="36"/>
      <c r="AE753" s="36"/>
      <c r="AR753" s="200" t="s">
        <v>236</v>
      </c>
      <c r="AT753" s="200" t="s">
        <v>143</v>
      </c>
      <c r="AU753" s="200" t="s">
        <v>81</v>
      </c>
      <c r="AY753" s="19" t="s">
        <v>140</v>
      </c>
      <c r="BE753" s="201">
        <f>IF(N753="základní",J753,0)</f>
        <v>0</v>
      </c>
      <c r="BF753" s="201">
        <f>IF(N753="snížená",J753,0)</f>
        <v>0</v>
      </c>
      <c r="BG753" s="201">
        <f>IF(N753="zákl. přenesená",J753,0)</f>
        <v>0</v>
      </c>
      <c r="BH753" s="201">
        <f>IF(N753="sníž. přenesená",J753,0)</f>
        <v>0</v>
      </c>
      <c r="BI753" s="201">
        <f>IF(N753="nulová",J753,0)</f>
        <v>0</v>
      </c>
      <c r="BJ753" s="19" t="s">
        <v>79</v>
      </c>
      <c r="BK753" s="201">
        <f>ROUND(I753*H753,2)</f>
        <v>0</v>
      </c>
      <c r="BL753" s="19" t="s">
        <v>236</v>
      </c>
      <c r="BM753" s="200" t="s">
        <v>725</v>
      </c>
    </row>
    <row r="754" spans="1:65" s="2" customFormat="1" ht="44.25" customHeight="1">
      <c r="A754" s="36"/>
      <c r="B754" s="37"/>
      <c r="C754" s="189" t="s">
        <v>726</v>
      </c>
      <c r="D754" s="189" t="s">
        <v>143</v>
      </c>
      <c r="E754" s="190" t="s">
        <v>727</v>
      </c>
      <c r="F754" s="191" t="s">
        <v>728</v>
      </c>
      <c r="G754" s="192" t="s">
        <v>189</v>
      </c>
      <c r="H754" s="193">
        <v>1.37</v>
      </c>
      <c r="I754" s="194"/>
      <c r="J754" s="195">
        <f>ROUND(I754*H754,2)</f>
        <v>0</v>
      </c>
      <c r="K754" s="191" t="s">
        <v>147</v>
      </c>
      <c r="L754" s="41"/>
      <c r="M754" s="196" t="s">
        <v>19</v>
      </c>
      <c r="N754" s="197" t="s">
        <v>42</v>
      </c>
      <c r="O754" s="66"/>
      <c r="P754" s="198">
        <f>O754*H754</f>
        <v>0</v>
      </c>
      <c r="Q754" s="198">
        <v>0</v>
      </c>
      <c r="R754" s="198">
        <f>Q754*H754</f>
        <v>0</v>
      </c>
      <c r="S754" s="198">
        <v>0</v>
      </c>
      <c r="T754" s="199">
        <f>S754*H754</f>
        <v>0</v>
      </c>
      <c r="U754" s="36"/>
      <c r="V754" s="36"/>
      <c r="W754" s="36"/>
      <c r="X754" s="36"/>
      <c r="Y754" s="36"/>
      <c r="Z754" s="36"/>
      <c r="AA754" s="36"/>
      <c r="AB754" s="36"/>
      <c r="AC754" s="36"/>
      <c r="AD754" s="36"/>
      <c r="AE754" s="36"/>
      <c r="AR754" s="200" t="s">
        <v>236</v>
      </c>
      <c r="AT754" s="200" t="s">
        <v>143</v>
      </c>
      <c r="AU754" s="200" t="s">
        <v>81</v>
      </c>
      <c r="AY754" s="19" t="s">
        <v>140</v>
      </c>
      <c r="BE754" s="201">
        <f>IF(N754="základní",J754,0)</f>
        <v>0</v>
      </c>
      <c r="BF754" s="201">
        <f>IF(N754="snížená",J754,0)</f>
        <v>0</v>
      </c>
      <c r="BG754" s="201">
        <f>IF(N754="zákl. přenesená",J754,0)</f>
        <v>0</v>
      </c>
      <c r="BH754" s="201">
        <f>IF(N754="sníž. přenesená",J754,0)</f>
        <v>0</v>
      </c>
      <c r="BI754" s="201">
        <f>IF(N754="nulová",J754,0)</f>
        <v>0</v>
      </c>
      <c r="BJ754" s="19" t="s">
        <v>79</v>
      </c>
      <c r="BK754" s="201">
        <f>ROUND(I754*H754,2)</f>
        <v>0</v>
      </c>
      <c r="BL754" s="19" t="s">
        <v>236</v>
      </c>
      <c r="BM754" s="200" t="s">
        <v>729</v>
      </c>
    </row>
    <row r="755" spans="2:63" s="12" customFormat="1" ht="22.9" customHeight="1">
      <c r="B755" s="173"/>
      <c r="C755" s="174"/>
      <c r="D755" s="175" t="s">
        <v>70</v>
      </c>
      <c r="E755" s="187" t="s">
        <v>730</v>
      </c>
      <c r="F755" s="187" t="s">
        <v>731</v>
      </c>
      <c r="G755" s="174"/>
      <c r="H755" s="174"/>
      <c r="I755" s="177"/>
      <c r="J755" s="188">
        <f>BK755</f>
        <v>0</v>
      </c>
      <c r="K755" s="174"/>
      <c r="L755" s="179"/>
      <c r="M755" s="180"/>
      <c r="N755" s="181"/>
      <c r="O755" s="181"/>
      <c r="P755" s="182">
        <f>SUM(P756:P826)</f>
        <v>0</v>
      </c>
      <c r="Q755" s="181"/>
      <c r="R755" s="182">
        <f>SUM(R756:R826)</f>
        <v>5.011906349999999</v>
      </c>
      <c r="S755" s="181"/>
      <c r="T755" s="183">
        <f>SUM(T756:T826)</f>
        <v>0</v>
      </c>
      <c r="AR755" s="184" t="s">
        <v>81</v>
      </c>
      <c r="AT755" s="185" t="s">
        <v>70</v>
      </c>
      <c r="AU755" s="185" t="s">
        <v>79</v>
      </c>
      <c r="AY755" s="184" t="s">
        <v>140</v>
      </c>
      <c r="BK755" s="186">
        <f>SUM(BK756:BK826)</f>
        <v>0</v>
      </c>
    </row>
    <row r="756" spans="1:65" s="2" customFormat="1" ht="33" customHeight="1">
      <c r="A756" s="36"/>
      <c r="B756" s="37"/>
      <c r="C756" s="189" t="s">
        <v>732</v>
      </c>
      <c r="D756" s="189" t="s">
        <v>143</v>
      </c>
      <c r="E756" s="190" t="s">
        <v>733</v>
      </c>
      <c r="F756" s="191" t="s">
        <v>734</v>
      </c>
      <c r="G756" s="192" t="s">
        <v>146</v>
      </c>
      <c r="H756" s="193">
        <v>262.777</v>
      </c>
      <c r="I756" s="194"/>
      <c r="J756" s="195">
        <f>ROUND(I756*H756,2)</f>
        <v>0</v>
      </c>
      <c r="K756" s="191" t="s">
        <v>147</v>
      </c>
      <c r="L756" s="41"/>
      <c r="M756" s="196" t="s">
        <v>19</v>
      </c>
      <c r="N756" s="197" t="s">
        <v>42</v>
      </c>
      <c r="O756" s="66"/>
      <c r="P756" s="198">
        <f>O756*H756</f>
        <v>0</v>
      </c>
      <c r="Q756" s="198">
        <v>0.0048</v>
      </c>
      <c r="R756" s="198">
        <f>Q756*H756</f>
        <v>1.2613295999999998</v>
      </c>
      <c r="S756" s="198">
        <v>0</v>
      </c>
      <c r="T756" s="199">
        <f>S756*H756</f>
        <v>0</v>
      </c>
      <c r="U756" s="36"/>
      <c r="V756" s="36"/>
      <c r="W756" s="36"/>
      <c r="X756" s="36"/>
      <c r="Y756" s="36"/>
      <c r="Z756" s="36"/>
      <c r="AA756" s="36"/>
      <c r="AB756" s="36"/>
      <c r="AC756" s="36"/>
      <c r="AD756" s="36"/>
      <c r="AE756" s="36"/>
      <c r="AR756" s="200" t="s">
        <v>236</v>
      </c>
      <c r="AT756" s="200" t="s">
        <v>143</v>
      </c>
      <c r="AU756" s="200" t="s">
        <v>81</v>
      </c>
      <c r="AY756" s="19" t="s">
        <v>140</v>
      </c>
      <c r="BE756" s="201">
        <f>IF(N756="základní",J756,0)</f>
        <v>0</v>
      </c>
      <c r="BF756" s="201">
        <f>IF(N756="snížená",J756,0)</f>
        <v>0</v>
      </c>
      <c r="BG756" s="201">
        <f>IF(N756="zákl. přenesená",J756,0)</f>
        <v>0</v>
      </c>
      <c r="BH756" s="201">
        <f>IF(N756="sníž. přenesená",J756,0)</f>
        <v>0</v>
      </c>
      <c r="BI756" s="201">
        <f>IF(N756="nulová",J756,0)</f>
        <v>0</v>
      </c>
      <c r="BJ756" s="19" t="s">
        <v>79</v>
      </c>
      <c r="BK756" s="201">
        <f>ROUND(I756*H756,2)</f>
        <v>0</v>
      </c>
      <c r="BL756" s="19" t="s">
        <v>236</v>
      </c>
      <c r="BM756" s="200" t="s">
        <v>735</v>
      </c>
    </row>
    <row r="757" spans="2:51" s="13" customFormat="1" ht="12">
      <c r="B757" s="202"/>
      <c r="C757" s="203"/>
      <c r="D757" s="204" t="s">
        <v>150</v>
      </c>
      <c r="E757" s="205" t="s">
        <v>19</v>
      </c>
      <c r="F757" s="206" t="s">
        <v>152</v>
      </c>
      <c r="G757" s="203"/>
      <c r="H757" s="205" t="s">
        <v>19</v>
      </c>
      <c r="I757" s="207"/>
      <c r="J757" s="203"/>
      <c r="K757" s="203"/>
      <c r="L757" s="208"/>
      <c r="M757" s="209"/>
      <c r="N757" s="210"/>
      <c r="O757" s="210"/>
      <c r="P757" s="210"/>
      <c r="Q757" s="210"/>
      <c r="R757" s="210"/>
      <c r="S757" s="210"/>
      <c r="T757" s="211"/>
      <c r="AT757" s="212" t="s">
        <v>150</v>
      </c>
      <c r="AU757" s="212" t="s">
        <v>81</v>
      </c>
      <c r="AV757" s="13" t="s">
        <v>79</v>
      </c>
      <c r="AW757" s="13" t="s">
        <v>32</v>
      </c>
      <c r="AX757" s="13" t="s">
        <v>71</v>
      </c>
      <c r="AY757" s="212" t="s">
        <v>140</v>
      </c>
    </row>
    <row r="758" spans="2:51" s="13" customFormat="1" ht="12">
      <c r="B758" s="202"/>
      <c r="C758" s="203"/>
      <c r="D758" s="204" t="s">
        <v>150</v>
      </c>
      <c r="E758" s="205" t="s">
        <v>19</v>
      </c>
      <c r="F758" s="206" t="s">
        <v>264</v>
      </c>
      <c r="G758" s="203"/>
      <c r="H758" s="205" t="s">
        <v>19</v>
      </c>
      <c r="I758" s="207"/>
      <c r="J758" s="203"/>
      <c r="K758" s="203"/>
      <c r="L758" s="208"/>
      <c r="M758" s="209"/>
      <c r="N758" s="210"/>
      <c r="O758" s="210"/>
      <c r="P758" s="210"/>
      <c r="Q758" s="210"/>
      <c r="R758" s="210"/>
      <c r="S758" s="210"/>
      <c r="T758" s="211"/>
      <c r="AT758" s="212" t="s">
        <v>150</v>
      </c>
      <c r="AU758" s="212" t="s">
        <v>81</v>
      </c>
      <c r="AV758" s="13" t="s">
        <v>79</v>
      </c>
      <c r="AW758" s="13" t="s">
        <v>32</v>
      </c>
      <c r="AX758" s="13" t="s">
        <v>71</v>
      </c>
      <c r="AY758" s="212" t="s">
        <v>140</v>
      </c>
    </row>
    <row r="759" spans="2:51" s="14" customFormat="1" ht="12">
      <c r="B759" s="213"/>
      <c r="C759" s="214"/>
      <c r="D759" s="204" t="s">
        <v>150</v>
      </c>
      <c r="E759" s="215" t="s">
        <v>19</v>
      </c>
      <c r="F759" s="216" t="s">
        <v>321</v>
      </c>
      <c r="G759" s="214"/>
      <c r="H759" s="217">
        <v>8.358</v>
      </c>
      <c r="I759" s="218"/>
      <c r="J759" s="214"/>
      <c r="K759" s="214"/>
      <c r="L759" s="219"/>
      <c r="M759" s="220"/>
      <c r="N759" s="221"/>
      <c r="O759" s="221"/>
      <c r="P759" s="221"/>
      <c r="Q759" s="221"/>
      <c r="R759" s="221"/>
      <c r="S759" s="221"/>
      <c r="T759" s="222"/>
      <c r="AT759" s="223" t="s">
        <v>150</v>
      </c>
      <c r="AU759" s="223" t="s">
        <v>81</v>
      </c>
      <c r="AV759" s="14" t="s">
        <v>81</v>
      </c>
      <c r="AW759" s="14" t="s">
        <v>32</v>
      </c>
      <c r="AX759" s="14" t="s">
        <v>71</v>
      </c>
      <c r="AY759" s="223" t="s">
        <v>140</v>
      </c>
    </row>
    <row r="760" spans="2:51" s="13" customFormat="1" ht="12">
      <c r="B760" s="202"/>
      <c r="C760" s="203"/>
      <c r="D760" s="204" t="s">
        <v>150</v>
      </c>
      <c r="E760" s="205" t="s">
        <v>19</v>
      </c>
      <c r="F760" s="206" t="s">
        <v>173</v>
      </c>
      <c r="G760" s="203"/>
      <c r="H760" s="205" t="s">
        <v>19</v>
      </c>
      <c r="I760" s="207"/>
      <c r="J760" s="203"/>
      <c r="K760" s="203"/>
      <c r="L760" s="208"/>
      <c r="M760" s="209"/>
      <c r="N760" s="210"/>
      <c r="O760" s="210"/>
      <c r="P760" s="210"/>
      <c r="Q760" s="210"/>
      <c r="R760" s="210"/>
      <c r="S760" s="210"/>
      <c r="T760" s="211"/>
      <c r="AT760" s="212" t="s">
        <v>150</v>
      </c>
      <c r="AU760" s="212" t="s">
        <v>81</v>
      </c>
      <c r="AV760" s="13" t="s">
        <v>79</v>
      </c>
      <c r="AW760" s="13" t="s">
        <v>32</v>
      </c>
      <c r="AX760" s="13" t="s">
        <v>71</v>
      </c>
      <c r="AY760" s="212" t="s">
        <v>140</v>
      </c>
    </row>
    <row r="761" spans="2:51" s="14" customFormat="1" ht="12">
      <c r="B761" s="213"/>
      <c r="C761" s="214"/>
      <c r="D761" s="204" t="s">
        <v>150</v>
      </c>
      <c r="E761" s="215" t="s">
        <v>19</v>
      </c>
      <c r="F761" s="216" t="s">
        <v>322</v>
      </c>
      <c r="G761" s="214"/>
      <c r="H761" s="217">
        <v>11.109</v>
      </c>
      <c r="I761" s="218"/>
      <c r="J761" s="214"/>
      <c r="K761" s="214"/>
      <c r="L761" s="219"/>
      <c r="M761" s="220"/>
      <c r="N761" s="221"/>
      <c r="O761" s="221"/>
      <c r="P761" s="221"/>
      <c r="Q761" s="221"/>
      <c r="R761" s="221"/>
      <c r="S761" s="221"/>
      <c r="T761" s="222"/>
      <c r="AT761" s="223" t="s">
        <v>150</v>
      </c>
      <c r="AU761" s="223" t="s">
        <v>81</v>
      </c>
      <c r="AV761" s="14" t="s">
        <v>81</v>
      </c>
      <c r="AW761" s="14" t="s">
        <v>32</v>
      </c>
      <c r="AX761" s="14" t="s">
        <v>71</v>
      </c>
      <c r="AY761" s="223" t="s">
        <v>140</v>
      </c>
    </row>
    <row r="762" spans="2:51" s="13" customFormat="1" ht="12">
      <c r="B762" s="202"/>
      <c r="C762" s="203"/>
      <c r="D762" s="204" t="s">
        <v>150</v>
      </c>
      <c r="E762" s="205" t="s">
        <v>19</v>
      </c>
      <c r="F762" s="206" t="s">
        <v>267</v>
      </c>
      <c r="G762" s="203"/>
      <c r="H762" s="205" t="s">
        <v>19</v>
      </c>
      <c r="I762" s="207"/>
      <c r="J762" s="203"/>
      <c r="K762" s="203"/>
      <c r="L762" s="208"/>
      <c r="M762" s="209"/>
      <c r="N762" s="210"/>
      <c r="O762" s="210"/>
      <c r="P762" s="210"/>
      <c r="Q762" s="210"/>
      <c r="R762" s="210"/>
      <c r="S762" s="210"/>
      <c r="T762" s="211"/>
      <c r="AT762" s="212" t="s">
        <v>150</v>
      </c>
      <c r="AU762" s="212" t="s">
        <v>81</v>
      </c>
      <c r="AV762" s="13" t="s">
        <v>79</v>
      </c>
      <c r="AW762" s="13" t="s">
        <v>32</v>
      </c>
      <c r="AX762" s="13" t="s">
        <v>71</v>
      </c>
      <c r="AY762" s="212" t="s">
        <v>140</v>
      </c>
    </row>
    <row r="763" spans="2:51" s="14" customFormat="1" ht="12">
      <c r="B763" s="213"/>
      <c r="C763" s="214"/>
      <c r="D763" s="204" t="s">
        <v>150</v>
      </c>
      <c r="E763" s="215" t="s">
        <v>19</v>
      </c>
      <c r="F763" s="216" t="s">
        <v>323</v>
      </c>
      <c r="G763" s="214"/>
      <c r="H763" s="217">
        <v>4.715</v>
      </c>
      <c r="I763" s="218"/>
      <c r="J763" s="214"/>
      <c r="K763" s="214"/>
      <c r="L763" s="219"/>
      <c r="M763" s="220"/>
      <c r="N763" s="221"/>
      <c r="O763" s="221"/>
      <c r="P763" s="221"/>
      <c r="Q763" s="221"/>
      <c r="R763" s="221"/>
      <c r="S763" s="221"/>
      <c r="T763" s="222"/>
      <c r="AT763" s="223" t="s">
        <v>150</v>
      </c>
      <c r="AU763" s="223" t="s">
        <v>81</v>
      </c>
      <c r="AV763" s="14" t="s">
        <v>81</v>
      </c>
      <c r="AW763" s="14" t="s">
        <v>32</v>
      </c>
      <c r="AX763" s="14" t="s">
        <v>71</v>
      </c>
      <c r="AY763" s="223" t="s">
        <v>140</v>
      </c>
    </row>
    <row r="764" spans="2:51" s="13" customFormat="1" ht="12">
      <c r="B764" s="202"/>
      <c r="C764" s="203"/>
      <c r="D764" s="204" t="s">
        <v>150</v>
      </c>
      <c r="E764" s="205" t="s">
        <v>19</v>
      </c>
      <c r="F764" s="206" t="s">
        <v>175</v>
      </c>
      <c r="G764" s="203"/>
      <c r="H764" s="205" t="s">
        <v>19</v>
      </c>
      <c r="I764" s="207"/>
      <c r="J764" s="203"/>
      <c r="K764" s="203"/>
      <c r="L764" s="208"/>
      <c r="M764" s="209"/>
      <c r="N764" s="210"/>
      <c r="O764" s="210"/>
      <c r="P764" s="210"/>
      <c r="Q764" s="210"/>
      <c r="R764" s="210"/>
      <c r="S764" s="210"/>
      <c r="T764" s="211"/>
      <c r="AT764" s="212" t="s">
        <v>150</v>
      </c>
      <c r="AU764" s="212" t="s">
        <v>81</v>
      </c>
      <c r="AV764" s="13" t="s">
        <v>79</v>
      </c>
      <c r="AW764" s="13" t="s">
        <v>32</v>
      </c>
      <c r="AX764" s="13" t="s">
        <v>71</v>
      </c>
      <c r="AY764" s="212" t="s">
        <v>140</v>
      </c>
    </row>
    <row r="765" spans="2:51" s="14" customFormat="1" ht="12">
      <c r="B765" s="213"/>
      <c r="C765" s="214"/>
      <c r="D765" s="204" t="s">
        <v>150</v>
      </c>
      <c r="E765" s="215" t="s">
        <v>19</v>
      </c>
      <c r="F765" s="216" t="s">
        <v>324</v>
      </c>
      <c r="G765" s="214"/>
      <c r="H765" s="217">
        <v>15.425</v>
      </c>
      <c r="I765" s="218"/>
      <c r="J765" s="214"/>
      <c r="K765" s="214"/>
      <c r="L765" s="219"/>
      <c r="M765" s="220"/>
      <c r="N765" s="221"/>
      <c r="O765" s="221"/>
      <c r="P765" s="221"/>
      <c r="Q765" s="221"/>
      <c r="R765" s="221"/>
      <c r="S765" s="221"/>
      <c r="T765" s="222"/>
      <c r="AT765" s="223" t="s">
        <v>150</v>
      </c>
      <c r="AU765" s="223" t="s">
        <v>81</v>
      </c>
      <c r="AV765" s="14" t="s">
        <v>81</v>
      </c>
      <c r="AW765" s="14" t="s">
        <v>32</v>
      </c>
      <c r="AX765" s="14" t="s">
        <v>71</v>
      </c>
      <c r="AY765" s="223" t="s">
        <v>140</v>
      </c>
    </row>
    <row r="766" spans="2:51" s="13" customFormat="1" ht="12">
      <c r="B766" s="202"/>
      <c r="C766" s="203"/>
      <c r="D766" s="204" t="s">
        <v>150</v>
      </c>
      <c r="E766" s="205" t="s">
        <v>19</v>
      </c>
      <c r="F766" s="206" t="s">
        <v>270</v>
      </c>
      <c r="G766" s="203"/>
      <c r="H766" s="205" t="s">
        <v>19</v>
      </c>
      <c r="I766" s="207"/>
      <c r="J766" s="203"/>
      <c r="K766" s="203"/>
      <c r="L766" s="208"/>
      <c r="M766" s="209"/>
      <c r="N766" s="210"/>
      <c r="O766" s="210"/>
      <c r="P766" s="210"/>
      <c r="Q766" s="210"/>
      <c r="R766" s="210"/>
      <c r="S766" s="210"/>
      <c r="T766" s="211"/>
      <c r="AT766" s="212" t="s">
        <v>150</v>
      </c>
      <c r="AU766" s="212" t="s">
        <v>81</v>
      </c>
      <c r="AV766" s="13" t="s">
        <v>79</v>
      </c>
      <c r="AW766" s="13" t="s">
        <v>32</v>
      </c>
      <c r="AX766" s="13" t="s">
        <v>71</v>
      </c>
      <c r="AY766" s="212" t="s">
        <v>140</v>
      </c>
    </row>
    <row r="767" spans="2:51" s="14" customFormat="1" ht="12">
      <c r="B767" s="213"/>
      <c r="C767" s="214"/>
      <c r="D767" s="204" t="s">
        <v>150</v>
      </c>
      <c r="E767" s="215" t="s">
        <v>19</v>
      </c>
      <c r="F767" s="216" t="s">
        <v>325</v>
      </c>
      <c r="G767" s="214"/>
      <c r="H767" s="217">
        <v>6.225</v>
      </c>
      <c r="I767" s="218"/>
      <c r="J767" s="214"/>
      <c r="K767" s="214"/>
      <c r="L767" s="219"/>
      <c r="M767" s="220"/>
      <c r="N767" s="221"/>
      <c r="O767" s="221"/>
      <c r="P767" s="221"/>
      <c r="Q767" s="221"/>
      <c r="R767" s="221"/>
      <c r="S767" s="221"/>
      <c r="T767" s="222"/>
      <c r="AT767" s="223" t="s">
        <v>150</v>
      </c>
      <c r="AU767" s="223" t="s">
        <v>81</v>
      </c>
      <c r="AV767" s="14" t="s">
        <v>81</v>
      </c>
      <c r="AW767" s="14" t="s">
        <v>32</v>
      </c>
      <c r="AX767" s="14" t="s">
        <v>71</v>
      </c>
      <c r="AY767" s="223" t="s">
        <v>140</v>
      </c>
    </row>
    <row r="768" spans="2:51" s="16" customFormat="1" ht="12">
      <c r="B768" s="235"/>
      <c r="C768" s="236"/>
      <c r="D768" s="204" t="s">
        <v>150</v>
      </c>
      <c r="E768" s="237" t="s">
        <v>19</v>
      </c>
      <c r="F768" s="238" t="s">
        <v>161</v>
      </c>
      <c r="G768" s="236"/>
      <c r="H768" s="239">
        <v>45.832</v>
      </c>
      <c r="I768" s="240"/>
      <c r="J768" s="236"/>
      <c r="K768" s="236"/>
      <c r="L768" s="241"/>
      <c r="M768" s="242"/>
      <c r="N768" s="243"/>
      <c r="O768" s="243"/>
      <c r="P768" s="243"/>
      <c r="Q768" s="243"/>
      <c r="R768" s="243"/>
      <c r="S768" s="243"/>
      <c r="T768" s="244"/>
      <c r="AT768" s="245" t="s">
        <v>150</v>
      </c>
      <c r="AU768" s="245" t="s">
        <v>81</v>
      </c>
      <c r="AV768" s="16" t="s">
        <v>141</v>
      </c>
      <c r="AW768" s="16" t="s">
        <v>32</v>
      </c>
      <c r="AX768" s="16" t="s">
        <v>71</v>
      </c>
      <c r="AY768" s="245" t="s">
        <v>140</v>
      </c>
    </row>
    <row r="769" spans="2:51" s="13" customFormat="1" ht="12">
      <c r="B769" s="202"/>
      <c r="C769" s="203"/>
      <c r="D769" s="204" t="s">
        <v>150</v>
      </c>
      <c r="E769" s="205" t="s">
        <v>19</v>
      </c>
      <c r="F769" s="206" t="s">
        <v>162</v>
      </c>
      <c r="G769" s="203"/>
      <c r="H769" s="205" t="s">
        <v>19</v>
      </c>
      <c r="I769" s="207"/>
      <c r="J769" s="203"/>
      <c r="K769" s="203"/>
      <c r="L769" s="208"/>
      <c r="M769" s="209"/>
      <c r="N769" s="210"/>
      <c r="O769" s="210"/>
      <c r="P769" s="210"/>
      <c r="Q769" s="210"/>
      <c r="R769" s="210"/>
      <c r="S769" s="210"/>
      <c r="T769" s="211"/>
      <c r="AT769" s="212" t="s">
        <v>150</v>
      </c>
      <c r="AU769" s="212" t="s">
        <v>81</v>
      </c>
      <c r="AV769" s="13" t="s">
        <v>79</v>
      </c>
      <c r="AW769" s="13" t="s">
        <v>32</v>
      </c>
      <c r="AX769" s="13" t="s">
        <v>71</v>
      </c>
      <c r="AY769" s="212" t="s">
        <v>140</v>
      </c>
    </row>
    <row r="770" spans="2:51" s="13" customFormat="1" ht="12">
      <c r="B770" s="202"/>
      <c r="C770" s="203"/>
      <c r="D770" s="204" t="s">
        <v>150</v>
      </c>
      <c r="E770" s="205" t="s">
        <v>19</v>
      </c>
      <c r="F770" s="206" t="s">
        <v>272</v>
      </c>
      <c r="G770" s="203"/>
      <c r="H770" s="205" t="s">
        <v>19</v>
      </c>
      <c r="I770" s="207"/>
      <c r="J770" s="203"/>
      <c r="K770" s="203"/>
      <c r="L770" s="208"/>
      <c r="M770" s="209"/>
      <c r="N770" s="210"/>
      <c r="O770" s="210"/>
      <c r="P770" s="210"/>
      <c r="Q770" s="210"/>
      <c r="R770" s="210"/>
      <c r="S770" s="210"/>
      <c r="T770" s="211"/>
      <c r="AT770" s="212" t="s">
        <v>150</v>
      </c>
      <c r="AU770" s="212" t="s">
        <v>81</v>
      </c>
      <c r="AV770" s="13" t="s">
        <v>79</v>
      </c>
      <c r="AW770" s="13" t="s">
        <v>32</v>
      </c>
      <c r="AX770" s="13" t="s">
        <v>71</v>
      </c>
      <c r="AY770" s="212" t="s">
        <v>140</v>
      </c>
    </row>
    <row r="771" spans="2:51" s="14" customFormat="1" ht="12">
      <c r="B771" s="213"/>
      <c r="C771" s="214"/>
      <c r="D771" s="204" t="s">
        <v>150</v>
      </c>
      <c r="E771" s="215" t="s">
        <v>19</v>
      </c>
      <c r="F771" s="216" t="s">
        <v>330</v>
      </c>
      <c r="G771" s="214"/>
      <c r="H771" s="217">
        <v>8.81</v>
      </c>
      <c r="I771" s="218"/>
      <c r="J771" s="214"/>
      <c r="K771" s="214"/>
      <c r="L771" s="219"/>
      <c r="M771" s="220"/>
      <c r="N771" s="221"/>
      <c r="O771" s="221"/>
      <c r="P771" s="221"/>
      <c r="Q771" s="221"/>
      <c r="R771" s="221"/>
      <c r="S771" s="221"/>
      <c r="T771" s="222"/>
      <c r="AT771" s="223" t="s">
        <v>150</v>
      </c>
      <c r="AU771" s="223" t="s">
        <v>81</v>
      </c>
      <c r="AV771" s="14" t="s">
        <v>81</v>
      </c>
      <c r="AW771" s="14" t="s">
        <v>32</v>
      </c>
      <c r="AX771" s="14" t="s">
        <v>71</v>
      </c>
      <c r="AY771" s="223" t="s">
        <v>140</v>
      </c>
    </row>
    <row r="772" spans="2:51" s="13" customFormat="1" ht="12">
      <c r="B772" s="202"/>
      <c r="C772" s="203"/>
      <c r="D772" s="204" t="s">
        <v>150</v>
      </c>
      <c r="E772" s="205" t="s">
        <v>19</v>
      </c>
      <c r="F772" s="206" t="s">
        <v>331</v>
      </c>
      <c r="G772" s="203"/>
      <c r="H772" s="205" t="s">
        <v>19</v>
      </c>
      <c r="I772" s="207"/>
      <c r="J772" s="203"/>
      <c r="K772" s="203"/>
      <c r="L772" s="208"/>
      <c r="M772" s="209"/>
      <c r="N772" s="210"/>
      <c r="O772" s="210"/>
      <c r="P772" s="210"/>
      <c r="Q772" s="210"/>
      <c r="R772" s="210"/>
      <c r="S772" s="210"/>
      <c r="T772" s="211"/>
      <c r="AT772" s="212" t="s">
        <v>150</v>
      </c>
      <c r="AU772" s="212" t="s">
        <v>81</v>
      </c>
      <c r="AV772" s="13" t="s">
        <v>79</v>
      </c>
      <c r="AW772" s="13" t="s">
        <v>32</v>
      </c>
      <c r="AX772" s="13" t="s">
        <v>71</v>
      </c>
      <c r="AY772" s="212" t="s">
        <v>140</v>
      </c>
    </row>
    <row r="773" spans="2:51" s="14" customFormat="1" ht="12">
      <c r="B773" s="213"/>
      <c r="C773" s="214"/>
      <c r="D773" s="204" t="s">
        <v>150</v>
      </c>
      <c r="E773" s="215" t="s">
        <v>19</v>
      </c>
      <c r="F773" s="216" t="s">
        <v>332</v>
      </c>
      <c r="G773" s="214"/>
      <c r="H773" s="217">
        <v>15.036</v>
      </c>
      <c r="I773" s="218"/>
      <c r="J773" s="214"/>
      <c r="K773" s="214"/>
      <c r="L773" s="219"/>
      <c r="M773" s="220"/>
      <c r="N773" s="221"/>
      <c r="O773" s="221"/>
      <c r="P773" s="221"/>
      <c r="Q773" s="221"/>
      <c r="R773" s="221"/>
      <c r="S773" s="221"/>
      <c r="T773" s="222"/>
      <c r="AT773" s="223" t="s">
        <v>150</v>
      </c>
      <c r="AU773" s="223" t="s">
        <v>81</v>
      </c>
      <c r="AV773" s="14" t="s">
        <v>81</v>
      </c>
      <c r="AW773" s="14" t="s">
        <v>32</v>
      </c>
      <c r="AX773" s="14" t="s">
        <v>71</v>
      </c>
      <c r="AY773" s="223" t="s">
        <v>140</v>
      </c>
    </row>
    <row r="774" spans="2:51" s="13" customFormat="1" ht="12">
      <c r="B774" s="202"/>
      <c r="C774" s="203"/>
      <c r="D774" s="204" t="s">
        <v>150</v>
      </c>
      <c r="E774" s="205" t="s">
        <v>19</v>
      </c>
      <c r="F774" s="206" t="s">
        <v>276</v>
      </c>
      <c r="G774" s="203"/>
      <c r="H774" s="205" t="s">
        <v>19</v>
      </c>
      <c r="I774" s="207"/>
      <c r="J774" s="203"/>
      <c r="K774" s="203"/>
      <c r="L774" s="208"/>
      <c r="M774" s="209"/>
      <c r="N774" s="210"/>
      <c r="O774" s="210"/>
      <c r="P774" s="210"/>
      <c r="Q774" s="210"/>
      <c r="R774" s="210"/>
      <c r="S774" s="210"/>
      <c r="T774" s="211"/>
      <c r="AT774" s="212" t="s">
        <v>150</v>
      </c>
      <c r="AU774" s="212" t="s">
        <v>81</v>
      </c>
      <c r="AV774" s="13" t="s">
        <v>79</v>
      </c>
      <c r="AW774" s="13" t="s">
        <v>32</v>
      </c>
      <c r="AX774" s="13" t="s">
        <v>71</v>
      </c>
      <c r="AY774" s="212" t="s">
        <v>140</v>
      </c>
    </row>
    <row r="775" spans="2:51" s="14" customFormat="1" ht="12">
      <c r="B775" s="213"/>
      <c r="C775" s="214"/>
      <c r="D775" s="204" t="s">
        <v>150</v>
      </c>
      <c r="E775" s="215" t="s">
        <v>19</v>
      </c>
      <c r="F775" s="216" t="s">
        <v>333</v>
      </c>
      <c r="G775" s="214"/>
      <c r="H775" s="217">
        <v>12.39</v>
      </c>
      <c r="I775" s="218"/>
      <c r="J775" s="214"/>
      <c r="K775" s="214"/>
      <c r="L775" s="219"/>
      <c r="M775" s="220"/>
      <c r="N775" s="221"/>
      <c r="O775" s="221"/>
      <c r="P775" s="221"/>
      <c r="Q775" s="221"/>
      <c r="R775" s="221"/>
      <c r="S775" s="221"/>
      <c r="T775" s="222"/>
      <c r="AT775" s="223" t="s">
        <v>150</v>
      </c>
      <c r="AU775" s="223" t="s">
        <v>81</v>
      </c>
      <c r="AV775" s="14" t="s">
        <v>81</v>
      </c>
      <c r="AW775" s="14" t="s">
        <v>32</v>
      </c>
      <c r="AX775" s="14" t="s">
        <v>71</v>
      </c>
      <c r="AY775" s="223" t="s">
        <v>140</v>
      </c>
    </row>
    <row r="776" spans="2:51" s="13" customFormat="1" ht="12">
      <c r="B776" s="202"/>
      <c r="C776" s="203"/>
      <c r="D776" s="204" t="s">
        <v>150</v>
      </c>
      <c r="E776" s="205" t="s">
        <v>19</v>
      </c>
      <c r="F776" s="206" t="s">
        <v>177</v>
      </c>
      <c r="G776" s="203"/>
      <c r="H776" s="205" t="s">
        <v>19</v>
      </c>
      <c r="I776" s="207"/>
      <c r="J776" s="203"/>
      <c r="K776" s="203"/>
      <c r="L776" s="208"/>
      <c r="M776" s="209"/>
      <c r="N776" s="210"/>
      <c r="O776" s="210"/>
      <c r="P776" s="210"/>
      <c r="Q776" s="210"/>
      <c r="R776" s="210"/>
      <c r="S776" s="210"/>
      <c r="T776" s="211"/>
      <c r="AT776" s="212" t="s">
        <v>150</v>
      </c>
      <c r="AU776" s="212" t="s">
        <v>81</v>
      </c>
      <c r="AV776" s="13" t="s">
        <v>79</v>
      </c>
      <c r="AW776" s="13" t="s">
        <v>32</v>
      </c>
      <c r="AX776" s="13" t="s">
        <v>71</v>
      </c>
      <c r="AY776" s="212" t="s">
        <v>140</v>
      </c>
    </row>
    <row r="777" spans="2:51" s="14" customFormat="1" ht="12">
      <c r="B777" s="213"/>
      <c r="C777" s="214"/>
      <c r="D777" s="204" t="s">
        <v>150</v>
      </c>
      <c r="E777" s="215" t="s">
        <v>19</v>
      </c>
      <c r="F777" s="216" t="s">
        <v>334</v>
      </c>
      <c r="G777" s="214"/>
      <c r="H777" s="217">
        <v>22.796</v>
      </c>
      <c r="I777" s="218"/>
      <c r="J777" s="214"/>
      <c r="K777" s="214"/>
      <c r="L777" s="219"/>
      <c r="M777" s="220"/>
      <c r="N777" s="221"/>
      <c r="O777" s="221"/>
      <c r="P777" s="221"/>
      <c r="Q777" s="221"/>
      <c r="R777" s="221"/>
      <c r="S777" s="221"/>
      <c r="T777" s="222"/>
      <c r="AT777" s="223" t="s">
        <v>150</v>
      </c>
      <c r="AU777" s="223" t="s">
        <v>81</v>
      </c>
      <c r="AV777" s="14" t="s">
        <v>81</v>
      </c>
      <c r="AW777" s="14" t="s">
        <v>32</v>
      </c>
      <c r="AX777" s="14" t="s">
        <v>71</v>
      </c>
      <c r="AY777" s="223" t="s">
        <v>140</v>
      </c>
    </row>
    <row r="778" spans="2:51" s="14" customFormat="1" ht="12">
      <c r="B778" s="213"/>
      <c r="C778" s="214"/>
      <c r="D778" s="204" t="s">
        <v>150</v>
      </c>
      <c r="E778" s="215" t="s">
        <v>19</v>
      </c>
      <c r="F778" s="216" t="s">
        <v>335</v>
      </c>
      <c r="G778" s="214"/>
      <c r="H778" s="217">
        <v>0.421</v>
      </c>
      <c r="I778" s="218"/>
      <c r="J778" s="214"/>
      <c r="K778" s="214"/>
      <c r="L778" s="219"/>
      <c r="M778" s="220"/>
      <c r="N778" s="221"/>
      <c r="O778" s="221"/>
      <c r="P778" s="221"/>
      <c r="Q778" s="221"/>
      <c r="R778" s="221"/>
      <c r="S778" s="221"/>
      <c r="T778" s="222"/>
      <c r="AT778" s="223" t="s">
        <v>150</v>
      </c>
      <c r="AU778" s="223" t="s">
        <v>81</v>
      </c>
      <c r="AV778" s="14" t="s">
        <v>81</v>
      </c>
      <c r="AW778" s="14" t="s">
        <v>32</v>
      </c>
      <c r="AX778" s="14" t="s">
        <v>71</v>
      </c>
      <c r="AY778" s="223" t="s">
        <v>140</v>
      </c>
    </row>
    <row r="779" spans="2:51" s="13" customFormat="1" ht="12">
      <c r="B779" s="202"/>
      <c r="C779" s="203"/>
      <c r="D779" s="204" t="s">
        <v>150</v>
      </c>
      <c r="E779" s="205" t="s">
        <v>19</v>
      </c>
      <c r="F779" s="206" t="s">
        <v>279</v>
      </c>
      <c r="G779" s="203"/>
      <c r="H779" s="205" t="s">
        <v>19</v>
      </c>
      <c r="I779" s="207"/>
      <c r="J779" s="203"/>
      <c r="K779" s="203"/>
      <c r="L779" s="208"/>
      <c r="M779" s="209"/>
      <c r="N779" s="210"/>
      <c r="O779" s="210"/>
      <c r="P779" s="210"/>
      <c r="Q779" s="210"/>
      <c r="R779" s="210"/>
      <c r="S779" s="210"/>
      <c r="T779" s="211"/>
      <c r="AT779" s="212" t="s">
        <v>150</v>
      </c>
      <c r="AU779" s="212" t="s">
        <v>81</v>
      </c>
      <c r="AV779" s="13" t="s">
        <v>79</v>
      </c>
      <c r="AW779" s="13" t="s">
        <v>32</v>
      </c>
      <c r="AX779" s="13" t="s">
        <v>71</v>
      </c>
      <c r="AY779" s="212" t="s">
        <v>140</v>
      </c>
    </row>
    <row r="780" spans="2:51" s="14" customFormat="1" ht="12">
      <c r="B780" s="213"/>
      <c r="C780" s="214"/>
      <c r="D780" s="204" t="s">
        <v>150</v>
      </c>
      <c r="E780" s="215" t="s">
        <v>19</v>
      </c>
      <c r="F780" s="216" t="s">
        <v>336</v>
      </c>
      <c r="G780" s="214"/>
      <c r="H780" s="217">
        <v>13.041</v>
      </c>
      <c r="I780" s="218"/>
      <c r="J780" s="214"/>
      <c r="K780" s="214"/>
      <c r="L780" s="219"/>
      <c r="M780" s="220"/>
      <c r="N780" s="221"/>
      <c r="O780" s="221"/>
      <c r="P780" s="221"/>
      <c r="Q780" s="221"/>
      <c r="R780" s="221"/>
      <c r="S780" s="221"/>
      <c r="T780" s="222"/>
      <c r="AT780" s="223" t="s">
        <v>150</v>
      </c>
      <c r="AU780" s="223" t="s">
        <v>81</v>
      </c>
      <c r="AV780" s="14" t="s">
        <v>81</v>
      </c>
      <c r="AW780" s="14" t="s">
        <v>32</v>
      </c>
      <c r="AX780" s="14" t="s">
        <v>71</v>
      </c>
      <c r="AY780" s="223" t="s">
        <v>140</v>
      </c>
    </row>
    <row r="781" spans="2:51" s="13" customFormat="1" ht="12">
      <c r="B781" s="202"/>
      <c r="C781" s="203"/>
      <c r="D781" s="204" t="s">
        <v>150</v>
      </c>
      <c r="E781" s="205" t="s">
        <v>19</v>
      </c>
      <c r="F781" s="206" t="s">
        <v>179</v>
      </c>
      <c r="G781" s="203"/>
      <c r="H781" s="205" t="s">
        <v>19</v>
      </c>
      <c r="I781" s="207"/>
      <c r="J781" s="203"/>
      <c r="K781" s="203"/>
      <c r="L781" s="208"/>
      <c r="M781" s="209"/>
      <c r="N781" s="210"/>
      <c r="O781" s="210"/>
      <c r="P781" s="210"/>
      <c r="Q781" s="210"/>
      <c r="R781" s="210"/>
      <c r="S781" s="210"/>
      <c r="T781" s="211"/>
      <c r="AT781" s="212" t="s">
        <v>150</v>
      </c>
      <c r="AU781" s="212" t="s">
        <v>81</v>
      </c>
      <c r="AV781" s="13" t="s">
        <v>79</v>
      </c>
      <c r="AW781" s="13" t="s">
        <v>32</v>
      </c>
      <c r="AX781" s="13" t="s">
        <v>71</v>
      </c>
      <c r="AY781" s="212" t="s">
        <v>140</v>
      </c>
    </row>
    <row r="782" spans="2:51" s="14" customFormat="1" ht="12">
      <c r="B782" s="213"/>
      <c r="C782" s="214"/>
      <c r="D782" s="204" t="s">
        <v>150</v>
      </c>
      <c r="E782" s="215" t="s">
        <v>19</v>
      </c>
      <c r="F782" s="216" t="s">
        <v>337</v>
      </c>
      <c r="G782" s="214"/>
      <c r="H782" s="217">
        <v>22.722</v>
      </c>
      <c r="I782" s="218"/>
      <c r="J782" s="214"/>
      <c r="K782" s="214"/>
      <c r="L782" s="219"/>
      <c r="M782" s="220"/>
      <c r="N782" s="221"/>
      <c r="O782" s="221"/>
      <c r="P782" s="221"/>
      <c r="Q782" s="221"/>
      <c r="R782" s="221"/>
      <c r="S782" s="221"/>
      <c r="T782" s="222"/>
      <c r="AT782" s="223" t="s">
        <v>150</v>
      </c>
      <c r="AU782" s="223" t="s">
        <v>81</v>
      </c>
      <c r="AV782" s="14" t="s">
        <v>81</v>
      </c>
      <c r="AW782" s="14" t="s">
        <v>32</v>
      </c>
      <c r="AX782" s="14" t="s">
        <v>71</v>
      </c>
      <c r="AY782" s="223" t="s">
        <v>140</v>
      </c>
    </row>
    <row r="783" spans="2:51" s="14" customFormat="1" ht="12">
      <c r="B783" s="213"/>
      <c r="C783" s="214"/>
      <c r="D783" s="204" t="s">
        <v>150</v>
      </c>
      <c r="E783" s="215" t="s">
        <v>19</v>
      </c>
      <c r="F783" s="216" t="s">
        <v>335</v>
      </c>
      <c r="G783" s="214"/>
      <c r="H783" s="217">
        <v>0.421</v>
      </c>
      <c r="I783" s="218"/>
      <c r="J783" s="214"/>
      <c r="K783" s="214"/>
      <c r="L783" s="219"/>
      <c r="M783" s="220"/>
      <c r="N783" s="221"/>
      <c r="O783" s="221"/>
      <c r="P783" s="221"/>
      <c r="Q783" s="221"/>
      <c r="R783" s="221"/>
      <c r="S783" s="221"/>
      <c r="T783" s="222"/>
      <c r="AT783" s="223" t="s">
        <v>150</v>
      </c>
      <c r="AU783" s="223" t="s">
        <v>81</v>
      </c>
      <c r="AV783" s="14" t="s">
        <v>81</v>
      </c>
      <c r="AW783" s="14" t="s">
        <v>32</v>
      </c>
      <c r="AX783" s="14" t="s">
        <v>71</v>
      </c>
      <c r="AY783" s="223" t="s">
        <v>140</v>
      </c>
    </row>
    <row r="784" spans="2:51" s="13" customFormat="1" ht="12">
      <c r="B784" s="202"/>
      <c r="C784" s="203"/>
      <c r="D784" s="204" t="s">
        <v>150</v>
      </c>
      <c r="E784" s="205" t="s">
        <v>19</v>
      </c>
      <c r="F784" s="206" t="s">
        <v>181</v>
      </c>
      <c r="G784" s="203"/>
      <c r="H784" s="205" t="s">
        <v>19</v>
      </c>
      <c r="I784" s="207"/>
      <c r="J784" s="203"/>
      <c r="K784" s="203"/>
      <c r="L784" s="208"/>
      <c r="M784" s="209"/>
      <c r="N784" s="210"/>
      <c r="O784" s="210"/>
      <c r="P784" s="210"/>
      <c r="Q784" s="210"/>
      <c r="R784" s="210"/>
      <c r="S784" s="210"/>
      <c r="T784" s="211"/>
      <c r="AT784" s="212" t="s">
        <v>150</v>
      </c>
      <c r="AU784" s="212" t="s">
        <v>81</v>
      </c>
      <c r="AV784" s="13" t="s">
        <v>79</v>
      </c>
      <c r="AW784" s="13" t="s">
        <v>32</v>
      </c>
      <c r="AX784" s="13" t="s">
        <v>71</v>
      </c>
      <c r="AY784" s="212" t="s">
        <v>140</v>
      </c>
    </row>
    <row r="785" spans="2:51" s="14" customFormat="1" ht="12">
      <c r="B785" s="213"/>
      <c r="C785" s="214"/>
      <c r="D785" s="204" t="s">
        <v>150</v>
      </c>
      <c r="E785" s="215" t="s">
        <v>19</v>
      </c>
      <c r="F785" s="216" t="s">
        <v>338</v>
      </c>
      <c r="G785" s="214"/>
      <c r="H785" s="217">
        <v>15.099</v>
      </c>
      <c r="I785" s="218"/>
      <c r="J785" s="214"/>
      <c r="K785" s="214"/>
      <c r="L785" s="219"/>
      <c r="M785" s="220"/>
      <c r="N785" s="221"/>
      <c r="O785" s="221"/>
      <c r="P785" s="221"/>
      <c r="Q785" s="221"/>
      <c r="R785" s="221"/>
      <c r="S785" s="221"/>
      <c r="T785" s="222"/>
      <c r="AT785" s="223" t="s">
        <v>150</v>
      </c>
      <c r="AU785" s="223" t="s">
        <v>81</v>
      </c>
      <c r="AV785" s="14" t="s">
        <v>81</v>
      </c>
      <c r="AW785" s="14" t="s">
        <v>32</v>
      </c>
      <c r="AX785" s="14" t="s">
        <v>71</v>
      </c>
      <c r="AY785" s="223" t="s">
        <v>140</v>
      </c>
    </row>
    <row r="786" spans="2:51" s="16" customFormat="1" ht="12">
      <c r="B786" s="235"/>
      <c r="C786" s="236"/>
      <c r="D786" s="204" t="s">
        <v>150</v>
      </c>
      <c r="E786" s="237" t="s">
        <v>19</v>
      </c>
      <c r="F786" s="238" t="s">
        <v>165</v>
      </c>
      <c r="G786" s="236"/>
      <c r="H786" s="239">
        <v>110.736</v>
      </c>
      <c r="I786" s="240"/>
      <c r="J786" s="236"/>
      <c r="K786" s="236"/>
      <c r="L786" s="241"/>
      <c r="M786" s="242"/>
      <c r="N786" s="243"/>
      <c r="O786" s="243"/>
      <c r="P786" s="243"/>
      <c r="Q786" s="243"/>
      <c r="R786" s="243"/>
      <c r="S786" s="243"/>
      <c r="T786" s="244"/>
      <c r="AT786" s="245" t="s">
        <v>150</v>
      </c>
      <c r="AU786" s="245" t="s">
        <v>81</v>
      </c>
      <c r="AV786" s="16" t="s">
        <v>141</v>
      </c>
      <c r="AW786" s="16" t="s">
        <v>32</v>
      </c>
      <c r="AX786" s="16" t="s">
        <v>71</v>
      </c>
      <c r="AY786" s="245" t="s">
        <v>140</v>
      </c>
    </row>
    <row r="787" spans="2:51" s="13" customFormat="1" ht="12">
      <c r="B787" s="202"/>
      <c r="C787" s="203"/>
      <c r="D787" s="204" t="s">
        <v>150</v>
      </c>
      <c r="E787" s="205" t="s">
        <v>19</v>
      </c>
      <c r="F787" s="206" t="s">
        <v>166</v>
      </c>
      <c r="G787" s="203"/>
      <c r="H787" s="205" t="s">
        <v>19</v>
      </c>
      <c r="I787" s="207"/>
      <c r="J787" s="203"/>
      <c r="K787" s="203"/>
      <c r="L787" s="208"/>
      <c r="M787" s="209"/>
      <c r="N787" s="210"/>
      <c r="O787" s="210"/>
      <c r="P787" s="210"/>
      <c r="Q787" s="210"/>
      <c r="R787" s="210"/>
      <c r="S787" s="210"/>
      <c r="T787" s="211"/>
      <c r="AT787" s="212" t="s">
        <v>150</v>
      </c>
      <c r="AU787" s="212" t="s">
        <v>81</v>
      </c>
      <c r="AV787" s="13" t="s">
        <v>79</v>
      </c>
      <c r="AW787" s="13" t="s">
        <v>32</v>
      </c>
      <c r="AX787" s="13" t="s">
        <v>71</v>
      </c>
      <c r="AY787" s="212" t="s">
        <v>140</v>
      </c>
    </row>
    <row r="788" spans="2:51" s="13" customFormat="1" ht="12">
      <c r="B788" s="202"/>
      <c r="C788" s="203"/>
      <c r="D788" s="204" t="s">
        <v>150</v>
      </c>
      <c r="E788" s="205" t="s">
        <v>19</v>
      </c>
      <c r="F788" s="206" t="s">
        <v>282</v>
      </c>
      <c r="G788" s="203"/>
      <c r="H788" s="205" t="s">
        <v>19</v>
      </c>
      <c r="I788" s="207"/>
      <c r="J788" s="203"/>
      <c r="K788" s="203"/>
      <c r="L788" s="208"/>
      <c r="M788" s="209"/>
      <c r="N788" s="210"/>
      <c r="O788" s="210"/>
      <c r="P788" s="210"/>
      <c r="Q788" s="210"/>
      <c r="R788" s="210"/>
      <c r="S788" s="210"/>
      <c r="T788" s="211"/>
      <c r="AT788" s="212" t="s">
        <v>150</v>
      </c>
      <c r="AU788" s="212" t="s">
        <v>81</v>
      </c>
      <c r="AV788" s="13" t="s">
        <v>79</v>
      </c>
      <c r="AW788" s="13" t="s">
        <v>32</v>
      </c>
      <c r="AX788" s="13" t="s">
        <v>71</v>
      </c>
      <c r="AY788" s="212" t="s">
        <v>140</v>
      </c>
    </row>
    <row r="789" spans="2:51" s="14" customFormat="1" ht="12">
      <c r="B789" s="213"/>
      <c r="C789" s="214"/>
      <c r="D789" s="204" t="s">
        <v>150</v>
      </c>
      <c r="E789" s="215" t="s">
        <v>19</v>
      </c>
      <c r="F789" s="216" t="s">
        <v>340</v>
      </c>
      <c r="G789" s="214"/>
      <c r="H789" s="217">
        <v>9.713</v>
      </c>
      <c r="I789" s="218"/>
      <c r="J789" s="214"/>
      <c r="K789" s="214"/>
      <c r="L789" s="219"/>
      <c r="M789" s="220"/>
      <c r="N789" s="221"/>
      <c r="O789" s="221"/>
      <c r="P789" s="221"/>
      <c r="Q789" s="221"/>
      <c r="R789" s="221"/>
      <c r="S789" s="221"/>
      <c r="T789" s="222"/>
      <c r="AT789" s="223" t="s">
        <v>150</v>
      </c>
      <c r="AU789" s="223" t="s">
        <v>81</v>
      </c>
      <c r="AV789" s="14" t="s">
        <v>81</v>
      </c>
      <c r="AW789" s="14" t="s">
        <v>32</v>
      </c>
      <c r="AX789" s="14" t="s">
        <v>71</v>
      </c>
      <c r="AY789" s="223" t="s">
        <v>140</v>
      </c>
    </row>
    <row r="790" spans="2:51" s="13" customFormat="1" ht="12">
      <c r="B790" s="202"/>
      <c r="C790" s="203"/>
      <c r="D790" s="204" t="s">
        <v>150</v>
      </c>
      <c r="E790" s="205" t="s">
        <v>19</v>
      </c>
      <c r="F790" s="206" t="s">
        <v>341</v>
      </c>
      <c r="G790" s="203"/>
      <c r="H790" s="205" t="s">
        <v>19</v>
      </c>
      <c r="I790" s="207"/>
      <c r="J790" s="203"/>
      <c r="K790" s="203"/>
      <c r="L790" s="208"/>
      <c r="M790" s="209"/>
      <c r="N790" s="210"/>
      <c r="O790" s="210"/>
      <c r="P790" s="210"/>
      <c r="Q790" s="210"/>
      <c r="R790" s="210"/>
      <c r="S790" s="210"/>
      <c r="T790" s="211"/>
      <c r="AT790" s="212" t="s">
        <v>150</v>
      </c>
      <c r="AU790" s="212" t="s">
        <v>81</v>
      </c>
      <c r="AV790" s="13" t="s">
        <v>79</v>
      </c>
      <c r="AW790" s="13" t="s">
        <v>32</v>
      </c>
      <c r="AX790" s="13" t="s">
        <v>71</v>
      </c>
      <c r="AY790" s="212" t="s">
        <v>140</v>
      </c>
    </row>
    <row r="791" spans="2:51" s="14" customFormat="1" ht="12">
      <c r="B791" s="213"/>
      <c r="C791" s="214"/>
      <c r="D791" s="204" t="s">
        <v>150</v>
      </c>
      <c r="E791" s="215" t="s">
        <v>19</v>
      </c>
      <c r="F791" s="216" t="s">
        <v>342</v>
      </c>
      <c r="G791" s="214"/>
      <c r="H791" s="217">
        <v>14.49</v>
      </c>
      <c r="I791" s="218"/>
      <c r="J791" s="214"/>
      <c r="K791" s="214"/>
      <c r="L791" s="219"/>
      <c r="M791" s="220"/>
      <c r="N791" s="221"/>
      <c r="O791" s="221"/>
      <c r="P791" s="221"/>
      <c r="Q791" s="221"/>
      <c r="R791" s="221"/>
      <c r="S791" s="221"/>
      <c r="T791" s="222"/>
      <c r="AT791" s="223" t="s">
        <v>150</v>
      </c>
      <c r="AU791" s="223" t="s">
        <v>81</v>
      </c>
      <c r="AV791" s="14" t="s">
        <v>81</v>
      </c>
      <c r="AW791" s="14" t="s">
        <v>32</v>
      </c>
      <c r="AX791" s="14" t="s">
        <v>71</v>
      </c>
      <c r="AY791" s="223" t="s">
        <v>140</v>
      </c>
    </row>
    <row r="792" spans="2:51" s="13" customFormat="1" ht="12">
      <c r="B792" s="202"/>
      <c r="C792" s="203"/>
      <c r="D792" s="204" t="s">
        <v>150</v>
      </c>
      <c r="E792" s="205" t="s">
        <v>19</v>
      </c>
      <c r="F792" s="206" t="s">
        <v>286</v>
      </c>
      <c r="G792" s="203"/>
      <c r="H792" s="205" t="s">
        <v>19</v>
      </c>
      <c r="I792" s="207"/>
      <c r="J792" s="203"/>
      <c r="K792" s="203"/>
      <c r="L792" s="208"/>
      <c r="M792" s="209"/>
      <c r="N792" s="210"/>
      <c r="O792" s="210"/>
      <c r="P792" s="210"/>
      <c r="Q792" s="210"/>
      <c r="R792" s="210"/>
      <c r="S792" s="210"/>
      <c r="T792" s="211"/>
      <c r="AT792" s="212" t="s">
        <v>150</v>
      </c>
      <c r="AU792" s="212" t="s">
        <v>81</v>
      </c>
      <c r="AV792" s="13" t="s">
        <v>79</v>
      </c>
      <c r="AW792" s="13" t="s">
        <v>32</v>
      </c>
      <c r="AX792" s="13" t="s">
        <v>71</v>
      </c>
      <c r="AY792" s="212" t="s">
        <v>140</v>
      </c>
    </row>
    <row r="793" spans="2:51" s="14" customFormat="1" ht="12">
      <c r="B793" s="213"/>
      <c r="C793" s="214"/>
      <c r="D793" s="204" t="s">
        <v>150</v>
      </c>
      <c r="E793" s="215" t="s">
        <v>19</v>
      </c>
      <c r="F793" s="216" t="s">
        <v>343</v>
      </c>
      <c r="G793" s="214"/>
      <c r="H793" s="217">
        <v>10.71</v>
      </c>
      <c r="I793" s="218"/>
      <c r="J793" s="214"/>
      <c r="K793" s="214"/>
      <c r="L793" s="219"/>
      <c r="M793" s="220"/>
      <c r="N793" s="221"/>
      <c r="O793" s="221"/>
      <c r="P793" s="221"/>
      <c r="Q793" s="221"/>
      <c r="R793" s="221"/>
      <c r="S793" s="221"/>
      <c r="T793" s="222"/>
      <c r="AT793" s="223" t="s">
        <v>150</v>
      </c>
      <c r="AU793" s="223" t="s">
        <v>81</v>
      </c>
      <c r="AV793" s="14" t="s">
        <v>81</v>
      </c>
      <c r="AW793" s="14" t="s">
        <v>32</v>
      </c>
      <c r="AX793" s="14" t="s">
        <v>71</v>
      </c>
      <c r="AY793" s="223" t="s">
        <v>140</v>
      </c>
    </row>
    <row r="794" spans="2:51" s="13" customFormat="1" ht="12">
      <c r="B794" s="202"/>
      <c r="C794" s="203"/>
      <c r="D794" s="204" t="s">
        <v>150</v>
      </c>
      <c r="E794" s="205" t="s">
        <v>19</v>
      </c>
      <c r="F794" s="206" t="s">
        <v>183</v>
      </c>
      <c r="G794" s="203"/>
      <c r="H794" s="205" t="s">
        <v>19</v>
      </c>
      <c r="I794" s="207"/>
      <c r="J794" s="203"/>
      <c r="K794" s="203"/>
      <c r="L794" s="208"/>
      <c r="M794" s="209"/>
      <c r="N794" s="210"/>
      <c r="O794" s="210"/>
      <c r="P794" s="210"/>
      <c r="Q794" s="210"/>
      <c r="R794" s="210"/>
      <c r="S794" s="210"/>
      <c r="T794" s="211"/>
      <c r="AT794" s="212" t="s">
        <v>150</v>
      </c>
      <c r="AU794" s="212" t="s">
        <v>81</v>
      </c>
      <c r="AV794" s="13" t="s">
        <v>79</v>
      </c>
      <c r="AW794" s="13" t="s">
        <v>32</v>
      </c>
      <c r="AX794" s="13" t="s">
        <v>71</v>
      </c>
      <c r="AY794" s="212" t="s">
        <v>140</v>
      </c>
    </row>
    <row r="795" spans="2:51" s="14" customFormat="1" ht="12">
      <c r="B795" s="213"/>
      <c r="C795" s="214"/>
      <c r="D795" s="204" t="s">
        <v>150</v>
      </c>
      <c r="E795" s="215" t="s">
        <v>19</v>
      </c>
      <c r="F795" s="216" t="s">
        <v>344</v>
      </c>
      <c r="G795" s="214"/>
      <c r="H795" s="217">
        <v>22.649</v>
      </c>
      <c r="I795" s="218"/>
      <c r="J795" s="214"/>
      <c r="K795" s="214"/>
      <c r="L795" s="219"/>
      <c r="M795" s="220"/>
      <c r="N795" s="221"/>
      <c r="O795" s="221"/>
      <c r="P795" s="221"/>
      <c r="Q795" s="221"/>
      <c r="R795" s="221"/>
      <c r="S795" s="221"/>
      <c r="T795" s="222"/>
      <c r="AT795" s="223" t="s">
        <v>150</v>
      </c>
      <c r="AU795" s="223" t="s">
        <v>81</v>
      </c>
      <c r="AV795" s="14" t="s">
        <v>81</v>
      </c>
      <c r="AW795" s="14" t="s">
        <v>32</v>
      </c>
      <c r="AX795" s="14" t="s">
        <v>71</v>
      </c>
      <c r="AY795" s="223" t="s">
        <v>140</v>
      </c>
    </row>
    <row r="796" spans="2:51" s="13" customFormat="1" ht="12">
      <c r="B796" s="202"/>
      <c r="C796" s="203"/>
      <c r="D796" s="204" t="s">
        <v>150</v>
      </c>
      <c r="E796" s="205" t="s">
        <v>19</v>
      </c>
      <c r="F796" s="206" t="s">
        <v>289</v>
      </c>
      <c r="G796" s="203"/>
      <c r="H796" s="205" t="s">
        <v>19</v>
      </c>
      <c r="I796" s="207"/>
      <c r="J796" s="203"/>
      <c r="K796" s="203"/>
      <c r="L796" s="208"/>
      <c r="M796" s="209"/>
      <c r="N796" s="210"/>
      <c r="O796" s="210"/>
      <c r="P796" s="210"/>
      <c r="Q796" s="210"/>
      <c r="R796" s="210"/>
      <c r="S796" s="210"/>
      <c r="T796" s="211"/>
      <c r="AT796" s="212" t="s">
        <v>150</v>
      </c>
      <c r="AU796" s="212" t="s">
        <v>81</v>
      </c>
      <c r="AV796" s="13" t="s">
        <v>79</v>
      </c>
      <c r="AW796" s="13" t="s">
        <v>32</v>
      </c>
      <c r="AX796" s="13" t="s">
        <v>71</v>
      </c>
      <c r="AY796" s="212" t="s">
        <v>140</v>
      </c>
    </row>
    <row r="797" spans="2:51" s="14" customFormat="1" ht="12">
      <c r="B797" s="213"/>
      <c r="C797" s="214"/>
      <c r="D797" s="204" t="s">
        <v>150</v>
      </c>
      <c r="E797" s="215" t="s">
        <v>19</v>
      </c>
      <c r="F797" s="216" t="s">
        <v>345</v>
      </c>
      <c r="G797" s="214"/>
      <c r="H797" s="217">
        <v>11.886</v>
      </c>
      <c r="I797" s="218"/>
      <c r="J797" s="214"/>
      <c r="K797" s="214"/>
      <c r="L797" s="219"/>
      <c r="M797" s="220"/>
      <c r="N797" s="221"/>
      <c r="O797" s="221"/>
      <c r="P797" s="221"/>
      <c r="Q797" s="221"/>
      <c r="R797" s="221"/>
      <c r="S797" s="221"/>
      <c r="T797" s="222"/>
      <c r="AT797" s="223" t="s">
        <v>150</v>
      </c>
      <c r="AU797" s="223" t="s">
        <v>81</v>
      </c>
      <c r="AV797" s="14" t="s">
        <v>81</v>
      </c>
      <c r="AW797" s="14" t="s">
        <v>32</v>
      </c>
      <c r="AX797" s="14" t="s">
        <v>71</v>
      </c>
      <c r="AY797" s="223" t="s">
        <v>140</v>
      </c>
    </row>
    <row r="798" spans="2:51" s="13" customFormat="1" ht="12">
      <c r="B798" s="202"/>
      <c r="C798" s="203"/>
      <c r="D798" s="204" t="s">
        <v>150</v>
      </c>
      <c r="E798" s="205" t="s">
        <v>19</v>
      </c>
      <c r="F798" s="206" t="s">
        <v>184</v>
      </c>
      <c r="G798" s="203"/>
      <c r="H798" s="205" t="s">
        <v>19</v>
      </c>
      <c r="I798" s="207"/>
      <c r="J798" s="203"/>
      <c r="K798" s="203"/>
      <c r="L798" s="208"/>
      <c r="M798" s="209"/>
      <c r="N798" s="210"/>
      <c r="O798" s="210"/>
      <c r="P798" s="210"/>
      <c r="Q798" s="210"/>
      <c r="R798" s="210"/>
      <c r="S798" s="210"/>
      <c r="T798" s="211"/>
      <c r="AT798" s="212" t="s">
        <v>150</v>
      </c>
      <c r="AU798" s="212" t="s">
        <v>81</v>
      </c>
      <c r="AV798" s="13" t="s">
        <v>79</v>
      </c>
      <c r="AW798" s="13" t="s">
        <v>32</v>
      </c>
      <c r="AX798" s="13" t="s">
        <v>71</v>
      </c>
      <c r="AY798" s="212" t="s">
        <v>140</v>
      </c>
    </row>
    <row r="799" spans="2:51" s="14" customFormat="1" ht="12">
      <c r="B799" s="213"/>
      <c r="C799" s="214"/>
      <c r="D799" s="204" t="s">
        <v>150</v>
      </c>
      <c r="E799" s="215" t="s">
        <v>19</v>
      </c>
      <c r="F799" s="216" t="s">
        <v>346</v>
      </c>
      <c r="G799" s="214"/>
      <c r="H799" s="217">
        <v>21.809</v>
      </c>
      <c r="I799" s="218"/>
      <c r="J799" s="214"/>
      <c r="K799" s="214"/>
      <c r="L799" s="219"/>
      <c r="M799" s="220"/>
      <c r="N799" s="221"/>
      <c r="O799" s="221"/>
      <c r="P799" s="221"/>
      <c r="Q799" s="221"/>
      <c r="R799" s="221"/>
      <c r="S799" s="221"/>
      <c r="T799" s="222"/>
      <c r="AT799" s="223" t="s">
        <v>150</v>
      </c>
      <c r="AU799" s="223" t="s">
        <v>81</v>
      </c>
      <c r="AV799" s="14" t="s">
        <v>81</v>
      </c>
      <c r="AW799" s="14" t="s">
        <v>32</v>
      </c>
      <c r="AX799" s="14" t="s">
        <v>71</v>
      </c>
      <c r="AY799" s="223" t="s">
        <v>140</v>
      </c>
    </row>
    <row r="800" spans="2:51" s="13" customFormat="1" ht="12">
      <c r="B800" s="202"/>
      <c r="C800" s="203"/>
      <c r="D800" s="204" t="s">
        <v>150</v>
      </c>
      <c r="E800" s="205" t="s">
        <v>19</v>
      </c>
      <c r="F800" s="206" t="s">
        <v>186</v>
      </c>
      <c r="G800" s="203"/>
      <c r="H800" s="205" t="s">
        <v>19</v>
      </c>
      <c r="I800" s="207"/>
      <c r="J800" s="203"/>
      <c r="K800" s="203"/>
      <c r="L800" s="208"/>
      <c r="M800" s="209"/>
      <c r="N800" s="210"/>
      <c r="O800" s="210"/>
      <c r="P800" s="210"/>
      <c r="Q800" s="210"/>
      <c r="R800" s="210"/>
      <c r="S800" s="210"/>
      <c r="T800" s="211"/>
      <c r="AT800" s="212" t="s">
        <v>150</v>
      </c>
      <c r="AU800" s="212" t="s">
        <v>81</v>
      </c>
      <c r="AV800" s="13" t="s">
        <v>79</v>
      </c>
      <c r="AW800" s="13" t="s">
        <v>32</v>
      </c>
      <c r="AX800" s="13" t="s">
        <v>71</v>
      </c>
      <c r="AY800" s="212" t="s">
        <v>140</v>
      </c>
    </row>
    <row r="801" spans="2:51" s="14" customFormat="1" ht="12">
      <c r="B801" s="213"/>
      <c r="C801" s="214"/>
      <c r="D801" s="204" t="s">
        <v>150</v>
      </c>
      <c r="E801" s="215" t="s">
        <v>19</v>
      </c>
      <c r="F801" s="216" t="s">
        <v>347</v>
      </c>
      <c r="G801" s="214"/>
      <c r="H801" s="217">
        <v>14.952</v>
      </c>
      <c r="I801" s="218"/>
      <c r="J801" s="214"/>
      <c r="K801" s="214"/>
      <c r="L801" s="219"/>
      <c r="M801" s="220"/>
      <c r="N801" s="221"/>
      <c r="O801" s="221"/>
      <c r="P801" s="221"/>
      <c r="Q801" s="221"/>
      <c r="R801" s="221"/>
      <c r="S801" s="221"/>
      <c r="T801" s="222"/>
      <c r="AT801" s="223" t="s">
        <v>150</v>
      </c>
      <c r="AU801" s="223" t="s">
        <v>81</v>
      </c>
      <c r="AV801" s="14" t="s">
        <v>81</v>
      </c>
      <c r="AW801" s="14" t="s">
        <v>32</v>
      </c>
      <c r="AX801" s="14" t="s">
        <v>71</v>
      </c>
      <c r="AY801" s="223" t="s">
        <v>140</v>
      </c>
    </row>
    <row r="802" spans="2:51" s="16" customFormat="1" ht="12">
      <c r="B802" s="235"/>
      <c r="C802" s="236"/>
      <c r="D802" s="204" t="s">
        <v>150</v>
      </c>
      <c r="E802" s="237" t="s">
        <v>19</v>
      </c>
      <c r="F802" s="238" t="s">
        <v>349</v>
      </c>
      <c r="G802" s="236"/>
      <c r="H802" s="239">
        <v>106.209</v>
      </c>
      <c r="I802" s="240"/>
      <c r="J802" s="236"/>
      <c r="K802" s="236"/>
      <c r="L802" s="241"/>
      <c r="M802" s="242"/>
      <c r="N802" s="243"/>
      <c r="O802" s="243"/>
      <c r="P802" s="243"/>
      <c r="Q802" s="243"/>
      <c r="R802" s="243"/>
      <c r="S802" s="243"/>
      <c r="T802" s="244"/>
      <c r="AT802" s="245" t="s">
        <v>150</v>
      </c>
      <c r="AU802" s="245" t="s">
        <v>81</v>
      </c>
      <c r="AV802" s="16" t="s">
        <v>141</v>
      </c>
      <c r="AW802" s="16" t="s">
        <v>32</v>
      </c>
      <c r="AX802" s="16" t="s">
        <v>71</v>
      </c>
      <c r="AY802" s="245" t="s">
        <v>140</v>
      </c>
    </row>
    <row r="803" spans="2:51" s="15" customFormat="1" ht="12">
      <c r="B803" s="224"/>
      <c r="C803" s="225"/>
      <c r="D803" s="204" t="s">
        <v>150</v>
      </c>
      <c r="E803" s="226" t="s">
        <v>19</v>
      </c>
      <c r="F803" s="227" t="s">
        <v>155</v>
      </c>
      <c r="G803" s="225"/>
      <c r="H803" s="228">
        <v>262.777</v>
      </c>
      <c r="I803" s="229"/>
      <c r="J803" s="225"/>
      <c r="K803" s="225"/>
      <c r="L803" s="230"/>
      <c r="M803" s="231"/>
      <c r="N803" s="232"/>
      <c r="O803" s="232"/>
      <c r="P803" s="232"/>
      <c r="Q803" s="232"/>
      <c r="R803" s="232"/>
      <c r="S803" s="232"/>
      <c r="T803" s="233"/>
      <c r="AT803" s="234" t="s">
        <v>150</v>
      </c>
      <c r="AU803" s="234" t="s">
        <v>81</v>
      </c>
      <c r="AV803" s="15" t="s">
        <v>148</v>
      </c>
      <c r="AW803" s="15" t="s">
        <v>32</v>
      </c>
      <c r="AX803" s="15" t="s">
        <v>79</v>
      </c>
      <c r="AY803" s="234" t="s">
        <v>140</v>
      </c>
    </row>
    <row r="804" spans="1:65" s="2" customFormat="1" ht="16.5" customHeight="1">
      <c r="A804" s="36"/>
      <c r="B804" s="37"/>
      <c r="C804" s="246" t="s">
        <v>736</v>
      </c>
      <c r="D804" s="246" t="s">
        <v>194</v>
      </c>
      <c r="E804" s="247" t="s">
        <v>737</v>
      </c>
      <c r="F804" s="248" t="s">
        <v>738</v>
      </c>
      <c r="G804" s="249" t="s">
        <v>146</v>
      </c>
      <c r="H804" s="250">
        <v>289.055</v>
      </c>
      <c r="I804" s="251"/>
      <c r="J804" s="252">
        <f>ROUND(I804*H804,2)</f>
        <v>0</v>
      </c>
      <c r="K804" s="248" t="s">
        <v>147</v>
      </c>
      <c r="L804" s="253"/>
      <c r="M804" s="254" t="s">
        <v>19</v>
      </c>
      <c r="N804" s="255" t="s">
        <v>42</v>
      </c>
      <c r="O804" s="66"/>
      <c r="P804" s="198">
        <f>O804*H804</f>
        <v>0</v>
      </c>
      <c r="Q804" s="198">
        <v>0.0126</v>
      </c>
      <c r="R804" s="198">
        <f>Q804*H804</f>
        <v>3.642093</v>
      </c>
      <c r="S804" s="198">
        <v>0</v>
      </c>
      <c r="T804" s="199">
        <f>S804*H804</f>
        <v>0</v>
      </c>
      <c r="U804" s="36"/>
      <c r="V804" s="36"/>
      <c r="W804" s="36"/>
      <c r="X804" s="36"/>
      <c r="Y804" s="36"/>
      <c r="Z804" s="36"/>
      <c r="AA804" s="36"/>
      <c r="AB804" s="36"/>
      <c r="AC804" s="36"/>
      <c r="AD804" s="36"/>
      <c r="AE804" s="36"/>
      <c r="AR804" s="200" t="s">
        <v>453</v>
      </c>
      <c r="AT804" s="200" t="s">
        <v>194</v>
      </c>
      <c r="AU804" s="200" t="s">
        <v>81</v>
      </c>
      <c r="AY804" s="19" t="s">
        <v>140</v>
      </c>
      <c r="BE804" s="201">
        <f>IF(N804="základní",J804,0)</f>
        <v>0</v>
      </c>
      <c r="BF804" s="201">
        <f>IF(N804="snížená",J804,0)</f>
        <v>0</v>
      </c>
      <c r="BG804" s="201">
        <f>IF(N804="zákl. přenesená",J804,0)</f>
        <v>0</v>
      </c>
      <c r="BH804" s="201">
        <f>IF(N804="sníž. přenesená",J804,0)</f>
        <v>0</v>
      </c>
      <c r="BI804" s="201">
        <f>IF(N804="nulová",J804,0)</f>
        <v>0</v>
      </c>
      <c r="BJ804" s="19" t="s">
        <v>79</v>
      </c>
      <c r="BK804" s="201">
        <f>ROUND(I804*H804,2)</f>
        <v>0</v>
      </c>
      <c r="BL804" s="19" t="s">
        <v>236</v>
      </c>
      <c r="BM804" s="200" t="s">
        <v>739</v>
      </c>
    </row>
    <row r="805" spans="2:51" s="13" customFormat="1" ht="12">
      <c r="B805" s="202"/>
      <c r="C805" s="203"/>
      <c r="D805" s="204" t="s">
        <v>150</v>
      </c>
      <c r="E805" s="205" t="s">
        <v>19</v>
      </c>
      <c r="F805" s="206" t="s">
        <v>740</v>
      </c>
      <c r="G805" s="203"/>
      <c r="H805" s="205" t="s">
        <v>19</v>
      </c>
      <c r="I805" s="207"/>
      <c r="J805" s="203"/>
      <c r="K805" s="203"/>
      <c r="L805" s="208"/>
      <c r="M805" s="209"/>
      <c r="N805" s="210"/>
      <c r="O805" s="210"/>
      <c r="P805" s="210"/>
      <c r="Q805" s="210"/>
      <c r="R805" s="210"/>
      <c r="S805" s="210"/>
      <c r="T805" s="211"/>
      <c r="AT805" s="212" t="s">
        <v>150</v>
      </c>
      <c r="AU805" s="212" t="s">
        <v>81</v>
      </c>
      <c r="AV805" s="13" t="s">
        <v>79</v>
      </c>
      <c r="AW805" s="13" t="s">
        <v>32</v>
      </c>
      <c r="AX805" s="13" t="s">
        <v>71</v>
      </c>
      <c r="AY805" s="212" t="s">
        <v>140</v>
      </c>
    </row>
    <row r="806" spans="2:51" s="13" customFormat="1" ht="12">
      <c r="B806" s="202"/>
      <c r="C806" s="203"/>
      <c r="D806" s="204" t="s">
        <v>150</v>
      </c>
      <c r="E806" s="205" t="s">
        <v>19</v>
      </c>
      <c r="F806" s="206" t="s">
        <v>741</v>
      </c>
      <c r="G806" s="203"/>
      <c r="H806" s="205" t="s">
        <v>19</v>
      </c>
      <c r="I806" s="207"/>
      <c r="J806" s="203"/>
      <c r="K806" s="203"/>
      <c r="L806" s="208"/>
      <c r="M806" s="209"/>
      <c r="N806" s="210"/>
      <c r="O806" s="210"/>
      <c r="P806" s="210"/>
      <c r="Q806" s="210"/>
      <c r="R806" s="210"/>
      <c r="S806" s="210"/>
      <c r="T806" s="211"/>
      <c r="AT806" s="212" t="s">
        <v>150</v>
      </c>
      <c r="AU806" s="212" t="s">
        <v>81</v>
      </c>
      <c r="AV806" s="13" t="s">
        <v>79</v>
      </c>
      <c r="AW806" s="13" t="s">
        <v>32</v>
      </c>
      <c r="AX806" s="13" t="s">
        <v>71</v>
      </c>
      <c r="AY806" s="212" t="s">
        <v>140</v>
      </c>
    </row>
    <row r="807" spans="2:51" s="14" customFormat="1" ht="12">
      <c r="B807" s="213"/>
      <c r="C807" s="214"/>
      <c r="D807" s="204" t="s">
        <v>150</v>
      </c>
      <c r="E807" s="215" t="s">
        <v>19</v>
      </c>
      <c r="F807" s="216" t="s">
        <v>742</v>
      </c>
      <c r="G807" s="214"/>
      <c r="H807" s="217">
        <v>289.055</v>
      </c>
      <c r="I807" s="218"/>
      <c r="J807" s="214"/>
      <c r="K807" s="214"/>
      <c r="L807" s="219"/>
      <c r="M807" s="220"/>
      <c r="N807" s="221"/>
      <c r="O807" s="221"/>
      <c r="P807" s="221"/>
      <c r="Q807" s="221"/>
      <c r="R807" s="221"/>
      <c r="S807" s="221"/>
      <c r="T807" s="222"/>
      <c r="AT807" s="223" t="s">
        <v>150</v>
      </c>
      <c r="AU807" s="223" t="s">
        <v>81</v>
      </c>
      <c r="AV807" s="14" t="s">
        <v>81</v>
      </c>
      <c r="AW807" s="14" t="s">
        <v>32</v>
      </c>
      <c r="AX807" s="14" t="s">
        <v>79</v>
      </c>
      <c r="AY807" s="223" t="s">
        <v>140</v>
      </c>
    </row>
    <row r="808" spans="1:65" s="2" customFormat="1" ht="21.75" customHeight="1">
      <c r="A808" s="36"/>
      <c r="B808" s="37"/>
      <c r="C808" s="189" t="s">
        <v>743</v>
      </c>
      <c r="D808" s="189" t="s">
        <v>143</v>
      </c>
      <c r="E808" s="190" t="s">
        <v>744</v>
      </c>
      <c r="F808" s="191" t="s">
        <v>745</v>
      </c>
      <c r="G808" s="192" t="s">
        <v>215</v>
      </c>
      <c r="H808" s="193">
        <v>68.575</v>
      </c>
      <c r="I808" s="194"/>
      <c r="J808" s="195">
        <f>ROUND(I808*H808,2)</f>
        <v>0</v>
      </c>
      <c r="K808" s="191" t="s">
        <v>147</v>
      </c>
      <c r="L808" s="41"/>
      <c r="M808" s="196" t="s">
        <v>19</v>
      </c>
      <c r="N808" s="197" t="s">
        <v>42</v>
      </c>
      <c r="O808" s="66"/>
      <c r="P808" s="198">
        <f>O808*H808</f>
        <v>0</v>
      </c>
      <c r="Q808" s="198">
        <v>0.00055</v>
      </c>
      <c r="R808" s="198">
        <f>Q808*H808</f>
        <v>0.03771625000000001</v>
      </c>
      <c r="S808" s="198">
        <v>0</v>
      </c>
      <c r="T808" s="199">
        <f>S808*H808</f>
        <v>0</v>
      </c>
      <c r="U808" s="36"/>
      <c r="V808" s="36"/>
      <c r="W808" s="36"/>
      <c r="X808" s="36"/>
      <c r="Y808" s="36"/>
      <c r="Z808" s="36"/>
      <c r="AA808" s="36"/>
      <c r="AB808" s="36"/>
      <c r="AC808" s="36"/>
      <c r="AD808" s="36"/>
      <c r="AE808" s="36"/>
      <c r="AR808" s="200" t="s">
        <v>236</v>
      </c>
      <c r="AT808" s="200" t="s">
        <v>143</v>
      </c>
      <c r="AU808" s="200" t="s">
        <v>81</v>
      </c>
      <c r="AY808" s="19" t="s">
        <v>140</v>
      </c>
      <c r="BE808" s="201">
        <f>IF(N808="základní",J808,0)</f>
        <v>0</v>
      </c>
      <c r="BF808" s="201">
        <f>IF(N808="snížená",J808,0)</f>
        <v>0</v>
      </c>
      <c r="BG808" s="201">
        <f>IF(N808="zákl. přenesená",J808,0)</f>
        <v>0</v>
      </c>
      <c r="BH808" s="201">
        <f>IF(N808="sníž. přenesená",J808,0)</f>
        <v>0</v>
      </c>
      <c r="BI808" s="201">
        <f>IF(N808="nulová",J808,0)</f>
        <v>0</v>
      </c>
      <c r="BJ808" s="19" t="s">
        <v>79</v>
      </c>
      <c r="BK808" s="201">
        <f>ROUND(I808*H808,2)</f>
        <v>0</v>
      </c>
      <c r="BL808" s="19" t="s">
        <v>236</v>
      </c>
      <c r="BM808" s="200" t="s">
        <v>746</v>
      </c>
    </row>
    <row r="809" spans="2:51" s="13" customFormat="1" ht="12">
      <c r="B809" s="202"/>
      <c r="C809" s="203"/>
      <c r="D809" s="204" t="s">
        <v>150</v>
      </c>
      <c r="E809" s="205" t="s">
        <v>19</v>
      </c>
      <c r="F809" s="206" t="s">
        <v>747</v>
      </c>
      <c r="G809" s="203"/>
      <c r="H809" s="205" t="s">
        <v>19</v>
      </c>
      <c r="I809" s="207"/>
      <c r="J809" s="203"/>
      <c r="K809" s="203"/>
      <c r="L809" s="208"/>
      <c r="M809" s="209"/>
      <c r="N809" s="210"/>
      <c r="O809" s="210"/>
      <c r="P809" s="210"/>
      <c r="Q809" s="210"/>
      <c r="R809" s="210"/>
      <c r="S809" s="210"/>
      <c r="T809" s="211"/>
      <c r="AT809" s="212" t="s">
        <v>150</v>
      </c>
      <c r="AU809" s="212" t="s">
        <v>81</v>
      </c>
      <c r="AV809" s="13" t="s">
        <v>79</v>
      </c>
      <c r="AW809" s="13" t="s">
        <v>32</v>
      </c>
      <c r="AX809" s="13" t="s">
        <v>71</v>
      </c>
      <c r="AY809" s="212" t="s">
        <v>140</v>
      </c>
    </row>
    <row r="810" spans="2:51" s="13" customFormat="1" ht="12">
      <c r="B810" s="202"/>
      <c r="C810" s="203"/>
      <c r="D810" s="204" t="s">
        <v>150</v>
      </c>
      <c r="E810" s="205" t="s">
        <v>19</v>
      </c>
      <c r="F810" s="206" t="s">
        <v>152</v>
      </c>
      <c r="G810" s="203"/>
      <c r="H810" s="205" t="s">
        <v>19</v>
      </c>
      <c r="I810" s="207"/>
      <c r="J810" s="203"/>
      <c r="K810" s="203"/>
      <c r="L810" s="208"/>
      <c r="M810" s="209"/>
      <c r="N810" s="210"/>
      <c r="O810" s="210"/>
      <c r="P810" s="210"/>
      <c r="Q810" s="210"/>
      <c r="R810" s="210"/>
      <c r="S810" s="210"/>
      <c r="T810" s="211"/>
      <c r="AT810" s="212" t="s">
        <v>150</v>
      </c>
      <c r="AU810" s="212" t="s">
        <v>81</v>
      </c>
      <c r="AV810" s="13" t="s">
        <v>79</v>
      </c>
      <c r="AW810" s="13" t="s">
        <v>32</v>
      </c>
      <c r="AX810" s="13" t="s">
        <v>71</v>
      </c>
      <c r="AY810" s="212" t="s">
        <v>140</v>
      </c>
    </row>
    <row r="811" spans="2:51" s="14" customFormat="1" ht="12">
      <c r="B811" s="213"/>
      <c r="C811" s="214"/>
      <c r="D811" s="204" t="s">
        <v>150</v>
      </c>
      <c r="E811" s="215" t="s">
        <v>19</v>
      </c>
      <c r="F811" s="216" t="s">
        <v>748</v>
      </c>
      <c r="G811" s="214"/>
      <c r="H811" s="217">
        <v>8.265</v>
      </c>
      <c r="I811" s="218"/>
      <c r="J811" s="214"/>
      <c r="K811" s="214"/>
      <c r="L811" s="219"/>
      <c r="M811" s="220"/>
      <c r="N811" s="221"/>
      <c r="O811" s="221"/>
      <c r="P811" s="221"/>
      <c r="Q811" s="221"/>
      <c r="R811" s="221"/>
      <c r="S811" s="221"/>
      <c r="T811" s="222"/>
      <c r="AT811" s="223" t="s">
        <v>150</v>
      </c>
      <c r="AU811" s="223" t="s">
        <v>81</v>
      </c>
      <c r="AV811" s="14" t="s">
        <v>81</v>
      </c>
      <c r="AW811" s="14" t="s">
        <v>32</v>
      </c>
      <c r="AX811" s="14" t="s">
        <v>71</v>
      </c>
      <c r="AY811" s="223" t="s">
        <v>140</v>
      </c>
    </row>
    <row r="812" spans="2:51" s="13" customFormat="1" ht="12">
      <c r="B812" s="202"/>
      <c r="C812" s="203"/>
      <c r="D812" s="204" t="s">
        <v>150</v>
      </c>
      <c r="E812" s="205" t="s">
        <v>19</v>
      </c>
      <c r="F812" s="206" t="s">
        <v>162</v>
      </c>
      <c r="G812" s="203"/>
      <c r="H812" s="205" t="s">
        <v>19</v>
      </c>
      <c r="I812" s="207"/>
      <c r="J812" s="203"/>
      <c r="K812" s="203"/>
      <c r="L812" s="208"/>
      <c r="M812" s="209"/>
      <c r="N812" s="210"/>
      <c r="O812" s="210"/>
      <c r="P812" s="210"/>
      <c r="Q812" s="210"/>
      <c r="R812" s="210"/>
      <c r="S812" s="210"/>
      <c r="T812" s="211"/>
      <c r="AT812" s="212" t="s">
        <v>150</v>
      </c>
      <c r="AU812" s="212" t="s">
        <v>81</v>
      </c>
      <c r="AV812" s="13" t="s">
        <v>79</v>
      </c>
      <c r="AW812" s="13" t="s">
        <v>32</v>
      </c>
      <c r="AX812" s="13" t="s">
        <v>71</v>
      </c>
      <c r="AY812" s="212" t="s">
        <v>140</v>
      </c>
    </row>
    <row r="813" spans="2:51" s="14" customFormat="1" ht="12">
      <c r="B813" s="213"/>
      <c r="C813" s="214"/>
      <c r="D813" s="204" t="s">
        <v>150</v>
      </c>
      <c r="E813" s="215" t="s">
        <v>19</v>
      </c>
      <c r="F813" s="216" t="s">
        <v>749</v>
      </c>
      <c r="G813" s="214"/>
      <c r="H813" s="217">
        <v>26.715</v>
      </c>
      <c r="I813" s="218"/>
      <c r="J813" s="214"/>
      <c r="K813" s="214"/>
      <c r="L813" s="219"/>
      <c r="M813" s="220"/>
      <c r="N813" s="221"/>
      <c r="O813" s="221"/>
      <c r="P813" s="221"/>
      <c r="Q813" s="221"/>
      <c r="R813" s="221"/>
      <c r="S813" s="221"/>
      <c r="T813" s="222"/>
      <c r="AT813" s="223" t="s">
        <v>150</v>
      </c>
      <c r="AU813" s="223" t="s">
        <v>81</v>
      </c>
      <c r="AV813" s="14" t="s">
        <v>81</v>
      </c>
      <c r="AW813" s="14" t="s">
        <v>32</v>
      </c>
      <c r="AX813" s="14" t="s">
        <v>71</v>
      </c>
      <c r="AY813" s="223" t="s">
        <v>140</v>
      </c>
    </row>
    <row r="814" spans="2:51" s="13" customFormat="1" ht="12">
      <c r="B814" s="202"/>
      <c r="C814" s="203"/>
      <c r="D814" s="204" t="s">
        <v>150</v>
      </c>
      <c r="E814" s="205" t="s">
        <v>19</v>
      </c>
      <c r="F814" s="206" t="s">
        <v>750</v>
      </c>
      <c r="G814" s="203"/>
      <c r="H814" s="205" t="s">
        <v>19</v>
      </c>
      <c r="I814" s="207"/>
      <c r="J814" s="203"/>
      <c r="K814" s="203"/>
      <c r="L814" s="208"/>
      <c r="M814" s="209"/>
      <c r="N814" s="210"/>
      <c r="O814" s="210"/>
      <c r="P814" s="210"/>
      <c r="Q814" s="210"/>
      <c r="R814" s="210"/>
      <c r="S814" s="210"/>
      <c r="T814" s="211"/>
      <c r="AT814" s="212" t="s">
        <v>150</v>
      </c>
      <c r="AU814" s="212" t="s">
        <v>81</v>
      </c>
      <c r="AV814" s="13" t="s">
        <v>79</v>
      </c>
      <c r="AW814" s="13" t="s">
        <v>32</v>
      </c>
      <c r="AX814" s="13" t="s">
        <v>71</v>
      </c>
      <c r="AY814" s="212" t="s">
        <v>140</v>
      </c>
    </row>
    <row r="815" spans="2:51" s="14" customFormat="1" ht="12">
      <c r="B815" s="213"/>
      <c r="C815" s="214"/>
      <c r="D815" s="204" t="s">
        <v>150</v>
      </c>
      <c r="E815" s="215" t="s">
        <v>19</v>
      </c>
      <c r="F815" s="216" t="s">
        <v>751</v>
      </c>
      <c r="G815" s="214"/>
      <c r="H815" s="217">
        <v>33.595</v>
      </c>
      <c r="I815" s="218"/>
      <c r="J815" s="214"/>
      <c r="K815" s="214"/>
      <c r="L815" s="219"/>
      <c r="M815" s="220"/>
      <c r="N815" s="221"/>
      <c r="O815" s="221"/>
      <c r="P815" s="221"/>
      <c r="Q815" s="221"/>
      <c r="R815" s="221"/>
      <c r="S815" s="221"/>
      <c r="T815" s="222"/>
      <c r="AT815" s="223" t="s">
        <v>150</v>
      </c>
      <c r="AU815" s="223" t="s">
        <v>81</v>
      </c>
      <c r="AV815" s="14" t="s">
        <v>81</v>
      </c>
      <c r="AW815" s="14" t="s">
        <v>32</v>
      </c>
      <c r="AX815" s="14" t="s">
        <v>71</v>
      </c>
      <c r="AY815" s="223" t="s">
        <v>140</v>
      </c>
    </row>
    <row r="816" spans="2:51" s="15" customFormat="1" ht="12">
      <c r="B816" s="224"/>
      <c r="C816" s="225"/>
      <c r="D816" s="204" t="s">
        <v>150</v>
      </c>
      <c r="E816" s="226" t="s">
        <v>19</v>
      </c>
      <c r="F816" s="227" t="s">
        <v>155</v>
      </c>
      <c r="G816" s="225"/>
      <c r="H816" s="228">
        <v>68.575</v>
      </c>
      <c r="I816" s="229"/>
      <c r="J816" s="225"/>
      <c r="K816" s="225"/>
      <c r="L816" s="230"/>
      <c r="M816" s="231"/>
      <c r="N816" s="232"/>
      <c r="O816" s="232"/>
      <c r="P816" s="232"/>
      <c r="Q816" s="232"/>
      <c r="R816" s="232"/>
      <c r="S816" s="232"/>
      <c r="T816" s="233"/>
      <c r="AT816" s="234" t="s">
        <v>150</v>
      </c>
      <c r="AU816" s="234" t="s">
        <v>81</v>
      </c>
      <c r="AV816" s="15" t="s">
        <v>148</v>
      </c>
      <c r="AW816" s="15" t="s">
        <v>32</v>
      </c>
      <c r="AX816" s="15" t="s">
        <v>79</v>
      </c>
      <c r="AY816" s="234" t="s">
        <v>140</v>
      </c>
    </row>
    <row r="817" spans="1:65" s="2" customFormat="1" ht="21.75" customHeight="1">
      <c r="A817" s="36"/>
      <c r="B817" s="37"/>
      <c r="C817" s="189" t="s">
        <v>752</v>
      </c>
      <c r="D817" s="189" t="s">
        <v>143</v>
      </c>
      <c r="E817" s="190" t="s">
        <v>753</v>
      </c>
      <c r="F817" s="191" t="s">
        <v>754</v>
      </c>
      <c r="G817" s="192" t="s">
        <v>215</v>
      </c>
      <c r="H817" s="193">
        <v>141.535</v>
      </c>
      <c r="I817" s="194"/>
      <c r="J817" s="195">
        <f>ROUND(I817*H817,2)</f>
        <v>0</v>
      </c>
      <c r="K817" s="191" t="s">
        <v>147</v>
      </c>
      <c r="L817" s="41"/>
      <c r="M817" s="196" t="s">
        <v>19</v>
      </c>
      <c r="N817" s="197" t="s">
        <v>42</v>
      </c>
      <c r="O817" s="66"/>
      <c r="P817" s="198">
        <f>O817*H817</f>
        <v>0</v>
      </c>
      <c r="Q817" s="198">
        <v>0.0005</v>
      </c>
      <c r="R817" s="198">
        <f>Q817*H817</f>
        <v>0.0707675</v>
      </c>
      <c r="S817" s="198">
        <v>0</v>
      </c>
      <c r="T817" s="199">
        <f>S817*H817</f>
        <v>0</v>
      </c>
      <c r="U817" s="36"/>
      <c r="V817" s="36"/>
      <c r="W817" s="36"/>
      <c r="X817" s="36"/>
      <c r="Y817" s="36"/>
      <c r="Z817" s="36"/>
      <c r="AA817" s="36"/>
      <c r="AB817" s="36"/>
      <c r="AC817" s="36"/>
      <c r="AD817" s="36"/>
      <c r="AE817" s="36"/>
      <c r="AR817" s="200" t="s">
        <v>236</v>
      </c>
      <c r="AT817" s="200" t="s">
        <v>143</v>
      </c>
      <c r="AU817" s="200" t="s">
        <v>81</v>
      </c>
      <c r="AY817" s="19" t="s">
        <v>140</v>
      </c>
      <c r="BE817" s="201">
        <f>IF(N817="základní",J817,0)</f>
        <v>0</v>
      </c>
      <c r="BF817" s="201">
        <f>IF(N817="snížená",J817,0)</f>
        <v>0</v>
      </c>
      <c r="BG817" s="201">
        <f>IF(N817="zákl. přenesená",J817,0)</f>
        <v>0</v>
      </c>
      <c r="BH817" s="201">
        <f>IF(N817="sníž. přenesená",J817,0)</f>
        <v>0</v>
      </c>
      <c r="BI817" s="201">
        <f>IF(N817="nulová",J817,0)</f>
        <v>0</v>
      </c>
      <c r="BJ817" s="19" t="s">
        <v>79</v>
      </c>
      <c r="BK817" s="201">
        <f>ROUND(I817*H817,2)</f>
        <v>0</v>
      </c>
      <c r="BL817" s="19" t="s">
        <v>236</v>
      </c>
      <c r="BM817" s="200" t="s">
        <v>755</v>
      </c>
    </row>
    <row r="818" spans="2:51" s="13" customFormat="1" ht="12">
      <c r="B818" s="202"/>
      <c r="C818" s="203"/>
      <c r="D818" s="204" t="s">
        <v>150</v>
      </c>
      <c r="E818" s="205" t="s">
        <v>19</v>
      </c>
      <c r="F818" s="206" t="s">
        <v>152</v>
      </c>
      <c r="G818" s="203"/>
      <c r="H818" s="205" t="s">
        <v>19</v>
      </c>
      <c r="I818" s="207"/>
      <c r="J818" s="203"/>
      <c r="K818" s="203"/>
      <c r="L818" s="208"/>
      <c r="M818" s="209"/>
      <c r="N818" s="210"/>
      <c r="O818" s="210"/>
      <c r="P818" s="210"/>
      <c r="Q818" s="210"/>
      <c r="R818" s="210"/>
      <c r="S818" s="210"/>
      <c r="T818" s="211"/>
      <c r="AT818" s="212" t="s">
        <v>150</v>
      </c>
      <c r="AU818" s="212" t="s">
        <v>81</v>
      </c>
      <c r="AV818" s="13" t="s">
        <v>79</v>
      </c>
      <c r="AW818" s="13" t="s">
        <v>32</v>
      </c>
      <c r="AX818" s="13" t="s">
        <v>71</v>
      </c>
      <c r="AY818" s="212" t="s">
        <v>140</v>
      </c>
    </row>
    <row r="819" spans="2:51" s="14" customFormat="1" ht="22.5">
      <c r="B819" s="213"/>
      <c r="C819" s="214"/>
      <c r="D819" s="204" t="s">
        <v>150</v>
      </c>
      <c r="E819" s="215" t="s">
        <v>19</v>
      </c>
      <c r="F819" s="216" t="s">
        <v>756</v>
      </c>
      <c r="G819" s="214"/>
      <c r="H819" s="217">
        <v>25.845</v>
      </c>
      <c r="I819" s="218"/>
      <c r="J819" s="214"/>
      <c r="K819" s="214"/>
      <c r="L819" s="219"/>
      <c r="M819" s="220"/>
      <c r="N819" s="221"/>
      <c r="O819" s="221"/>
      <c r="P819" s="221"/>
      <c r="Q819" s="221"/>
      <c r="R819" s="221"/>
      <c r="S819" s="221"/>
      <c r="T819" s="222"/>
      <c r="AT819" s="223" t="s">
        <v>150</v>
      </c>
      <c r="AU819" s="223" t="s">
        <v>81</v>
      </c>
      <c r="AV819" s="14" t="s">
        <v>81</v>
      </c>
      <c r="AW819" s="14" t="s">
        <v>32</v>
      </c>
      <c r="AX819" s="14" t="s">
        <v>71</v>
      </c>
      <c r="AY819" s="223" t="s">
        <v>140</v>
      </c>
    </row>
    <row r="820" spans="2:51" s="13" customFormat="1" ht="12">
      <c r="B820" s="202"/>
      <c r="C820" s="203"/>
      <c r="D820" s="204" t="s">
        <v>150</v>
      </c>
      <c r="E820" s="205" t="s">
        <v>19</v>
      </c>
      <c r="F820" s="206" t="s">
        <v>162</v>
      </c>
      <c r="G820" s="203"/>
      <c r="H820" s="205" t="s">
        <v>19</v>
      </c>
      <c r="I820" s="207"/>
      <c r="J820" s="203"/>
      <c r="K820" s="203"/>
      <c r="L820" s="208"/>
      <c r="M820" s="209"/>
      <c r="N820" s="210"/>
      <c r="O820" s="210"/>
      <c r="P820" s="210"/>
      <c r="Q820" s="210"/>
      <c r="R820" s="210"/>
      <c r="S820" s="210"/>
      <c r="T820" s="211"/>
      <c r="AT820" s="212" t="s">
        <v>150</v>
      </c>
      <c r="AU820" s="212" t="s">
        <v>81</v>
      </c>
      <c r="AV820" s="13" t="s">
        <v>79</v>
      </c>
      <c r="AW820" s="13" t="s">
        <v>32</v>
      </c>
      <c r="AX820" s="13" t="s">
        <v>71</v>
      </c>
      <c r="AY820" s="212" t="s">
        <v>140</v>
      </c>
    </row>
    <row r="821" spans="2:51" s="14" customFormat="1" ht="22.5">
      <c r="B821" s="213"/>
      <c r="C821" s="214"/>
      <c r="D821" s="204" t="s">
        <v>150</v>
      </c>
      <c r="E821" s="215" t="s">
        <v>19</v>
      </c>
      <c r="F821" s="216" t="s">
        <v>757</v>
      </c>
      <c r="G821" s="214"/>
      <c r="H821" s="217">
        <v>62.67</v>
      </c>
      <c r="I821" s="218"/>
      <c r="J821" s="214"/>
      <c r="K821" s="214"/>
      <c r="L821" s="219"/>
      <c r="M821" s="220"/>
      <c r="N821" s="221"/>
      <c r="O821" s="221"/>
      <c r="P821" s="221"/>
      <c r="Q821" s="221"/>
      <c r="R821" s="221"/>
      <c r="S821" s="221"/>
      <c r="T821" s="222"/>
      <c r="AT821" s="223" t="s">
        <v>150</v>
      </c>
      <c r="AU821" s="223" t="s">
        <v>81</v>
      </c>
      <c r="AV821" s="14" t="s">
        <v>81</v>
      </c>
      <c r="AW821" s="14" t="s">
        <v>32</v>
      </c>
      <c r="AX821" s="14" t="s">
        <v>71</v>
      </c>
      <c r="AY821" s="223" t="s">
        <v>140</v>
      </c>
    </row>
    <row r="822" spans="2:51" s="13" customFormat="1" ht="12">
      <c r="B822" s="202"/>
      <c r="C822" s="203"/>
      <c r="D822" s="204" t="s">
        <v>150</v>
      </c>
      <c r="E822" s="205" t="s">
        <v>19</v>
      </c>
      <c r="F822" s="206" t="s">
        <v>166</v>
      </c>
      <c r="G822" s="203"/>
      <c r="H822" s="205" t="s">
        <v>19</v>
      </c>
      <c r="I822" s="207"/>
      <c r="J822" s="203"/>
      <c r="K822" s="203"/>
      <c r="L822" s="208"/>
      <c r="M822" s="209"/>
      <c r="N822" s="210"/>
      <c r="O822" s="210"/>
      <c r="P822" s="210"/>
      <c r="Q822" s="210"/>
      <c r="R822" s="210"/>
      <c r="S822" s="210"/>
      <c r="T822" s="211"/>
      <c r="AT822" s="212" t="s">
        <v>150</v>
      </c>
      <c r="AU822" s="212" t="s">
        <v>81</v>
      </c>
      <c r="AV822" s="13" t="s">
        <v>79</v>
      </c>
      <c r="AW822" s="13" t="s">
        <v>32</v>
      </c>
      <c r="AX822" s="13" t="s">
        <v>71</v>
      </c>
      <c r="AY822" s="212" t="s">
        <v>140</v>
      </c>
    </row>
    <row r="823" spans="2:51" s="14" customFormat="1" ht="22.5">
      <c r="B823" s="213"/>
      <c r="C823" s="214"/>
      <c r="D823" s="204" t="s">
        <v>150</v>
      </c>
      <c r="E823" s="215" t="s">
        <v>19</v>
      </c>
      <c r="F823" s="216" t="s">
        <v>758</v>
      </c>
      <c r="G823" s="214"/>
      <c r="H823" s="217">
        <v>53.02</v>
      </c>
      <c r="I823" s="218"/>
      <c r="J823" s="214"/>
      <c r="K823" s="214"/>
      <c r="L823" s="219"/>
      <c r="M823" s="220"/>
      <c r="N823" s="221"/>
      <c r="O823" s="221"/>
      <c r="P823" s="221"/>
      <c r="Q823" s="221"/>
      <c r="R823" s="221"/>
      <c r="S823" s="221"/>
      <c r="T823" s="222"/>
      <c r="AT823" s="223" t="s">
        <v>150</v>
      </c>
      <c r="AU823" s="223" t="s">
        <v>81</v>
      </c>
      <c r="AV823" s="14" t="s">
        <v>81</v>
      </c>
      <c r="AW823" s="14" t="s">
        <v>32</v>
      </c>
      <c r="AX823" s="14" t="s">
        <v>71</v>
      </c>
      <c r="AY823" s="223" t="s">
        <v>140</v>
      </c>
    </row>
    <row r="824" spans="2:51" s="15" customFormat="1" ht="12">
      <c r="B824" s="224"/>
      <c r="C824" s="225"/>
      <c r="D824" s="204" t="s">
        <v>150</v>
      </c>
      <c r="E824" s="226" t="s">
        <v>19</v>
      </c>
      <c r="F824" s="227" t="s">
        <v>155</v>
      </c>
      <c r="G824" s="225"/>
      <c r="H824" s="228">
        <v>141.535</v>
      </c>
      <c r="I824" s="229"/>
      <c r="J824" s="225"/>
      <c r="K824" s="225"/>
      <c r="L824" s="230"/>
      <c r="M824" s="231"/>
      <c r="N824" s="232"/>
      <c r="O824" s="232"/>
      <c r="P824" s="232"/>
      <c r="Q824" s="232"/>
      <c r="R824" s="232"/>
      <c r="S824" s="232"/>
      <c r="T824" s="233"/>
      <c r="AT824" s="234" t="s">
        <v>150</v>
      </c>
      <c r="AU824" s="234" t="s">
        <v>81</v>
      </c>
      <c r="AV824" s="15" t="s">
        <v>148</v>
      </c>
      <c r="AW824" s="15" t="s">
        <v>32</v>
      </c>
      <c r="AX824" s="15" t="s">
        <v>79</v>
      </c>
      <c r="AY824" s="234" t="s">
        <v>140</v>
      </c>
    </row>
    <row r="825" spans="1:65" s="2" customFormat="1" ht="44.25" customHeight="1">
      <c r="A825" s="36"/>
      <c r="B825" s="37"/>
      <c r="C825" s="189" t="s">
        <v>759</v>
      </c>
      <c r="D825" s="189" t="s">
        <v>143</v>
      </c>
      <c r="E825" s="190" t="s">
        <v>760</v>
      </c>
      <c r="F825" s="191" t="s">
        <v>761</v>
      </c>
      <c r="G825" s="192" t="s">
        <v>189</v>
      </c>
      <c r="H825" s="193">
        <v>5.012</v>
      </c>
      <c r="I825" s="194"/>
      <c r="J825" s="195">
        <f>ROUND(I825*H825,2)</f>
        <v>0</v>
      </c>
      <c r="K825" s="191" t="s">
        <v>147</v>
      </c>
      <c r="L825" s="41"/>
      <c r="M825" s="196" t="s">
        <v>19</v>
      </c>
      <c r="N825" s="197" t="s">
        <v>42</v>
      </c>
      <c r="O825" s="66"/>
      <c r="P825" s="198">
        <f>O825*H825</f>
        <v>0</v>
      </c>
      <c r="Q825" s="198">
        <v>0</v>
      </c>
      <c r="R825" s="198">
        <f>Q825*H825</f>
        <v>0</v>
      </c>
      <c r="S825" s="198">
        <v>0</v>
      </c>
      <c r="T825" s="199">
        <f>S825*H825</f>
        <v>0</v>
      </c>
      <c r="U825" s="36"/>
      <c r="V825" s="36"/>
      <c r="W825" s="36"/>
      <c r="X825" s="36"/>
      <c r="Y825" s="36"/>
      <c r="Z825" s="36"/>
      <c r="AA825" s="36"/>
      <c r="AB825" s="36"/>
      <c r="AC825" s="36"/>
      <c r="AD825" s="36"/>
      <c r="AE825" s="36"/>
      <c r="AR825" s="200" t="s">
        <v>236</v>
      </c>
      <c r="AT825" s="200" t="s">
        <v>143</v>
      </c>
      <c r="AU825" s="200" t="s">
        <v>81</v>
      </c>
      <c r="AY825" s="19" t="s">
        <v>140</v>
      </c>
      <c r="BE825" s="201">
        <f>IF(N825="základní",J825,0)</f>
        <v>0</v>
      </c>
      <c r="BF825" s="201">
        <f>IF(N825="snížená",J825,0)</f>
        <v>0</v>
      </c>
      <c r="BG825" s="201">
        <f>IF(N825="zákl. přenesená",J825,0)</f>
        <v>0</v>
      </c>
      <c r="BH825" s="201">
        <f>IF(N825="sníž. přenesená",J825,0)</f>
        <v>0</v>
      </c>
      <c r="BI825" s="201">
        <f>IF(N825="nulová",J825,0)</f>
        <v>0</v>
      </c>
      <c r="BJ825" s="19" t="s">
        <v>79</v>
      </c>
      <c r="BK825" s="201">
        <f>ROUND(I825*H825,2)</f>
        <v>0</v>
      </c>
      <c r="BL825" s="19" t="s">
        <v>236</v>
      </c>
      <c r="BM825" s="200" t="s">
        <v>762</v>
      </c>
    </row>
    <row r="826" spans="1:65" s="2" customFormat="1" ht="44.25" customHeight="1">
      <c r="A826" s="36"/>
      <c r="B826" s="37"/>
      <c r="C826" s="189" t="s">
        <v>763</v>
      </c>
      <c r="D826" s="189" t="s">
        <v>143</v>
      </c>
      <c r="E826" s="190" t="s">
        <v>764</v>
      </c>
      <c r="F826" s="191" t="s">
        <v>765</v>
      </c>
      <c r="G826" s="192" t="s">
        <v>189</v>
      </c>
      <c r="H826" s="193">
        <v>5.012</v>
      </c>
      <c r="I826" s="194"/>
      <c r="J826" s="195">
        <f>ROUND(I826*H826,2)</f>
        <v>0</v>
      </c>
      <c r="K826" s="191" t="s">
        <v>147</v>
      </c>
      <c r="L826" s="41"/>
      <c r="M826" s="196" t="s">
        <v>19</v>
      </c>
      <c r="N826" s="197" t="s">
        <v>42</v>
      </c>
      <c r="O826" s="66"/>
      <c r="P826" s="198">
        <f>O826*H826</f>
        <v>0</v>
      </c>
      <c r="Q826" s="198">
        <v>0</v>
      </c>
      <c r="R826" s="198">
        <f>Q826*H826</f>
        <v>0</v>
      </c>
      <c r="S826" s="198">
        <v>0</v>
      </c>
      <c r="T826" s="199">
        <f>S826*H826</f>
        <v>0</v>
      </c>
      <c r="U826" s="36"/>
      <c r="V826" s="36"/>
      <c r="W826" s="36"/>
      <c r="X826" s="36"/>
      <c r="Y826" s="36"/>
      <c r="Z826" s="36"/>
      <c r="AA826" s="36"/>
      <c r="AB826" s="36"/>
      <c r="AC826" s="36"/>
      <c r="AD826" s="36"/>
      <c r="AE826" s="36"/>
      <c r="AR826" s="200" t="s">
        <v>236</v>
      </c>
      <c r="AT826" s="200" t="s">
        <v>143</v>
      </c>
      <c r="AU826" s="200" t="s">
        <v>81</v>
      </c>
      <c r="AY826" s="19" t="s">
        <v>140</v>
      </c>
      <c r="BE826" s="201">
        <f>IF(N826="základní",J826,0)</f>
        <v>0</v>
      </c>
      <c r="BF826" s="201">
        <f>IF(N826="snížená",J826,0)</f>
        <v>0</v>
      </c>
      <c r="BG826" s="201">
        <f>IF(N826="zákl. přenesená",J826,0)</f>
        <v>0</v>
      </c>
      <c r="BH826" s="201">
        <f>IF(N826="sníž. přenesená",J826,0)</f>
        <v>0</v>
      </c>
      <c r="BI826" s="201">
        <f>IF(N826="nulová",J826,0)</f>
        <v>0</v>
      </c>
      <c r="BJ826" s="19" t="s">
        <v>79</v>
      </c>
      <c r="BK826" s="201">
        <f>ROUND(I826*H826,2)</f>
        <v>0</v>
      </c>
      <c r="BL826" s="19" t="s">
        <v>236</v>
      </c>
      <c r="BM826" s="200" t="s">
        <v>766</v>
      </c>
    </row>
    <row r="827" spans="2:63" s="12" customFormat="1" ht="22.9" customHeight="1">
      <c r="B827" s="173"/>
      <c r="C827" s="174"/>
      <c r="D827" s="175" t="s">
        <v>70</v>
      </c>
      <c r="E827" s="187" t="s">
        <v>767</v>
      </c>
      <c r="F827" s="187" t="s">
        <v>768</v>
      </c>
      <c r="G827" s="174"/>
      <c r="H827" s="174"/>
      <c r="I827" s="177"/>
      <c r="J827" s="188">
        <f>BK827</f>
        <v>0</v>
      </c>
      <c r="K827" s="174"/>
      <c r="L827" s="179"/>
      <c r="M827" s="180"/>
      <c r="N827" s="181"/>
      <c r="O827" s="181"/>
      <c r="P827" s="182">
        <f>SUM(P828:P878)</f>
        <v>0</v>
      </c>
      <c r="Q827" s="181"/>
      <c r="R827" s="182">
        <f>SUM(R828:R878)</f>
        <v>0.00502564</v>
      </c>
      <c r="S827" s="181"/>
      <c r="T827" s="183">
        <f>SUM(T828:T878)</f>
        <v>0</v>
      </c>
      <c r="AR827" s="184" t="s">
        <v>81</v>
      </c>
      <c r="AT827" s="185" t="s">
        <v>70</v>
      </c>
      <c r="AU827" s="185" t="s">
        <v>79</v>
      </c>
      <c r="AY827" s="184" t="s">
        <v>140</v>
      </c>
      <c r="BK827" s="186">
        <f>SUM(BK828:BK878)</f>
        <v>0</v>
      </c>
    </row>
    <row r="828" spans="1:65" s="2" customFormat="1" ht="21.75" customHeight="1">
      <c r="A828" s="36"/>
      <c r="B828" s="37"/>
      <c r="C828" s="189" t="s">
        <v>769</v>
      </c>
      <c r="D828" s="189" t="s">
        <v>143</v>
      </c>
      <c r="E828" s="190" t="s">
        <v>770</v>
      </c>
      <c r="F828" s="191" t="s">
        <v>771</v>
      </c>
      <c r="G828" s="192" t="s">
        <v>146</v>
      </c>
      <c r="H828" s="193">
        <v>3.928</v>
      </c>
      <c r="I828" s="194"/>
      <c r="J828" s="195">
        <f>ROUND(I828*H828,2)</f>
        <v>0</v>
      </c>
      <c r="K828" s="191" t="s">
        <v>147</v>
      </c>
      <c r="L828" s="41"/>
      <c r="M828" s="196" t="s">
        <v>19</v>
      </c>
      <c r="N828" s="197" t="s">
        <v>42</v>
      </c>
      <c r="O828" s="66"/>
      <c r="P828" s="198">
        <f>O828*H828</f>
        <v>0</v>
      </c>
      <c r="Q828" s="198">
        <v>2E-05</v>
      </c>
      <c r="R828" s="198">
        <f>Q828*H828</f>
        <v>7.856000000000001E-05</v>
      </c>
      <c r="S828" s="198">
        <v>0</v>
      </c>
      <c r="T828" s="199">
        <f>S828*H828</f>
        <v>0</v>
      </c>
      <c r="U828" s="36"/>
      <c r="V828" s="36"/>
      <c r="W828" s="36"/>
      <c r="X828" s="36"/>
      <c r="Y828" s="36"/>
      <c r="Z828" s="36"/>
      <c r="AA828" s="36"/>
      <c r="AB828" s="36"/>
      <c r="AC828" s="36"/>
      <c r="AD828" s="36"/>
      <c r="AE828" s="36"/>
      <c r="AR828" s="200" t="s">
        <v>236</v>
      </c>
      <c r="AT828" s="200" t="s">
        <v>143</v>
      </c>
      <c r="AU828" s="200" t="s">
        <v>81</v>
      </c>
      <c r="AY828" s="19" t="s">
        <v>140</v>
      </c>
      <c r="BE828" s="201">
        <f>IF(N828="základní",J828,0)</f>
        <v>0</v>
      </c>
      <c r="BF828" s="201">
        <f>IF(N828="snížená",J828,0)</f>
        <v>0</v>
      </c>
      <c r="BG828" s="201">
        <f>IF(N828="zákl. přenesená",J828,0)</f>
        <v>0</v>
      </c>
      <c r="BH828" s="201">
        <f>IF(N828="sníž. přenesená",J828,0)</f>
        <v>0</v>
      </c>
      <c r="BI828" s="201">
        <f>IF(N828="nulová",J828,0)</f>
        <v>0</v>
      </c>
      <c r="BJ828" s="19" t="s">
        <v>79</v>
      </c>
      <c r="BK828" s="201">
        <f>ROUND(I828*H828,2)</f>
        <v>0</v>
      </c>
      <c r="BL828" s="19" t="s">
        <v>236</v>
      </c>
      <c r="BM828" s="200" t="s">
        <v>772</v>
      </c>
    </row>
    <row r="829" spans="2:51" s="13" customFormat="1" ht="12">
      <c r="B829" s="202"/>
      <c r="C829" s="203"/>
      <c r="D829" s="204" t="s">
        <v>150</v>
      </c>
      <c r="E829" s="205" t="s">
        <v>19</v>
      </c>
      <c r="F829" s="206" t="s">
        <v>152</v>
      </c>
      <c r="G829" s="203"/>
      <c r="H829" s="205" t="s">
        <v>19</v>
      </c>
      <c r="I829" s="207"/>
      <c r="J829" s="203"/>
      <c r="K829" s="203"/>
      <c r="L829" s="208"/>
      <c r="M829" s="209"/>
      <c r="N829" s="210"/>
      <c r="O829" s="210"/>
      <c r="P829" s="210"/>
      <c r="Q829" s="210"/>
      <c r="R829" s="210"/>
      <c r="S829" s="210"/>
      <c r="T829" s="211"/>
      <c r="AT829" s="212" t="s">
        <v>150</v>
      </c>
      <c r="AU829" s="212" t="s">
        <v>81</v>
      </c>
      <c r="AV829" s="13" t="s">
        <v>79</v>
      </c>
      <c r="AW829" s="13" t="s">
        <v>32</v>
      </c>
      <c r="AX829" s="13" t="s">
        <v>71</v>
      </c>
      <c r="AY829" s="212" t="s">
        <v>140</v>
      </c>
    </row>
    <row r="830" spans="2:51" s="13" customFormat="1" ht="12">
      <c r="B830" s="202"/>
      <c r="C830" s="203"/>
      <c r="D830" s="204" t="s">
        <v>150</v>
      </c>
      <c r="E830" s="205" t="s">
        <v>19</v>
      </c>
      <c r="F830" s="206" t="s">
        <v>398</v>
      </c>
      <c r="G830" s="203"/>
      <c r="H830" s="205" t="s">
        <v>19</v>
      </c>
      <c r="I830" s="207"/>
      <c r="J830" s="203"/>
      <c r="K830" s="203"/>
      <c r="L830" s="208"/>
      <c r="M830" s="209"/>
      <c r="N830" s="210"/>
      <c r="O830" s="210"/>
      <c r="P830" s="210"/>
      <c r="Q830" s="210"/>
      <c r="R830" s="210"/>
      <c r="S830" s="210"/>
      <c r="T830" s="211"/>
      <c r="AT830" s="212" t="s">
        <v>150</v>
      </c>
      <c r="AU830" s="212" t="s">
        <v>81</v>
      </c>
      <c r="AV830" s="13" t="s">
        <v>79</v>
      </c>
      <c r="AW830" s="13" t="s">
        <v>32</v>
      </c>
      <c r="AX830" s="13" t="s">
        <v>71</v>
      </c>
      <c r="AY830" s="212" t="s">
        <v>140</v>
      </c>
    </row>
    <row r="831" spans="2:51" s="13" customFormat="1" ht="12">
      <c r="B831" s="202"/>
      <c r="C831" s="203"/>
      <c r="D831" s="204" t="s">
        <v>150</v>
      </c>
      <c r="E831" s="205" t="s">
        <v>19</v>
      </c>
      <c r="F831" s="206" t="s">
        <v>773</v>
      </c>
      <c r="G831" s="203"/>
      <c r="H831" s="205" t="s">
        <v>19</v>
      </c>
      <c r="I831" s="207"/>
      <c r="J831" s="203"/>
      <c r="K831" s="203"/>
      <c r="L831" s="208"/>
      <c r="M831" s="209"/>
      <c r="N831" s="210"/>
      <c r="O831" s="210"/>
      <c r="P831" s="210"/>
      <c r="Q831" s="210"/>
      <c r="R831" s="210"/>
      <c r="S831" s="210"/>
      <c r="T831" s="211"/>
      <c r="AT831" s="212" t="s">
        <v>150</v>
      </c>
      <c r="AU831" s="212" t="s">
        <v>81</v>
      </c>
      <c r="AV831" s="13" t="s">
        <v>79</v>
      </c>
      <c r="AW831" s="13" t="s">
        <v>32</v>
      </c>
      <c r="AX831" s="13" t="s">
        <v>71</v>
      </c>
      <c r="AY831" s="212" t="s">
        <v>140</v>
      </c>
    </row>
    <row r="832" spans="2:51" s="14" customFormat="1" ht="12">
      <c r="B832" s="213"/>
      <c r="C832" s="214"/>
      <c r="D832" s="204" t="s">
        <v>150</v>
      </c>
      <c r="E832" s="215" t="s">
        <v>19</v>
      </c>
      <c r="F832" s="216" t="s">
        <v>774</v>
      </c>
      <c r="G832" s="214"/>
      <c r="H832" s="217">
        <v>1.128</v>
      </c>
      <c r="I832" s="218"/>
      <c r="J832" s="214"/>
      <c r="K832" s="214"/>
      <c r="L832" s="219"/>
      <c r="M832" s="220"/>
      <c r="N832" s="221"/>
      <c r="O832" s="221"/>
      <c r="P832" s="221"/>
      <c r="Q832" s="221"/>
      <c r="R832" s="221"/>
      <c r="S832" s="221"/>
      <c r="T832" s="222"/>
      <c r="AT832" s="223" t="s">
        <v>150</v>
      </c>
      <c r="AU832" s="223" t="s">
        <v>81</v>
      </c>
      <c r="AV832" s="14" t="s">
        <v>81</v>
      </c>
      <c r="AW832" s="14" t="s">
        <v>32</v>
      </c>
      <c r="AX832" s="14" t="s">
        <v>71</v>
      </c>
      <c r="AY832" s="223" t="s">
        <v>140</v>
      </c>
    </row>
    <row r="833" spans="2:51" s="13" customFormat="1" ht="12">
      <c r="B833" s="202"/>
      <c r="C833" s="203"/>
      <c r="D833" s="204" t="s">
        <v>150</v>
      </c>
      <c r="E833" s="205" t="s">
        <v>19</v>
      </c>
      <c r="F833" s="206" t="s">
        <v>775</v>
      </c>
      <c r="G833" s="203"/>
      <c r="H833" s="205" t="s">
        <v>19</v>
      </c>
      <c r="I833" s="207"/>
      <c r="J833" s="203"/>
      <c r="K833" s="203"/>
      <c r="L833" s="208"/>
      <c r="M833" s="209"/>
      <c r="N833" s="210"/>
      <c r="O833" s="210"/>
      <c r="P833" s="210"/>
      <c r="Q833" s="210"/>
      <c r="R833" s="210"/>
      <c r="S833" s="210"/>
      <c r="T833" s="211"/>
      <c r="AT833" s="212" t="s">
        <v>150</v>
      </c>
      <c r="AU833" s="212" t="s">
        <v>81</v>
      </c>
      <c r="AV833" s="13" t="s">
        <v>79</v>
      </c>
      <c r="AW833" s="13" t="s">
        <v>32</v>
      </c>
      <c r="AX833" s="13" t="s">
        <v>71</v>
      </c>
      <c r="AY833" s="212" t="s">
        <v>140</v>
      </c>
    </row>
    <row r="834" spans="2:51" s="14" customFormat="1" ht="12">
      <c r="B834" s="213"/>
      <c r="C834" s="214"/>
      <c r="D834" s="204" t="s">
        <v>150</v>
      </c>
      <c r="E834" s="215" t="s">
        <v>19</v>
      </c>
      <c r="F834" s="216" t="s">
        <v>776</v>
      </c>
      <c r="G834" s="214"/>
      <c r="H834" s="217">
        <v>2.8</v>
      </c>
      <c r="I834" s="218"/>
      <c r="J834" s="214"/>
      <c r="K834" s="214"/>
      <c r="L834" s="219"/>
      <c r="M834" s="220"/>
      <c r="N834" s="221"/>
      <c r="O834" s="221"/>
      <c r="P834" s="221"/>
      <c r="Q834" s="221"/>
      <c r="R834" s="221"/>
      <c r="S834" s="221"/>
      <c r="T834" s="222"/>
      <c r="AT834" s="223" t="s">
        <v>150</v>
      </c>
      <c r="AU834" s="223" t="s">
        <v>81</v>
      </c>
      <c r="AV834" s="14" t="s">
        <v>81</v>
      </c>
      <c r="AW834" s="14" t="s">
        <v>32</v>
      </c>
      <c r="AX834" s="14" t="s">
        <v>71</v>
      </c>
      <c r="AY834" s="223" t="s">
        <v>140</v>
      </c>
    </row>
    <row r="835" spans="2:51" s="15" customFormat="1" ht="12">
      <c r="B835" s="224"/>
      <c r="C835" s="225"/>
      <c r="D835" s="204" t="s">
        <v>150</v>
      </c>
      <c r="E835" s="226" t="s">
        <v>19</v>
      </c>
      <c r="F835" s="227" t="s">
        <v>155</v>
      </c>
      <c r="G835" s="225"/>
      <c r="H835" s="228">
        <v>3.928</v>
      </c>
      <c r="I835" s="229"/>
      <c r="J835" s="225"/>
      <c r="K835" s="225"/>
      <c r="L835" s="230"/>
      <c r="M835" s="231"/>
      <c r="N835" s="232"/>
      <c r="O835" s="232"/>
      <c r="P835" s="232"/>
      <c r="Q835" s="232"/>
      <c r="R835" s="232"/>
      <c r="S835" s="232"/>
      <c r="T835" s="233"/>
      <c r="AT835" s="234" t="s">
        <v>150</v>
      </c>
      <c r="AU835" s="234" t="s">
        <v>81</v>
      </c>
      <c r="AV835" s="15" t="s">
        <v>148</v>
      </c>
      <c r="AW835" s="15" t="s">
        <v>32</v>
      </c>
      <c r="AX835" s="15" t="s">
        <v>79</v>
      </c>
      <c r="AY835" s="234" t="s">
        <v>140</v>
      </c>
    </row>
    <row r="836" spans="1:65" s="2" customFormat="1" ht="21.75" customHeight="1">
      <c r="A836" s="36"/>
      <c r="B836" s="37"/>
      <c r="C836" s="189" t="s">
        <v>777</v>
      </c>
      <c r="D836" s="189" t="s">
        <v>143</v>
      </c>
      <c r="E836" s="190" t="s">
        <v>778</v>
      </c>
      <c r="F836" s="191" t="s">
        <v>779</v>
      </c>
      <c r="G836" s="192" t="s">
        <v>146</v>
      </c>
      <c r="H836" s="193">
        <v>3.928</v>
      </c>
      <c r="I836" s="194"/>
      <c r="J836" s="195">
        <f>ROUND(I836*H836,2)</f>
        <v>0</v>
      </c>
      <c r="K836" s="191" t="s">
        <v>147</v>
      </c>
      <c r="L836" s="41"/>
      <c r="M836" s="196" t="s">
        <v>19</v>
      </c>
      <c r="N836" s="197" t="s">
        <v>42</v>
      </c>
      <c r="O836" s="66"/>
      <c r="P836" s="198">
        <f>O836*H836</f>
        <v>0</v>
      </c>
      <c r="Q836" s="198">
        <v>0.00013</v>
      </c>
      <c r="R836" s="198">
        <f>Q836*H836</f>
        <v>0.0005106399999999999</v>
      </c>
      <c r="S836" s="198">
        <v>0</v>
      </c>
      <c r="T836" s="199">
        <f>S836*H836</f>
        <v>0</v>
      </c>
      <c r="U836" s="36"/>
      <c r="V836" s="36"/>
      <c r="W836" s="36"/>
      <c r="X836" s="36"/>
      <c r="Y836" s="36"/>
      <c r="Z836" s="36"/>
      <c r="AA836" s="36"/>
      <c r="AB836" s="36"/>
      <c r="AC836" s="36"/>
      <c r="AD836" s="36"/>
      <c r="AE836" s="36"/>
      <c r="AR836" s="200" t="s">
        <v>236</v>
      </c>
      <c r="AT836" s="200" t="s">
        <v>143</v>
      </c>
      <c r="AU836" s="200" t="s">
        <v>81</v>
      </c>
      <c r="AY836" s="19" t="s">
        <v>140</v>
      </c>
      <c r="BE836" s="201">
        <f>IF(N836="základní",J836,0)</f>
        <v>0</v>
      </c>
      <c r="BF836" s="201">
        <f>IF(N836="snížená",J836,0)</f>
        <v>0</v>
      </c>
      <c r="BG836" s="201">
        <f>IF(N836="zákl. přenesená",J836,0)</f>
        <v>0</v>
      </c>
      <c r="BH836" s="201">
        <f>IF(N836="sníž. přenesená",J836,0)</f>
        <v>0</v>
      </c>
      <c r="BI836" s="201">
        <f>IF(N836="nulová",J836,0)</f>
        <v>0</v>
      </c>
      <c r="BJ836" s="19" t="s">
        <v>79</v>
      </c>
      <c r="BK836" s="201">
        <f>ROUND(I836*H836,2)</f>
        <v>0</v>
      </c>
      <c r="BL836" s="19" t="s">
        <v>236</v>
      </c>
      <c r="BM836" s="200" t="s">
        <v>780</v>
      </c>
    </row>
    <row r="837" spans="2:51" s="13" customFormat="1" ht="12">
      <c r="B837" s="202"/>
      <c r="C837" s="203"/>
      <c r="D837" s="204" t="s">
        <v>150</v>
      </c>
      <c r="E837" s="205" t="s">
        <v>19</v>
      </c>
      <c r="F837" s="206" t="s">
        <v>152</v>
      </c>
      <c r="G837" s="203"/>
      <c r="H837" s="205" t="s">
        <v>19</v>
      </c>
      <c r="I837" s="207"/>
      <c r="J837" s="203"/>
      <c r="K837" s="203"/>
      <c r="L837" s="208"/>
      <c r="M837" s="209"/>
      <c r="N837" s="210"/>
      <c r="O837" s="210"/>
      <c r="P837" s="210"/>
      <c r="Q837" s="210"/>
      <c r="R837" s="210"/>
      <c r="S837" s="210"/>
      <c r="T837" s="211"/>
      <c r="AT837" s="212" t="s">
        <v>150</v>
      </c>
      <c r="AU837" s="212" t="s">
        <v>81</v>
      </c>
      <c r="AV837" s="13" t="s">
        <v>79</v>
      </c>
      <c r="AW837" s="13" t="s">
        <v>32</v>
      </c>
      <c r="AX837" s="13" t="s">
        <v>71</v>
      </c>
      <c r="AY837" s="212" t="s">
        <v>140</v>
      </c>
    </row>
    <row r="838" spans="2:51" s="13" customFormat="1" ht="12">
      <c r="B838" s="202"/>
      <c r="C838" s="203"/>
      <c r="D838" s="204" t="s">
        <v>150</v>
      </c>
      <c r="E838" s="205" t="s">
        <v>19</v>
      </c>
      <c r="F838" s="206" t="s">
        <v>398</v>
      </c>
      <c r="G838" s="203"/>
      <c r="H838" s="205" t="s">
        <v>19</v>
      </c>
      <c r="I838" s="207"/>
      <c r="J838" s="203"/>
      <c r="K838" s="203"/>
      <c r="L838" s="208"/>
      <c r="M838" s="209"/>
      <c r="N838" s="210"/>
      <c r="O838" s="210"/>
      <c r="P838" s="210"/>
      <c r="Q838" s="210"/>
      <c r="R838" s="210"/>
      <c r="S838" s="210"/>
      <c r="T838" s="211"/>
      <c r="AT838" s="212" t="s">
        <v>150</v>
      </c>
      <c r="AU838" s="212" t="s">
        <v>81</v>
      </c>
      <c r="AV838" s="13" t="s">
        <v>79</v>
      </c>
      <c r="AW838" s="13" t="s">
        <v>32</v>
      </c>
      <c r="AX838" s="13" t="s">
        <v>71</v>
      </c>
      <c r="AY838" s="212" t="s">
        <v>140</v>
      </c>
    </row>
    <row r="839" spans="2:51" s="14" customFormat="1" ht="12">
      <c r="B839" s="213"/>
      <c r="C839" s="214"/>
      <c r="D839" s="204" t="s">
        <v>150</v>
      </c>
      <c r="E839" s="215" t="s">
        <v>19</v>
      </c>
      <c r="F839" s="216" t="s">
        <v>781</v>
      </c>
      <c r="G839" s="214"/>
      <c r="H839" s="217">
        <v>3.928</v>
      </c>
      <c r="I839" s="218"/>
      <c r="J839" s="214"/>
      <c r="K839" s="214"/>
      <c r="L839" s="219"/>
      <c r="M839" s="220"/>
      <c r="N839" s="221"/>
      <c r="O839" s="221"/>
      <c r="P839" s="221"/>
      <c r="Q839" s="221"/>
      <c r="R839" s="221"/>
      <c r="S839" s="221"/>
      <c r="T839" s="222"/>
      <c r="AT839" s="223" t="s">
        <v>150</v>
      </c>
      <c r="AU839" s="223" t="s">
        <v>81</v>
      </c>
      <c r="AV839" s="14" t="s">
        <v>81</v>
      </c>
      <c r="AW839" s="14" t="s">
        <v>32</v>
      </c>
      <c r="AX839" s="14" t="s">
        <v>79</v>
      </c>
      <c r="AY839" s="223" t="s">
        <v>140</v>
      </c>
    </row>
    <row r="840" spans="1:65" s="2" customFormat="1" ht="21.75" customHeight="1">
      <c r="A840" s="36"/>
      <c r="B840" s="37"/>
      <c r="C840" s="189" t="s">
        <v>782</v>
      </c>
      <c r="D840" s="189" t="s">
        <v>143</v>
      </c>
      <c r="E840" s="190" t="s">
        <v>783</v>
      </c>
      <c r="F840" s="191" t="s">
        <v>784</v>
      </c>
      <c r="G840" s="192" t="s">
        <v>146</v>
      </c>
      <c r="H840" s="193">
        <v>7.856</v>
      </c>
      <c r="I840" s="194"/>
      <c r="J840" s="195">
        <f>ROUND(I840*H840,2)</f>
        <v>0</v>
      </c>
      <c r="K840" s="191" t="s">
        <v>147</v>
      </c>
      <c r="L840" s="41"/>
      <c r="M840" s="196" t="s">
        <v>19</v>
      </c>
      <c r="N840" s="197" t="s">
        <v>42</v>
      </c>
      <c r="O840" s="66"/>
      <c r="P840" s="198">
        <f>O840*H840</f>
        <v>0</v>
      </c>
      <c r="Q840" s="198">
        <v>0.00012</v>
      </c>
      <c r="R840" s="198">
        <f>Q840*H840</f>
        <v>0.00094272</v>
      </c>
      <c r="S840" s="198">
        <v>0</v>
      </c>
      <c r="T840" s="199">
        <f>S840*H840</f>
        <v>0</v>
      </c>
      <c r="U840" s="36"/>
      <c r="V840" s="36"/>
      <c r="W840" s="36"/>
      <c r="X840" s="36"/>
      <c r="Y840" s="36"/>
      <c r="Z840" s="36"/>
      <c r="AA840" s="36"/>
      <c r="AB840" s="36"/>
      <c r="AC840" s="36"/>
      <c r="AD840" s="36"/>
      <c r="AE840" s="36"/>
      <c r="AR840" s="200" t="s">
        <v>236</v>
      </c>
      <c r="AT840" s="200" t="s">
        <v>143</v>
      </c>
      <c r="AU840" s="200" t="s">
        <v>81</v>
      </c>
      <c r="AY840" s="19" t="s">
        <v>140</v>
      </c>
      <c r="BE840" s="201">
        <f>IF(N840="základní",J840,0)</f>
        <v>0</v>
      </c>
      <c r="BF840" s="201">
        <f>IF(N840="snížená",J840,0)</f>
        <v>0</v>
      </c>
      <c r="BG840" s="201">
        <f>IF(N840="zákl. přenesená",J840,0)</f>
        <v>0</v>
      </c>
      <c r="BH840" s="201">
        <f>IF(N840="sníž. přenesená",J840,0)</f>
        <v>0</v>
      </c>
      <c r="BI840" s="201">
        <f>IF(N840="nulová",J840,0)</f>
        <v>0</v>
      </c>
      <c r="BJ840" s="19" t="s">
        <v>79</v>
      </c>
      <c r="BK840" s="201">
        <f>ROUND(I840*H840,2)</f>
        <v>0</v>
      </c>
      <c r="BL840" s="19" t="s">
        <v>236</v>
      </c>
      <c r="BM840" s="200" t="s">
        <v>785</v>
      </c>
    </row>
    <row r="841" spans="2:51" s="13" customFormat="1" ht="12">
      <c r="B841" s="202"/>
      <c r="C841" s="203"/>
      <c r="D841" s="204" t="s">
        <v>150</v>
      </c>
      <c r="E841" s="205" t="s">
        <v>19</v>
      </c>
      <c r="F841" s="206" t="s">
        <v>152</v>
      </c>
      <c r="G841" s="203"/>
      <c r="H841" s="205" t="s">
        <v>19</v>
      </c>
      <c r="I841" s="207"/>
      <c r="J841" s="203"/>
      <c r="K841" s="203"/>
      <c r="L841" s="208"/>
      <c r="M841" s="209"/>
      <c r="N841" s="210"/>
      <c r="O841" s="210"/>
      <c r="P841" s="210"/>
      <c r="Q841" s="210"/>
      <c r="R841" s="210"/>
      <c r="S841" s="210"/>
      <c r="T841" s="211"/>
      <c r="AT841" s="212" t="s">
        <v>150</v>
      </c>
      <c r="AU841" s="212" t="s">
        <v>81</v>
      </c>
      <c r="AV841" s="13" t="s">
        <v>79</v>
      </c>
      <c r="AW841" s="13" t="s">
        <v>32</v>
      </c>
      <c r="AX841" s="13" t="s">
        <v>71</v>
      </c>
      <c r="AY841" s="212" t="s">
        <v>140</v>
      </c>
    </row>
    <row r="842" spans="2:51" s="13" customFormat="1" ht="12">
      <c r="B842" s="202"/>
      <c r="C842" s="203"/>
      <c r="D842" s="204" t="s">
        <v>150</v>
      </c>
      <c r="E842" s="205" t="s">
        <v>19</v>
      </c>
      <c r="F842" s="206" t="s">
        <v>786</v>
      </c>
      <c r="G842" s="203"/>
      <c r="H842" s="205" t="s">
        <v>19</v>
      </c>
      <c r="I842" s="207"/>
      <c r="J842" s="203"/>
      <c r="K842" s="203"/>
      <c r="L842" s="208"/>
      <c r="M842" s="209"/>
      <c r="N842" s="210"/>
      <c r="O842" s="210"/>
      <c r="P842" s="210"/>
      <c r="Q842" s="210"/>
      <c r="R842" s="210"/>
      <c r="S842" s="210"/>
      <c r="T842" s="211"/>
      <c r="AT842" s="212" t="s">
        <v>150</v>
      </c>
      <c r="AU842" s="212" t="s">
        <v>81</v>
      </c>
      <c r="AV842" s="13" t="s">
        <v>79</v>
      </c>
      <c r="AW842" s="13" t="s">
        <v>32</v>
      </c>
      <c r="AX842" s="13" t="s">
        <v>71</v>
      </c>
      <c r="AY842" s="212" t="s">
        <v>140</v>
      </c>
    </row>
    <row r="843" spans="2:51" s="14" customFormat="1" ht="12">
      <c r="B843" s="213"/>
      <c r="C843" s="214"/>
      <c r="D843" s="204" t="s">
        <v>150</v>
      </c>
      <c r="E843" s="215" t="s">
        <v>19</v>
      </c>
      <c r="F843" s="216" t="s">
        <v>787</v>
      </c>
      <c r="G843" s="214"/>
      <c r="H843" s="217">
        <v>7.856</v>
      </c>
      <c r="I843" s="218"/>
      <c r="J843" s="214"/>
      <c r="K843" s="214"/>
      <c r="L843" s="219"/>
      <c r="M843" s="220"/>
      <c r="N843" s="221"/>
      <c r="O843" s="221"/>
      <c r="P843" s="221"/>
      <c r="Q843" s="221"/>
      <c r="R843" s="221"/>
      <c r="S843" s="221"/>
      <c r="T843" s="222"/>
      <c r="AT843" s="223" t="s">
        <v>150</v>
      </c>
      <c r="AU843" s="223" t="s">
        <v>81</v>
      </c>
      <c r="AV843" s="14" t="s">
        <v>81</v>
      </c>
      <c r="AW843" s="14" t="s">
        <v>32</v>
      </c>
      <c r="AX843" s="14" t="s">
        <v>79</v>
      </c>
      <c r="AY843" s="223" t="s">
        <v>140</v>
      </c>
    </row>
    <row r="844" spans="1:65" s="2" customFormat="1" ht="21.75" customHeight="1">
      <c r="A844" s="36"/>
      <c r="B844" s="37"/>
      <c r="C844" s="189" t="s">
        <v>788</v>
      </c>
      <c r="D844" s="189" t="s">
        <v>143</v>
      </c>
      <c r="E844" s="190" t="s">
        <v>789</v>
      </c>
      <c r="F844" s="191" t="s">
        <v>790</v>
      </c>
      <c r="G844" s="192" t="s">
        <v>146</v>
      </c>
      <c r="H844" s="193">
        <v>9.194</v>
      </c>
      <c r="I844" s="194"/>
      <c r="J844" s="195">
        <f>ROUND(I844*H844,2)</f>
        <v>0</v>
      </c>
      <c r="K844" s="191" t="s">
        <v>147</v>
      </c>
      <c r="L844" s="41"/>
      <c r="M844" s="196" t="s">
        <v>19</v>
      </c>
      <c r="N844" s="197" t="s">
        <v>42</v>
      </c>
      <c r="O844" s="66"/>
      <c r="P844" s="198">
        <f>O844*H844</f>
        <v>0</v>
      </c>
      <c r="Q844" s="198">
        <v>0.00014</v>
      </c>
      <c r="R844" s="198">
        <f>Q844*H844</f>
        <v>0.00128716</v>
      </c>
      <c r="S844" s="198">
        <v>0</v>
      </c>
      <c r="T844" s="199">
        <f>S844*H844</f>
        <v>0</v>
      </c>
      <c r="U844" s="36"/>
      <c r="V844" s="36"/>
      <c r="W844" s="36"/>
      <c r="X844" s="36"/>
      <c r="Y844" s="36"/>
      <c r="Z844" s="36"/>
      <c r="AA844" s="36"/>
      <c r="AB844" s="36"/>
      <c r="AC844" s="36"/>
      <c r="AD844" s="36"/>
      <c r="AE844" s="36"/>
      <c r="AR844" s="200" t="s">
        <v>236</v>
      </c>
      <c r="AT844" s="200" t="s">
        <v>143</v>
      </c>
      <c r="AU844" s="200" t="s">
        <v>81</v>
      </c>
      <c r="AY844" s="19" t="s">
        <v>140</v>
      </c>
      <c r="BE844" s="201">
        <f>IF(N844="základní",J844,0)</f>
        <v>0</v>
      </c>
      <c r="BF844" s="201">
        <f>IF(N844="snížená",J844,0)</f>
        <v>0</v>
      </c>
      <c r="BG844" s="201">
        <f>IF(N844="zákl. přenesená",J844,0)</f>
        <v>0</v>
      </c>
      <c r="BH844" s="201">
        <f>IF(N844="sníž. přenesená",J844,0)</f>
        <v>0</v>
      </c>
      <c r="BI844" s="201">
        <f>IF(N844="nulová",J844,0)</f>
        <v>0</v>
      </c>
      <c r="BJ844" s="19" t="s">
        <v>79</v>
      </c>
      <c r="BK844" s="201">
        <f>ROUND(I844*H844,2)</f>
        <v>0</v>
      </c>
      <c r="BL844" s="19" t="s">
        <v>236</v>
      </c>
      <c r="BM844" s="200" t="s">
        <v>791</v>
      </c>
    </row>
    <row r="845" spans="2:51" s="13" customFormat="1" ht="12">
      <c r="B845" s="202"/>
      <c r="C845" s="203"/>
      <c r="D845" s="204" t="s">
        <v>150</v>
      </c>
      <c r="E845" s="205" t="s">
        <v>19</v>
      </c>
      <c r="F845" s="206" t="s">
        <v>792</v>
      </c>
      <c r="G845" s="203"/>
      <c r="H845" s="205" t="s">
        <v>19</v>
      </c>
      <c r="I845" s="207"/>
      <c r="J845" s="203"/>
      <c r="K845" s="203"/>
      <c r="L845" s="208"/>
      <c r="M845" s="209"/>
      <c r="N845" s="210"/>
      <c r="O845" s="210"/>
      <c r="P845" s="210"/>
      <c r="Q845" s="210"/>
      <c r="R845" s="210"/>
      <c r="S845" s="210"/>
      <c r="T845" s="211"/>
      <c r="AT845" s="212" t="s">
        <v>150</v>
      </c>
      <c r="AU845" s="212" t="s">
        <v>81</v>
      </c>
      <c r="AV845" s="13" t="s">
        <v>79</v>
      </c>
      <c r="AW845" s="13" t="s">
        <v>32</v>
      </c>
      <c r="AX845" s="13" t="s">
        <v>71</v>
      </c>
      <c r="AY845" s="212" t="s">
        <v>140</v>
      </c>
    </row>
    <row r="846" spans="2:51" s="13" customFormat="1" ht="12">
      <c r="B846" s="202"/>
      <c r="C846" s="203"/>
      <c r="D846" s="204" t="s">
        <v>150</v>
      </c>
      <c r="E846" s="205" t="s">
        <v>19</v>
      </c>
      <c r="F846" s="206" t="s">
        <v>152</v>
      </c>
      <c r="G846" s="203"/>
      <c r="H846" s="205" t="s">
        <v>19</v>
      </c>
      <c r="I846" s="207"/>
      <c r="J846" s="203"/>
      <c r="K846" s="203"/>
      <c r="L846" s="208"/>
      <c r="M846" s="209"/>
      <c r="N846" s="210"/>
      <c r="O846" s="210"/>
      <c r="P846" s="210"/>
      <c r="Q846" s="210"/>
      <c r="R846" s="210"/>
      <c r="S846" s="210"/>
      <c r="T846" s="211"/>
      <c r="AT846" s="212" t="s">
        <v>150</v>
      </c>
      <c r="AU846" s="212" t="s">
        <v>81</v>
      </c>
      <c r="AV846" s="13" t="s">
        <v>79</v>
      </c>
      <c r="AW846" s="13" t="s">
        <v>32</v>
      </c>
      <c r="AX846" s="13" t="s">
        <v>71</v>
      </c>
      <c r="AY846" s="212" t="s">
        <v>140</v>
      </c>
    </row>
    <row r="847" spans="2:51" s="13" customFormat="1" ht="12">
      <c r="B847" s="202"/>
      <c r="C847" s="203"/>
      <c r="D847" s="204" t="s">
        <v>150</v>
      </c>
      <c r="E847" s="205" t="s">
        <v>19</v>
      </c>
      <c r="F847" s="206" t="s">
        <v>390</v>
      </c>
      <c r="G847" s="203"/>
      <c r="H847" s="205" t="s">
        <v>19</v>
      </c>
      <c r="I847" s="207"/>
      <c r="J847" s="203"/>
      <c r="K847" s="203"/>
      <c r="L847" s="208"/>
      <c r="M847" s="209"/>
      <c r="N847" s="210"/>
      <c r="O847" s="210"/>
      <c r="P847" s="210"/>
      <c r="Q847" s="210"/>
      <c r="R847" s="210"/>
      <c r="S847" s="210"/>
      <c r="T847" s="211"/>
      <c r="AT847" s="212" t="s">
        <v>150</v>
      </c>
      <c r="AU847" s="212" t="s">
        <v>81</v>
      </c>
      <c r="AV847" s="13" t="s">
        <v>79</v>
      </c>
      <c r="AW847" s="13" t="s">
        <v>32</v>
      </c>
      <c r="AX847" s="13" t="s">
        <v>71</v>
      </c>
      <c r="AY847" s="212" t="s">
        <v>140</v>
      </c>
    </row>
    <row r="848" spans="2:51" s="14" customFormat="1" ht="12">
      <c r="B848" s="213"/>
      <c r="C848" s="214"/>
      <c r="D848" s="204" t="s">
        <v>150</v>
      </c>
      <c r="E848" s="215" t="s">
        <v>19</v>
      </c>
      <c r="F848" s="216" t="s">
        <v>793</v>
      </c>
      <c r="G848" s="214"/>
      <c r="H848" s="217">
        <v>1.152</v>
      </c>
      <c r="I848" s="218"/>
      <c r="J848" s="214"/>
      <c r="K848" s="214"/>
      <c r="L848" s="219"/>
      <c r="M848" s="220"/>
      <c r="N848" s="221"/>
      <c r="O848" s="221"/>
      <c r="P848" s="221"/>
      <c r="Q848" s="221"/>
      <c r="R848" s="221"/>
      <c r="S848" s="221"/>
      <c r="T848" s="222"/>
      <c r="AT848" s="223" t="s">
        <v>150</v>
      </c>
      <c r="AU848" s="223" t="s">
        <v>81</v>
      </c>
      <c r="AV848" s="14" t="s">
        <v>81</v>
      </c>
      <c r="AW848" s="14" t="s">
        <v>32</v>
      </c>
      <c r="AX848" s="14" t="s">
        <v>71</v>
      </c>
      <c r="AY848" s="223" t="s">
        <v>140</v>
      </c>
    </row>
    <row r="849" spans="2:51" s="16" customFormat="1" ht="12">
      <c r="B849" s="235"/>
      <c r="C849" s="236"/>
      <c r="D849" s="204" t="s">
        <v>150</v>
      </c>
      <c r="E849" s="237" t="s">
        <v>19</v>
      </c>
      <c r="F849" s="238" t="s">
        <v>161</v>
      </c>
      <c r="G849" s="236"/>
      <c r="H849" s="239">
        <v>1.152</v>
      </c>
      <c r="I849" s="240"/>
      <c r="J849" s="236"/>
      <c r="K849" s="236"/>
      <c r="L849" s="241"/>
      <c r="M849" s="242"/>
      <c r="N849" s="243"/>
      <c r="O849" s="243"/>
      <c r="P849" s="243"/>
      <c r="Q849" s="243"/>
      <c r="R849" s="243"/>
      <c r="S849" s="243"/>
      <c r="T849" s="244"/>
      <c r="AT849" s="245" t="s">
        <v>150</v>
      </c>
      <c r="AU849" s="245" t="s">
        <v>81</v>
      </c>
      <c r="AV849" s="16" t="s">
        <v>141</v>
      </c>
      <c r="AW849" s="16" t="s">
        <v>32</v>
      </c>
      <c r="AX849" s="16" t="s">
        <v>71</v>
      </c>
      <c r="AY849" s="245" t="s">
        <v>140</v>
      </c>
    </row>
    <row r="850" spans="2:51" s="13" customFormat="1" ht="12">
      <c r="B850" s="202"/>
      <c r="C850" s="203"/>
      <c r="D850" s="204" t="s">
        <v>150</v>
      </c>
      <c r="E850" s="205" t="s">
        <v>19</v>
      </c>
      <c r="F850" s="206" t="s">
        <v>162</v>
      </c>
      <c r="G850" s="203"/>
      <c r="H850" s="205" t="s">
        <v>19</v>
      </c>
      <c r="I850" s="207"/>
      <c r="J850" s="203"/>
      <c r="K850" s="203"/>
      <c r="L850" s="208"/>
      <c r="M850" s="209"/>
      <c r="N850" s="210"/>
      <c r="O850" s="210"/>
      <c r="P850" s="210"/>
      <c r="Q850" s="210"/>
      <c r="R850" s="210"/>
      <c r="S850" s="210"/>
      <c r="T850" s="211"/>
      <c r="AT850" s="212" t="s">
        <v>150</v>
      </c>
      <c r="AU850" s="212" t="s">
        <v>81</v>
      </c>
      <c r="AV850" s="13" t="s">
        <v>79</v>
      </c>
      <c r="AW850" s="13" t="s">
        <v>32</v>
      </c>
      <c r="AX850" s="13" t="s">
        <v>71</v>
      </c>
      <c r="AY850" s="212" t="s">
        <v>140</v>
      </c>
    </row>
    <row r="851" spans="2:51" s="13" customFormat="1" ht="12">
      <c r="B851" s="202"/>
      <c r="C851" s="203"/>
      <c r="D851" s="204" t="s">
        <v>150</v>
      </c>
      <c r="E851" s="205" t="s">
        <v>19</v>
      </c>
      <c r="F851" s="206" t="s">
        <v>403</v>
      </c>
      <c r="G851" s="203"/>
      <c r="H851" s="205" t="s">
        <v>19</v>
      </c>
      <c r="I851" s="207"/>
      <c r="J851" s="203"/>
      <c r="K851" s="203"/>
      <c r="L851" s="208"/>
      <c r="M851" s="209"/>
      <c r="N851" s="210"/>
      <c r="O851" s="210"/>
      <c r="P851" s="210"/>
      <c r="Q851" s="210"/>
      <c r="R851" s="210"/>
      <c r="S851" s="210"/>
      <c r="T851" s="211"/>
      <c r="AT851" s="212" t="s">
        <v>150</v>
      </c>
      <c r="AU851" s="212" t="s">
        <v>81</v>
      </c>
      <c r="AV851" s="13" t="s">
        <v>79</v>
      </c>
      <c r="AW851" s="13" t="s">
        <v>32</v>
      </c>
      <c r="AX851" s="13" t="s">
        <v>71</v>
      </c>
      <c r="AY851" s="212" t="s">
        <v>140</v>
      </c>
    </row>
    <row r="852" spans="2:51" s="14" customFormat="1" ht="12">
      <c r="B852" s="213"/>
      <c r="C852" s="214"/>
      <c r="D852" s="204" t="s">
        <v>150</v>
      </c>
      <c r="E852" s="215" t="s">
        <v>19</v>
      </c>
      <c r="F852" s="216" t="s">
        <v>794</v>
      </c>
      <c r="G852" s="214"/>
      <c r="H852" s="217">
        <v>2.82</v>
      </c>
      <c r="I852" s="218"/>
      <c r="J852" s="214"/>
      <c r="K852" s="214"/>
      <c r="L852" s="219"/>
      <c r="M852" s="220"/>
      <c r="N852" s="221"/>
      <c r="O852" s="221"/>
      <c r="P852" s="221"/>
      <c r="Q852" s="221"/>
      <c r="R852" s="221"/>
      <c r="S852" s="221"/>
      <c r="T852" s="222"/>
      <c r="AT852" s="223" t="s">
        <v>150</v>
      </c>
      <c r="AU852" s="223" t="s">
        <v>81</v>
      </c>
      <c r="AV852" s="14" t="s">
        <v>81</v>
      </c>
      <c r="AW852" s="14" t="s">
        <v>32</v>
      </c>
      <c r="AX852" s="14" t="s">
        <v>71</v>
      </c>
      <c r="AY852" s="223" t="s">
        <v>140</v>
      </c>
    </row>
    <row r="853" spans="2:51" s="13" customFormat="1" ht="12">
      <c r="B853" s="202"/>
      <c r="C853" s="203"/>
      <c r="D853" s="204" t="s">
        <v>150</v>
      </c>
      <c r="E853" s="205" t="s">
        <v>19</v>
      </c>
      <c r="F853" s="206" t="s">
        <v>392</v>
      </c>
      <c r="G853" s="203"/>
      <c r="H853" s="205" t="s">
        <v>19</v>
      </c>
      <c r="I853" s="207"/>
      <c r="J853" s="203"/>
      <c r="K853" s="203"/>
      <c r="L853" s="208"/>
      <c r="M853" s="209"/>
      <c r="N853" s="210"/>
      <c r="O853" s="210"/>
      <c r="P853" s="210"/>
      <c r="Q853" s="210"/>
      <c r="R853" s="210"/>
      <c r="S853" s="210"/>
      <c r="T853" s="211"/>
      <c r="AT853" s="212" t="s">
        <v>150</v>
      </c>
      <c r="AU853" s="212" t="s">
        <v>81</v>
      </c>
      <c r="AV853" s="13" t="s">
        <v>79</v>
      </c>
      <c r="AW853" s="13" t="s">
        <v>32</v>
      </c>
      <c r="AX853" s="13" t="s">
        <v>71</v>
      </c>
      <c r="AY853" s="212" t="s">
        <v>140</v>
      </c>
    </row>
    <row r="854" spans="2:51" s="14" customFormat="1" ht="12">
      <c r="B854" s="213"/>
      <c r="C854" s="214"/>
      <c r="D854" s="204" t="s">
        <v>150</v>
      </c>
      <c r="E854" s="215" t="s">
        <v>19</v>
      </c>
      <c r="F854" s="216" t="s">
        <v>795</v>
      </c>
      <c r="G854" s="214"/>
      <c r="H854" s="217">
        <v>1.201</v>
      </c>
      <c r="I854" s="218"/>
      <c r="J854" s="214"/>
      <c r="K854" s="214"/>
      <c r="L854" s="219"/>
      <c r="M854" s="220"/>
      <c r="N854" s="221"/>
      <c r="O854" s="221"/>
      <c r="P854" s="221"/>
      <c r="Q854" s="221"/>
      <c r="R854" s="221"/>
      <c r="S854" s="221"/>
      <c r="T854" s="222"/>
      <c r="AT854" s="223" t="s">
        <v>150</v>
      </c>
      <c r="AU854" s="223" t="s">
        <v>81</v>
      </c>
      <c r="AV854" s="14" t="s">
        <v>81</v>
      </c>
      <c r="AW854" s="14" t="s">
        <v>32</v>
      </c>
      <c r="AX854" s="14" t="s">
        <v>71</v>
      </c>
      <c r="AY854" s="223" t="s">
        <v>140</v>
      </c>
    </row>
    <row r="855" spans="2:51" s="16" customFormat="1" ht="12">
      <c r="B855" s="235"/>
      <c r="C855" s="236"/>
      <c r="D855" s="204" t="s">
        <v>150</v>
      </c>
      <c r="E855" s="237" t="s">
        <v>19</v>
      </c>
      <c r="F855" s="238" t="s">
        <v>165</v>
      </c>
      <c r="G855" s="236"/>
      <c r="H855" s="239">
        <v>4.021</v>
      </c>
      <c r="I855" s="240"/>
      <c r="J855" s="236"/>
      <c r="K855" s="236"/>
      <c r="L855" s="241"/>
      <c r="M855" s="242"/>
      <c r="N855" s="243"/>
      <c r="O855" s="243"/>
      <c r="P855" s="243"/>
      <c r="Q855" s="243"/>
      <c r="R855" s="243"/>
      <c r="S855" s="243"/>
      <c r="T855" s="244"/>
      <c r="AT855" s="245" t="s">
        <v>150</v>
      </c>
      <c r="AU855" s="245" t="s">
        <v>81</v>
      </c>
      <c r="AV855" s="16" t="s">
        <v>141</v>
      </c>
      <c r="AW855" s="16" t="s">
        <v>32</v>
      </c>
      <c r="AX855" s="16" t="s">
        <v>71</v>
      </c>
      <c r="AY855" s="245" t="s">
        <v>140</v>
      </c>
    </row>
    <row r="856" spans="2:51" s="13" customFormat="1" ht="12">
      <c r="B856" s="202"/>
      <c r="C856" s="203"/>
      <c r="D856" s="204" t="s">
        <v>150</v>
      </c>
      <c r="E856" s="205" t="s">
        <v>19</v>
      </c>
      <c r="F856" s="206" t="s">
        <v>166</v>
      </c>
      <c r="G856" s="203"/>
      <c r="H856" s="205" t="s">
        <v>19</v>
      </c>
      <c r="I856" s="207"/>
      <c r="J856" s="203"/>
      <c r="K856" s="203"/>
      <c r="L856" s="208"/>
      <c r="M856" s="209"/>
      <c r="N856" s="210"/>
      <c r="O856" s="210"/>
      <c r="P856" s="210"/>
      <c r="Q856" s="210"/>
      <c r="R856" s="210"/>
      <c r="S856" s="210"/>
      <c r="T856" s="211"/>
      <c r="AT856" s="212" t="s">
        <v>150</v>
      </c>
      <c r="AU856" s="212" t="s">
        <v>81</v>
      </c>
      <c r="AV856" s="13" t="s">
        <v>79</v>
      </c>
      <c r="AW856" s="13" t="s">
        <v>32</v>
      </c>
      <c r="AX856" s="13" t="s">
        <v>71</v>
      </c>
      <c r="AY856" s="212" t="s">
        <v>140</v>
      </c>
    </row>
    <row r="857" spans="2:51" s="13" customFormat="1" ht="12">
      <c r="B857" s="202"/>
      <c r="C857" s="203"/>
      <c r="D857" s="204" t="s">
        <v>150</v>
      </c>
      <c r="E857" s="205" t="s">
        <v>19</v>
      </c>
      <c r="F857" s="206" t="s">
        <v>405</v>
      </c>
      <c r="G857" s="203"/>
      <c r="H857" s="205" t="s">
        <v>19</v>
      </c>
      <c r="I857" s="207"/>
      <c r="J857" s="203"/>
      <c r="K857" s="203"/>
      <c r="L857" s="208"/>
      <c r="M857" s="209"/>
      <c r="N857" s="210"/>
      <c r="O857" s="210"/>
      <c r="P857" s="210"/>
      <c r="Q857" s="210"/>
      <c r="R857" s="210"/>
      <c r="S857" s="210"/>
      <c r="T857" s="211"/>
      <c r="AT857" s="212" t="s">
        <v>150</v>
      </c>
      <c r="AU857" s="212" t="s">
        <v>81</v>
      </c>
      <c r="AV857" s="13" t="s">
        <v>79</v>
      </c>
      <c r="AW857" s="13" t="s">
        <v>32</v>
      </c>
      <c r="AX857" s="13" t="s">
        <v>71</v>
      </c>
      <c r="AY857" s="212" t="s">
        <v>140</v>
      </c>
    </row>
    <row r="858" spans="2:51" s="14" customFormat="1" ht="12">
      <c r="B858" s="213"/>
      <c r="C858" s="214"/>
      <c r="D858" s="204" t="s">
        <v>150</v>
      </c>
      <c r="E858" s="215" t="s">
        <v>19</v>
      </c>
      <c r="F858" s="216" t="s">
        <v>794</v>
      </c>
      <c r="G858" s="214"/>
      <c r="H858" s="217">
        <v>2.82</v>
      </c>
      <c r="I858" s="218"/>
      <c r="J858" s="214"/>
      <c r="K858" s="214"/>
      <c r="L858" s="219"/>
      <c r="M858" s="220"/>
      <c r="N858" s="221"/>
      <c r="O858" s="221"/>
      <c r="P858" s="221"/>
      <c r="Q858" s="221"/>
      <c r="R858" s="221"/>
      <c r="S858" s="221"/>
      <c r="T858" s="222"/>
      <c r="AT858" s="223" t="s">
        <v>150</v>
      </c>
      <c r="AU858" s="223" t="s">
        <v>81</v>
      </c>
      <c r="AV858" s="14" t="s">
        <v>81</v>
      </c>
      <c r="AW858" s="14" t="s">
        <v>32</v>
      </c>
      <c r="AX858" s="14" t="s">
        <v>71</v>
      </c>
      <c r="AY858" s="223" t="s">
        <v>140</v>
      </c>
    </row>
    <row r="859" spans="2:51" s="13" customFormat="1" ht="12">
      <c r="B859" s="202"/>
      <c r="C859" s="203"/>
      <c r="D859" s="204" t="s">
        <v>150</v>
      </c>
      <c r="E859" s="205" t="s">
        <v>19</v>
      </c>
      <c r="F859" s="206" t="s">
        <v>393</v>
      </c>
      <c r="G859" s="203"/>
      <c r="H859" s="205" t="s">
        <v>19</v>
      </c>
      <c r="I859" s="207"/>
      <c r="J859" s="203"/>
      <c r="K859" s="203"/>
      <c r="L859" s="208"/>
      <c r="M859" s="209"/>
      <c r="N859" s="210"/>
      <c r="O859" s="210"/>
      <c r="P859" s="210"/>
      <c r="Q859" s="210"/>
      <c r="R859" s="210"/>
      <c r="S859" s="210"/>
      <c r="T859" s="211"/>
      <c r="AT859" s="212" t="s">
        <v>150</v>
      </c>
      <c r="AU859" s="212" t="s">
        <v>81</v>
      </c>
      <c r="AV859" s="13" t="s">
        <v>79</v>
      </c>
      <c r="AW859" s="13" t="s">
        <v>32</v>
      </c>
      <c r="AX859" s="13" t="s">
        <v>71</v>
      </c>
      <c r="AY859" s="212" t="s">
        <v>140</v>
      </c>
    </row>
    <row r="860" spans="2:51" s="14" customFormat="1" ht="12">
      <c r="B860" s="213"/>
      <c r="C860" s="214"/>
      <c r="D860" s="204" t="s">
        <v>150</v>
      </c>
      <c r="E860" s="215" t="s">
        <v>19</v>
      </c>
      <c r="F860" s="216" t="s">
        <v>795</v>
      </c>
      <c r="G860" s="214"/>
      <c r="H860" s="217">
        <v>1.201</v>
      </c>
      <c r="I860" s="218"/>
      <c r="J860" s="214"/>
      <c r="K860" s="214"/>
      <c r="L860" s="219"/>
      <c r="M860" s="220"/>
      <c r="N860" s="221"/>
      <c r="O860" s="221"/>
      <c r="P860" s="221"/>
      <c r="Q860" s="221"/>
      <c r="R860" s="221"/>
      <c r="S860" s="221"/>
      <c r="T860" s="222"/>
      <c r="AT860" s="223" t="s">
        <v>150</v>
      </c>
      <c r="AU860" s="223" t="s">
        <v>81</v>
      </c>
      <c r="AV860" s="14" t="s">
        <v>81</v>
      </c>
      <c r="AW860" s="14" t="s">
        <v>32</v>
      </c>
      <c r="AX860" s="14" t="s">
        <v>71</v>
      </c>
      <c r="AY860" s="223" t="s">
        <v>140</v>
      </c>
    </row>
    <row r="861" spans="2:51" s="16" customFormat="1" ht="12">
      <c r="B861" s="235"/>
      <c r="C861" s="236"/>
      <c r="D861" s="204" t="s">
        <v>150</v>
      </c>
      <c r="E861" s="237" t="s">
        <v>19</v>
      </c>
      <c r="F861" s="238" t="s">
        <v>168</v>
      </c>
      <c r="G861" s="236"/>
      <c r="H861" s="239">
        <v>4.021</v>
      </c>
      <c r="I861" s="240"/>
      <c r="J861" s="236"/>
      <c r="K861" s="236"/>
      <c r="L861" s="241"/>
      <c r="M861" s="242"/>
      <c r="N861" s="243"/>
      <c r="O861" s="243"/>
      <c r="P861" s="243"/>
      <c r="Q861" s="243"/>
      <c r="R861" s="243"/>
      <c r="S861" s="243"/>
      <c r="T861" s="244"/>
      <c r="AT861" s="245" t="s">
        <v>150</v>
      </c>
      <c r="AU861" s="245" t="s">
        <v>81</v>
      </c>
      <c r="AV861" s="16" t="s">
        <v>141</v>
      </c>
      <c r="AW861" s="16" t="s">
        <v>32</v>
      </c>
      <c r="AX861" s="16" t="s">
        <v>71</v>
      </c>
      <c r="AY861" s="245" t="s">
        <v>140</v>
      </c>
    </row>
    <row r="862" spans="2:51" s="15" customFormat="1" ht="12">
      <c r="B862" s="224"/>
      <c r="C862" s="225"/>
      <c r="D862" s="204" t="s">
        <v>150</v>
      </c>
      <c r="E862" s="226" t="s">
        <v>19</v>
      </c>
      <c r="F862" s="227" t="s">
        <v>155</v>
      </c>
      <c r="G862" s="225"/>
      <c r="H862" s="228">
        <v>9.194</v>
      </c>
      <c r="I862" s="229"/>
      <c r="J862" s="225"/>
      <c r="K862" s="225"/>
      <c r="L862" s="230"/>
      <c r="M862" s="231"/>
      <c r="N862" s="232"/>
      <c r="O862" s="232"/>
      <c r="P862" s="232"/>
      <c r="Q862" s="232"/>
      <c r="R862" s="232"/>
      <c r="S862" s="232"/>
      <c r="T862" s="233"/>
      <c r="AT862" s="234" t="s">
        <v>150</v>
      </c>
      <c r="AU862" s="234" t="s">
        <v>81</v>
      </c>
      <c r="AV862" s="15" t="s">
        <v>148</v>
      </c>
      <c r="AW862" s="15" t="s">
        <v>32</v>
      </c>
      <c r="AX862" s="15" t="s">
        <v>79</v>
      </c>
      <c r="AY862" s="234" t="s">
        <v>140</v>
      </c>
    </row>
    <row r="863" spans="1:65" s="2" customFormat="1" ht="21.75" customHeight="1">
      <c r="A863" s="36"/>
      <c r="B863" s="37"/>
      <c r="C863" s="189" t="s">
        <v>796</v>
      </c>
      <c r="D863" s="189" t="s">
        <v>143</v>
      </c>
      <c r="E863" s="190" t="s">
        <v>797</v>
      </c>
      <c r="F863" s="191" t="s">
        <v>798</v>
      </c>
      <c r="G863" s="192" t="s">
        <v>146</v>
      </c>
      <c r="H863" s="193">
        <v>9.194</v>
      </c>
      <c r="I863" s="194"/>
      <c r="J863" s="195">
        <f>ROUND(I863*H863,2)</f>
        <v>0</v>
      </c>
      <c r="K863" s="191" t="s">
        <v>147</v>
      </c>
      <c r="L863" s="41"/>
      <c r="M863" s="196" t="s">
        <v>19</v>
      </c>
      <c r="N863" s="197" t="s">
        <v>42</v>
      </c>
      <c r="O863" s="66"/>
      <c r="P863" s="198">
        <f>O863*H863</f>
        <v>0</v>
      </c>
      <c r="Q863" s="198">
        <v>0.00012</v>
      </c>
      <c r="R863" s="198">
        <f>Q863*H863</f>
        <v>0.00110328</v>
      </c>
      <c r="S863" s="198">
        <v>0</v>
      </c>
      <c r="T863" s="199">
        <f>S863*H863</f>
        <v>0</v>
      </c>
      <c r="U863" s="36"/>
      <c r="V863" s="36"/>
      <c r="W863" s="36"/>
      <c r="X863" s="36"/>
      <c r="Y863" s="36"/>
      <c r="Z863" s="36"/>
      <c r="AA863" s="36"/>
      <c r="AB863" s="36"/>
      <c r="AC863" s="36"/>
      <c r="AD863" s="36"/>
      <c r="AE863" s="36"/>
      <c r="AR863" s="200" t="s">
        <v>236</v>
      </c>
      <c r="AT863" s="200" t="s">
        <v>143</v>
      </c>
      <c r="AU863" s="200" t="s">
        <v>81</v>
      </c>
      <c r="AY863" s="19" t="s">
        <v>140</v>
      </c>
      <c r="BE863" s="201">
        <f>IF(N863="základní",J863,0)</f>
        <v>0</v>
      </c>
      <c r="BF863" s="201">
        <f>IF(N863="snížená",J863,0)</f>
        <v>0</v>
      </c>
      <c r="BG863" s="201">
        <f>IF(N863="zákl. přenesená",J863,0)</f>
        <v>0</v>
      </c>
      <c r="BH863" s="201">
        <f>IF(N863="sníž. přenesená",J863,0)</f>
        <v>0</v>
      </c>
      <c r="BI863" s="201">
        <f>IF(N863="nulová",J863,0)</f>
        <v>0</v>
      </c>
      <c r="BJ863" s="19" t="s">
        <v>79</v>
      </c>
      <c r="BK863" s="201">
        <f>ROUND(I863*H863,2)</f>
        <v>0</v>
      </c>
      <c r="BL863" s="19" t="s">
        <v>236</v>
      </c>
      <c r="BM863" s="200" t="s">
        <v>799</v>
      </c>
    </row>
    <row r="864" spans="2:51" s="13" customFormat="1" ht="12">
      <c r="B864" s="202"/>
      <c r="C864" s="203"/>
      <c r="D864" s="204" t="s">
        <v>150</v>
      </c>
      <c r="E864" s="205" t="s">
        <v>19</v>
      </c>
      <c r="F864" s="206" t="s">
        <v>152</v>
      </c>
      <c r="G864" s="203"/>
      <c r="H864" s="205" t="s">
        <v>19</v>
      </c>
      <c r="I864" s="207"/>
      <c r="J864" s="203"/>
      <c r="K864" s="203"/>
      <c r="L864" s="208"/>
      <c r="M864" s="209"/>
      <c r="N864" s="210"/>
      <c r="O864" s="210"/>
      <c r="P864" s="210"/>
      <c r="Q864" s="210"/>
      <c r="R864" s="210"/>
      <c r="S864" s="210"/>
      <c r="T864" s="211"/>
      <c r="AT864" s="212" t="s">
        <v>150</v>
      </c>
      <c r="AU864" s="212" t="s">
        <v>81</v>
      </c>
      <c r="AV864" s="13" t="s">
        <v>79</v>
      </c>
      <c r="AW864" s="13" t="s">
        <v>32</v>
      </c>
      <c r="AX864" s="13" t="s">
        <v>71</v>
      </c>
      <c r="AY864" s="212" t="s">
        <v>140</v>
      </c>
    </row>
    <row r="865" spans="2:51" s="14" customFormat="1" ht="12">
      <c r="B865" s="213"/>
      <c r="C865" s="214"/>
      <c r="D865" s="204" t="s">
        <v>150</v>
      </c>
      <c r="E865" s="215" t="s">
        <v>19</v>
      </c>
      <c r="F865" s="216" t="s">
        <v>800</v>
      </c>
      <c r="G865" s="214"/>
      <c r="H865" s="217">
        <v>1.152</v>
      </c>
      <c r="I865" s="218"/>
      <c r="J865" s="214"/>
      <c r="K865" s="214"/>
      <c r="L865" s="219"/>
      <c r="M865" s="220"/>
      <c r="N865" s="221"/>
      <c r="O865" s="221"/>
      <c r="P865" s="221"/>
      <c r="Q865" s="221"/>
      <c r="R865" s="221"/>
      <c r="S865" s="221"/>
      <c r="T865" s="222"/>
      <c r="AT865" s="223" t="s">
        <v>150</v>
      </c>
      <c r="AU865" s="223" t="s">
        <v>81</v>
      </c>
      <c r="AV865" s="14" t="s">
        <v>81</v>
      </c>
      <c r="AW865" s="14" t="s">
        <v>32</v>
      </c>
      <c r="AX865" s="14" t="s">
        <v>71</v>
      </c>
      <c r="AY865" s="223" t="s">
        <v>140</v>
      </c>
    </row>
    <row r="866" spans="2:51" s="13" customFormat="1" ht="12">
      <c r="B866" s="202"/>
      <c r="C866" s="203"/>
      <c r="D866" s="204" t="s">
        <v>150</v>
      </c>
      <c r="E866" s="205" t="s">
        <v>19</v>
      </c>
      <c r="F866" s="206" t="s">
        <v>162</v>
      </c>
      <c r="G866" s="203"/>
      <c r="H866" s="205" t="s">
        <v>19</v>
      </c>
      <c r="I866" s="207"/>
      <c r="J866" s="203"/>
      <c r="K866" s="203"/>
      <c r="L866" s="208"/>
      <c r="M866" s="209"/>
      <c r="N866" s="210"/>
      <c r="O866" s="210"/>
      <c r="P866" s="210"/>
      <c r="Q866" s="210"/>
      <c r="R866" s="210"/>
      <c r="S866" s="210"/>
      <c r="T866" s="211"/>
      <c r="AT866" s="212" t="s">
        <v>150</v>
      </c>
      <c r="AU866" s="212" t="s">
        <v>81</v>
      </c>
      <c r="AV866" s="13" t="s">
        <v>79</v>
      </c>
      <c r="AW866" s="13" t="s">
        <v>32</v>
      </c>
      <c r="AX866" s="13" t="s">
        <v>71</v>
      </c>
      <c r="AY866" s="212" t="s">
        <v>140</v>
      </c>
    </row>
    <row r="867" spans="2:51" s="14" customFormat="1" ht="12">
      <c r="B867" s="213"/>
      <c r="C867" s="214"/>
      <c r="D867" s="204" t="s">
        <v>150</v>
      </c>
      <c r="E867" s="215" t="s">
        <v>19</v>
      </c>
      <c r="F867" s="216" t="s">
        <v>801</v>
      </c>
      <c r="G867" s="214"/>
      <c r="H867" s="217">
        <v>4.021</v>
      </c>
      <c r="I867" s="218"/>
      <c r="J867" s="214"/>
      <c r="K867" s="214"/>
      <c r="L867" s="219"/>
      <c r="M867" s="220"/>
      <c r="N867" s="221"/>
      <c r="O867" s="221"/>
      <c r="P867" s="221"/>
      <c r="Q867" s="221"/>
      <c r="R867" s="221"/>
      <c r="S867" s="221"/>
      <c r="T867" s="222"/>
      <c r="AT867" s="223" t="s">
        <v>150</v>
      </c>
      <c r="AU867" s="223" t="s">
        <v>81</v>
      </c>
      <c r="AV867" s="14" t="s">
        <v>81</v>
      </c>
      <c r="AW867" s="14" t="s">
        <v>32</v>
      </c>
      <c r="AX867" s="14" t="s">
        <v>71</v>
      </c>
      <c r="AY867" s="223" t="s">
        <v>140</v>
      </c>
    </row>
    <row r="868" spans="2:51" s="13" customFormat="1" ht="12">
      <c r="B868" s="202"/>
      <c r="C868" s="203"/>
      <c r="D868" s="204" t="s">
        <v>150</v>
      </c>
      <c r="E868" s="205" t="s">
        <v>19</v>
      </c>
      <c r="F868" s="206" t="s">
        <v>166</v>
      </c>
      <c r="G868" s="203"/>
      <c r="H868" s="205" t="s">
        <v>19</v>
      </c>
      <c r="I868" s="207"/>
      <c r="J868" s="203"/>
      <c r="K868" s="203"/>
      <c r="L868" s="208"/>
      <c r="M868" s="209"/>
      <c r="N868" s="210"/>
      <c r="O868" s="210"/>
      <c r="P868" s="210"/>
      <c r="Q868" s="210"/>
      <c r="R868" s="210"/>
      <c r="S868" s="210"/>
      <c r="T868" s="211"/>
      <c r="AT868" s="212" t="s">
        <v>150</v>
      </c>
      <c r="AU868" s="212" t="s">
        <v>81</v>
      </c>
      <c r="AV868" s="13" t="s">
        <v>79</v>
      </c>
      <c r="AW868" s="13" t="s">
        <v>32</v>
      </c>
      <c r="AX868" s="13" t="s">
        <v>71</v>
      </c>
      <c r="AY868" s="212" t="s">
        <v>140</v>
      </c>
    </row>
    <row r="869" spans="2:51" s="14" customFormat="1" ht="12">
      <c r="B869" s="213"/>
      <c r="C869" s="214"/>
      <c r="D869" s="204" t="s">
        <v>150</v>
      </c>
      <c r="E869" s="215" t="s">
        <v>19</v>
      </c>
      <c r="F869" s="216" t="s">
        <v>801</v>
      </c>
      <c r="G869" s="214"/>
      <c r="H869" s="217">
        <v>4.021</v>
      </c>
      <c r="I869" s="218"/>
      <c r="J869" s="214"/>
      <c r="K869" s="214"/>
      <c r="L869" s="219"/>
      <c r="M869" s="220"/>
      <c r="N869" s="221"/>
      <c r="O869" s="221"/>
      <c r="P869" s="221"/>
      <c r="Q869" s="221"/>
      <c r="R869" s="221"/>
      <c r="S869" s="221"/>
      <c r="T869" s="222"/>
      <c r="AT869" s="223" t="s">
        <v>150</v>
      </c>
      <c r="AU869" s="223" t="s">
        <v>81</v>
      </c>
      <c r="AV869" s="14" t="s">
        <v>81</v>
      </c>
      <c r="AW869" s="14" t="s">
        <v>32</v>
      </c>
      <c r="AX869" s="14" t="s">
        <v>71</v>
      </c>
      <c r="AY869" s="223" t="s">
        <v>140</v>
      </c>
    </row>
    <row r="870" spans="2:51" s="15" customFormat="1" ht="12">
      <c r="B870" s="224"/>
      <c r="C870" s="225"/>
      <c r="D870" s="204" t="s">
        <v>150</v>
      </c>
      <c r="E870" s="226" t="s">
        <v>19</v>
      </c>
      <c r="F870" s="227" t="s">
        <v>155</v>
      </c>
      <c r="G870" s="225"/>
      <c r="H870" s="228">
        <v>9.194</v>
      </c>
      <c r="I870" s="229"/>
      <c r="J870" s="225"/>
      <c r="K870" s="225"/>
      <c r="L870" s="230"/>
      <c r="M870" s="231"/>
      <c r="N870" s="232"/>
      <c r="O870" s="232"/>
      <c r="P870" s="232"/>
      <c r="Q870" s="232"/>
      <c r="R870" s="232"/>
      <c r="S870" s="232"/>
      <c r="T870" s="233"/>
      <c r="AT870" s="234" t="s">
        <v>150</v>
      </c>
      <c r="AU870" s="234" t="s">
        <v>81</v>
      </c>
      <c r="AV870" s="15" t="s">
        <v>148</v>
      </c>
      <c r="AW870" s="15" t="s">
        <v>32</v>
      </c>
      <c r="AX870" s="15" t="s">
        <v>79</v>
      </c>
      <c r="AY870" s="234" t="s">
        <v>140</v>
      </c>
    </row>
    <row r="871" spans="1:65" s="2" customFormat="1" ht="21.75" customHeight="1">
      <c r="A871" s="36"/>
      <c r="B871" s="37"/>
      <c r="C871" s="189" t="s">
        <v>802</v>
      </c>
      <c r="D871" s="189" t="s">
        <v>143</v>
      </c>
      <c r="E871" s="190" t="s">
        <v>803</v>
      </c>
      <c r="F871" s="191" t="s">
        <v>804</v>
      </c>
      <c r="G871" s="192" t="s">
        <v>146</v>
      </c>
      <c r="H871" s="193">
        <v>9.194</v>
      </c>
      <c r="I871" s="194"/>
      <c r="J871" s="195">
        <f>ROUND(I871*H871,2)</f>
        <v>0</v>
      </c>
      <c r="K871" s="191" t="s">
        <v>147</v>
      </c>
      <c r="L871" s="41"/>
      <c r="M871" s="196" t="s">
        <v>19</v>
      </c>
      <c r="N871" s="197" t="s">
        <v>42</v>
      </c>
      <c r="O871" s="66"/>
      <c r="P871" s="198">
        <f>O871*H871</f>
        <v>0</v>
      </c>
      <c r="Q871" s="198">
        <v>0.00012</v>
      </c>
      <c r="R871" s="198">
        <f>Q871*H871</f>
        <v>0.00110328</v>
      </c>
      <c r="S871" s="198">
        <v>0</v>
      </c>
      <c r="T871" s="199">
        <f>S871*H871</f>
        <v>0</v>
      </c>
      <c r="U871" s="36"/>
      <c r="V871" s="36"/>
      <c r="W871" s="36"/>
      <c r="X871" s="36"/>
      <c r="Y871" s="36"/>
      <c r="Z871" s="36"/>
      <c r="AA871" s="36"/>
      <c r="AB871" s="36"/>
      <c r="AC871" s="36"/>
      <c r="AD871" s="36"/>
      <c r="AE871" s="36"/>
      <c r="AR871" s="200" t="s">
        <v>236</v>
      </c>
      <c r="AT871" s="200" t="s">
        <v>143</v>
      </c>
      <c r="AU871" s="200" t="s">
        <v>81</v>
      </c>
      <c r="AY871" s="19" t="s">
        <v>140</v>
      </c>
      <c r="BE871" s="201">
        <f>IF(N871="základní",J871,0)</f>
        <v>0</v>
      </c>
      <c r="BF871" s="201">
        <f>IF(N871="snížená",J871,0)</f>
        <v>0</v>
      </c>
      <c r="BG871" s="201">
        <f>IF(N871="zákl. přenesená",J871,0)</f>
        <v>0</v>
      </c>
      <c r="BH871" s="201">
        <f>IF(N871="sníž. přenesená",J871,0)</f>
        <v>0</v>
      </c>
      <c r="BI871" s="201">
        <f>IF(N871="nulová",J871,0)</f>
        <v>0</v>
      </c>
      <c r="BJ871" s="19" t="s">
        <v>79</v>
      </c>
      <c r="BK871" s="201">
        <f>ROUND(I871*H871,2)</f>
        <v>0</v>
      </c>
      <c r="BL871" s="19" t="s">
        <v>236</v>
      </c>
      <c r="BM871" s="200" t="s">
        <v>805</v>
      </c>
    </row>
    <row r="872" spans="2:51" s="13" customFormat="1" ht="12">
      <c r="B872" s="202"/>
      <c r="C872" s="203"/>
      <c r="D872" s="204" t="s">
        <v>150</v>
      </c>
      <c r="E872" s="205" t="s">
        <v>19</v>
      </c>
      <c r="F872" s="206" t="s">
        <v>152</v>
      </c>
      <c r="G872" s="203"/>
      <c r="H872" s="205" t="s">
        <v>19</v>
      </c>
      <c r="I872" s="207"/>
      <c r="J872" s="203"/>
      <c r="K872" s="203"/>
      <c r="L872" s="208"/>
      <c r="M872" s="209"/>
      <c r="N872" s="210"/>
      <c r="O872" s="210"/>
      <c r="P872" s="210"/>
      <c r="Q872" s="210"/>
      <c r="R872" s="210"/>
      <c r="S872" s="210"/>
      <c r="T872" s="211"/>
      <c r="AT872" s="212" t="s">
        <v>150</v>
      </c>
      <c r="AU872" s="212" t="s">
        <v>81</v>
      </c>
      <c r="AV872" s="13" t="s">
        <v>79</v>
      </c>
      <c r="AW872" s="13" t="s">
        <v>32</v>
      </c>
      <c r="AX872" s="13" t="s">
        <v>71</v>
      </c>
      <c r="AY872" s="212" t="s">
        <v>140</v>
      </c>
    </row>
    <row r="873" spans="2:51" s="14" customFormat="1" ht="12">
      <c r="B873" s="213"/>
      <c r="C873" s="214"/>
      <c r="D873" s="204" t="s">
        <v>150</v>
      </c>
      <c r="E873" s="215" t="s">
        <v>19</v>
      </c>
      <c r="F873" s="216" t="s">
        <v>800</v>
      </c>
      <c r="G873" s="214"/>
      <c r="H873" s="217">
        <v>1.152</v>
      </c>
      <c r="I873" s="218"/>
      <c r="J873" s="214"/>
      <c r="K873" s="214"/>
      <c r="L873" s="219"/>
      <c r="M873" s="220"/>
      <c r="N873" s="221"/>
      <c r="O873" s="221"/>
      <c r="P873" s="221"/>
      <c r="Q873" s="221"/>
      <c r="R873" s="221"/>
      <c r="S873" s="221"/>
      <c r="T873" s="222"/>
      <c r="AT873" s="223" t="s">
        <v>150</v>
      </c>
      <c r="AU873" s="223" t="s">
        <v>81</v>
      </c>
      <c r="AV873" s="14" t="s">
        <v>81</v>
      </c>
      <c r="AW873" s="14" t="s">
        <v>32</v>
      </c>
      <c r="AX873" s="14" t="s">
        <v>71</v>
      </c>
      <c r="AY873" s="223" t="s">
        <v>140</v>
      </c>
    </row>
    <row r="874" spans="2:51" s="13" customFormat="1" ht="12">
      <c r="B874" s="202"/>
      <c r="C874" s="203"/>
      <c r="D874" s="204" t="s">
        <v>150</v>
      </c>
      <c r="E874" s="205" t="s">
        <v>19</v>
      </c>
      <c r="F874" s="206" t="s">
        <v>162</v>
      </c>
      <c r="G874" s="203"/>
      <c r="H874" s="205" t="s">
        <v>19</v>
      </c>
      <c r="I874" s="207"/>
      <c r="J874" s="203"/>
      <c r="K874" s="203"/>
      <c r="L874" s="208"/>
      <c r="M874" s="209"/>
      <c r="N874" s="210"/>
      <c r="O874" s="210"/>
      <c r="P874" s="210"/>
      <c r="Q874" s="210"/>
      <c r="R874" s="210"/>
      <c r="S874" s="210"/>
      <c r="T874" s="211"/>
      <c r="AT874" s="212" t="s">
        <v>150</v>
      </c>
      <c r="AU874" s="212" t="s">
        <v>81</v>
      </c>
      <c r="AV874" s="13" t="s">
        <v>79</v>
      </c>
      <c r="AW874" s="13" t="s">
        <v>32</v>
      </c>
      <c r="AX874" s="13" t="s">
        <v>71</v>
      </c>
      <c r="AY874" s="212" t="s">
        <v>140</v>
      </c>
    </row>
    <row r="875" spans="2:51" s="14" customFormat="1" ht="12">
      <c r="B875" s="213"/>
      <c r="C875" s="214"/>
      <c r="D875" s="204" t="s">
        <v>150</v>
      </c>
      <c r="E875" s="215" t="s">
        <v>19</v>
      </c>
      <c r="F875" s="216" t="s">
        <v>801</v>
      </c>
      <c r="G875" s="214"/>
      <c r="H875" s="217">
        <v>4.021</v>
      </c>
      <c r="I875" s="218"/>
      <c r="J875" s="214"/>
      <c r="K875" s="214"/>
      <c r="L875" s="219"/>
      <c r="M875" s="220"/>
      <c r="N875" s="221"/>
      <c r="O875" s="221"/>
      <c r="P875" s="221"/>
      <c r="Q875" s="221"/>
      <c r="R875" s="221"/>
      <c r="S875" s="221"/>
      <c r="T875" s="222"/>
      <c r="AT875" s="223" t="s">
        <v>150</v>
      </c>
      <c r="AU875" s="223" t="s">
        <v>81</v>
      </c>
      <c r="AV875" s="14" t="s">
        <v>81</v>
      </c>
      <c r="AW875" s="14" t="s">
        <v>32</v>
      </c>
      <c r="AX875" s="14" t="s">
        <v>71</v>
      </c>
      <c r="AY875" s="223" t="s">
        <v>140</v>
      </c>
    </row>
    <row r="876" spans="2:51" s="13" customFormat="1" ht="12">
      <c r="B876" s="202"/>
      <c r="C876" s="203"/>
      <c r="D876" s="204" t="s">
        <v>150</v>
      </c>
      <c r="E876" s="205" t="s">
        <v>19</v>
      </c>
      <c r="F876" s="206" t="s">
        <v>166</v>
      </c>
      <c r="G876" s="203"/>
      <c r="H876" s="205" t="s">
        <v>19</v>
      </c>
      <c r="I876" s="207"/>
      <c r="J876" s="203"/>
      <c r="K876" s="203"/>
      <c r="L876" s="208"/>
      <c r="M876" s="209"/>
      <c r="N876" s="210"/>
      <c r="O876" s="210"/>
      <c r="P876" s="210"/>
      <c r="Q876" s="210"/>
      <c r="R876" s="210"/>
      <c r="S876" s="210"/>
      <c r="T876" s="211"/>
      <c r="AT876" s="212" t="s">
        <v>150</v>
      </c>
      <c r="AU876" s="212" t="s">
        <v>81</v>
      </c>
      <c r="AV876" s="13" t="s">
        <v>79</v>
      </c>
      <c r="AW876" s="13" t="s">
        <v>32</v>
      </c>
      <c r="AX876" s="13" t="s">
        <v>71</v>
      </c>
      <c r="AY876" s="212" t="s">
        <v>140</v>
      </c>
    </row>
    <row r="877" spans="2:51" s="14" customFormat="1" ht="12">
      <c r="B877" s="213"/>
      <c r="C877" s="214"/>
      <c r="D877" s="204" t="s">
        <v>150</v>
      </c>
      <c r="E877" s="215" t="s">
        <v>19</v>
      </c>
      <c r="F877" s="216" t="s">
        <v>801</v>
      </c>
      <c r="G877" s="214"/>
      <c r="H877" s="217">
        <v>4.021</v>
      </c>
      <c r="I877" s="218"/>
      <c r="J877" s="214"/>
      <c r="K877" s="214"/>
      <c r="L877" s="219"/>
      <c r="M877" s="220"/>
      <c r="N877" s="221"/>
      <c r="O877" s="221"/>
      <c r="P877" s="221"/>
      <c r="Q877" s="221"/>
      <c r="R877" s="221"/>
      <c r="S877" s="221"/>
      <c r="T877" s="222"/>
      <c r="AT877" s="223" t="s">
        <v>150</v>
      </c>
      <c r="AU877" s="223" t="s">
        <v>81</v>
      </c>
      <c r="AV877" s="14" t="s">
        <v>81</v>
      </c>
      <c r="AW877" s="14" t="s">
        <v>32</v>
      </c>
      <c r="AX877" s="14" t="s">
        <v>71</v>
      </c>
      <c r="AY877" s="223" t="s">
        <v>140</v>
      </c>
    </row>
    <row r="878" spans="2:51" s="15" customFormat="1" ht="12">
      <c r="B878" s="224"/>
      <c r="C878" s="225"/>
      <c r="D878" s="204" t="s">
        <v>150</v>
      </c>
      <c r="E878" s="226" t="s">
        <v>19</v>
      </c>
      <c r="F878" s="227" t="s">
        <v>155</v>
      </c>
      <c r="G878" s="225"/>
      <c r="H878" s="228">
        <v>9.194</v>
      </c>
      <c r="I878" s="229"/>
      <c r="J878" s="225"/>
      <c r="K878" s="225"/>
      <c r="L878" s="230"/>
      <c r="M878" s="231"/>
      <c r="N878" s="232"/>
      <c r="O878" s="232"/>
      <c r="P878" s="232"/>
      <c r="Q878" s="232"/>
      <c r="R878" s="232"/>
      <c r="S878" s="232"/>
      <c r="T878" s="233"/>
      <c r="AT878" s="234" t="s">
        <v>150</v>
      </c>
      <c r="AU878" s="234" t="s">
        <v>81</v>
      </c>
      <c r="AV878" s="15" t="s">
        <v>148</v>
      </c>
      <c r="AW878" s="15" t="s">
        <v>32</v>
      </c>
      <c r="AX878" s="15" t="s">
        <v>79</v>
      </c>
      <c r="AY878" s="234" t="s">
        <v>140</v>
      </c>
    </row>
    <row r="879" spans="2:63" s="12" customFormat="1" ht="22.9" customHeight="1">
      <c r="B879" s="173"/>
      <c r="C879" s="174"/>
      <c r="D879" s="175" t="s">
        <v>70</v>
      </c>
      <c r="E879" s="187" t="s">
        <v>806</v>
      </c>
      <c r="F879" s="187" t="s">
        <v>807</v>
      </c>
      <c r="G879" s="174"/>
      <c r="H879" s="174"/>
      <c r="I879" s="177"/>
      <c r="J879" s="188">
        <f>BK879</f>
        <v>0</v>
      </c>
      <c r="K879" s="174"/>
      <c r="L879" s="179"/>
      <c r="M879" s="180"/>
      <c r="N879" s="181"/>
      <c r="O879" s="181"/>
      <c r="P879" s="182">
        <f>SUM(P880:P945)</f>
        <v>0</v>
      </c>
      <c r="Q879" s="181"/>
      <c r="R879" s="182">
        <f>SUM(R880:R945)</f>
        <v>0.1978056</v>
      </c>
      <c r="S879" s="181"/>
      <c r="T879" s="183">
        <f>SUM(T880:T945)</f>
        <v>0</v>
      </c>
      <c r="AR879" s="184" t="s">
        <v>81</v>
      </c>
      <c r="AT879" s="185" t="s">
        <v>70</v>
      </c>
      <c r="AU879" s="185" t="s">
        <v>79</v>
      </c>
      <c r="AY879" s="184" t="s">
        <v>140</v>
      </c>
      <c r="BK879" s="186">
        <f>SUM(BK880:BK945)</f>
        <v>0</v>
      </c>
    </row>
    <row r="880" spans="1:65" s="2" customFormat="1" ht="21.75" customHeight="1">
      <c r="A880" s="36"/>
      <c r="B880" s="37"/>
      <c r="C880" s="189" t="s">
        <v>808</v>
      </c>
      <c r="D880" s="189" t="s">
        <v>143</v>
      </c>
      <c r="E880" s="190" t="s">
        <v>809</v>
      </c>
      <c r="F880" s="191" t="s">
        <v>810</v>
      </c>
      <c r="G880" s="192" t="s">
        <v>146</v>
      </c>
      <c r="H880" s="193">
        <v>412.095</v>
      </c>
      <c r="I880" s="194"/>
      <c r="J880" s="195">
        <f>ROUND(I880*H880,2)</f>
        <v>0</v>
      </c>
      <c r="K880" s="191" t="s">
        <v>147</v>
      </c>
      <c r="L880" s="41"/>
      <c r="M880" s="196" t="s">
        <v>19</v>
      </c>
      <c r="N880" s="197" t="s">
        <v>42</v>
      </c>
      <c r="O880" s="66"/>
      <c r="P880" s="198">
        <f>O880*H880</f>
        <v>0</v>
      </c>
      <c r="Q880" s="198">
        <v>0.0002</v>
      </c>
      <c r="R880" s="198">
        <f>Q880*H880</f>
        <v>0.082419</v>
      </c>
      <c r="S880" s="198">
        <v>0</v>
      </c>
      <c r="T880" s="199">
        <f>S880*H880</f>
        <v>0</v>
      </c>
      <c r="U880" s="36"/>
      <c r="V880" s="36"/>
      <c r="W880" s="36"/>
      <c r="X880" s="36"/>
      <c r="Y880" s="36"/>
      <c r="Z880" s="36"/>
      <c r="AA880" s="36"/>
      <c r="AB880" s="36"/>
      <c r="AC880" s="36"/>
      <c r="AD880" s="36"/>
      <c r="AE880" s="36"/>
      <c r="AR880" s="200" t="s">
        <v>236</v>
      </c>
      <c r="AT880" s="200" t="s">
        <v>143</v>
      </c>
      <c r="AU880" s="200" t="s">
        <v>81</v>
      </c>
      <c r="AY880" s="19" t="s">
        <v>140</v>
      </c>
      <c r="BE880" s="201">
        <f>IF(N880="základní",J880,0)</f>
        <v>0</v>
      </c>
      <c r="BF880" s="201">
        <f>IF(N880="snížená",J880,0)</f>
        <v>0</v>
      </c>
      <c r="BG880" s="201">
        <f>IF(N880="zákl. přenesená",J880,0)</f>
        <v>0</v>
      </c>
      <c r="BH880" s="201">
        <f>IF(N880="sníž. přenesená",J880,0)</f>
        <v>0</v>
      </c>
      <c r="BI880" s="201">
        <f>IF(N880="nulová",J880,0)</f>
        <v>0</v>
      </c>
      <c r="BJ880" s="19" t="s">
        <v>79</v>
      </c>
      <c r="BK880" s="201">
        <f>ROUND(I880*H880,2)</f>
        <v>0</v>
      </c>
      <c r="BL880" s="19" t="s">
        <v>236</v>
      </c>
      <c r="BM880" s="200" t="s">
        <v>811</v>
      </c>
    </row>
    <row r="881" spans="2:51" s="13" customFormat="1" ht="12">
      <c r="B881" s="202"/>
      <c r="C881" s="203"/>
      <c r="D881" s="204" t="s">
        <v>150</v>
      </c>
      <c r="E881" s="205" t="s">
        <v>19</v>
      </c>
      <c r="F881" s="206" t="s">
        <v>812</v>
      </c>
      <c r="G881" s="203"/>
      <c r="H881" s="205" t="s">
        <v>19</v>
      </c>
      <c r="I881" s="207"/>
      <c r="J881" s="203"/>
      <c r="K881" s="203"/>
      <c r="L881" s="208"/>
      <c r="M881" s="209"/>
      <c r="N881" s="210"/>
      <c r="O881" s="210"/>
      <c r="P881" s="210"/>
      <c r="Q881" s="210"/>
      <c r="R881" s="210"/>
      <c r="S881" s="210"/>
      <c r="T881" s="211"/>
      <c r="AT881" s="212" t="s">
        <v>150</v>
      </c>
      <c r="AU881" s="212" t="s">
        <v>81</v>
      </c>
      <c r="AV881" s="13" t="s">
        <v>79</v>
      </c>
      <c r="AW881" s="13" t="s">
        <v>32</v>
      </c>
      <c r="AX881" s="13" t="s">
        <v>71</v>
      </c>
      <c r="AY881" s="212" t="s">
        <v>140</v>
      </c>
    </row>
    <row r="882" spans="2:51" s="13" customFormat="1" ht="12">
      <c r="B882" s="202"/>
      <c r="C882" s="203"/>
      <c r="D882" s="204" t="s">
        <v>150</v>
      </c>
      <c r="E882" s="205" t="s">
        <v>19</v>
      </c>
      <c r="F882" s="206" t="s">
        <v>152</v>
      </c>
      <c r="G882" s="203"/>
      <c r="H882" s="205" t="s">
        <v>19</v>
      </c>
      <c r="I882" s="207"/>
      <c r="J882" s="203"/>
      <c r="K882" s="203"/>
      <c r="L882" s="208"/>
      <c r="M882" s="209"/>
      <c r="N882" s="210"/>
      <c r="O882" s="210"/>
      <c r="P882" s="210"/>
      <c r="Q882" s="210"/>
      <c r="R882" s="210"/>
      <c r="S882" s="210"/>
      <c r="T882" s="211"/>
      <c r="AT882" s="212" t="s">
        <v>150</v>
      </c>
      <c r="AU882" s="212" t="s">
        <v>81</v>
      </c>
      <c r="AV882" s="13" t="s">
        <v>79</v>
      </c>
      <c r="AW882" s="13" t="s">
        <v>32</v>
      </c>
      <c r="AX882" s="13" t="s">
        <v>71</v>
      </c>
      <c r="AY882" s="212" t="s">
        <v>140</v>
      </c>
    </row>
    <row r="883" spans="2:51" s="13" customFormat="1" ht="12">
      <c r="B883" s="202"/>
      <c r="C883" s="203"/>
      <c r="D883" s="204" t="s">
        <v>150</v>
      </c>
      <c r="E883" s="205" t="s">
        <v>19</v>
      </c>
      <c r="F883" s="206" t="s">
        <v>813</v>
      </c>
      <c r="G883" s="203"/>
      <c r="H883" s="205" t="s">
        <v>19</v>
      </c>
      <c r="I883" s="207"/>
      <c r="J883" s="203"/>
      <c r="K883" s="203"/>
      <c r="L883" s="208"/>
      <c r="M883" s="209"/>
      <c r="N883" s="210"/>
      <c r="O883" s="210"/>
      <c r="P883" s="210"/>
      <c r="Q883" s="210"/>
      <c r="R883" s="210"/>
      <c r="S883" s="210"/>
      <c r="T883" s="211"/>
      <c r="AT883" s="212" t="s">
        <v>150</v>
      </c>
      <c r="AU883" s="212" t="s">
        <v>81</v>
      </c>
      <c r="AV883" s="13" t="s">
        <v>79</v>
      </c>
      <c r="AW883" s="13" t="s">
        <v>32</v>
      </c>
      <c r="AX883" s="13" t="s">
        <v>71</v>
      </c>
      <c r="AY883" s="212" t="s">
        <v>140</v>
      </c>
    </row>
    <row r="884" spans="2:51" s="13" customFormat="1" ht="12">
      <c r="B884" s="202"/>
      <c r="C884" s="203"/>
      <c r="D884" s="204" t="s">
        <v>150</v>
      </c>
      <c r="E884" s="205" t="s">
        <v>19</v>
      </c>
      <c r="F884" s="206" t="s">
        <v>264</v>
      </c>
      <c r="G884" s="203"/>
      <c r="H884" s="205" t="s">
        <v>19</v>
      </c>
      <c r="I884" s="207"/>
      <c r="J884" s="203"/>
      <c r="K884" s="203"/>
      <c r="L884" s="208"/>
      <c r="M884" s="209"/>
      <c r="N884" s="210"/>
      <c r="O884" s="210"/>
      <c r="P884" s="210"/>
      <c r="Q884" s="210"/>
      <c r="R884" s="210"/>
      <c r="S884" s="210"/>
      <c r="T884" s="211"/>
      <c r="AT884" s="212" t="s">
        <v>150</v>
      </c>
      <c r="AU884" s="212" t="s">
        <v>81</v>
      </c>
      <c r="AV884" s="13" t="s">
        <v>79</v>
      </c>
      <c r="AW884" s="13" t="s">
        <v>4</v>
      </c>
      <c r="AX884" s="13" t="s">
        <v>71</v>
      </c>
      <c r="AY884" s="212" t="s">
        <v>140</v>
      </c>
    </row>
    <row r="885" spans="2:51" s="14" customFormat="1" ht="12">
      <c r="B885" s="213"/>
      <c r="C885" s="214"/>
      <c r="D885" s="204" t="s">
        <v>150</v>
      </c>
      <c r="E885" s="215" t="s">
        <v>19</v>
      </c>
      <c r="F885" s="216" t="s">
        <v>265</v>
      </c>
      <c r="G885" s="214"/>
      <c r="H885" s="217">
        <v>2.331</v>
      </c>
      <c r="I885" s="218"/>
      <c r="J885" s="214"/>
      <c r="K885" s="214"/>
      <c r="L885" s="219"/>
      <c r="M885" s="220"/>
      <c r="N885" s="221"/>
      <c r="O885" s="221"/>
      <c r="P885" s="221"/>
      <c r="Q885" s="221"/>
      <c r="R885" s="221"/>
      <c r="S885" s="221"/>
      <c r="T885" s="222"/>
      <c r="AT885" s="223" t="s">
        <v>150</v>
      </c>
      <c r="AU885" s="223" t="s">
        <v>81</v>
      </c>
      <c r="AV885" s="14" t="s">
        <v>81</v>
      </c>
      <c r="AW885" s="14" t="s">
        <v>32</v>
      </c>
      <c r="AX885" s="14" t="s">
        <v>71</v>
      </c>
      <c r="AY885" s="223" t="s">
        <v>140</v>
      </c>
    </row>
    <row r="886" spans="2:51" s="13" customFormat="1" ht="12">
      <c r="B886" s="202"/>
      <c r="C886" s="203"/>
      <c r="D886" s="204" t="s">
        <v>150</v>
      </c>
      <c r="E886" s="205" t="s">
        <v>19</v>
      </c>
      <c r="F886" s="206" t="s">
        <v>173</v>
      </c>
      <c r="G886" s="203"/>
      <c r="H886" s="205" t="s">
        <v>19</v>
      </c>
      <c r="I886" s="207"/>
      <c r="J886" s="203"/>
      <c r="K886" s="203"/>
      <c r="L886" s="208"/>
      <c r="M886" s="209"/>
      <c r="N886" s="210"/>
      <c r="O886" s="210"/>
      <c r="P886" s="210"/>
      <c r="Q886" s="210"/>
      <c r="R886" s="210"/>
      <c r="S886" s="210"/>
      <c r="T886" s="211"/>
      <c r="AT886" s="212" t="s">
        <v>150</v>
      </c>
      <c r="AU886" s="212" t="s">
        <v>81</v>
      </c>
      <c r="AV886" s="13" t="s">
        <v>79</v>
      </c>
      <c r="AW886" s="13" t="s">
        <v>32</v>
      </c>
      <c r="AX886" s="13" t="s">
        <v>71</v>
      </c>
      <c r="AY886" s="212" t="s">
        <v>140</v>
      </c>
    </row>
    <row r="887" spans="2:51" s="14" customFormat="1" ht="12">
      <c r="B887" s="213"/>
      <c r="C887" s="214"/>
      <c r="D887" s="204" t="s">
        <v>150</v>
      </c>
      <c r="E887" s="215" t="s">
        <v>19</v>
      </c>
      <c r="F887" s="216" t="s">
        <v>266</v>
      </c>
      <c r="G887" s="214"/>
      <c r="H887" s="217">
        <v>2.646</v>
      </c>
      <c r="I887" s="218"/>
      <c r="J887" s="214"/>
      <c r="K887" s="214"/>
      <c r="L887" s="219"/>
      <c r="M887" s="220"/>
      <c r="N887" s="221"/>
      <c r="O887" s="221"/>
      <c r="P887" s="221"/>
      <c r="Q887" s="221"/>
      <c r="R887" s="221"/>
      <c r="S887" s="221"/>
      <c r="T887" s="222"/>
      <c r="AT887" s="223" t="s">
        <v>150</v>
      </c>
      <c r="AU887" s="223" t="s">
        <v>81</v>
      </c>
      <c r="AV887" s="14" t="s">
        <v>81</v>
      </c>
      <c r="AW887" s="14" t="s">
        <v>32</v>
      </c>
      <c r="AX887" s="14" t="s">
        <v>71</v>
      </c>
      <c r="AY887" s="223" t="s">
        <v>140</v>
      </c>
    </row>
    <row r="888" spans="2:51" s="13" customFormat="1" ht="12">
      <c r="B888" s="202"/>
      <c r="C888" s="203"/>
      <c r="D888" s="204" t="s">
        <v>150</v>
      </c>
      <c r="E888" s="205" t="s">
        <v>19</v>
      </c>
      <c r="F888" s="206" t="s">
        <v>267</v>
      </c>
      <c r="G888" s="203"/>
      <c r="H888" s="205" t="s">
        <v>19</v>
      </c>
      <c r="I888" s="207"/>
      <c r="J888" s="203"/>
      <c r="K888" s="203"/>
      <c r="L888" s="208"/>
      <c r="M888" s="209"/>
      <c r="N888" s="210"/>
      <c r="O888" s="210"/>
      <c r="P888" s="210"/>
      <c r="Q888" s="210"/>
      <c r="R888" s="210"/>
      <c r="S888" s="210"/>
      <c r="T888" s="211"/>
      <c r="AT888" s="212" t="s">
        <v>150</v>
      </c>
      <c r="AU888" s="212" t="s">
        <v>81</v>
      </c>
      <c r="AV888" s="13" t="s">
        <v>79</v>
      </c>
      <c r="AW888" s="13" t="s">
        <v>32</v>
      </c>
      <c r="AX888" s="13" t="s">
        <v>71</v>
      </c>
      <c r="AY888" s="212" t="s">
        <v>140</v>
      </c>
    </row>
    <row r="889" spans="2:51" s="14" customFormat="1" ht="12">
      <c r="B889" s="213"/>
      <c r="C889" s="214"/>
      <c r="D889" s="204" t="s">
        <v>150</v>
      </c>
      <c r="E889" s="215" t="s">
        <v>19</v>
      </c>
      <c r="F889" s="216" t="s">
        <v>268</v>
      </c>
      <c r="G889" s="214"/>
      <c r="H889" s="217">
        <v>2.027</v>
      </c>
      <c r="I889" s="218"/>
      <c r="J889" s="214"/>
      <c r="K889" s="214"/>
      <c r="L889" s="219"/>
      <c r="M889" s="220"/>
      <c r="N889" s="221"/>
      <c r="O889" s="221"/>
      <c r="P889" s="221"/>
      <c r="Q889" s="221"/>
      <c r="R889" s="221"/>
      <c r="S889" s="221"/>
      <c r="T889" s="222"/>
      <c r="AT889" s="223" t="s">
        <v>150</v>
      </c>
      <c r="AU889" s="223" t="s">
        <v>81</v>
      </c>
      <c r="AV889" s="14" t="s">
        <v>81</v>
      </c>
      <c r="AW889" s="14" t="s">
        <v>32</v>
      </c>
      <c r="AX889" s="14" t="s">
        <v>71</v>
      </c>
      <c r="AY889" s="223" t="s">
        <v>140</v>
      </c>
    </row>
    <row r="890" spans="2:51" s="13" customFormat="1" ht="12">
      <c r="B890" s="202"/>
      <c r="C890" s="203"/>
      <c r="D890" s="204" t="s">
        <v>150</v>
      </c>
      <c r="E890" s="205" t="s">
        <v>19</v>
      </c>
      <c r="F890" s="206" t="s">
        <v>175</v>
      </c>
      <c r="G890" s="203"/>
      <c r="H890" s="205" t="s">
        <v>19</v>
      </c>
      <c r="I890" s="207"/>
      <c r="J890" s="203"/>
      <c r="K890" s="203"/>
      <c r="L890" s="208"/>
      <c r="M890" s="209"/>
      <c r="N890" s="210"/>
      <c r="O890" s="210"/>
      <c r="P890" s="210"/>
      <c r="Q890" s="210"/>
      <c r="R890" s="210"/>
      <c r="S890" s="210"/>
      <c r="T890" s="211"/>
      <c r="AT890" s="212" t="s">
        <v>150</v>
      </c>
      <c r="AU890" s="212" t="s">
        <v>81</v>
      </c>
      <c r="AV890" s="13" t="s">
        <v>79</v>
      </c>
      <c r="AW890" s="13" t="s">
        <v>32</v>
      </c>
      <c r="AX890" s="13" t="s">
        <v>71</v>
      </c>
      <c r="AY890" s="212" t="s">
        <v>140</v>
      </c>
    </row>
    <row r="891" spans="2:51" s="14" customFormat="1" ht="12">
      <c r="B891" s="213"/>
      <c r="C891" s="214"/>
      <c r="D891" s="204" t="s">
        <v>150</v>
      </c>
      <c r="E891" s="215" t="s">
        <v>19</v>
      </c>
      <c r="F891" s="216" t="s">
        <v>269</v>
      </c>
      <c r="G891" s="214"/>
      <c r="H891" s="217">
        <v>6.107</v>
      </c>
      <c r="I891" s="218"/>
      <c r="J891" s="214"/>
      <c r="K891" s="214"/>
      <c r="L891" s="219"/>
      <c r="M891" s="220"/>
      <c r="N891" s="221"/>
      <c r="O891" s="221"/>
      <c r="P891" s="221"/>
      <c r="Q891" s="221"/>
      <c r="R891" s="221"/>
      <c r="S891" s="221"/>
      <c r="T891" s="222"/>
      <c r="AT891" s="223" t="s">
        <v>150</v>
      </c>
      <c r="AU891" s="223" t="s">
        <v>81</v>
      </c>
      <c r="AV891" s="14" t="s">
        <v>81</v>
      </c>
      <c r="AW891" s="14" t="s">
        <v>32</v>
      </c>
      <c r="AX891" s="14" t="s">
        <v>71</v>
      </c>
      <c r="AY891" s="223" t="s">
        <v>140</v>
      </c>
    </row>
    <row r="892" spans="2:51" s="13" customFormat="1" ht="12">
      <c r="B892" s="202"/>
      <c r="C892" s="203"/>
      <c r="D892" s="204" t="s">
        <v>150</v>
      </c>
      <c r="E892" s="205" t="s">
        <v>19</v>
      </c>
      <c r="F892" s="206" t="s">
        <v>270</v>
      </c>
      <c r="G892" s="203"/>
      <c r="H892" s="205" t="s">
        <v>19</v>
      </c>
      <c r="I892" s="207"/>
      <c r="J892" s="203"/>
      <c r="K892" s="203"/>
      <c r="L892" s="208"/>
      <c r="M892" s="209"/>
      <c r="N892" s="210"/>
      <c r="O892" s="210"/>
      <c r="P892" s="210"/>
      <c r="Q892" s="210"/>
      <c r="R892" s="210"/>
      <c r="S892" s="210"/>
      <c r="T892" s="211"/>
      <c r="AT892" s="212" t="s">
        <v>150</v>
      </c>
      <c r="AU892" s="212" t="s">
        <v>81</v>
      </c>
      <c r="AV892" s="13" t="s">
        <v>79</v>
      </c>
      <c r="AW892" s="13" t="s">
        <v>32</v>
      </c>
      <c r="AX892" s="13" t="s">
        <v>71</v>
      </c>
      <c r="AY892" s="212" t="s">
        <v>140</v>
      </c>
    </row>
    <row r="893" spans="2:51" s="14" customFormat="1" ht="12">
      <c r="B893" s="213"/>
      <c r="C893" s="214"/>
      <c r="D893" s="204" t="s">
        <v>150</v>
      </c>
      <c r="E893" s="215" t="s">
        <v>19</v>
      </c>
      <c r="F893" s="216" t="s">
        <v>271</v>
      </c>
      <c r="G893" s="214"/>
      <c r="H893" s="217">
        <v>1.436</v>
      </c>
      <c r="I893" s="218"/>
      <c r="J893" s="214"/>
      <c r="K893" s="214"/>
      <c r="L893" s="219"/>
      <c r="M893" s="220"/>
      <c r="N893" s="221"/>
      <c r="O893" s="221"/>
      <c r="P893" s="221"/>
      <c r="Q893" s="221"/>
      <c r="R893" s="221"/>
      <c r="S893" s="221"/>
      <c r="T893" s="222"/>
      <c r="AT893" s="223" t="s">
        <v>150</v>
      </c>
      <c r="AU893" s="223" t="s">
        <v>81</v>
      </c>
      <c r="AV893" s="14" t="s">
        <v>81</v>
      </c>
      <c r="AW893" s="14" t="s">
        <v>32</v>
      </c>
      <c r="AX893" s="14" t="s">
        <v>71</v>
      </c>
      <c r="AY893" s="223" t="s">
        <v>140</v>
      </c>
    </row>
    <row r="894" spans="2:51" s="13" customFormat="1" ht="12">
      <c r="B894" s="202"/>
      <c r="C894" s="203"/>
      <c r="D894" s="204" t="s">
        <v>150</v>
      </c>
      <c r="E894" s="205" t="s">
        <v>19</v>
      </c>
      <c r="F894" s="206" t="s">
        <v>814</v>
      </c>
      <c r="G894" s="203"/>
      <c r="H894" s="205" t="s">
        <v>19</v>
      </c>
      <c r="I894" s="207"/>
      <c r="J894" s="203"/>
      <c r="K894" s="203"/>
      <c r="L894" s="208"/>
      <c r="M894" s="209"/>
      <c r="N894" s="210"/>
      <c r="O894" s="210"/>
      <c r="P894" s="210"/>
      <c r="Q894" s="210"/>
      <c r="R894" s="210"/>
      <c r="S894" s="210"/>
      <c r="T894" s="211"/>
      <c r="AT894" s="212" t="s">
        <v>150</v>
      </c>
      <c r="AU894" s="212" t="s">
        <v>81</v>
      </c>
      <c r="AV894" s="13" t="s">
        <v>79</v>
      </c>
      <c r="AW894" s="13" t="s">
        <v>32</v>
      </c>
      <c r="AX894" s="13" t="s">
        <v>71</v>
      </c>
      <c r="AY894" s="212" t="s">
        <v>140</v>
      </c>
    </row>
    <row r="895" spans="2:51" s="13" customFormat="1" ht="12">
      <c r="B895" s="202"/>
      <c r="C895" s="203"/>
      <c r="D895" s="204" t="s">
        <v>150</v>
      </c>
      <c r="E895" s="205" t="s">
        <v>19</v>
      </c>
      <c r="F895" s="206" t="s">
        <v>297</v>
      </c>
      <c r="G895" s="203"/>
      <c r="H895" s="205" t="s">
        <v>19</v>
      </c>
      <c r="I895" s="207"/>
      <c r="J895" s="203"/>
      <c r="K895" s="203"/>
      <c r="L895" s="208"/>
      <c r="M895" s="209"/>
      <c r="N895" s="210"/>
      <c r="O895" s="210"/>
      <c r="P895" s="210"/>
      <c r="Q895" s="210"/>
      <c r="R895" s="210"/>
      <c r="S895" s="210"/>
      <c r="T895" s="211"/>
      <c r="AT895" s="212" t="s">
        <v>150</v>
      </c>
      <c r="AU895" s="212" t="s">
        <v>81</v>
      </c>
      <c r="AV895" s="13" t="s">
        <v>79</v>
      </c>
      <c r="AW895" s="13" t="s">
        <v>32</v>
      </c>
      <c r="AX895" s="13" t="s">
        <v>71</v>
      </c>
      <c r="AY895" s="212" t="s">
        <v>140</v>
      </c>
    </row>
    <row r="896" spans="2:51" s="14" customFormat="1" ht="12">
      <c r="B896" s="213"/>
      <c r="C896" s="214"/>
      <c r="D896" s="204" t="s">
        <v>150</v>
      </c>
      <c r="E896" s="215" t="s">
        <v>19</v>
      </c>
      <c r="F896" s="216" t="s">
        <v>815</v>
      </c>
      <c r="G896" s="214"/>
      <c r="H896" s="217">
        <v>23.94</v>
      </c>
      <c r="I896" s="218"/>
      <c r="J896" s="214"/>
      <c r="K896" s="214"/>
      <c r="L896" s="219"/>
      <c r="M896" s="220"/>
      <c r="N896" s="221"/>
      <c r="O896" s="221"/>
      <c r="P896" s="221"/>
      <c r="Q896" s="221"/>
      <c r="R896" s="221"/>
      <c r="S896" s="221"/>
      <c r="T896" s="222"/>
      <c r="AT896" s="223" t="s">
        <v>150</v>
      </c>
      <c r="AU896" s="223" t="s">
        <v>81</v>
      </c>
      <c r="AV896" s="14" t="s">
        <v>81</v>
      </c>
      <c r="AW896" s="14" t="s">
        <v>32</v>
      </c>
      <c r="AX896" s="14" t="s">
        <v>71</v>
      </c>
      <c r="AY896" s="223" t="s">
        <v>140</v>
      </c>
    </row>
    <row r="897" spans="2:51" s="13" customFormat="1" ht="12">
      <c r="B897" s="202"/>
      <c r="C897" s="203"/>
      <c r="D897" s="204" t="s">
        <v>150</v>
      </c>
      <c r="E897" s="205" t="s">
        <v>19</v>
      </c>
      <c r="F897" s="206" t="s">
        <v>310</v>
      </c>
      <c r="G897" s="203"/>
      <c r="H897" s="205" t="s">
        <v>19</v>
      </c>
      <c r="I897" s="207"/>
      <c r="J897" s="203"/>
      <c r="K897" s="203"/>
      <c r="L897" s="208"/>
      <c r="M897" s="209"/>
      <c r="N897" s="210"/>
      <c r="O897" s="210"/>
      <c r="P897" s="210"/>
      <c r="Q897" s="210"/>
      <c r="R897" s="210"/>
      <c r="S897" s="210"/>
      <c r="T897" s="211"/>
      <c r="AT897" s="212" t="s">
        <v>150</v>
      </c>
      <c r="AU897" s="212" t="s">
        <v>81</v>
      </c>
      <c r="AV897" s="13" t="s">
        <v>79</v>
      </c>
      <c r="AW897" s="13" t="s">
        <v>32</v>
      </c>
      <c r="AX897" s="13" t="s">
        <v>71</v>
      </c>
      <c r="AY897" s="212" t="s">
        <v>140</v>
      </c>
    </row>
    <row r="898" spans="2:51" s="14" customFormat="1" ht="22.5">
      <c r="B898" s="213"/>
      <c r="C898" s="214"/>
      <c r="D898" s="204" t="s">
        <v>150</v>
      </c>
      <c r="E898" s="215" t="s">
        <v>19</v>
      </c>
      <c r="F898" s="216" t="s">
        <v>300</v>
      </c>
      <c r="G898" s="214"/>
      <c r="H898" s="217">
        <v>13.371</v>
      </c>
      <c r="I898" s="218"/>
      <c r="J898" s="214"/>
      <c r="K898" s="214"/>
      <c r="L898" s="219"/>
      <c r="M898" s="220"/>
      <c r="N898" s="221"/>
      <c r="O898" s="221"/>
      <c r="P898" s="221"/>
      <c r="Q898" s="221"/>
      <c r="R898" s="221"/>
      <c r="S898" s="221"/>
      <c r="T898" s="222"/>
      <c r="AT898" s="223" t="s">
        <v>150</v>
      </c>
      <c r="AU898" s="223" t="s">
        <v>81</v>
      </c>
      <c r="AV898" s="14" t="s">
        <v>81</v>
      </c>
      <c r="AW898" s="14" t="s">
        <v>32</v>
      </c>
      <c r="AX898" s="14" t="s">
        <v>71</v>
      </c>
      <c r="AY898" s="223" t="s">
        <v>140</v>
      </c>
    </row>
    <row r="899" spans="2:51" s="14" customFormat="1" ht="12">
      <c r="B899" s="213"/>
      <c r="C899" s="214"/>
      <c r="D899" s="204" t="s">
        <v>150</v>
      </c>
      <c r="E899" s="215" t="s">
        <v>19</v>
      </c>
      <c r="F899" s="216" t="s">
        <v>311</v>
      </c>
      <c r="G899" s="214"/>
      <c r="H899" s="217">
        <v>0.6</v>
      </c>
      <c r="I899" s="218"/>
      <c r="J899" s="214"/>
      <c r="K899" s="214"/>
      <c r="L899" s="219"/>
      <c r="M899" s="220"/>
      <c r="N899" s="221"/>
      <c r="O899" s="221"/>
      <c r="P899" s="221"/>
      <c r="Q899" s="221"/>
      <c r="R899" s="221"/>
      <c r="S899" s="221"/>
      <c r="T899" s="222"/>
      <c r="AT899" s="223" t="s">
        <v>150</v>
      </c>
      <c r="AU899" s="223" t="s">
        <v>81</v>
      </c>
      <c r="AV899" s="14" t="s">
        <v>81</v>
      </c>
      <c r="AW899" s="14" t="s">
        <v>32</v>
      </c>
      <c r="AX899" s="14" t="s">
        <v>71</v>
      </c>
      <c r="AY899" s="223" t="s">
        <v>140</v>
      </c>
    </row>
    <row r="900" spans="2:51" s="14" customFormat="1" ht="12">
      <c r="B900" s="213"/>
      <c r="C900" s="214"/>
      <c r="D900" s="204" t="s">
        <v>150</v>
      </c>
      <c r="E900" s="215" t="s">
        <v>19</v>
      </c>
      <c r="F900" s="216" t="s">
        <v>312</v>
      </c>
      <c r="G900" s="214"/>
      <c r="H900" s="217">
        <v>1.497</v>
      </c>
      <c r="I900" s="218"/>
      <c r="J900" s="214"/>
      <c r="K900" s="214"/>
      <c r="L900" s="219"/>
      <c r="M900" s="220"/>
      <c r="N900" s="221"/>
      <c r="O900" s="221"/>
      <c r="P900" s="221"/>
      <c r="Q900" s="221"/>
      <c r="R900" s="221"/>
      <c r="S900" s="221"/>
      <c r="T900" s="222"/>
      <c r="AT900" s="223" t="s">
        <v>150</v>
      </c>
      <c r="AU900" s="223" t="s">
        <v>81</v>
      </c>
      <c r="AV900" s="14" t="s">
        <v>81</v>
      </c>
      <c r="AW900" s="14" t="s">
        <v>32</v>
      </c>
      <c r="AX900" s="14" t="s">
        <v>71</v>
      </c>
      <c r="AY900" s="223" t="s">
        <v>140</v>
      </c>
    </row>
    <row r="901" spans="2:51" s="14" customFormat="1" ht="12">
      <c r="B901" s="213"/>
      <c r="C901" s="214"/>
      <c r="D901" s="204" t="s">
        <v>150</v>
      </c>
      <c r="E901" s="215" t="s">
        <v>19</v>
      </c>
      <c r="F901" s="216" t="s">
        <v>313</v>
      </c>
      <c r="G901" s="214"/>
      <c r="H901" s="217">
        <v>14.849</v>
      </c>
      <c r="I901" s="218"/>
      <c r="J901" s="214"/>
      <c r="K901" s="214"/>
      <c r="L901" s="219"/>
      <c r="M901" s="220"/>
      <c r="N901" s="221"/>
      <c r="O901" s="221"/>
      <c r="P901" s="221"/>
      <c r="Q901" s="221"/>
      <c r="R901" s="221"/>
      <c r="S901" s="221"/>
      <c r="T901" s="222"/>
      <c r="AT901" s="223" t="s">
        <v>150</v>
      </c>
      <c r="AU901" s="223" t="s">
        <v>81</v>
      </c>
      <c r="AV901" s="14" t="s">
        <v>81</v>
      </c>
      <c r="AW901" s="14" t="s">
        <v>32</v>
      </c>
      <c r="AX901" s="14" t="s">
        <v>71</v>
      </c>
      <c r="AY901" s="223" t="s">
        <v>140</v>
      </c>
    </row>
    <row r="902" spans="2:51" s="16" customFormat="1" ht="12">
      <c r="B902" s="235"/>
      <c r="C902" s="236"/>
      <c r="D902" s="204" t="s">
        <v>150</v>
      </c>
      <c r="E902" s="237" t="s">
        <v>19</v>
      </c>
      <c r="F902" s="238" t="s">
        <v>161</v>
      </c>
      <c r="G902" s="236"/>
      <c r="H902" s="239">
        <v>68.804</v>
      </c>
      <c r="I902" s="240"/>
      <c r="J902" s="236"/>
      <c r="K902" s="236"/>
      <c r="L902" s="241"/>
      <c r="M902" s="242"/>
      <c r="N902" s="243"/>
      <c r="O902" s="243"/>
      <c r="P902" s="243"/>
      <c r="Q902" s="243"/>
      <c r="R902" s="243"/>
      <c r="S902" s="243"/>
      <c r="T902" s="244"/>
      <c r="AT902" s="245" t="s">
        <v>150</v>
      </c>
      <c r="AU902" s="245" t="s">
        <v>81</v>
      </c>
      <c r="AV902" s="16" t="s">
        <v>141</v>
      </c>
      <c r="AW902" s="16" t="s">
        <v>32</v>
      </c>
      <c r="AX902" s="16" t="s">
        <v>71</v>
      </c>
      <c r="AY902" s="245" t="s">
        <v>140</v>
      </c>
    </row>
    <row r="903" spans="2:51" s="13" customFormat="1" ht="12">
      <c r="B903" s="202"/>
      <c r="C903" s="203"/>
      <c r="D903" s="204" t="s">
        <v>150</v>
      </c>
      <c r="E903" s="205" t="s">
        <v>19</v>
      </c>
      <c r="F903" s="206" t="s">
        <v>162</v>
      </c>
      <c r="G903" s="203"/>
      <c r="H903" s="205" t="s">
        <v>19</v>
      </c>
      <c r="I903" s="207"/>
      <c r="J903" s="203"/>
      <c r="K903" s="203"/>
      <c r="L903" s="208"/>
      <c r="M903" s="209"/>
      <c r="N903" s="210"/>
      <c r="O903" s="210"/>
      <c r="P903" s="210"/>
      <c r="Q903" s="210"/>
      <c r="R903" s="210"/>
      <c r="S903" s="210"/>
      <c r="T903" s="211"/>
      <c r="AT903" s="212" t="s">
        <v>150</v>
      </c>
      <c r="AU903" s="212" t="s">
        <v>81</v>
      </c>
      <c r="AV903" s="13" t="s">
        <v>79</v>
      </c>
      <c r="AW903" s="13" t="s">
        <v>32</v>
      </c>
      <c r="AX903" s="13" t="s">
        <v>71</v>
      </c>
      <c r="AY903" s="212" t="s">
        <v>140</v>
      </c>
    </row>
    <row r="904" spans="2:51" s="13" customFormat="1" ht="12">
      <c r="B904" s="202"/>
      <c r="C904" s="203"/>
      <c r="D904" s="204" t="s">
        <v>150</v>
      </c>
      <c r="E904" s="205" t="s">
        <v>19</v>
      </c>
      <c r="F904" s="206" t="s">
        <v>813</v>
      </c>
      <c r="G904" s="203"/>
      <c r="H904" s="205" t="s">
        <v>19</v>
      </c>
      <c r="I904" s="207"/>
      <c r="J904" s="203"/>
      <c r="K904" s="203"/>
      <c r="L904" s="208"/>
      <c r="M904" s="209"/>
      <c r="N904" s="210"/>
      <c r="O904" s="210"/>
      <c r="P904" s="210"/>
      <c r="Q904" s="210"/>
      <c r="R904" s="210"/>
      <c r="S904" s="210"/>
      <c r="T904" s="211"/>
      <c r="AT904" s="212" t="s">
        <v>150</v>
      </c>
      <c r="AU904" s="212" t="s">
        <v>81</v>
      </c>
      <c r="AV904" s="13" t="s">
        <v>79</v>
      </c>
      <c r="AW904" s="13" t="s">
        <v>32</v>
      </c>
      <c r="AX904" s="13" t="s">
        <v>71</v>
      </c>
      <c r="AY904" s="212" t="s">
        <v>140</v>
      </c>
    </row>
    <row r="905" spans="2:51" s="13" customFormat="1" ht="12">
      <c r="B905" s="202"/>
      <c r="C905" s="203"/>
      <c r="D905" s="204" t="s">
        <v>150</v>
      </c>
      <c r="E905" s="205" t="s">
        <v>19</v>
      </c>
      <c r="F905" s="206" t="s">
        <v>272</v>
      </c>
      <c r="G905" s="203"/>
      <c r="H905" s="205" t="s">
        <v>19</v>
      </c>
      <c r="I905" s="207"/>
      <c r="J905" s="203"/>
      <c r="K905" s="203"/>
      <c r="L905" s="208"/>
      <c r="M905" s="209"/>
      <c r="N905" s="210"/>
      <c r="O905" s="210"/>
      <c r="P905" s="210"/>
      <c r="Q905" s="210"/>
      <c r="R905" s="210"/>
      <c r="S905" s="210"/>
      <c r="T905" s="211"/>
      <c r="AT905" s="212" t="s">
        <v>150</v>
      </c>
      <c r="AU905" s="212" t="s">
        <v>81</v>
      </c>
      <c r="AV905" s="13" t="s">
        <v>79</v>
      </c>
      <c r="AW905" s="13" t="s">
        <v>32</v>
      </c>
      <c r="AX905" s="13" t="s">
        <v>71</v>
      </c>
      <c r="AY905" s="212" t="s">
        <v>140</v>
      </c>
    </row>
    <row r="906" spans="2:51" s="14" customFormat="1" ht="12">
      <c r="B906" s="213"/>
      <c r="C906" s="214"/>
      <c r="D906" s="204" t="s">
        <v>150</v>
      </c>
      <c r="E906" s="215" t="s">
        <v>19</v>
      </c>
      <c r="F906" s="216" t="s">
        <v>273</v>
      </c>
      <c r="G906" s="214"/>
      <c r="H906" s="217">
        <v>6.947</v>
      </c>
      <c r="I906" s="218"/>
      <c r="J906" s="214"/>
      <c r="K906" s="214"/>
      <c r="L906" s="219"/>
      <c r="M906" s="220"/>
      <c r="N906" s="221"/>
      <c r="O906" s="221"/>
      <c r="P906" s="221"/>
      <c r="Q906" s="221"/>
      <c r="R906" s="221"/>
      <c r="S906" s="221"/>
      <c r="T906" s="222"/>
      <c r="AT906" s="223" t="s">
        <v>150</v>
      </c>
      <c r="AU906" s="223" t="s">
        <v>81</v>
      </c>
      <c r="AV906" s="14" t="s">
        <v>81</v>
      </c>
      <c r="AW906" s="14" t="s">
        <v>32</v>
      </c>
      <c r="AX906" s="14" t="s">
        <v>71</v>
      </c>
      <c r="AY906" s="223" t="s">
        <v>140</v>
      </c>
    </row>
    <row r="907" spans="2:51" s="13" customFormat="1" ht="12">
      <c r="B907" s="202"/>
      <c r="C907" s="203"/>
      <c r="D907" s="204" t="s">
        <v>150</v>
      </c>
      <c r="E907" s="205" t="s">
        <v>19</v>
      </c>
      <c r="F907" s="206" t="s">
        <v>274</v>
      </c>
      <c r="G907" s="203"/>
      <c r="H907" s="205" t="s">
        <v>19</v>
      </c>
      <c r="I907" s="207"/>
      <c r="J907" s="203"/>
      <c r="K907" s="203"/>
      <c r="L907" s="208"/>
      <c r="M907" s="209"/>
      <c r="N907" s="210"/>
      <c r="O907" s="210"/>
      <c r="P907" s="210"/>
      <c r="Q907" s="210"/>
      <c r="R907" s="210"/>
      <c r="S907" s="210"/>
      <c r="T907" s="211"/>
      <c r="AT907" s="212" t="s">
        <v>150</v>
      </c>
      <c r="AU907" s="212" t="s">
        <v>81</v>
      </c>
      <c r="AV907" s="13" t="s">
        <v>79</v>
      </c>
      <c r="AW907" s="13" t="s">
        <v>32</v>
      </c>
      <c r="AX907" s="13" t="s">
        <v>71</v>
      </c>
      <c r="AY907" s="212" t="s">
        <v>140</v>
      </c>
    </row>
    <row r="908" spans="2:51" s="14" customFormat="1" ht="12">
      <c r="B908" s="213"/>
      <c r="C908" s="214"/>
      <c r="D908" s="204" t="s">
        <v>150</v>
      </c>
      <c r="E908" s="215" t="s">
        <v>19</v>
      </c>
      <c r="F908" s="216" t="s">
        <v>275</v>
      </c>
      <c r="G908" s="214"/>
      <c r="H908" s="217">
        <v>4.803</v>
      </c>
      <c r="I908" s="218"/>
      <c r="J908" s="214"/>
      <c r="K908" s="214"/>
      <c r="L908" s="219"/>
      <c r="M908" s="220"/>
      <c r="N908" s="221"/>
      <c r="O908" s="221"/>
      <c r="P908" s="221"/>
      <c r="Q908" s="221"/>
      <c r="R908" s="221"/>
      <c r="S908" s="221"/>
      <c r="T908" s="222"/>
      <c r="AT908" s="223" t="s">
        <v>150</v>
      </c>
      <c r="AU908" s="223" t="s">
        <v>81</v>
      </c>
      <c r="AV908" s="14" t="s">
        <v>81</v>
      </c>
      <c r="AW908" s="14" t="s">
        <v>32</v>
      </c>
      <c r="AX908" s="14" t="s">
        <v>71</v>
      </c>
      <c r="AY908" s="223" t="s">
        <v>140</v>
      </c>
    </row>
    <row r="909" spans="2:51" s="13" customFormat="1" ht="12">
      <c r="B909" s="202"/>
      <c r="C909" s="203"/>
      <c r="D909" s="204" t="s">
        <v>150</v>
      </c>
      <c r="E909" s="205" t="s">
        <v>19</v>
      </c>
      <c r="F909" s="206" t="s">
        <v>276</v>
      </c>
      <c r="G909" s="203"/>
      <c r="H909" s="205" t="s">
        <v>19</v>
      </c>
      <c r="I909" s="207"/>
      <c r="J909" s="203"/>
      <c r="K909" s="203"/>
      <c r="L909" s="208"/>
      <c r="M909" s="209"/>
      <c r="N909" s="210"/>
      <c r="O909" s="210"/>
      <c r="P909" s="210"/>
      <c r="Q909" s="210"/>
      <c r="R909" s="210"/>
      <c r="S909" s="210"/>
      <c r="T909" s="211"/>
      <c r="AT909" s="212" t="s">
        <v>150</v>
      </c>
      <c r="AU909" s="212" t="s">
        <v>81</v>
      </c>
      <c r="AV909" s="13" t="s">
        <v>79</v>
      </c>
      <c r="AW909" s="13" t="s">
        <v>32</v>
      </c>
      <c r="AX909" s="13" t="s">
        <v>71</v>
      </c>
      <c r="AY909" s="212" t="s">
        <v>140</v>
      </c>
    </row>
    <row r="910" spans="2:51" s="14" customFormat="1" ht="12">
      <c r="B910" s="213"/>
      <c r="C910" s="214"/>
      <c r="D910" s="204" t="s">
        <v>150</v>
      </c>
      <c r="E910" s="215" t="s">
        <v>19</v>
      </c>
      <c r="F910" s="216" t="s">
        <v>277</v>
      </c>
      <c r="G910" s="214"/>
      <c r="H910" s="217">
        <v>6.355</v>
      </c>
      <c r="I910" s="218"/>
      <c r="J910" s="214"/>
      <c r="K910" s="214"/>
      <c r="L910" s="219"/>
      <c r="M910" s="220"/>
      <c r="N910" s="221"/>
      <c r="O910" s="221"/>
      <c r="P910" s="221"/>
      <c r="Q910" s="221"/>
      <c r="R910" s="221"/>
      <c r="S910" s="221"/>
      <c r="T910" s="222"/>
      <c r="AT910" s="223" t="s">
        <v>150</v>
      </c>
      <c r="AU910" s="223" t="s">
        <v>81</v>
      </c>
      <c r="AV910" s="14" t="s">
        <v>81</v>
      </c>
      <c r="AW910" s="14" t="s">
        <v>32</v>
      </c>
      <c r="AX910" s="14" t="s">
        <v>71</v>
      </c>
      <c r="AY910" s="223" t="s">
        <v>140</v>
      </c>
    </row>
    <row r="911" spans="2:51" s="13" customFormat="1" ht="12">
      <c r="B911" s="202"/>
      <c r="C911" s="203"/>
      <c r="D911" s="204" t="s">
        <v>150</v>
      </c>
      <c r="E911" s="205" t="s">
        <v>19</v>
      </c>
      <c r="F911" s="206" t="s">
        <v>177</v>
      </c>
      <c r="G911" s="203"/>
      <c r="H911" s="205" t="s">
        <v>19</v>
      </c>
      <c r="I911" s="207"/>
      <c r="J911" s="203"/>
      <c r="K911" s="203"/>
      <c r="L911" s="208"/>
      <c r="M911" s="209"/>
      <c r="N911" s="210"/>
      <c r="O911" s="210"/>
      <c r="P911" s="210"/>
      <c r="Q911" s="210"/>
      <c r="R911" s="210"/>
      <c r="S911" s="210"/>
      <c r="T911" s="211"/>
      <c r="AT911" s="212" t="s">
        <v>150</v>
      </c>
      <c r="AU911" s="212" t="s">
        <v>81</v>
      </c>
      <c r="AV911" s="13" t="s">
        <v>79</v>
      </c>
      <c r="AW911" s="13" t="s">
        <v>32</v>
      </c>
      <c r="AX911" s="13" t="s">
        <v>71</v>
      </c>
      <c r="AY911" s="212" t="s">
        <v>140</v>
      </c>
    </row>
    <row r="912" spans="2:51" s="14" customFormat="1" ht="12">
      <c r="B912" s="213"/>
      <c r="C912" s="214"/>
      <c r="D912" s="204" t="s">
        <v>150</v>
      </c>
      <c r="E912" s="215" t="s">
        <v>19</v>
      </c>
      <c r="F912" s="216" t="s">
        <v>278</v>
      </c>
      <c r="G912" s="214"/>
      <c r="H912" s="217">
        <v>14.811</v>
      </c>
      <c r="I912" s="218"/>
      <c r="J912" s="214"/>
      <c r="K912" s="214"/>
      <c r="L912" s="219"/>
      <c r="M912" s="220"/>
      <c r="N912" s="221"/>
      <c r="O912" s="221"/>
      <c r="P912" s="221"/>
      <c r="Q912" s="221"/>
      <c r="R912" s="221"/>
      <c r="S912" s="221"/>
      <c r="T912" s="222"/>
      <c r="AT912" s="223" t="s">
        <v>150</v>
      </c>
      <c r="AU912" s="223" t="s">
        <v>81</v>
      </c>
      <c r="AV912" s="14" t="s">
        <v>81</v>
      </c>
      <c r="AW912" s="14" t="s">
        <v>32</v>
      </c>
      <c r="AX912" s="14" t="s">
        <v>71</v>
      </c>
      <c r="AY912" s="223" t="s">
        <v>140</v>
      </c>
    </row>
    <row r="913" spans="2:51" s="13" customFormat="1" ht="12">
      <c r="B913" s="202"/>
      <c r="C913" s="203"/>
      <c r="D913" s="204" t="s">
        <v>150</v>
      </c>
      <c r="E913" s="205" t="s">
        <v>19</v>
      </c>
      <c r="F913" s="206" t="s">
        <v>279</v>
      </c>
      <c r="G913" s="203"/>
      <c r="H913" s="205" t="s">
        <v>19</v>
      </c>
      <c r="I913" s="207"/>
      <c r="J913" s="203"/>
      <c r="K913" s="203"/>
      <c r="L913" s="208"/>
      <c r="M913" s="209"/>
      <c r="N913" s="210"/>
      <c r="O913" s="210"/>
      <c r="P913" s="210"/>
      <c r="Q913" s="210"/>
      <c r="R913" s="210"/>
      <c r="S913" s="210"/>
      <c r="T913" s="211"/>
      <c r="AT913" s="212" t="s">
        <v>150</v>
      </c>
      <c r="AU913" s="212" t="s">
        <v>81</v>
      </c>
      <c r="AV913" s="13" t="s">
        <v>79</v>
      </c>
      <c r="AW913" s="13" t="s">
        <v>32</v>
      </c>
      <c r="AX913" s="13" t="s">
        <v>71</v>
      </c>
      <c r="AY913" s="212" t="s">
        <v>140</v>
      </c>
    </row>
    <row r="914" spans="2:51" s="14" customFormat="1" ht="12">
      <c r="B914" s="213"/>
      <c r="C914" s="214"/>
      <c r="D914" s="204" t="s">
        <v>150</v>
      </c>
      <c r="E914" s="215" t="s">
        <v>19</v>
      </c>
      <c r="F914" s="216" t="s">
        <v>280</v>
      </c>
      <c r="G914" s="214"/>
      <c r="H914" s="217">
        <v>6.378</v>
      </c>
      <c r="I914" s="218"/>
      <c r="J914" s="214"/>
      <c r="K914" s="214"/>
      <c r="L914" s="219"/>
      <c r="M914" s="220"/>
      <c r="N914" s="221"/>
      <c r="O914" s="221"/>
      <c r="P914" s="221"/>
      <c r="Q914" s="221"/>
      <c r="R914" s="221"/>
      <c r="S914" s="221"/>
      <c r="T914" s="222"/>
      <c r="AT914" s="223" t="s">
        <v>150</v>
      </c>
      <c r="AU914" s="223" t="s">
        <v>81</v>
      </c>
      <c r="AV914" s="14" t="s">
        <v>81</v>
      </c>
      <c r="AW914" s="14" t="s">
        <v>32</v>
      </c>
      <c r="AX914" s="14" t="s">
        <v>71</v>
      </c>
      <c r="AY914" s="223" t="s">
        <v>140</v>
      </c>
    </row>
    <row r="915" spans="2:51" s="13" customFormat="1" ht="12">
      <c r="B915" s="202"/>
      <c r="C915" s="203"/>
      <c r="D915" s="204" t="s">
        <v>150</v>
      </c>
      <c r="E915" s="205" t="s">
        <v>19</v>
      </c>
      <c r="F915" s="206" t="s">
        <v>179</v>
      </c>
      <c r="G915" s="203"/>
      <c r="H915" s="205" t="s">
        <v>19</v>
      </c>
      <c r="I915" s="207"/>
      <c r="J915" s="203"/>
      <c r="K915" s="203"/>
      <c r="L915" s="208"/>
      <c r="M915" s="209"/>
      <c r="N915" s="210"/>
      <c r="O915" s="210"/>
      <c r="P915" s="210"/>
      <c r="Q915" s="210"/>
      <c r="R915" s="210"/>
      <c r="S915" s="210"/>
      <c r="T915" s="211"/>
      <c r="AT915" s="212" t="s">
        <v>150</v>
      </c>
      <c r="AU915" s="212" t="s">
        <v>81</v>
      </c>
      <c r="AV915" s="13" t="s">
        <v>79</v>
      </c>
      <c r="AW915" s="13" t="s">
        <v>32</v>
      </c>
      <c r="AX915" s="13" t="s">
        <v>71</v>
      </c>
      <c r="AY915" s="212" t="s">
        <v>140</v>
      </c>
    </row>
    <row r="916" spans="2:51" s="14" customFormat="1" ht="12">
      <c r="B916" s="213"/>
      <c r="C916" s="214"/>
      <c r="D916" s="204" t="s">
        <v>150</v>
      </c>
      <c r="E916" s="215" t="s">
        <v>19</v>
      </c>
      <c r="F916" s="216" t="s">
        <v>281</v>
      </c>
      <c r="G916" s="214"/>
      <c r="H916" s="217">
        <v>14.888</v>
      </c>
      <c r="I916" s="218"/>
      <c r="J916" s="214"/>
      <c r="K916" s="214"/>
      <c r="L916" s="219"/>
      <c r="M916" s="220"/>
      <c r="N916" s="221"/>
      <c r="O916" s="221"/>
      <c r="P916" s="221"/>
      <c r="Q916" s="221"/>
      <c r="R916" s="221"/>
      <c r="S916" s="221"/>
      <c r="T916" s="222"/>
      <c r="AT916" s="223" t="s">
        <v>150</v>
      </c>
      <c r="AU916" s="223" t="s">
        <v>81</v>
      </c>
      <c r="AV916" s="14" t="s">
        <v>81</v>
      </c>
      <c r="AW916" s="14" t="s">
        <v>32</v>
      </c>
      <c r="AX916" s="14" t="s">
        <v>71</v>
      </c>
      <c r="AY916" s="223" t="s">
        <v>140</v>
      </c>
    </row>
    <row r="917" spans="2:51" s="13" customFormat="1" ht="12">
      <c r="B917" s="202"/>
      <c r="C917" s="203"/>
      <c r="D917" s="204" t="s">
        <v>150</v>
      </c>
      <c r="E917" s="205" t="s">
        <v>19</v>
      </c>
      <c r="F917" s="206" t="s">
        <v>816</v>
      </c>
      <c r="G917" s="203"/>
      <c r="H917" s="205" t="s">
        <v>19</v>
      </c>
      <c r="I917" s="207"/>
      <c r="J917" s="203"/>
      <c r="K917" s="203"/>
      <c r="L917" s="208"/>
      <c r="M917" s="209"/>
      <c r="N917" s="210"/>
      <c r="O917" s="210"/>
      <c r="P917" s="210"/>
      <c r="Q917" s="210"/>
      <c r="R917" s="210"/>
      <c r="S917" s="210"/>
      <c r="T917" s="211"/>
      <c r="AT917" s="212" t="s">
        <v>150</v>
      </c>
      <c r="AU917" s="212" t="s">
        <v>81</v>
      </c>
      <c r="AV917" s="13" t="s">
        <v>79</v>
      </c>
      <c r="AW917" s="13" t="s">
        <v>32</v>
      </c>
      <c r="AX917" s="13" t="s">
        <v>71</v>
      </c>
      <c r="AY917" s="212" t="s">
        <v>140</v>
      </c>
    </row>
    <row r="918" spans="2:51" s="14" customFormat="1" ht="12">
      <c r="B918" s="213"/>
      <c r="C918" s="214"/>
      <c r="D918" s="204" t="s">
        <v>150</v>
      </c>
      <c r="E918" s="215" t="s">
        <v>19</v>
      </c>
      <c r="F918" s="216" t="s">
        <v>301</v>
      </c>
      <c r="G918" s="214"/>
      <c r="H918" s="217">
        <v>2.345</v>
      </c>
      <c r="I918" s="218"/>
      <c r="J918" s="214"/>
      <c r="K918" s="214"/>
      <c r="L918" s="219"/>
      <c r="M918" s="220"/>
      <c r="N918" s="221"/>
      <c r="O918" s="221"/>
      <c r="P918" s="221"/>
      <c r="Q918" s="221"/>
      <c r="R918" s="221"/>
      <c r="S918" s="221"/>
      <c r="T918" s="222"/>
      <c r="AT918" s="223" t="s">
        <v>150</v>
      </c>
      <c r="AU918" s="223" t="s">
        <v>81</v>
      </c>
      <c r="AV918" s="14" t="s">
        <v>81</v>
      </c>
      <c r="AW918" s="14" t="s">
        <v>32</v>
      </c>
      <c r="AX918" s="14" t="s">
        <v>71</v>
      </c>
      <c r="AY918" s="223" t="s">
        <v>140</v>
      </c>
    </row>
    <row r="919" spans="2:51" s="14" customFormat="1" ht="22.5">
      <c r="B919" s="213"/>
      <c r="C919" s="214"/>
      <c r="D919" s="204" t="s">
        <v>150</v>
      </c>
      <c r="E919" s="215" t="s">
        <v>19</v>
      </c>
      <c r="F919" s="216" t="s">
        <v>302</v>
      </c>
      <c r="G919" s="214"/>
      <c r="H919" s="217">
        <v>106.606</v>
      </c>
      <c r="I919" s="218"/>
      <c r="J919" s="214"/>
      <c r="K919" s="214"/>
      <c r="L919" s="219"/>
      <c r="M919" s="220"/>
      <c r="N919" s="221"/>
      <c r="O919" s="221"/>
      <c r="P919" s="221"/>
      <c r="Q919" s="221"/>
      <c r="R919" s="221"/>
      <c r="S919" s="221"/>
      <c r="T919" s="222"/>
      <c r="AT919" s="223" t="s">
        <v>150</v>
      </c>
      <c r="AU919" s="223" t="s">
        <v>81</v>
      </c>
      <c r="AV919" s="14" t="s">
        <v>81</v>
      </c>
      <c r="AW919" s="14" t="s">
        <v>32</v>
      </c>
      <c r="AX919" s="14" t="s">
        <v>71</v>
      </c>
      <c r="AY919" s="223" t="s">
        <v>140</v>
      </c>
    </row>
    <row r="920" spans="2:51" s="14" customFormat="1" ht="12">
      <c r="B920" s="213"/>
      <c r="C920" s="214"/>
      <c r="D920" s="204" t="s">
        <v>150</v>
      </c>
      <c r="E920" s="215" t="s">
        <v>19</v>
      </c>
      <c r="F920" s="216" t="s">
        <v>314</v>
      </c>
      <c r="G920" s="214"/>
      <c r="H920" s="217">
        <v>9.353</v>
      </c>
      <c r="I920" s="218"/>
      <c r="J920" s="214"/>
      <c r="K920" s="214"/>
      <c r="L920" s="219"/>
      <c r="M920" s="220"/>
      <c r="N920" s="221"/>
      <c r="O920" s="221"/>
      <c r="P920" s="221"/>
      <c r="Q920" s="221"/>
      <c r="R920" s="221"/>
      <c r="S920" s="221"/>
      <c r="T920" s="222"/>
      <c r="AT920" s="223" t="s">
        <v>150</v>
      </c>
      <c r="AU920" s="223" t="s">
        <v>81</v>
      </c>
      <c r="AV920" s="14" t="s">
        <v>81</v>
      </c>
      <c r="AW920" s="14" t="s">
        <v>32</v>
      </c>
      <c r="AX920" s="14" t="s">
        <v>71</v>
      </c>
      <c r="AY920" s="223" t="s">
        <v>140</v>
      </c>
    </row>
    <row r="921" spans="2:51" s="16" customFormat="1" ht="12">
      <c r="B921" s="235"/>
      <c r="C921" s="236"/>
      <c r="D921" s="204" t="s">
        <v>150</v>
      </c>
      <c r="E921" s="237" t="s">
        <v>19</v>
      </c>
      <c r="F921" s="238" t="s">
        <v>165</v>
      </c>
      <c r="G921" s="236"/>
      <c r="H921" s="239">
        <v>172.486</v>
      </c>
      <c r="I921" s="240"/>
      <c r="J921" s="236"/>
      <c r="K921" s="236"/>
      <c r="L921" s="241"/>
      <c r="M921" s="242"/>
      <c r="N921" s="243"/>
      <c r="O921" s="243"/>
      <c r="P921" s="243"/>
      <c r="Q921" s="243"/>
      <c r="R921" s="243"/>
      <c r="S921" s="243"/>
      <c r="T921" s="244"/>
      <c r="AT921" s="245" t="s">
        <v>150</v>
      </c>
      <c r="AU921" s="245" t="s">
        <v>81</v>
      </c>
      <c r="AV921" s="16" t="s">
        <v>141</v>
      </c>
      <c r="AW921" s="16" t="s">
        <v>32</v>
      </c>
      <c r="AX921" s="16" t="s">
        <v>71</v>
      </c>
      <c r="AY921" s="245" t="s">
        <v>140</v>
      </c>
    </row>
    <row r="922" spans="2:51" s="13" customFormat="1" ht="12">
      <c r="B922" s="202"/>
      <c r="C922" s="203"/>
      <c r="D922" s="204" t="s">
        <v>150</v>
      </c>
      <c r="E922" s="205" t="s">
        <v>19</v>
      </c>
      <c r="F922" s="206" t="s">
        <v>166</v>
      </c>
      <c r="G922" s="203"/>
      <c r="H922" s="205" t="s">
        <v>19</v>
      </c>
      <c r="I922" s="207"/>
      <c r="J922" s="203"/>
      <c r="K922" s="203"/>
      <c r="L922" s="208"/>
      <c r="M922" s="209"/>
      <c r="N922" s="210"/>
      <c r="O922" s="210"/>
      <c r="P922" s="210"/>
      <c r="Q922" s="210"/>
      <c r="R922" s="210"/>
      <c r="S922" s="210"/>
      <c r="T922" s="211"/>
      <c r="AT922" s="212" t="s">
        <v>150</v>
      </c>
      <c r="AU922" s="212" t="s">
        <v>81</v>
      </c>
      <c r="AV922" s="13" t="s">
        <v>79</v>
      </c>
      <c r="AW922" s="13" t="s">
        <v>32</v>
      </c>
      <c r="AX922" s="13" t="s">
        <v>71</v>
      </c>
      <c r="AY922" s="212" t="s">
        <v>140</v>
      </c>
    </row>
    <row r="923" spans="2:51" s="13" customFormat="1" ht="12">
      <c r="B923" s="202"/>
      <c r="C923" s="203"/>
      <c r="D923" s="204" t="s">
        <v>150</v>
      </c>
      <c r="E923" s="205" t="s">
        <v>19</v>
      </c>
      <c r="F923" s="206" t="s">
        <v>813</v>
      </c>
      <c r="G923" s="203"/>
      <c r="H923" s="205" t="s">
        <v>19</v>
      </c>
      <c r="I923" s="207"/>
      <c r="J923" s="203"/>
      <c r="K923" s="203"/>
      <c r="L923" s="208"/>
      <c r="M923" s="209"/>
      <c r="N923" s="210"/>
      <c r="O923" s="210"/>
      <c r="P923" s="210"/>
      <c r="Q923" s="210"/>
      <c r="R923" s="210"/>
      <c r="S923" s="210"/>
      <c r="T923" s="211"/>
      <c r="AT923" s="212" t="s">
        <v>150</v>
      </c>
      <c r="AU923" s="212" t="s">
        <v>81</v>
      </c>
      <c r="AV923" s="13" t="s">
        <v>79</v>
      </c>
      <c r="AW923" s="13" t="s">
        <v>32</v>
      </c>
      <c r="AX923" s="13" t="s">
        <v>71</v>
      </c>
      <c r="AY923" s="212" t="s">
        <v>140</v>
      </c>
    </row>
    <row r="924" spans="2:51" s="13" customFormat="1" ht="12">
      <c r="B924" s="202"/>
      <c r="C924" s="203"/>
      <c r="D924" s="204" t="s">
        <v>150</v>
      </c>
      <c r="E924" s="205" t="s">
        <v>19</v>
      </c>
      <c r="F924" s="206" t="s">
        <v>282</v>
      </c>
      <c r="G924" s="203"/>
      <c r="H924" s="205" t="s">
        <v>19</v>
      </c>
      <c r="I924" s="207"/>
      <c r="J924" s="203"/>
      <c r="K924" s="203"/>
      <c r="L924" s="208"/>
      <c r="M924" s="209"/>
      <c r="N924" s="210"/>
      <c r="O924" s="210"/>
      <c r="P924" s="210"/>
      <c r="Q924" s="210"/>
      <c r="R924" s="210"/>
      <c r="S924" s="210"/>
      <c r="T924" s="211"/>
      <c r="AT924" s="212" t="s">
        <v>150</v>
      </c>
      <c r="AU924" s="212" t="s">
        <v>81</v>
      </c>
      <c r="AV924" s="13" t="s">
        <v>79</v>
      </c>
      <c r="AW924" s="13" t="s">
        <v>32</v>
      </c>
      <c r="AX924" s="13" t="s">
        <v>71</v>
      </c>
      <c r="AY924" s="212" t="s">
        <v>140</v>
      </c>
    </row>
    <row r="925" spans="2:51" s="14" customFormat="1" ht="12">
      <c r="B925" s="213"/>
      <c r="C925" s="214"/>
      <c r="D925" s="204" t="s">
        <v>150</v>
      </c>
      <c r="E925" s="215" t="s">
        <v>19</v>
      </c>
      <c r="F925" s="216" t="s">
        <v>283</v>
      </c>
      <c r="G925" s="214"/>
      <c r="H925" s="217">
        <v>6.925</v>
      </c>
      <c r="I925" s="218"/>
      <c r="J925" s="214"/>
      <c r="K925" s="214"/>
      <c r="L925" s="219"/>
      <c r="M925" s="220"/>
      <c r="N925" s="221"/>
      <c r="O925" s="221"/>
      <c r="P925" s="221"/>
      <c r="Q925" s="221"/>
      <c r="R925" s="221"/>
      <c r="S925" s="221"/>
      <c r="T925" s="222"/>
      <c r="AT925" s="223" t="s">
        <v>150</v>
      </c>
      <c r="AU925" s="223" t="s">
        <v>81</v>
      </c>
      <c r="AV925" s="14" t="s">
        <v>81</v>
      </c>
      <c r="AW925" s="14" t="s">
        <v>32</v>
      </c>
      <c r="AX925" s="14" t="s">
        <v>71</v>
      </c>
      <c r="AY925" s="223" t="s">
        <v>140</v>
      </c>
    </row>
    <row r="926" spans="2:51" s="13" customFormat="1" ht="12">
      <c r="B926" s="202"/>
      <c r="C926" s="203"/>
      <c r="D926" s="204" t="s">
        <v>150</v>
      </c>
      <c r="E926" s="205" t="s">
        <v>19</v>
      </c>
      <c r="F926" s="206" t="s">
        <v>284</v>
      </c>
      <c r="G926" s="203"/>
      <c r="H926" s="205" t="s">
        <v>19</v>
      </c>
      <c r="I926" s="207"/>
      <c r="J926" s="203"/>
      <c r="K926" s="203"/>
      <c r="L926" s="208"/>
      <c r="M926" s="209"/>
      <c r="N926" s="210"/>
      <c r="O926" s="210"/>
      <c r="P926" s="210"/>
      <c r="Q926" s="210"/>
      <c r="R926" s="210"/>
      <c r="S926" s="210"/>
      <c r="T926" s="211"/>
      <c r="AT926" s="212" t="s">
        <v>150</v>
      </c>
      <c r="AU926" s="212" t="s">
        <v>81</v>
      </c>
      <c r="AV926" s="13" t="s">
        <v>79</v>
      </c>
      <c r="AW926" s="13" t="s">
        <v>32</v>
      </c>
      <c r="AX926" s="13" t="s">
        <v>71</v>
      </c>
      <c r="AY926" s="212" t="s">
        <v>140</v>
      </c>
    </row>
    <row r="927" spans="2:51" s="14" customFormat="1" ht="12">
      <c r="B927" s="213"/>
      <c r="C927" s="214"/>
      <c r="D927" s="204" t="s">
        <v>150</v>
      </c>
      <c r="E927" s="215" t="s">
        <v>19</v>
      </c>
      <c r="F927" s="216" t="s">
        <v>285</v>
      </c>
      <c r="G927" s="214"/>
      <c r="H927" s="217">
        <v>4.422</v>
      </c>
      <c r="I927" s="218"/>
      <c r="J927" s="214"/>
      <c r="K927" s="214"/>
      <c r="L927" s="219"/>
      <c r="M927" s="220"/>
      <c r="N927" s="221"/>
      <c r="O927" s="221"/>
      <c r="P927" s="221"/>
      <c r="Q927" s="221"/>
      <c r="R927" s="221"/>
      <c r="S927" s="221"/>
      <c r="T927" s="222"/>
      <c r="AT927" s="223" t="s">
        <v>150</v>
      </c>
      <c r="AU927" s="223" t="s">
        <v>81</v>
      </c>
      <c r="AV927" s="14" t="s">
        <v>81</v>
      </c>
      <c r="AW927" s="14" t="s">
        <v>32</v>
      </c>
      <c r="AX927" s="14" t="s">
        <v>71</v>
      </c>
      <c r="AY927" s="223" t="s">
        <v>140</v>
      </c>
    </row>
    <row r="928" spans="2:51" s="13" customFormat="1" ht="12">
      <c r="B928" s="202"/>
      <c r="C928" s="203"/>
      <c r="D928" s="204" t="s">
        <v>150</v>
      </c>
      <c r="E928" s="205" t="s">
        <v>19</v>
      </c>
      <c r="F928" s="206" t="s">
        <v>286</v>
      </c>
      <c r="G928" s="203"/>
      <c r="H928" s="205" t="s">
        <v>19</v>
      </c>
      <c r="I928" s="207"/>
      <c r="J928" s="203"/>
      <c r="K928" s="203"/>
      <c r="L928" s="208"/>
      <c r="M928" s="209"/>
      <c r="N928" s="210"/>
      <c r="O928" s="210"/>
      <c r="P928" s="210"/>
      <c r="Q928" s="210"/>
      <c r="R928" s="210"/>
      <c r="S928" s="210"/>
      <c r="T928" s="211"/>
      <c r="AT928" s="212" t="s">
        <v>150</v>
      </c>
      <c r="AU928" s="212" t="s">
        <v>81</v>
      </c>
      <c r="AV928" s="13" t="s">
        <v>79</v>
      </c>
      <c r="AW928" s="13" t="s">
        <v>32</v>
      </c>
      <c r="AX928" s="13" t="s">
        <v>71</v>
      </c>
      <c r="AY928" s="212" t="s">
        <v>140</v>
      </c>
    </row>
    <row r="929" spans="2:51" s="14" customFormat="1" ht="12">
      <c r="B929" s="213"/>
      <c r="C929" s="214"/>
      <c r="D929" s="204" t="s">
        <v>150</v>
      </c>
      <c r="E929" s="215" t="s">
        <v>19</v>
      </c>
      <c r="F929" s="216" t="s">
        <v>287</v>
      </c>
      <c r="G929" s="214"/>
      <c r="H929" s="217">
        <v>4.819</v>
      </c>
      <c r="I929" s="218"/>
      <c r="J929" s="214"/>
      <c r="K929" s="214"/>
      <c r="L929" s="219"/>
      <c r="M929" s="220"/>
      <c r="N929" s="221"/>
      <c r="O929" s="221"/>
      <c r="P929" s="221"/>
      <c r="Q929" s="221"/>
      <c r="R929" s="221"/>
      <c r="S929" s="221"/>
      <c r="T929" s="222"/>
      <c r="AT929" s="223" t="s">
        <v>150</v>
      </c>
      <c r="AU929" s="223" t="s">
        <v>81</v>
      </c>
      <c r="AV929" s="14" t="s">
        <v>81</v>
      </c>
      <c r="AW929" s="14" t="s">
        <v>32</v>
      </c>
      <c r="AX929" s="14" t="s">
        <v>71</v>
      </c>
      <c r="AY929" s="223" t="s">
        <v>140</v>
      </c>
    </row>
    <row r="930" spans="2:51" s="13" customFormat="1" ht="12">
      <c r="B930" s="202"/>
      <c r="C930" s="203"/>
      <c r="D930" s="204" t="s">
        <v>150</v>
      </c>
      <c r="E930" s="205" t="s">
        <v>19</v>
      </c>
      <c r="F930" s="206" t="s">
        <v>183</v>
      </c>
      <c r="G930" s="203"/>
      <c r="H930" s="205" t="s">
        <v>19</v>
      </c>
      <c r="I930" s="207"/>
      <c r="J930" s="203"/>
      <c r="K930" s="203"/>
      <c r="L930" s="208"/>
      <c r="M930" s="209"/>
      <c r="N930" s="210"/>
      <c r="O930" s="210"/>
      <c r="P930" s="210"/>
      <c r="Q930" s="210"/>
      <c r="R930" s="210"/>
      <c r="S930" s="210"/>
      <c r="T930" s="211"/>
      <c r="AT930" s="212" t="s">
        <v>150</v>
      </c>
      <c r="AU930" s="212" t="s">
        <v>81</v>
      </c>
      <c r="AV930" s="13" t="s">
        <v>79</v>
      </c>
      <c r="AW930" s="13" t="s">
        <v>32</v>
      </c>
      <c r="AX930" s="13" t="s">
        <v>71</v>
      </c>
      <c r="AY930" s="212" t="s">
        <v>140</v>
      </c>
    </row>
    <row r="931" spans="2:51" s="14" customFormat="1" ht="12">
      <c r="B931" s="213"/>
      <c r="C931" s="214"/>
      <c r="D931" s="204" t="s">
        <v>150</v>
      </c>
      <c r="E931" s="215" t="s">
        <v>19</v>
      </c>
      <c r="F931" s="216" t="s">
        <v>288</v>
      </c>
      <c r="G931" s="214"/>
      <c r="H931" s="217">
        <v>14.474</v>
      </c>
      <c r="I931" s="218"/>
      <c r="J931" s="214"/>
      <c r="K931" s="214"/>
      <c r="L931" s="219"/>
      <c r="M931" s="220"/>
      <c r="N931" s="221"/>
      <c r="O931" s="221"/>
      <c r="P931" s="221"/>
      <c r="Q931" s="221"/>
      <c r="R931" s="221"/>
      <c r="S931" s="221"/>
      <c r="T931" s="222"/>
      <c r="AT931" s="223" t="s">
        <v>150</v>
      </c>
      <c r="AU931" s="223" t="s">
        <v>81</v>
      </c>
      <c r="AV931" s="14" t="s">
        <v>81</v>
      </c>
      <c r="AW931" s="14" t="s">
        <v>32</v>
      </c>
      <c r="AX931" s="14" t="s">
        <v>71</v>
      </c>
      <c r="AY931" s="223" t="s">
        <v>140</v>
      </c>
    </row>
    <row r="932" spans="2:51" s="13" customFormat="1" ht="12">
      <c r="B932" s="202"/>
      <c r="C932" s="203"/>
      <c r="D932" s="204" t="s">
        <v>150</v>
      </c>
      <c r="E932" s="205" t="s">
        <v>19</v>
      </c>
      <c r="F932" s="206" t="s">
        <v>289</v>
      </c>
      <c r="G932" s="203"/>
      <c r="H932" s="205" t="s">
        <v>19</v>
      </c>
      <c r="I932" s="207"/>
      <c r="J932" s="203"/>
      <c r="K932" s="203"/>
      <c r="L932" s="208"/>
      <c r="M932" s="209"/>
      <c r="N932" s="210"/>
      <c r="O932" s="210"/>
      <c r="P932" s="210"/>
      <c r="Q932" s="210"/>
      <c r="R932" s="210"/>
      <c r="S932" s="210"/>
      <c r="T932" s="211"/>
      <c r="AT932" s="212" t="s">
        <v>150</v>
      </c>
      <c r="AU932" s="212" t="s">
        <v>81</v>
      </c>
      <c r="AV932" s="13" t="s">
        <v>79</v>
      </c>
      <c r="AW932" s="13" t="s">
        <v>32</v>
      </c>
      <c r="AX932" s="13" t="s">
        <v>71</v>
      </c>
      <c r="AY932" s="212" t="s">
        <v>140</v>
      </c>
    </row>
    <row r="933" spans="2:51" s="14" customFormat="1" ht="12">
      <c r="B933" s="213"/>
      <c r="C933" s="214"/>
      <c r="D933" s="204" t="s">
        <v>150</v>
      </c>
      <c r="E933" s="215" t="s">
        <v>19</v>
      </c>
      <c r="F933" s="216" t="s">
        <v>290</v>
      </c>
      <c r="G933" s="214"/>
      <c r="H933" s="217">
        <v>5.669</v>
      </c>
      <c r="I933" s="218"/>
      <c r="J933" s="214"/>
      <c r="K933" s="214"/>
      <c r="L933" s="219"/>
      <c r="M933" s="220"/>
      <c r="N933" s="221"/>
      <c r="O933" s="221"/>
      <c r="P933" s="221"/>
      <c r="Q933" s="221"/>
      <c r="R933" s="221"/>
      <c r="S933" s="221"/>
      <c r="T933" s="222"/>
      <c r="AT933" s="223" t="s">
        <v>150</v>
      </c>
      <c r="AU933" s="223" t="s">
        <v>81</v>
      </c>
      <c r="AV933" s="14" t="s">
        <v>81</v>
      </c>
      <c r="AW933" s="14" t="s">
        <v>32</v>
      </c>
      <c r="AX933" s="14" t="s">
        <v>71</v>
      </c>
      <c r="AY933" s="223" t="s">
        <v>140</v>
      </c>
    </row>
    <row r="934" spans="2:51" s="13" customFormat="1" ht="12">
      <c r="B934" s="202"/>
      <c r="C934" s="203"/>
      <c r="D934" s="204" t="s">
        <v>150</v>
      </c>
      <c r="E934" s="205" t="s">
        <v>19</v>
      </c>
      <c r="F934" s="206" t="s">
        <v>184</v>
      </c>
      <c r="G934" s="203"/>
      <c r="H934" s="205" t="s">
        <v>19</v>
      </c>
      <c r="I934" s="207"/>
      <c r="J934" s="203"/>
      <c r="K934" s="203"/>
      <c r="L934" s="208"/>
      <c r="M934" s="209"/>
      <c r="N934" s="210"/>
      <c r="O934" s="210"/>
      <c r="P934" s="210"/>
      <c r="Q934" s="210"/>
      <c r="R934" s="210"/>
      <c r="S934" s="210"/>
      <c r="T934" s="211"/>
      <c r="AT934" s="212" t="s">
        <v>150</v>
      </c>
      <c r="AU934" s="212" t="s">
        <v>81</v>
      </c>
      <c r="AV934" s="13" t="s">
        <v>79</v>
      </c>
      <c r="AW934" s="13" t="s">
        <v>32</v>
      </c>
      <c r="AX934" s="13" t="s">
        <v>71</v>
      </c>
      <c r="AY934" s="212" t="s">
        <v>140</v>
      </c>
    </row>
    <row r="935" spans="2:51" s="14" customFormat="1" ht="12">
      <c r="B935" s="213"/>
      <c r="C935" s="214"/>
      <c r="D935" s="204" t="s">
        <v>150</v>
      </c>
      <c r="E935" s="215" t="s">
        <v>19</v>
      </c>
      <c r="F935" s="216" t="s">
        <v>291</v>
      </c>
      <c r="G935" s="214"/>
      <c r="H935" s="217">
        <v>14.184</v>
      </c>
      <c r="I935" s="218"/>
      <c r="J935" s="214"/>
      <c r="K935" s="214"/>
      <c r="L935" s="219"/>
      <c r="M935" s="220"/>
      <c r="N935" s="221"/>
      <c r="O935" s="221"/>
      <c r="P935" s="221"/>
      <c r="Q935" s="221"/>
      <c r="R935" s="221"/>
      <c r="S935" s="221"/>
      <c r="T935" s="222"/>
      <c r="AT935" s="223" t="s">
        <v>150</v>
      </c>
      <c r="AU935" s="223" t="s">
        <v>81</v>
      </c>
      <c r="AV935" s="14" t="s">
        <v>81</v>
      </c>
      <c r="AW935" s="14" t="s">
        <v>32</v>
      </c>
      <c r="AX935" s="14" t="s">
        <v>71</v>
      </c>
      <c r="AY935" s="223" t="s">
        <v>140</v>
      </c>
    </row>
    <row r="936" spans="2:51" s="13" customFormat="1" ht="12">
      <c r="B936" s="202"/>
      <c r="C936" s="203"/>
      <c r="D936" s="204" t="s">
        <v>150</v>
      </c>
      <c r="E936" s="205" t="s">
        <v>19</v>
      </c>
      <c r="F936" s="206" t="s">
        <v>186</v>
      </c>
      <c r="G936" s="203"/>
      <c r="H936" s="205" t="s">
        <v>19</v>
      </c>
      <c r="I936" s="207"/>
      <c r="J936" s="203"/>
      <c r="K936" s="203"/>
      <c r="L936" s="208"/>
      <c r="M936" s="209"/>
      <c r="N936" s="210"/>
      <c r="O936" s="210"/>
      <c r="P936" s="210"/>
      <c r="Q936" s="210"/>
      <c r="R936" s="210"/>
      <c r="S936" s="210"/>
      <c r="T936" s="211"/>
      <c r="AT936" s="212" t="s">
        <v>150</v>
      </c>
      <c r="AU936" s="212" t="s">
        <v>81</v>
      </c>
      <c r="AV936" s="13" t="s">
        <v>79</v>
      </c>
      <c r="AW936" s="13" t="s">
        <v>32</v>
      </c>
      <c r="AX936" s="13" t="s">
        <v>71</v>
      </c>
      <c r="AY936" s="212" t="s">
        <v>140</v>
      </c>
    </row>
    <row r="937" spans="2:51" s="14" customFormat="1" ht="12">
      <c r="B937" s="213"/>
      <c r="C937" s="214"/>
      <c r="D937" s="204" t="s">
        <v>150</v>
      </c>
      <c r="E937" s="215" t="s">
        <v>19</v>
      </c>
      <c r="F937" s="216" t="s">
        <v>292</v>
      </c>
      <c r="G937" s="214"/>
      <c r="H937" s="217">
        <v>5.461</v>
      </c>
      <c r="I937" s="218"/>
      <c r="J937" s="214"/>
      <c r="K937" s="214"/>
      <c r="L937" s="219"/>
      <c r="M937" s="220"/>
      <c r="N937" s="221"/>
      <c r="O937" s="221"/>
      <c r="P937" s="221"/>
      <c r="Q937" s="221"/>
      <c r="R937" s="221"/>
      <c r="S937" s="221"/>
      <c r="T937" s="222"/>
      <c r="AT937" s="223" t="s">
        <v>150</v>
      </c>
      <c r="AU937" s="223" t="s">
        <v>81</v>
      </c>
      <c r="AV937" s="14" t="s">
        <v>81</v>
      </c>
      <c r="AW937" s="14" t="s">
        <v>32</v>
      </c>
      <c r="AX937" s="14" t="s">
        <v>71</v>
      </c>
      <c r="AY937" s="223" t="s">
        <v>140</v>
      </c>
    </row>
    <row r="938" spans="2:51" s="13" customFormat="1" ht="12">
      <c r="B938" s="202"/>
      <c r="C938" s="203"/>
      <c r="D938" s="204" t="s">
        <v>150</v>
      </c>
      <c r="E938" s="205" t="s">
        <v>19</v>
      </c>
      <c r="F938" s="206" t="s">
        <v>816</v>
      </c>
      <c r="G938" s="203"/>
      <c r="H938" s="205" t="s">
        <v>19</v>
      </c>
      <c r="I938" s="207"/>
      <c r="J938" s="203"/>
      <c r="K938" s="203"/>
      <c r="L938" s="208"/>
      <c r="M938" s="209"/>
      <c r="N938" s="210"/>
      <c r="O938" s="210"/>
      <c r="P938" s="210"/>
      <c r="Q938" s="210"/>
      <c r="R938" s="210"/>
      <c r="S938" s="210"/>
      <c r="T938" s="211"/>
      <c r="AT938" s="212" t="s">
        <v>150</v>
      </c>
      <c r="AU938" s="212" t="s">
        <v>81</v>
      </c>
      <c r="AV938" s="13" t="s">
        <v>79</v>
      </c>
      <c r="AW938" s="13" t="s">
        <v>32</v>
      </c>
      <c r="AX938" s="13" t="s">
        <v>71</v>
      </c>
      <c r="AY938" s="212" t="s">
        <v>140</v>
      </c>
    </row>
    <row r="939" spans="2:51" s="14" customFormat="1" ht="12">
      <c r="B939" s="213"/>
      <c r="C939" s="214"/>
      <c r="D939" s="204" t="s">
        <v>150</v>
      </c>
      <c r="E939" s="215" t="s">
        <v>19</v>
      </c>
      <c r="F939" s="216" t="s">
        <v>303</v>
      </c>
      <c r="G939" s="214"/>
      <c r="H939" s="217">
        <v>2.275</v>
      </c>
      <c r="I939" s="218"/>
      <c r="J939" s="214"/>
      <c r="K939" s="214"/>
      <c r="L939" s="219"/>
      <c r="M939" s="220"/>
      <c r="N939" s="221"/>
      <c r="O939" s="221"/>
      <c r="P939" s="221"/>
      <c r="Q939" s="221"/>
      <c r="R939" s="221"/>
      <c r="S939" s="221"/>
      <c r="T939" s="222"/>
      <c r="AT939" s="223" t="s">
        <v>150</v>
      </c>
      <c r="AU939" s="223" t="s">
        <v>81</v>
      </c>
      <c r="AV939" s="14" t="s">
        <v>81</v>
      </c>
      <c r="AW939" s="14" t="s">
        <v>32</v>
      </c>
      <c r="AX939" s="14" t="s">
        <v>71</v>
      </c>
      <c r="AY939" s="223" t="s">
        <v>140</v>
      </c>
    </row>
    <row r="940" spans="2:51" s="14" customFormat="1" ht="33.75">
      <c r="B940" s="213"/>
      <c r="C940" s="214"/>
      <c r="D940" s="204" t="s">
        <v>150</v>
      </c>
      <c r="E940" s="215" t="s">
        <v>19</v>
      </c>
      <c r="F940" s="216" t="s">
        <v>304</v>
      </c>
      <c r="G940" s="214"/>
      <c r="H940" s="217">
        <v>103.34</v>
      </c>
      <c r="I940" s="218"/>
      <c r="J940" s="214"/>
      <c r="K940" s="214"/>
      <c r="L940" s="219"/>
      <c r="M940" s="220"/>
      <c r="N940" s="221"/>
      <c r="O940" s="221"/>
      <c r="P940" s="221"/>
      <c r="Q940" s="221"/>
      <c r="R940" s="221"/>
      <c r="S940" s="221"/>
      <c r="T940" s="222"/>
      <c r="AT940" s="223" t="s">
        <v>150</v>
      </c>
      <c r="AU940" s="223" t="s">
        <v>81</v>
      </c>
      <c r="AV940" s="14" t="s">
        <v>81</v>
      </c>
      <c r="AW940" s="14" t="s">
        <v>32</v>
      </c>
      <c r="AX940" s="14" t="s">
        <v>71</v>
      </c>
      <c r="AY940" s="223" t="s">
        <v>140</v>
      </c>
    </row>
    <row r="941" spans="2:51" s="14" customFormat="1" ht="12">
      <c r="B941" s="213"/>
      <c r="C941" s="214"/>
      <c r="D941" s="204" t="s">
        <v>150</v>
      </c>
      <c r="E941" s="215" t="s">
        <v>19</v>
      </c>
      <c r="F941" s="216" t="s">
        <v>315</v>
      </c>
      <c r="G941" s="214"/>
      <c r="H941" s="217">
        <v>9.236</v>
      </c>
      <c r="I941" s="218"/>
      <c r="J941" s="214"/>
      <c r="K941" s="214"/>
      <c r="L941" s="219"/>
      <c r="M941" s="220"/>
      <c r="N941" s="221"/>
      <c r="O941" s="221"/>
      <c r="P941" s="221"/>
      <c r="Q941" s="221"/>
      <c r="R941" s="221"/>
      <c r="S941" s="221"/>
      <c r="T941" s="222"/>
      <c r="AT941" s="223" t="s">
        <v>150</v>
      </c>
      <c r="AU941" s="223" t="s">
        <v>81</v>
      </c>
      <c r="AV941" s="14" t="s">
        <v>81</v>
      </c>
      <c r="AW941" s="14" t="s">
        <v>32</v>
      </c>
      <c r="AX941" s="14" t="s">
        <v>71</v>
      </c>
      <c r="AY941" s="223" t="s">
        <v>140</v>
      </c>
    </row>
    <row r="942" spans="2:51" s="16" customFormat="1" ht="12">
      <c r="B942" s="235"/>
      <c r="C942" s="236"/>
      <c r="D942" s="204" t="s">
        <v>150</v>
      </c>
      <c r="E942" s="237" t="s">
        <v>19</v>
      </c>
      <c r="F942" s="238" t="s">
        <v>168</v>
      </c>
      <c r="G942" s="236"/>
      <c r="H942" s="239">
        <v>170.805</v>
      </c>
      <c r="I942" s="240"/>
      <c r="J942" s="236"/>
      <c r="K942" s="236"/>
      <c r="L942" s="241"/>
      <c r="M942" s="242"/>
      <c r="N942" s="243"/>
      <c r="O942" s="243"/>
      <c r="P942" s="243"/>
      <c r="Q942" s="243"/>
      <c r="R942" s="243"/>
      <c r="S942" s="243"/>
      <c r="T942" s="244"/>
      <c r="AT942" s="245" t="s">
        <v>150</v>
      </c>
      <c r="AU942" s="245" t="s">
        <v>81</v>
      </c>
      <c r="AV942" s="16" t="s">
        <v>141</v>
      </c>
      <c r="AW942" s="16" t="s">
        <v>32</v>
      </c>
      <c r="AX942" s="16" t="s">
        <v>71</v>
      </c>
      <c r="AY942" s="245" t="s">
        <v>140</v>
      </c>
    </row>
    <row r="943" spans="2:51" s="15" customFormat="1" ht="12">
      <c r="B943" s="224"/>
      <c r="C943" s="225"/>
      <c r="D943" s="204" t="s">
        <v>150</v>
      </c>
      <c r="E943" s="226" t="s">
        <v>19</v>
      </c>
      <c r="F943" s="227" t="s">
        <v>155</v>
      </c>
      <c r="G943" s="225"/>
      <c r="H943" s="228">
        <v>412.095</v>
      </c>
      <c r="I943" s="229"/>
      <c r="J943" s="225"/>
      <c r="K943" s="225"/>
      <c r="L943" s="230"/>
      <c r="M943" s="231"/>
      <c r="N943" s="232"/>
      <c r="O943" s="232"/>
      <c r="P943" s="232"/>
      <c r="Q943" s="232"/>
      <c r="R943" s="232"/>
      <c r="S943" s="232"/>
      <c r="T943" s="233"/>
      <c r="AT943" s="234" t="s">
        <v>150</v>
      </c>
      <c r="AU943" s="234" t="s">
        <v>81</v>
      </c>
      <c r="AV943" s="15" t="s">
        <v>148</v>
      </c>
      <c r="AW943" s="15" t="s">
        <v>32</v>
      </c>
      <c r="AX943" s="15" t="s">
        <v>79</v>
      </c>
      <c r="AY943" s="234" t="s">
        <v>140</v>
      </c>
    </row>
    <row r="944" spans="1:65" s="2" customFormat="1" ht="33" customHeight="1">
      <c r="A944" s="36"/>
      <c r="B944" s="37"/>
      <c r="C944" s="189" t="s">
        <v>817</v>
      </c>
      <c r="D944" s="189" t="s">
        <v>143</v>
      </c>
      <c r="E944" s="190" t="s">
        <v>818</v>
      </c>
      <c r="F944" s="191" t="s">
        <v>819</v>
      </c>
      <c r="G944" s="192" t="s">
        <v>146</v>
      </c>
      <c r="H944" s="193">
        <v>412.095</v>
      </c>
      <c r="I944" s="194"/>
      <c r="J944" s="195">
        <f>ROUND(I944*H944,2)</f>
        <v>0</v>
      </c>
      <c r="K944" s="191" t="s">
        <v>147</v>
      </c>
      <c r="L944" s="41"/>
      <c r="M944" s="196" t="s">
        <v>19</v>
      </c>
      <c r="N944" s="197" t="s">
        <v>42</v>
      </c>
      <c r="O944" s="66"/>
      <c r="P944" s="198">
        <f>O944*H944</f>
        <v>0</v>
      </c>
      <c r="Q944" s="198">
        <v>0.00028</v>
      </c>
      <c r="R944" s="198">
        <f>Q944*H944</f>
        <v>0.11538659999999999</v>
      </c>
      <c r="S944" s="198">
        <v>0</v>
      </c>
      <c r="T944" s="199">
        <f>S944*H944</f>
        <v>0</v>
      </c>
      <c r="U944" s="36"/>
      <c r="V944" s="36"/>
      <c r="W944" s="36"/>
      <c r="X944" s="36"/>
      <c r="Y944" s="36"/>
      <c r="Z944" s="36"/>
      <c r="AA944" s="36"/>
      <c r="AB944" s="36"/>
      <c r="AC944" s="36"/>
      <c r="AD944" s="36"/>
      <c r="AE944" s="36"/>
      <c r="AR944" s="200" t="s">
        <v>236</v>
      </c>
      <c r="AT944" s="200" t="s">
        <v>143</v>
      </c>
      <c r="AU944" s="200" t="s">
        <v>81</v>
      </c>
      <c r="AY944" s="19" t="s">
        <v>140</v>
      </c>
      <c r="BE944" s="201">
        <f>IF(N944="základní",J944,0)</f>
        <v>0</v>
      </c>
      <c r="BF944" s="201">
        <f>IF(N944="snížená",J944,0)</f>
        <v>0</v>
      </c>
      <c r="BG944" s="201">
        <f>IF(N944="zákl. přenesená",J944,0)</f>
        <v>0</v>
      </c>
      <c r="BH944" s="201">
        <f>IF(N944="sníž. přenesená",J944,0)</f>
        <v>0</v>
      </c>
      <c r="BI944" s="201">
        <f>IF(N944="nulová",J944,0)</f>
        <v>0</v>
      </c>
      <c r="BJ944" s="19" t="s">
        <v>79</v>
      </c>
      <c r="BK944" s="201">
        <f>ROUND(I944*H944,2)</f>
        <v>0</v>
      </c>
      <c r="BL944" s="19" t="s">
        <v>236</v>
      </c>
      <c r="BM944" s="200" t="s">
        <v>820</v>
      </c>
    </row>
    <row r="945" spans="2:51" s="14" customFormat="1" ht="12">
      <c r="B945" s="213"/>
      <c r="C945" s="214"/>
      <c r="D945" s="204" t="s">
        <v>150</v>
      </c>
      <c r="E945" s="215" t="s">
        <v>19</v>
      </c>
      <c r="F945" s="216" t="s">
        <v>821</v>
      </c>
      <c r="G945" s="214"/>
      <c r="H945" s="217">
        <v>412.095</v>
      </c>
      <c r="I945" s="218"/>
      <c r="J945" s="214"/>
      <c r="K945" s="214"/>
      <c r="L945" s="219"/>
      <c r="M945" s="220"/>
      <c r="N945" s="221"/>
      <c r="O945" s="221"/>
      <c r="P945" s="221"/>
      <c r="Q945" s="221"/>
      <c r="R945" s="221"/>
      <c r="S945" s="221"/>
      <c r="T945" s="222"/>
      <c r="AT945" s="223" t="s">
        <v>150</v>
      </c>
      <c r="AU945" s="223" t="s">
        <v>81</v>
      </c>
      <c r="AV945" s="14" t="s">
        <v>81</v>
      </c>
      <c r="AW945" s="14" t="s">
        <v>32</v>
      </c>
      <c r="AX945" s="14" t="s">
        <v>79</v>
      </c>
      <c r="AY945" s="223" t="s">
        <v>140</v>
      </c>
    </row>
    <row r="946" spans="2:63" s="12" customFormat="1" ht="25.9" customHeight="1">
      <c r="B946" s="173"/>
      <c r="C946" s="174"/>
      <c r="D946" s="175" t="s">
        <v>70</v>
      </c>
      <c r="E946" s="176" t="s">
        <v>822</v>
      </c>
      <c r="F946" s="176" t="s">
        <v>823</v>
      </c>
      <c r="G946" s="174"/>
      <c r="H946" s="174"/>
      <c r="I946" s="177"/>
      <c r="J946" s="178">
        <f>BK946</f>
        <v>0</v>
      </c>
      <c r="K946" s="174"/>
      <c r="L946" s="179"/>
      <c r="M946" s="180"/>
      <c r="N946" s="181"/>
      <c r="O946" s="181"/>
      <c r="P946" s="182">
        <f>SUM(P947:P976)</f>
        <v>0</v>
      </c>
      <c r="Q946" s="181"/>
      <c r="R946" s="182">
        <f>SUM(R947:R976)</f>
        <v>0</v>
      </c>
      <c r="S946" s="181"/>
      <c r="T946" s="183">
        <f>SUM(T947:T976)</f>
        <v>0</v>
      </c>
      <c r="AR946" s="184" t="s">
        <v>148</v>
      </c>
      <c r="AT946" s="185" t="s">
        <v>70</v>
      </c>
      <c r="AU946" s="185" t="s">
        <v>71</v>
      </c>
      <c r="AY946" s="184" t="s">
        <v>140</v>
      </c>
      <c r="BK946" s="186">
        <f>SUM(BK947:BK976)</f>
        <v>0</v>
      </c>
    </row>
    <row r="947" spans="1:65" s="2" customFormat="1" ht="16.5" customHeight="1">
      <c r="A947" s="36"/>
      <c r="B947" s="37"/>
      <c r="C947" s="189" t="s">
        <v>824</v>
      </c>
      <c r="D947" s="189" t="s">
        <v>143</v>
      </c>
      <c r="E947" s="190" t="s">
        <v>825</v>
      </c>
      <c r="F947" s="191" t="s">
        <v>826</v>
      </c>
      <c r="G947" s="192" t="s">
        <v>543</v>
      </c>
      <c r="H947" s="193">
        <v>2</v>
      </c>
      <c r="I947" s="194"/>
      <c r="J947" s="195">
        <f>ROUND(I947*H947,2)</f>
        <v>0</v>
      </c>
      <c r="K947" s="191" t="s">
        <v>19</v>
      </c>
      <c r="L947" s="41"/>
      <c r="M947" s="196" t="s">
        <v>19</v>
      </c>
      <c r="N947" s="197" t="s">
        <v>42</v>
      </c>
      <c r="O947" s="66"/>
      <c r="P947" s="198">
        <f>O947*H947</f>
        <v>0</v>
      </c>
      <c r="Q947" s="198">
        <v>0</v>
      </c>
      <c r="R947" s="198">
        <f>Q947*H947</f>
        <v>0</v>
      </c>
      <c r="S947" s="198">
        <v>0</v>
      </c>
      <c r="T947" s="199">
        <f>S947*H947</f>
        <v>0</v>
      </c>
      <c r="U947" s="36"/>
      <c r="V947" s="36"/>
      <c r="W947" s="36"/>
      <c r="X947" s="36"/>
      <c r="Y947" s="36"/>
      <c r="Z947" s="36"/>
      <c r="AA947" s="36"/>
      <c r="AB947" s="36"/>
      <c r="AC947" s="36"/>
      <c r="AD947" s="36"/>
      <c r="AE947" s="36"/>
      <c r="AR947" s="200" t="s">
        <v>827</v>
      </c>
      <c r="AT947" s="200" t="s">
        <v>143</v>
      </c>
      <c r="AU947" s="200" t="s">
        <v>79</v>
      </c>
      <c r="AY947" s="19" t="s">
        <v>140</v>
      </c>
      <c r="BE947" s="201">
        <f>IF(N947="základní",J947,0)</f>
        <v>0</v>
      </c>
      <c r="BF947" s="201">
        <f>IF(N947="snížená",J947,0)</f>
        <v>0</v>
      </c>
      <c r="BG947" s="201">
        <f>IF(N947="zákl. přenesená",J947,0)</f>
        <v>0</v>
      </c>
      <c r="BH947" s="201">
        <f>IF(N947="sníž. přenesená",J947,0)</f>
        <v>0</v>
      </c>
      <c r="BI947" s="201">
        <f>IF(N947="nulová",J947,0)</f>
        <v>0</v>
      </c>
      <c r="BJ947" s="19" t="s">
        <v>79</v>
      </c>
      <c r="BK947" s="201">
        <f>ROUND(I947*H947,2)</f>
        <v>0</v>
      </c>
      <c r="BL947" s="19" t="s">
        <v>827</v>
      </c>
      <c r="BM947" s="200" t="s">
        <v>828</v>
      </c>
    </row>
    <row r="948" spans="2:51" s="13" customFormat="1" ht="22.5">
      <c r="B948" s="202"/>
      <c r="C948" s="203"/>
      <c r="D948" s="204" t="s">
        <v>150</v>
      </c>
      <c r="E948" s="205" t="s">
        <v>19</v>
      </c>
      <c r="F948" s="206" t="s">
        <v>829</v>
      </c>
      <c r="G948" s="203"/>
      <c r="H948" s="205" t="s">
        <v>19</v>
      </c>
      <c r="I948" s="207"/>
      <c r="J948" s="203"/>
      <c r="K948" s="203"/>
      <c r="L948" s="208"/>
      <c r="M948" s="209"/>
      <c r="N948" s="210"/>
      <c r="O948" s="210"/>
      <c r="P948" s="210"/>
      <c r="Q948" s="210"/>
      <c r="R948" s="210"/>
      <c r="S948" s="210"/>
      <c r="T948" s="211"/>
      <c r="AT948" s="212" t="s">
        <v>150</v>
      </c>
      <c r="AU948" s="212" t="s">
        <v>79</v>
      </c>
      <c r="AV948" s="13" t="s">
        <v>79</v>
      </c>
      <c r="AW948" s="13" t="s">
        <v>32</v>
      </c>
      <c r="AX948" s="13" t="s">
        <v>71</v>
      </c>
      <c r="AY948" s="212" t="s">
        <v>140</v>
      </c>
    </row>
    <row r="949" spans="2:51" s="13" customFormat="1" ht="12">
      <c r="B949" s="202"/>
      <c r="C949" s="203"/>
      <c r="D949" s="204" t="s">
        <v>150</v>
      </c>
      <c r="E949" s="205" t="s">
        <v>19</v>
      </c>
      <c r="F949" s="206" t="s">
        <v>830</v>
      </c>
      <c r="G949" s="203"/>
      <c r="H949" s="205" t="s">
        <v>19</v>
      </c>
      <c r="I949" s="207"/>
      <c r="J949" s="203"/>
      <c r="K949" s="203"/>
      <c r="L949" s="208"/>
      <c r="M949" s="209"/>
      <c r="N949" s="210"/>
      <c r="O949" s="210"/>
      <c r="P949" s="210"/>
      <c r="Q949" s="210"/>
      <c r="R949" s="210"/>
      <c r="S949" s="210"/>
      <c r="T949" s="211"/>
      <c r="AT949" s="212" t="s">
        <v>150</v>
      </c>
      <c r="AU949" s="212" t="s">
        <v>79</v>
      </c>
      <c r="AV949" s="13" t="s">
        <v>79</v>
      </c>
      <c r="AW949" s="13" t="s">
        <v>32</v>
      </c>
      <c r="AX949" s="13" t="s">
        <v>71</v>
      </c>
      <c r="AY949" s="212" t="s">
        <v>140</v>
      </c>
    </row>
    <row r="950" spans="2:51" s="13" customFormat="1" ht="12">
      <c r="B950" s="202"/>
      <c r="C950" s="203"/>
      <c r="D950" s="204" t="s">
        <v>150</v>
      </c>
      <c r="E950" s="205" t="s">
        <v>19</v>
      </c>
      <c r="F950" s="206" t="s">
        <v>162</v>
      </c>
      <c r="G950" s="203"/>
      <c r="H950" s="205" t="s">
        <v>19</v>
      </c>
      <c r="I950" s="207"/>
      <c r="J950" s="203"/>
      <c r="K950" s="203"/>
      <c r="L950" s="208"/>
      <c r="M950" s="209"/>
      <c r="N950" s="210"/>
      <c r="O950" s="210"/>
      <c r="P950" s="210"/>
      <c r="Q950" s="210"/>
      <c r="R950" s="210"/>
      <c r="S950" s="210"/>
      <c r="T950" s="211"/>
      <c r="AT950" s="212" t="s">
        <v>150</v>
      </c>
      <c r="AU950" s="212" t="s">
        <v>79</v>
      </c>
      <c r="AV950" s="13" t="s">
        <v>79</v>
      </c>
      <c r="AW950" s="13" t="s">
        <v>32</v>
      </c>
      <c r="AX950" s="13" t="s">
        <v>71</v>
      </c>
      <c r="AY950" s="212" t="s">
        <v>140</v>
      </c>
    </row>
    <row r="951" spans="2:51" s="14" customFormat="1" ht="12">
      <c r="B951" s="213"/>
      <c r="C951" s="214"/>
      <c r="D951" s="204" t="s">
        <v>150</v>
      </c>
      <c r="E951" s="215" t="s">
        <v>19</v>
      </c>
      <c r="F951" s="216" t="s">
        <v>208</v>
      </c>
      <c r="G951" s="214"/>
      <c r="H951" s="217">
        <v>1</v>
      </c>
      <c r="I951" s="218"/>
      <c r="J951" s="214"/>
      <c r="K951" s="214"/>
      <c r="L951" s="219"/>
      <c r="M951" s="220"/>
      <c r="N951" s="221"/>
      <c r="O951" s="221"/>
      <c r="P951" s="221"/>
      <c r="Q951" s="221"/>
      <c r="R951" s="221"/>
      <c r="S951" s="221"/>
      <c r="T951" s="222"/>
      <c r="AT951" s="223" t="s">
        <v>150</v>
      </c>
      <c r="AU951" s="223" t="s">
        <v>79</v>
      </c>
      <c r="AV951" s="14" t="s">
        <v>81</v>
      </c>
      <c r="AW951" s="14" t="s">
        <v>32</v>
      </c>
      <c r="AX951" s="14" t="s">
        <v>71</v>
      </c>
      <c r="AY951" s="223" t="s">
        <v>140</v>
      </c>
    </row>
    <row r="952" spans="2:51" s="13" customFormat="1" ht="12">
      <c r="B952" s="202"/>
      <c r="C952" s="203"/>
      <c r="D952" s="204" t="s">
        <v>150</v>
      </c>
      <c r="E952" s="205" t="s">
        <v>19</v>
      </c>
      <c r="F952" s="206" t="s">
        <v>166</v>
      </c>
      <c r="G952" s="203"/>
      <c r="H952" s="205" t="s">
        <v>19</v>
      </c>
      <c r="I952" s="207"/>
      <c r="J952" s="203"/>
      <c r="K952" s="203"/>
      <c r="L952" s="208"/>
      <c r="M952" s="209"/>
      <c r="N952" s="210"/>
      <c r="O952" s="210"/>
      <c r="P952" s="210"/>
      <c r="Q952" s="210"/>
      <c r="R952" s="210"/>
      <c r="S952" s="210"/>
      <c r="T952" s="211"/>
      <c r="AT952" s="212" t="s">
        <v>150</v>
      </c>
      <c r="AU952" s="212" t="s">
        <v>79</v>
      </c>
      <c r="AV952" s="13" t="s">
        <v>79</v>
      </c>
      <c r="AW952" s="13" t="s">
        <v>32</v>
      </c>
      <c r="AX952" s="13" t="s">
        <v>71</v>
      </c>
      <c r="AY952" s="212" t="s">
        <v>140</v>
      </c>
    </row>
    <row r="953" spans="2:51" s="14" customFormat="1" ht="12">
      <c r="B953" s="213"/>
      <c r="C953" s="214"/>
      <c r="D953" s="204" t="s">
        <v>150</v>
      </c>
      <c r="E953" s="215" t="s">
        <v>19</v>
      </c>
      <c r="F953" s="216" t="s">
        <v>208</v>
      </c>
      <c r="G953" s="214"/>
      <c r="H953" s="217">
        <v>1</v>
      </c>
      <c r="I953" s="218"/>
      <c r="J953" s="214"/>
      <c r="K953" s="214"/>
      <c r="L953" s="219"/>
      <c r="M953" s="220"/>
      <c r="N953" s="221"/>
      <c r="O953" s="221"/>
      <c r="P953" s="221"/>
      <c r="Q953" s="221"/>
      <c r="R953" s="221"/>
      <c r="S953" s="221"/>
      <c r="T953" s="222"/>
      <c r="AT953" s="223" t="s">
        <v>150</v>
      </c>
      <c r="AU953" s="223" t="s">
        <v>79</v>
      </c>
      <c r="AV953" s="14" t="s">
        <v>81</v>
      </c>
      <c r="AW953" s="14" t="s">
        <v>32</v>
      </c>
      <c r="AX953" s="14" t="s">
        <v>71</v>
      </c>
      <c r="AY953" s="223" t="s">
        <v>140</v>
      </c>
    </row>
    <row r="954" spans="2:51" s="15" customFormat="1" ht="12">
      <c r="B954" s="224"/>
      <c r="C954" s="225"/>
      <c r="D954" s="204" t="s">
        <v>150</v>
      </c>
      <c r="E954" s="226" t="s">
        <v>19</v>
      </c>
      <c r="F954" s="227" t="s">
        <v>155</v>
      </c>
      <c r="G954" s="225"/>
      <c r="H954" s="228">
        <v>2</v>
      </c>
      <c r="I954" s="229"/>
      <c r="J954" s="225"/>
      <c r="K954" s="225"/>
      <c r="L954" s="230"/>
      <c r="M954" s="231"/>
      <c r="N954" s="232"/>
      <c r="O954" s="232"/>
      <c r="P954" s="232"/>
      <c r="Q954" s="232"/>
      <c r="R954" s="232"/>
      <c r="S954" s="232"/>
      <c r="T954" s="233"/>
      <c r="AT954" s="234" t="s">
        <v>150</v>
      </c>
      <c r="AU954" s="234" t="s">
        <v>79</v>
      </c>
      <c r="AV954" s="15" t="s">
        <v>148</v>
      </c>
      <c r="AW954" s="15" t="s">
        <v>32</v>
      </c>
      <c r="AX954" s="15" t="s">
        <v>79</v>
      </c>
      <c r="AY954" s="234" t="s">
        <v>140</v>
      </c>
    </row>
    <row r="955" spans="1:65" s="2" customFormat="1" ht="16.5" customHeight="1">
      <c r="A955" s="36"/>
      <c r="B955" s="37"/>
      <c r="C955" s="189" t="s">
        <v>831</v>
      </c>
      <c r="D955" s="189" t="s">
        <v>143</v>
      </c>
      <c r="E955" s="190" t="s">
        <v>832</v>
      </c>
      <c r="F955" s="191" t="s">
        <v>833</v>
      </c>
      <c r="G955" s="192" t="s">
        <v>543</v>
      </c>
      <c r="H955" s="193">
        <v>1</v>
      </c>
      <c r="I955" s="194"/>
      <c r="J955" s="195">
        <f>ROUND(I955*H955,2)</f>
        <v>0</v>
      </c>
      <c r="K955" s="191" t="s">
        <v>19</v>
      </c>
      <c r="L955" s="41"/>
      <c r="M955" s="196" t="s">
        <v>19</v>
      </c>
      <c r="N955" s="197" t="s">
        <v>42</v>
      </c>
      <c r="O955" s="66"/>
      <c r="P955" s="198">
        <f>O955*H955</f>
        <v>0</v>
      </c>
      <c r="Q955" s="198">
        <v>0</v>
      </c>
      <c r="R955" s="198">
        <f>Q955*H955</f>
        <v>0</v>
      </c>
      <c r="S955" s="198">
        <v>0</v>
      </c>
      <c r="T955" s="199">
        <f>S955*H955</f>
        <v>0</v>
      </c>
      <c r="U955" s="36"/>
      <c r="V955" s="36"/>
      <c r="W955" s="36"/>
      <c r="X955" s="36"/>
      <c r="Y955" s="36"/>
      <c r="Z955" s="36"/>
      <c r="AA955" s="36"/>
      <c r="AB955" s="36"/>
      <c r="AC955" s="36"/>
      <c r="AD955" s="36"/>
      <c r="AE955" s="36"/>
      <c r="AR955" s="200" t="s">
        <v>827</v>
      </c>
      <c r="AT955" s="200" t="s">
        <v>143</v>
      </c>
      <c r="AU955" s="200" t="s">
        <v>79</v>
      </c>
      <c r="AY955" s="19" t="s">
        <v>140</v>
      </c>
      <c r="BE955" s="201">
        <f>IF(N955="základní",J955,0)</f>
        <v>0</v>
      </c>
      <c r="BF955" s="201">
        <f>IF(N955="snížená",J955,0)</f>
        <v>0</v>
      </c>
      <c r="BG955" s="201">
        <f>IF(N955="zákl. přenesená",J955,0)</f>
        <v>0</v>
      </c>
      <c r="BH955" s="201">
        <f>IF(N955="sníž. přenesená",J955,0)</f>
        <v>0</v>
      </c>
      <c r="BI955" s="201">
        <f>IF(N955="nulová",J955,0)</f>
        <v>0</v>
      </c>
      <c r="BJ955" s="19" t="s">
        <v>79</v>
      </c>
      <c r="BK955" s="201">
        <f>ROUND(I955*H955,2)</f>
        <v>0</v>
      </c>
      <c r="BL955" s="19" t="s">
        <v>827</v>
      </c>
      <c r="BM955" s="200" t="s">
        <v>834</v>
      </c>
    </row>
    <row r="956" spans="2:51" s="13" customFormat="1" ht="22.5">
      <c r="B956" s="202"/>
      <c r="C956" s="203"/>
      <c r="D956" s="204" t="s">
        <v>150</v>
      </c>
      <c r="E956" s="205" t="s">
        <v>19</v>
      </c>
      <c r="F956" s="206" t="s">
        <v>835</v>
      </c>
      <c r="G956" s="203"/>
      <c r="H956" s="205" t="s">
        <v>19</v>
      </c>
      <c r="I956" s="207"/>
      <c r="J956" s="203"/>
      <c r="K956" s="203"/>
      <c r="L956" s="208"/>
      <c r="M956" s="209"/>
      <c r="N956" s="210"/>
      <c r="O956" s="210"/>
      <c r="P956" s="210"/>
      <c r="Q956" s="210"/>
      <c r="R956" s="210"/>
      <c r="S956" s="210"/>
      <c r="T956" s="211"/>
      <c r="AT956" s="212" t="s">
        <v>150</v>
      </c>
      <c r="AU956" s="212" t="s">
        <v>79</v>
      </c>
      <c r="AV956" s="13" t="s">
        <v>79</v>
      </c>
      <c r="AW956" s="13" t="s">
        <v>32</v>
      </c>
      <c r="AX956" s="13" t="s">
        <v>71</v>
      </c>
      <c r="AY956" s="212" t="s">
        <v>140</v>
      </c>
    </row>
    <row r="957" spans="2:51" s="13" customFormat="1" ht="12">
      <c r="B957" s="202"/>
      <c r="C957" s="203"/>
      <c r="D957" s="204" t="s">
        <v>150</v>
      </c>
      <c r="E957" s="205" t="s">
        <v>19</v>
      </c>
      <c r="F957" s="206" t="s">
        <v>836</v>
      </c>
      <c r="G957" s="203"/>
      <c r="H957" s="205" t="s">
        <v>19</v>
      </c>
      <c r="I957" s="207"/>
      <c r="J957" s="203"/>
      <c r="K957" s="203"/>
      <c r="L957" s="208"/>
      <c r="M957" s="209"/>
      <c r="N957" s="210"/>
      <c r="O957" s="210"/>
      <c r="P957" s="210"/>
      <c r="Q957" s="210"/>
      <c r="R957" s="210"/>
      <c r="S957" s="210"/>
      <c r="T957" s="211"/>
      <c r="AT957" s="212" t="s">
        <v>150</v>
      </c>
      <c r="AU957" s="212" t="s">
        <v>79</v>
      </c>
      <c r="AV957" s="13" t="s">
        <v>79</v>
      </c>
      <c r="AW957" s="13" t="s">
        <v>32</v>
      </c>
      <c r="AX957" s="13" t="s">
        <v>71</v>
      </c>
      <c r="AY957" s="212" t="s">
        <v>140</v>
      </c>
    </row>
    <row r="958" spans="2:51" s="13" customFormat="1" ht="12">
      <c r="B958" s="202"/>
      <c r="C958" s="203"/>
      <c r="D958" s="204" t="s">
        <v>150</v>
      </c>
      <c r="E958" s="205" t="s">
        <v>19</v>
      </c>
      <c r="F958" s="206" t="s">
        <v>152</v>
      </c>
      <c r="G958" s="203"/>
      <c r="H958" s="205" t="s">
        <v>19</v>
      </c>
      <c r="I958" s="207"/>
      <c r="J958" s="203"/>
      <c r="K958" s="203"/>
      <c r="L958" s="208"/>
      <c r="M958" s="209"/>
      <c r="N958" s="210"/>
      <c r="O958" s="210"/>
      <c r="P958" s="210"/>
      <c r="Q958" s="210"/>
      <c r="R958" s="210"/>
      <c r="S958" s="210"/>
      <c r="T958" s="211"/>
      <c r="AT958" s="212" t="s">
        <v>150</v>
      </c>
      <c r="AU958" s="212" t="s">
        <v>79</v>
      </c>
      <c r="AV958" s="13" t="s">
        <v>79</v>
      </c>
      <c r="AW958" s="13" t="s">
        <v>32</v>
      </c>
      <c r="AX958" s="13" t="s">
        <v>71</v>
      </c>
      <c r="AY958" s="212" t="s">
        <v>140</v>
      </c>
    </row>
    <row r="959" spans="2:51" s="14" customFormat="1" ht="12">
      <c r="B959" s="213"/>
      <c r="C959" s="214"/>
      <c r="D959" s="204" t="s">
        <v>150</v>
      </c>
      <c r="E959" s="215" t="s">
        <v>19</v>
      </c>
      <c r="F959" s="216" t="s">
        <v>208</v>
      </c>
      <c r="G959" s="214"/>
      <c r="H959" s="217">
        <v>1</v>
      </c>
      <c r="I959" s="218"/>
      <c r="J959" s="214"/>
      <c r="K959" s="214"/>
      <c r="L959" s="219"/>
      <c r="M959" s="220"/>
      <c r="N959" s="221"/>
      <c r="O959" s="221"/>
      <c r="P959" s="221"/>
      <c r="Q959" s="221"/>
      <c r="R959" s="221"/>
      <c r="S959" s="221"/>
      <c r="T959" s="222"/>
      <c r="AT959" s="223" t="s">
        <v>150</v>
      </c>
      <c r="AU959" s="223" t="s">
        <v>79</v>
      </c>
      <c r="AV959" s="14" t="s">
        <v>81</v>
      </c>
      <c r="AW959" s="14" t="s">
        <v>32</v>
      </c>
      <c r="AX959" s="14" t="s">
        <v>79</v>
      </c>
      <c r="AY959" s="223" t="s">
        <v>140</v>
      </c>
    </row>
    <row r="960" spans="1:65" s="2" customFormat="1" ht="16.5" customHeight="1">
      <c r="A960" s="36"/>
      <c r="B960" s="37"/>
      <c r="C960" s="189" t="s">
        <v>837</v>
      </c>
      <c r="D960" s="189" t="s">
        <v>143</v>
      </c>
      <c r="E960" s="190" t="s">
        <v>838</v>
      </c>
      <c r="F960" s="191" t="s">
        <v>839</v>
      </c>
      <c r="G960" s="192" t="s">
        <v>543</v>
      </c>
      <c r="H960" s="193">
        <v>2</v>
      </c>
      <c r="I960" s="194"/>
      <c r="J960" s="195">
        <f>ROUND(I960*H960,2)</f>
        <v>0</v>
      </c>
      <c r="K960" s="191" t="s">
        <v>19</v>
      </c>
      <c r="L960" s="41"/>
      <c r="M960" s="196" t="s">
        <v>19</v>
      </c>
      <c r="N960" s="197" t="s">
        <v>42</v>
      </c>
      <c r="O960" s="66"/>
      <c r="P960" s="198">
        <f>O960*H960</f>
        <v>0</v>
      </c>
      <c r="Q960" s="198">
        <v>0</v>
      </c>
      <c r="R960" s="198">
        <f>Q960*H960</f>
        <v>0</v>
      </c>
      <c r="S960" s="198">
        <v>0</v>
      </c>
      <c r="T960" s="199">
        <f>S960*H960</f>
        <v>0</v>
      </c>
      <c r="U960" s="36"/>
      <c r="V960" s="36"/>
      <c r="W960" s="36"/>
      <c r="X960" s="36"/>
      <c r="Y960" s="36"/>
      <c r="Z960" s="36"/>
      <c r="AA960" s="36"/>
      <c r="AB960" s="36"/>
      <c r="AC960" s="36"/>
      <c r="AD960" s="36"/>
      <c r="AE960" s="36"/>
      <c r="AR960" s="200" t="s">
        <v>827</v>
      </c>
      <c r="AT960" s="200" t="s">
        <v>143</v>
      </c>
      <c r="AU960" s="200" t="s">
        <v>79</v>
      </c>
      <c r="AY960" s="19" t="s">
        <v>140</v>
      </c>
      <c r="BE960" s="201">
        <f>IF(N960="základní",J960,0)</f>
        <v>0</v>
      </c>
      <c r="BF960" s="201">
        <f>IF(N960="snížená",J960,0)</f>
        <v>0</v>
      </c>
      <c r="BG960" s="201">
        <f>IF(N960="zákl. přenesená",J960,0)</f>
        <v>0</v>
      </c>
      <c r="BH960" s="201">
        <f>IF(N960="sníž. přenesená",J960,0)</f>
        <v>0</v>
      </c>
      <c r="BI960" s="201">
        <f>IF(N960="nulová",J960,0)</f>
        <v>0</v>
      </c>
      <c r="BJ960" s="19" t="s">
        <v>79</v>
      </c>
      <c r="BK960" s="201">
        <f>ROUND(I960*H960,2)</f>
        <v>0</v>
      </c>
      <c r="BL960" s="19" t="s">
        <v>827</v>
      </c>
      <c r="BM960" s="200" t="s">
        <v>840</v>
      </c>
    </row>
    <row r="961" spans="2:51" s="13" customFormat="1" ht="22.5">
      <c r="B961" s="202"/>
      <c r="C961" s="203"/>
      <c r="D961" s="204" t="s">
        <v>150</v>
      </c>
      <c r="E961" s="205" t="s">
        <v>19</v>
      </c>
      <c r="F961" s="206" t="s">
        <v>841</v>
      </c>
      <c r="G961" s="203"/>
      <c r="H961" s="205" t="s">
        <v>19</v>
      </c>
      <c r="I961" s="207"/>
      <c r="J961" s="203"/>
      <c r="K961" s="203"/>
      <c r="L961" s="208"/>
      <c r="M961" s="209"/>
      <c r="N961" s="210"/>
      <c r="O961" s="210"/>
      <c r="P961" s="210"/>
      <c r="Q961" s="210"/>
      <c r="R961" s="210"/>
      <c r="S961" s="210"/>
      <c r="T961" s="211"/>
      <c r="AT961" s="212" t="s">
        <v>150</v>
      </c>
      <c r="AU961" s="212" t="s">
        <v>79</v>
      </c>
      <c r="AV961" s="13" t="s">
        <v>79</v>
      </c>
      <c r="AW961" s="13" t="s">
        <v>32</v>
      </c>
      <c r="AX961" s="13" t="s">
        <v>71</v>
      </c>
      <c r="AY961" s="212" t="s">
        <v>140</v>
      </c>
    </row>
    <row r="962" spans="2:51" s="13" customFormat="1" ht="22.5">
      <c r="B962" s="202"/>
      <c r="C962" s="203"/>
      <c r="D962" s="204" t="s">
        <v>150</v>
      </c>
      <c r="E962" s="205" t="s">
        <v>19</v>
      </c>
      <c r="F962" s="206" t="s">
        <v>842</v>
      </c>
      <c r="G962" s="203"/>
      <c r="H962" s="205" t="s">
        <v>19</v>
      </c>
      <c r="I962" s="207"/>
      <c r="J962" s="203"/>
      <c r="K962" s="203"/>
      <c r="L962" s="208"/>
      <c r="M962" s="209"/>
      <c r="N962" s="210"/>
      <c r="O962" s="210"/>
      <c r="P962" s="210"/>
      <c r="Q962" s="210"/>
      <c r="R962" s="210"/>
      <c r="S962" s="210"/>
      <c r="T962" s="211"/>
      <c r="AT962" s="212" t="s">
        <v>150</v>
      </c>
      <c r="AU962" s="212" t="s">
        <v>79</v>
      </c>
      <c r="AV962" s="13" t="s">
        <v>79</v>
      </c>
      <c r="AW962" s="13" t="s">
        <v>32</v>
      </c>
      <c r="AX962" s="13" t="s">
        <v>71</v>
      </c>
      <c r="AY962" s="212" t="s">
        <v>140</v>
      </c>
    </row>
    <row r="963" spans="2:51" s="13" customFormat="1" ht="12">
      <c r="B963" s="202"/>
      <c r="C963" s="203"/>
      <c r="D963" s="204" t="s">
        <v>150</v>
      </c>
      <c r="E963" s="205" t="s">
        <v>19</v>
      </c>
      <c r="F963" s="206" t="s">
        <v>391</v>
      </c>
      <c r="G963" s="203"/>
      <c r="H963" s="205" t="s">
        <v>19</v>
      </c>
      <c r="I963" s="207"/>
      <c r="J963" s="203"/>
      <c r="K963" s="203"/>
      <c r="L963" s="208"/>
      <c r="M963" s="209"/>
      <c r="N963" s="210"/>
      <c r="O963" s="210"/>
      <c r="P963" s="210"/>
      <c r="Q963" s="210"/>
      <c r="R963" s="210"/>
      <c r="S963" s="210"/>
      <c r="T963" s="211"/>
      <c r="AT963" s="212" t="s">
        <v>150</v>
      </c>
      <c r="AU963" s="212" t="s">
        <v>79</v>
      </c>
      <c r="AV963" s="13" t="s">
        <v>79</v>
      </c>
      <c r="AW963" s="13" t="s">
        <v>32</v>
      </c>
      <c r="AX963" s="13" t="s">
        <v>71</v>
      </c>
      <c r="AY963" s="212" t="s">
        <v>140</v>
      </c>
    </row>
    <row r="964" spans="2:51" s="14" customFormat="1" ht="12">
      <c r="B964" s="213"/>
      <c r="C964" s="214"/>
      <c r="D964" s="204" t="s">
        <v>150</v>
      </c>
      <c r="E964" s="215" t="s">
        <v>19</v>
      </c>
      <c r="F964" s="216" t="s">
        <v>208</v>
      </c>
      <c r="G964" s="214"/>
      <c r="H964" s="217">
        <v>1</v>
      </c>
      <c r="I964" s="218"/>
      <c r="J964" s="214"/>
      <c r="K964" s="214"/>
      <c r="L964" s="219"/>
      <c r="M964" s="220"/>
      <c r="N964" s="221"/>
      <c r="O964" s="221"/>
      <c r="P964" s="221"/>
      <c r="Q964" s="221"/>
      <c r="R964" s="221"/>
      <c r="S964" s="221"/>
      <c r="T964" s="222"/>
      <c r="AT964" s="223" t="s">
        <v>150</v>
      </c>
      <c r="AU964" s="223" t="s">
        <v>79</v>
      </c>
      <c r="AV964" s="14" t="s">
        <v>81</v>
      </c>
      <c r="AW964" s="14" t="s">
        <v>32</v>
      </c>
      <c r="AX964" s="14" t="s">
        <v>71</v>
      </c>
      <c r="AY964" s="223" t="s">
        <v>140</v>
      </c>
    </row>
    <row r="965" spans="2:51" s="13" customFormat="1" ht="12">
      <c r="B965" s="202"/>
      <c r="C965" s="203"/>
      <c r="D965" s="204" t="s">
        <v>150</v>
      </c>
      <c r="E965" s="205" t="s">
        <v>19</v>
      </c>
      <c r="F965" s="206" t="s">
        <v>166</v>
      </c>
      <c r="G965" s="203"/>
      <c r="H965" s="205" t="s">
        <v>19</v>
      </c>
      <c r="I965" s="207"/>
      <c r="J965" s="203"/>
      <c r="K965" s="203"/>
      <c r="L965" s="208"/>
      <c r="M965" s="209"/>
      <c r="N965" s="210"/>
      <c r="O965" s="210"/>
      <c r="P965" s="210"/>
      <c r="Q965" s="210"/>
      <c r="R965" s="210"/>
      <c r="S965" s="210"/>
      <c r="T965" s="211"/>
      <c r="AT965" s="212" t="s">
        <v>150</v>
      </c>
      <c r="AU965" s="212" t="s">
        <v>79</v>
      </c>
      <c r="AV965" s="13" t="s">
        <v>79</v>
      </c>
      <c r="AW965" s="13" t="s">
        <v>32</v>
      </c>
      <c r="AX965" s="13" t="s">
        <v>71</v>
      </c>
      <c r="AY965" s="212" t="s">
        <v>140</v>
      </c>
    </row>
    <row r="966" spans="2:51" s="14" customFormat="1" ht="12">
      <c r="B966" s="213"/>
      <c r="C966" s="214"/>
      <c r="D966" s="204" t="s">
        <v>150</v>
      </c>
      <c r="E966" s="215" t="s">
        <v>19</v>
      </c>
      <c r="F966" s="216" t="s">
        <v>208</v>
      </c>
      <c r="G966" s="214"/>
      <c r="H966" s="217">
        <v>1</v>
      </c>
      <c r="I966" s="218"/>
      <c r="J966" s="214"/>
      <c r="K966" s="214"/>
      <c r="L966" s="219"/>
      <c r="M966" s="220"/>
      <c r="N966" s="221"/>
      <c r="O966" s="221"/>
      <c r="P966" s="221"/>
      <c r="Q966" s="221"/>
      <c r="R966" s="221"/>
      <c r="S966" s="221"/>
      <c r="T966" s="222"/>
      <c r="AT966" s="223" t="s">
        <v>150</v>
      </c>
      <c r="AU966" s="223" t="s">
        <v>79</v>
      </c>
      <c r="AV966" s="14" t="s">
        <v>81</v>
      </c>
      <c r="AW966" s="14" t="s">
        <v>32</v>
      </c>
      <c r="AX966" s="14" t="s">
        <v>71</v>
      </c>
      <c r="AY966" s="223" t="s">
        <v>140</v>
      </c>
    </row>
    <row r="967" spans="2:51" s="15" customFormat="1" ht="12">
      <c r="B967" s="224"/>
      <c r="C967" s="225"/>
      <c r="D967" s="204" t="s">
        <v>150</v>
      </c>
      <c r="E967" s="226" t="s">
        <v>19</v>
      </c>
      <c r="F967" s="227" t="s">
        <v>155</v>
      </c>
      <c r="G967" s="225"/>
      <c r="H967" s="228">
        <v>2</v>
      </c>
      <c r="I967" s="229"/>
      <c r="J967" s="225"/>
      <c r="K967" s="225"/>
      <c r="L967" s="230"/>
      <c r="M967" s="231"/>
      <c r="N967" s="232"/>
      <c r="O967" s="232"/>
      <c r="P967" s="232"/>
      <c r="Q967" s="232"/>
      <c r="R967" s="232"/>
      <c r="S967" s="232"/>
      <c r="T967" s="233"/>
      <c r="AT967" s="234" t="s">
        <v>150</v>
      </c>
      <c r="AU967" s="234" t="s">
        <v>79</v>
      </c>
      <c r="AV967" s="15" t="s">
        <v>148</v>
      </c>
      <c r="AW967" s="15" t="s">
        <v>32</v>
      </c>
      <c r="AX967" s="15" t="s">
        <v>79</v>
      </c>
      <c r="AY967" s="234" t="s">
        <v>140</v>
      </c>
    </row>
    <row r="968" spans="1:65" s="2" customFormat="1" ht="16.5" customHeight="1">
      <c r="A968" s="36"/>
      <c r="B968" s="37"/>
      <c r="C968" s="189" t="s">
        <v>843</v>
      </c>
      <c r="D968" s="189" t="s">
        <v>143</v>
      </c>
      <c r="E968" s="190" t="s">
        <v>844</v>
      </c>
      <c r="F968" s="191" t="s">
        <v>845</v>
      </c>
      <c r="G968" s="192" t="s">
        <v>204</v>
      </c>
      <c r="H968" s="193">
        <v>3</v>
      </c>
      <c r="I968" s="194"/>
      <c r="J968" s="195">
        <f>ROUND(I968*H968,2)</f>
        <v>0</v>
      </c>
      <c r="K968" s="191" t="s">
        <v>19</v>
      </c>
      <c r="L968" s="41"/>
      <c r="M968" s="196" t="s">
        <v>19</v>
      </c>
      <c r="N968" s="197" t="s">
        <v>42</v>
      </c>
      <c r="O968" s="66"/>
      <c r="P968" s="198">
        <f>O968*H968</f>
        <v>0</v>
      </c>
      <c r="Q968" s="198">
        <v>0</v>
      </c>
      <c r="R968" s="198">
        <f>Q968*H968</f>
        <v>0</v>
      </c>
      <c r="S968" s="198">
        <v>0</v>
      </c>
      <c r="T968" s="199">
        <f>S968*H968</f>
        <v>0</v>
      </c>
      <c r="U968" s="36"/>
      <c r="V968" s="36"/>
      <c r="W968" s="36"/>
      <c r="X968" s="36"/>
      <c r="Y968" s="36"/>
      <c r="Z968" s="36"/>
      <c r="AA968" s="36"/>
      <c r="AB968" s="36"/>
      <c r="AC968" s="36"/>
      <c r="AD968" s="36"/>
      <c r="AE968" s="36"/>
      <c r="AR968" s="200" t="s">
        <v>827</v>
      </c>
      <c r="AT968" s="200" t="s">
        <v>143</v>
      </c>
      <c r="AU968" s="200" t="s">
        <v>79</v>
      </c>
      <c r="AY968" s="19" t="s">
        <v>140</v>
      </c>
      <c r="BE968" s="201">
        <f>IF(N968="základní",J968,0)</f>
        <v>0</v>
      </c>
      <c r="BF968" s="201">
        <f>IF(N968="snížená",J968,0)</f>
        <v>0</v>
      </c>
      <c r="BG968" s="201">
        <f>IF(N968="zákl. přenesená",J968,0)</f>
        <v>0</v>
      </c>
      <c r="BH968" s="201">
        <f>IF(N968="sníž. přenesená",J968,0)</f>
        <v>0</v>
      </c>
      <c r="BI968" s="201">
        <f>IF(N968="nulová",J968,0)</f>
        <v>0</v>
      </c>
      <c r="BJ968" s="19" t="s">
        <v>79</v>
      </c>
      <c r="BK968" s="201">
        <f>ROUND(I968*H968,2)</f>
        <v>0</v>
      </c>
      <c r="BL968" s="19" t="s">
        <v>827</v>
      </c>
      <c r="BM968" s="200" t="s">
        <v>846</v>
      </c>
    </row>
    <row r="969" spans="2:51" s="13" customFormat="1" ht="12">
      <c r="B969" s="202"/>
      <c r="C969" s="203"/>
      <c r="D969" s="204" t="s">
        <v>150</v>
      </c>
      <c r="E969" s="205" t="s">
        <v>19</v>
      </c>
      <c r="F969" s="206" t="s">
        <v>847</v>
      </c>
      <c r="G969" s="203"/>
      <c r="H969" s="205" t="s">
        <v>19</v>
      </c>
      <c r="I969" s="207"/>
      <c r="J969" s="203"/>
      <c r="K969" s="203"/>
      <c r="L969" s="208"/>
      <c r="M969" s="209"/>
      <c r="N969" s="210"/>
      <c r="O969" s="210"/>
      <c r="P969" s="210"/>
      <c r="Q969" s="210"/>
      <c r="R969" s="210"/>
      <c r="S969" s="210"/>
      <c r="T969" s="211"/>
      <c r="AT969" s="212" t="s">
        <v>150</v>
      </c>
      <c r="AU969" s="212" t="s">
        <v>79</v>
      </c>
      <c r="AV969" s="13" t="s">
        <v>79</v>
      </c>
      <c r="AW969" s="13" t="s">
        <v>32</v>
      </c>
      <c r="AX969" s="13" t="s">
        <v>71</v>
      </c>
      <c r="AY969" s="212" t="s">
        <v>140</v>
      </c>
    </row>
    <row r="970" spans="2:51" s="13" customFormat="1" ht="12">
      <c r="B970" s="202"/>
      <c r="C970" s="203"/>
      <c r="D970" s="204" t="s">
        <v>150</v>
      </c>
      <c r="E970" s="205" t="s">
        <v>19</v>
      </c>
      <c r="F970" s="206" t="s">
        <v>152</v>
      </c>
      <c r="G970" s="203"/>
      <c r="H970" s="205" t="s">
        <v>19</v>
      </c>
      <c r="I970" s="207"/>
      <c r="J970" s="203"/>
      <c r="K970" s="203"/>
      <c r="L970" s="208"/>
      <c r="M970" s="209"/>
      <c r="N970" s="210"/>
      <c r="O970" s="210"/>
      <c r="P970" s="210"/>
      <c r="Q970" s="210"/>
      <c r="R970" s="210"/>
      <c r="S970" s="210"/>
      <c r="T970" s="211"/>
      <c r="AT970" s="212" t="s">
        <v>150</v>
      </c>
      <c r="AU970" s="212" t="s">
        <v>79</v>
      </c>
      <c r="AV970" s="13" t="s">
        <v>79</v>
      </c>
      <c r="AW970" s="13" t="s">
        <v>32</v>
      </c>
      <c r="AX970" s="13" t="s">
        <v>71</v>
      </c>
      <c r="AY970" s="212" t="s">
        <v>140</v>
      </c>
    </row>
    <row r="971" spans="2:51" s="14" customFormat="1" ht="12">
      <c r="B971" s="213"/>
      <c r="C971" s="214"/>
      <c r="D971" s="204" t="s">
        <v>150</v>
      </c>
      <c r="E971" s="215" t="s">
        <v>19</v>
      </c>
      <c r="F971" s="216" t="s">
        <v>208</v>
      </c>
      <c r="G971" s="214"/>
      <c r="H971" s="217">
        <v>1</v>
      </c>
      <c r="I971" s="218"/>
      <c r="J971" s="214"/>
      <c r="K971" s="214"/>
      <c r="L971" s="219"/>
      <c r="M971" s="220"/>
      <c r="N971" s="221"/>
      <c r="O971" s="221"/>
      <c r="P971" s="221"/>
      <c r="Q971" s="221"/>
      <c r="R971" s="221"/>
      <c r="S971" s="221"/>
      <c r="T971" s="222"/>
      <c r="AT971" s="223" t="s">
        <v>150</v>
      </c>
      <c r="AU971" s="223" t="s">
        <v>79</v>
      </c>
      <c r="AV971" s="14" t="s">
        <v>81</v>
      </c>
      <c r="AW971" s="14" t="s">
        <v>32</v>
      </c>
      <c r="AX971" s="14" t="s">
        <v>71</v>
      </c>
      <c r="AY971" s="223" t="s">
        <v>140</v>
      </c>
    </row>
    <row r="972" spans="2:51" s="13" customFormat="1" ht="12">
      <c r="B972" s="202"/>
      <c r="C972" s="203"/>
      <c r="D972" s="204" t="s">
        <v>150</v>
      </c>
      <c r="E972" s="205" t="s">
        <v>19</v>
      </c>
      <c r="F972" s="206" t="s">
        <v>391</v>
      </c>
      <c r="G972" s="203"/>
      <c r="H972" s="205" t="s">
        <v>19</v>
      </c>
      <c r="I972" s="207"/>
      <c r="J972" s="203"/>
      <c r="K972" s="203"/>
      <c r="L972" s="208"/>
      <c r="M972" s="209"/>
      <c r="N972" s="210"/>
      <c r="O972" s="210"/>
      <c r="P972" s="210"/>
      <c r="Q972" s="210"/>
      <c r="R972" s="210"/>
      <c r="S972" s="210"/>
      <c r="T972" s="211"/>
      <c r="AT972" s="212" t="s">
        <v>150</v>
      </c>
      <c r="AU972" s="212" t="s">
        <v>79</v>
      </c>
      <c r="AV972" s="13" t="s">
        <v>79</v>
      </c>
      <c r="AW972" s="13" t="s">
        <v>32</v>
      </c>
      <c r="AX972" s="13" t="s">
        <v>71</v>
      </c>
      <c r="AY972" s="212" t="s">
        <v>140</v>
      </c>
    </row>
    <row r="973" spans="2:51" s="14" customFormat="1" ht="12">
      <c r="B973" s="213"/>
      <c r="C973" s="214"/>
      <c r="D973" s="204" t="s">
        <v>150</v>
      </c>
      <c r="E973" s="215" t="s">
        <v>19</v>
      </c>
      <c r="F973" s="216" t="s">
        <v>208</v>
      </c>
      <c r="G973" s="214"/>
      <c r="H973" s="217">
        <v>1</v>
      </c>
      <c r="I973" s="218"/>
      <c r="J973" s="214"/>
      <c r="K973" s="214"/>
      <c r="L973" s="219"/>
      <c r="M973" s="220"/>
      <c r="N973" s="221"/>
      <c r="O973" s="221"/>
      <c r="P973" s="221"/>
      <c r="Q973" s="221"/>
      <c r="R973" s="221"/>
      <c r="S973" s="221"/>
      <c r="T973" s="222"/>
      <c r="AT973" s="223" t="s">
        <v>150</v>
      </c>
      <c r="AU973" s="223" t="s">
        <v>79</v>
      </c>
      <c r="AV973" s="14" t="s">
        <v>81</v>
      </c>
      <c r="AW973" s="14" t="s">
        <v>32</v>
      </c>
      <c r="AX973" s="14" t="s">
        <v>71</v>
      </c>
      <c r="AY973" s="223" t="s">
        <v>140</v>
      </c>
    </row>
    <row r="974" spans="2:51" s="13" customFormat="1" ht="12">
      <c r="B974" s="202"/>
      <c r="C974" s="203"/>
      <c r="D974" s="204" t="s">
        <v>150</v>
      </c>
      <c r="E974" s="205" t="s">
        <v>19</v>
      </c>
      <c r="F974" s="206" t="s">
        <v>166</v>
      </c>
      <c r="G974" s="203"/>
      <c r="H974" s="205" t="s">
        <v>19</v>
      </c>
      <c r="I974" s="207"/>
      <c r="J974" s="203"/>
      <c r="K974" s="203"/>
      <c r="L974" s="208"/>
      <c r="M974" s="209"/>
      <c r="N974" s="210"/>
      <c r="O974" s="210"/>
      <c r="P974" s="210"/>
      <c r="Q974" s="210"/>
      <c r="R974" s="210"/>
      <c r="S974" s="210"/>
      <c r="T974" s="211"/>
      <c r="AT974" s="212" t="s">
        <v>150</v>
      </c>
      <c r="AU974" s="212" t="s">
        <v>79</v>
      </c>
      <c r="AV974" s="13" t="s">
        <v>79</v>
      </c>
      <c r="AW974" s="13" t="s">
        <v>32</v>
      </c>
      <c r="AX974" s="13" t="s">
        <v>71</v>
      </c>
      <c r="AY974" s="212" t="s">
        <v>140</v>
      </c>
    </row>
    <row r="975" spans="2:51" s="14" customFormat="1" ht="12">
      <c r="B975" s="213"/>
      <c r="C975" s="214"/>
      <c r="D975" s="204" t="s">
        <v>150</v>
      </c>
      <c r="E975" s="215" t="s">
        <v>19</v>
      </c>
      <c r="F975" s="216" t="s">
        <v>208</v>
      </c>
      <c r="G975" s="214"/>
      <c r="H975" s="217">
        <v>1</v>
      </c>
      <c r="I975" s="218"/>
      <c r="J975" s="214"/>
      <c r="K975" s="214"/>
      <c r="L975" s="219"/>
      <c r="M975" s="220"/>
      <c r="N975" s="221"/>
      <c r="O975" s="221"/>
      <c r="P975" s="221"/>
      <c r="Q975" s="221"/>
      <c r="R975" s="221"/>
      <c r="S975" s="221"/>
      <c r="T975" s="222"/>
      <c r="AT975" s="223" t="s">
        <v>150</v>
      </c>
      <c r="AU975" s="223" t="s">
        <v>79</v>
      </c>
      <c r="AV975" s="14" t="s">
        <v>81</v>
      </c>
      <c r="AW975" s="14" t="s">
        <v>32</v>
      </c>
      <c r="AX975" s="14" t="s">
        <v>71</v>
      </c>
      <c r="AY975" s="223" t="s">
        <v>140</v>
      </c>
    </row>
    <row r="976" spans="2:51" s="15" customFormat="1" ht="12">
      <c r="B976" s="224"/>
      <c r="C976" s="225"/>
      <c r="D976" s="204" t="s">
        <v>150</v>
      </c>
      <c r="E976" s="226" t="s">
        <v>19</v>
      </c>
      <c r="F976" s="227" t="s">
        <v>155</v>
      </c>
      <c r="G976" s="225"/>
      <c r="H976" s="228">
        <v>3</v>
      </c>
      <c r="I976" s="229"/>
      <c r="J976" s="225"/>
      <c r="K976" s="225"/>
      <c r="L976" s="230"/>
      <c r="M976" s="256"/>
      <c r="N976" s="257"/>
      <c r="O976" s="257"/>
      <c r="P976" s="257"/>
      <c r="Q976" s="257"/>
      <c r="R976" s="257"/>
      <c r="S976" s="257"/>
      <c r="T976" s="258"/>
      <c r="AT976" s="234" t="s">
        <v>150</v>
      </c>
      <c r="AU976" s="234" t="s">
        <v>79</v>
      </c>
      <c r="AV976" s="15" t="s">
        <v>148</v>
      </c>
      <c r="AW976" s="15" t="s">
        <v>32</v>
      </c>
      <c r="AX976" s="15" t="s">
        <v>79</v>
      </c>
      <c r="AY976" s="234" t="s">
        <v>140</v>
      </c>
    </row>
    <row r="977" spans="1:31" s="2" customFormat="1" ht="6.95" customHeight="1">
      <c r="A977" s="36"/>
      <c r="B977" s="49"/>
      <c r="C977" s="50"/>
      <c r="D977" s="50"/>
      <c r="E977" s="50"/>
      <c r="F977" s="50"/>
      <c r="G977" s="50"/>
      <c r="H977" s="50"/>
      <c r="I977" s="138"/>
      <c r="J977" s="50"/>
      <c r="K977" s="50"/>
      <c r="L977" s="41"/>
      <c r="M977" s="36"/>
      <c r="O977" s="36"/>
      <c r="P977" s="36"/>
      <c r="Q977" s="36"/>
      <c r="R977" s="36"/>
      <c r="S977" s="36"/>
      <c r="T977" s="36"/>
      <c r="U977" s="36"/>
      <c r="V977" s="36"/>
      <c r="W977" s="36"/>
      <c r="X977" s="36"/>
      <c r="Y977" s="36"/>
      <c r="Z977" s="36"/>
      <c r="AA977" s="36"/>
      <c r="AB977" s="36"/>
      <c r="AC977" s="36"/>
      <c r="AD977" s="36"/>
      <c r="AE977" s="36"/>
    </row>
  </sheetData>
  <sheetProtection password="CC35" sheet="1" objects="1" scenarios="1" formatColumns="0" formatRows="0" autoFilter="0"/>
  <autoFilter ref="C95:K976"/>
  <mergeCells count="9">
    <mergeCell ref="E50:H50"/>
    <mergeCell ref="E86:H86"/>
    <mergeCell ref="E88:H8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70"/>
      <c r="M2" s="370"/>
      <c r="N2" s="370"/>
      <c r="O2" s="370"/>
      <c r="P2" s="370"/>
      <c r="Q2" s="370"/>
      <c r="R2" s="370"/>
      <c r="S2" s="370"/>
      <c r="T2" s="370"/>
      <c r="U2" s="370"/>
      <c r="V2" s="370"/>
      <c r="AT2" s="19" t="s">
        <v>84</v>
      </c>
    </row>
    <row r="3" spans="2:46" s="1" customFormat="1" ht="6.95" customHeight="1">
      <c r="B3" s="104"/>
      <c r="C3" s="105"/>
      <c r="D3" s="105"/>
      <c r="E3" s="105"/>
      <c r="F3" s="105"/>
      <c r="G3" s="105"/>
      <c r="H3" s="105"/>
      <c r="I3" s="106"/>
      <c r="J3" s="105"/>
      <c r="K3" s="105"/>
      <c r="L3" s="22"/>
      <c r="AT3" s="19" t="s">
        <v>81</v>
      </c>
    </row>
    <row r="4" spans="2:46" s="1" customFormat="1" ht="24.95" customHeight="1">
      <c r="B4" s="22"/>
      <c r="D4" s="107" t="s">
        <v>99</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7" t="str">
        <f>'Rekapitulace stavby'!K6</f>
        <v>TEREZIÁNSKÁ ZBROJNICE OLOMOUC - rekonstrukce hygienického zázemí</v>
      </c>
      <c r="F7" s="388"/>
      <c r="G7" s="388"/>
      <c r="H7" s="388"/>
      <c r="I7" s="103"/>
      <c r="L7" s="22"/>
    </row>
    <row r="8" spans="1:31" s="2" customFormat="1" ht="12" customHeight="1">
      <c r="A8" s="36"/>
      <c r="B8" s="41"/>
      <c r="C8" s="36"/>
      <c r="D8" s="109" t="s">
        <v>100</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89" t="s">
        <v>848</v>
      </c>
      <c r="F9" s="390"/>
      <c r="G9" s="390"/>
      <c r="H9" s="390"/>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849</v>
      </c>
      <c r="G12" s="36"/>
      <c r="H12" s="36"/>
      <c r="I12" s="113" t="s">
        <v>23</v>
      </c>
      <c r="J12" s="114" t="str">
        <f>'Rekapitulace stavby'!AN8</f>
        <v>31. 5. 2020</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tr">
        <f>IF('Rekapitulace stavby'!AN10="","",'Rekapitulace stavby'!AN10)</f>
        <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tr">
        <f>IF('Rekapitulace stavby'!E11="","",'Rekapitulace stavby'!E11)</f>
        <v>UP v Olomouci, Křížkovského 511/8, 779 00 Olomouc</v>
      </c>
      <c r="F15" s="36"/>
      <c r="G15" s="36"/>
      <c r="H15" s="36"/>
      <c r="I15" s="113" t="s">
        <v>28</v>
      </c>
      <c r="J15" s="112" t="str">
        <f>IF('Rekapitulace stavby'!AN11="","",'Rekapitulace stavby'!AN11)</f>
        <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29</v>
      </c>
      <c r="E17" s="36"/>
      <c r="F17" s="36"/>
      <c r="G17" s="36"/>
      <c r="H17" s="36"/>
      <c r="I17" s="113" t="s">
        <v>26</v>
      </c>
      <c r="J17" s="32" t="str">
        <f>'Rekapitulace stavby'!AN13</f>
        <v xml:space="preserve"> </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1" t="str">
        <f>'Rekapitulace stavby'!E14</f>
        <v xml:space="preserve"> </v>
      </c>
      <c r="F18" s="392"/>
      <c r="G18" s="392"/>
      <c r="H18" s="392"/>
      <c r="I18" s="113" t="s">
        <v>28</v>
      </c>
      <c r="J18" s="32" t="str">
        <f>'Rekapitulace stavby'!AN14</f>
        <v xml:space="preserve"> </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30</v>
      </c>
      <c r="E20" s="36"/>
      <c r="F20" s="36"/>
      <c r="G20" s="36"/>
      <c r="H20" s="36"/>
      <c r="I20" s="113" t="s">
        <v>26</v>
      </c>
      <c r="J20" s="112" t="s">
        <v>19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850</v>
      </c>
      <c r="F21" s="36"/>
      <c r="G21" s="36"/>
      <c r="H21" s="36"/>
      <c r="I21" s="113" t="s">
        <v>28</v>
      </c>
      <c r="J21" s="112" t="s">
        <v>19</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33</v>
      </c>
      <c r="E23" s="36"/>
      <c r="F23" s="36"/>
      <c r="G23" s="36"/>
      <c r="H23" s="36"/>
      <c r="I23" s="113" t="s">
        <v>26</v>
      </c>
      <c r="J23" s="112" t="s">
        <v>19</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851</v>
      </c>
      <c r="F24" s="36"/>
      <c r="G24" s="36"/>
      <c r="H24" s="36"/>
      <c r="I24" s="113" t="s">
        <v>28</v>
      </c>
      <c r="J24" s="112" t="s">
        <v>19</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35</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3" t="s">
        <v>19</v>
      </c>
      <c r="F27" s="393"/>
      <c r="G27" s="393"/>
      <c r="H27" s="393"/>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110"/>
      <c r="J30" s="122">
        <f>ROUND(J86,2)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4" t="s">
        <v>38</v>
      </c>
      <c r="J32" s="123" t="s">
        <v>40</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41</v>
      </c>
      <c r="E33" s="109" t="s">
        <v>42</v>
      </c>
      <c r="F33" s="126">
        <f>ROUND((SUM(BE86:BE240)),2)</f>
        <v>0</v>
      </c>
      <c r="G33" s="36"/>
      <c r="H33" s="36"/>
      <c r="I33" s="127">
        <v>0.21</v>
      </c>
      <c r="J33" s="126">
        <f>ROUND(((SUM(BE86:BE240))*I33),2)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43</v>
      </c>
      <c r="F34" s="126">
        <f>ROUND((SUM(BF86:BF240)),2)</f>
        <v>0</v>
      </c>
      <c r="G34" s="36"/>
      <c r="H34" s="36"/>
      <c r="I34" s="127">
        <v>0.15</v>
      </c>
      <c r="J34" s="126">
        <f>ROUND(((SUM(BF86:BF240))*I34),2)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44</v>
      </c>
      <c r="F35" s="126">
        <f>ROUND((SUM(BG86:BG240)),2)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45</v>
      </c>
      <c r="F36" s="126">
        <f>ROUND((SUM(BH86:BH240)),2)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46</v>
      </c>
      <c r="F37" s="126">
        <f>ROUND((SUM(BI86:BI240)),2)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47</v>
      </c>
      <c r="E39" s="130"/>
      <c r="F39" s="130"/>
      <c r="G39" s="131" t="s">
        <v>48</v>
      </c>
      <c r="H39" s="132" t="s">
        <v>49</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104</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5" t="str">
        <f>E7</f>
        <v>TEREZIÁNSKÁ ZBROJNICE OLOMOUC - rekonstrukce hygienického zázemí</v>
      </c>
      <c r="F48" s="386"/>
      <c r="G48" s="386"/>
      <c r="H48" s="38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4" t="str">
        <f>E9</f>
        <v>02 - ZTI - Tereziánská zbrojnice Olomouc</v>
      </c>
      <c r="F50" s="384"/>
      <c r="G50" s="384"/>
      <c r="H50" s="384"/>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Olomouc, Křížkovského ul.</v>
      </c>
      <c r="G52" s="38"/>
      <c r="H52" s="38"/>
      <c r="I52" s="113" t="s">
        <v>23</v>
      </c>
      <c r="J52" s="61" t="str">
        <f>IF(J12="","",J12)</f>
        <v>31. 5. 2020</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40.15" customHeight="1">
      <c r="A54" s="36"/>
      <c r="B54" s="37"/>
      <c r="C54" s="31" t="s">
        <v>25</v>
      </c>
      <c r="D54" s="38"/>
      <c r="E54" s="38"/>
      <c r="F54" s="29" t="str">
        <f>E15</f>
        <v>UP v Olomouci, Křížkovského 511/8, 779 00 Olomouc</v>
      </c>
      <c r="G54" s="38"/>
      <c r="H54" s="38"/>
      <c r="I54" s="113" t="s">
        <v>30</v>
      </c>
      <c r="J54" s="34" t="str">
        <f>E21</f>
        <v>Alfaprojekt Olomouc a.s., Tylova 1</v>
      </c>
      <c r="K54" s="38"/>
      <c r="L54" s="111"/>
      <c r="S54" s="36"/>
      <c r="T54" s="36"/>
      <c r="U54" s="36"/>
      <c r="V54" s="36"/>
      <c r="W54" s="36"/>
      <c r="X54" s="36"/>
      <c r="Y54" s="36"/>
      <c r="Z54" s="36"/>
      <c r="AA54" s="36"/>
      <c r="AB54" s="36"/>
      <c r="AC54" s="36"/>
      <c r="AD54" s="36"/>
      <c r="AE54" s="36"/>
    </row>
    <row r="55" spans="1:31" s="2" customFormat="1" ht="40.15" customHeight="1">
      <c r="A55" s="36"/>
      <c r="B55" s="37"/>
      <c r="C55" s="31" t="s">
        <v>29</v>
      </c>
      <c r="D55" s="38"/>
      <c r="E55" s="38"/>
      <c r="F55" s="29" t="str">
        <f>IF(E18="","",E18)</f>
        <v xml:space="preserve"> </v>
      </c>
      <c r="G55" s="38"/>
      <c r="H55" s="38"/>
      <c r="I55" s="113" t="s">
        <v>33</v>
      </c>
      <c r="J55" s="34" t="str">
        <f>E24</f>
        <v>Ing.Petr Hošek, Alfaprojekt Olomouc</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105</v>
      </c>
      <c r="D57" s="143"/>
      <c r="E57" s="143"/>
      <c r="F57" s="143"/>
      <c r="G57" s="143"/>
      <c r="H57" s="143"/>
      <c r="I57" s="144"/>
      <c r="J57" s="145" t="s">
        <v>106</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69</v>
      </c>
      <c r="D59" s="38"/>
      <c r="E59" s="38"/>
      <c r="F59" s="38"/>
      <c r="G59" s="38"/>
      <c r="H59" s="38"/>
      <c r="I59" s="110"/>
      <c r="J59" s="79">
        <f>J86</f>
        <v>0</v>
      </c>
      <c r="K59" s="38"/>
      <c r="L59" s="111"/>
      <c r="S59" s="36"/>
      <c r="T59" s="36"/>
      <c r="U59" s="36"/>
      <c r="V59" s="36"/>
      <c r="W59" s="36"/>
      <c r="X59" s="36"/>
      <c r="Y59" s="36"/>
      <c r="Z59" s="36"/>
      <c r="AA59" s="36"/>
      <c r="AB59" s="36"/>
      <c r="AC59" s="36"/>
      <c r="AD59" s="36"/>
      <c r="AE59" s="36"/>
      <c r="AU59" s="19" t="s">
        <v>107</v>
      </c>
    </row>
    <row r="60" spans="2:12" s="9" customFormat="1" ht="24.95" customHeight="1">
      <c r="B60" s="147"/>
      <c r="C60" s="148"/>
      <c r="D60" s="149" t="s">
        <v>108</v>
      </c>
      <c r="E60" s="150"/>
      <c r="F60" s="150"/>
      <c r="G60" s="150"/>
      <c r="H60" s="150"/>
      <c r="I60" s="151"/>
      <c r="J60" s="152">
        <f>J87</f>
        <v>0</v>
      </c>
      <c r="K60" s="148"/>
      <c r="L60" s="153"/>
    </row>
    <row r="61" spans="2:12" s="10" customFormat="1" ht="19.9" customHeight="1">
      <c r="B61" s="154"/>
      <c r="C61" s="155"/>
      <c r="D61" s="156" t="s">
        <v>852</v>
      </c>
      <c r="E61" s="157"/>
      <c r="F61" s="157"/>
      <c r="G61" s="157"/>
      <c r="H61" s="157"/>
      <c r="I61" s="158"/>
      <c r="J61" s="159">
        <f>J88</f>
        <v>0</v>
      </c>
      <c r="K61" s="155"/>
      <c r="L61" s="160"/>
    </row>
    <row r="62" spans="2:12" s="9" customFormat="1" ht="24.95" customHeight="1">
      <c r="B62" s="147"/>
      <c r="C62" s="148"/>
      <c r="D62" s="149" t="s">
        <v>115</v>
      </c>
      <c r="E62" s="150"/>
      <c r="F62" s="150"/>
      <c r="G62" s="150"/>
      <c r="H62" s="150"/>
      <c r="I62" s="151"/>
      <c r="J62" s="152">
        <f>J94</f>
        <v>0</v>
      </c>
      <c r="K62" s="148"/>
      <c r="L62" s="153"/>
    </row>
    <row r="63" spans="2:12" s="10" customFormat="1" ht="19.9" customHeight="1">
      <c r="B63" s="154"/>
      <c r="C63" s="155"/>
      <c r="D63" s="156" t="s">
        <v>853</v>
      </c>
      <c r="E63" s="157"/>
      <c r="F63" s="157"/>
      <c r="G63" s="157"/>
      <c r="H63" s="157"/>
      <c r="I63" s="158"/>
      <c r="J63" s="159">
        <f>J95</f>
        <v>0</v>
      </c>
      <c r="K63" s="155"/>
      <c r="L63" s="160"/>
    </row>
    <row r="64" spans="2:12" s="10" customFormat="1" ht="19.9" customHeight="1">
      <c r="B64" s="154"/>
      <c r="C64" s="155"/>
      <c r="D64" s="156" t="s">
        <v>854</v>
      </c>
      <c r="E64" s="157"/>
      <c r="F64" s="157"/>
      <c r="G64" s="157"/>
      <c r="H64" s="157"/>
      <c r="I64" s="158"/>
      <c r="J64" s="159">
        <f>J137</f>
        <v>0</v>
      </c>
      <c r="K64" s="155"/>
      <c r="L64" s="160"/>
    </row>
    <row r="65" spans="2:12" s="10" customFormat="1" ht="19.9" customHeight="1">
      <c r="B65" s="154"/>
      <c r="C65" s="155"/>
      <c r="D65" s="156" t="s">
        <v>855</v>
      </c>
      <c r="E65" s="157"/>
      <c r="F65" s="157"/>
      <c r="G65" s="157"/>
      <c r="H65" s="157"/>
      <c r="I65" s="158"/>
      <c r="J65" s="159">
        <f>J179</f>
        <v>0</v>
      </c>
      <c r="K65" s="155"/>
      <c r="L65" s="160"/>
    </row>
    <row r="66" spans="2:12" s="10" customFormat="1" ht="19.9" customHeight="1">
      <c r="B66" s="154"/>
      <c r="C66" s="155"/>
      <c r="D66" s="156" t="s">
        <v>856</v>
      </c>
      <c r="E66" s="157"/>
      <c r="F66" s="157"/>
      <c r="G66" s="157"/>
      <c r="H66" s="157"/>
      <c r="I66" s="158"/>
      <c r="J66" s="159">
        <f>J229</f>
        <v>0</v>
      </c>
      <c r="K66" s="155"/>
      <c r="L66" s="160"/>
    </row>
    <row r="67" spans="1:31" s="2" customFormat="1" ht="21.75" customHeight="1">
      <c r="A67" s="36"/>
      <c r="B67" s="37"/>
      <c r="C67" s="38"/>
      <c r="D67" s="38"/>
      <c r="E67" s="38"/>
      <c r="F67" s="38"/>
      <c r="G67" s="38"/>
      <c r="H67" s="38"/>
      <c r="I67" s="110"/>
      <c r="J67" s="38"/>
      <c r="K67" s="38"/>
      <c r="L67" s="111"/>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138"/>
      <c r="J68" s="50"/>
      <c r="K68" s="50"/>
      <c r="L68" s="111"/>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141"/>
      <c r="J72" s="52"/>
      <c r="K72" s="52"/>
      <c r="L72" s="111"/>
      <c r="S72" s="36"/>
      <c r="T72" s="36"/>
      <c r="U72" s="36"/>
      <c r="V72" s="36"/>
      <c r="W72" s="36"/>
      <c r="X72" s="36"/>
      <c r="Y72" s="36"/>
      <c r="Z72" s="36"/>
      <c r="AA72" s="36"/>
      <c r="AB72" s="36"/>
      <c r="AC72" s="36"/>
      <c r="AD72" s="36"/>
      <c r="AE72" s="36"/>
    </row>
    <row r="73" spans="1:31" s="2" customFormat="1" ht="24.95" customHeight="1">
      <c r="A73" s="36"/>
      <c r="B73" s="37"/>
      <c r="C73" s="25" t="s">
        <v>125</v>
      </c>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6.5" customHeight="1">
      <c r="A76" s="36"/>
      <c r="B76" s="37"/>
      <c r="C76" s="38"/>
      <c r="D76" s="38"/>
      <c r="E76" s="385" t="str">
        <f>E7</f>
        <v>TEREZIÁNSKÁ ZBROJNICE OLOMOUC - rekonstrukce hygienického zázemí</v>
      </c>
      <c r="F76" s="386"/>
      <c r="G76" s="386"/>
      <c r="H76" s="386"/>
      <c r="I76" s="110"/>
      <c r="J76" s="38"/>
      <c r="K76" s="38"/>
      <c r="L76" s="111"/>
      <c r="S76" s="36"/>
      <c r="T76" s="36"/>
      <c r="U76" s="36"/>
      <c r="V76" s="36"/>
      <c r="W76" s="36"/>
      <c r="X76" s="36"/>
      <c r="Y76" s="36"/>
      <c r="Z76" s="36"/>
      <c r="AA76" s="36"/>
      <c r="AB76" s="36"/>
      <c r="AC76" s="36"/>
      <c r="AD76" s="36"/>
      <c r="AE76" s="36"/>
    </row>
    <row r="77" spans="1:31" s="2" customFormat="1" ht="12" customHeight="1">
      <c r="A77" s="36"/>
      <c r="B77" s="37"/>
      <c r="C77" s="31" t="s">
        <v>100</v>
      </c>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16.5" customHeight="1">
      <c r="A78" s="36"/>
      <c r="B78" s="37"/>
      <c r="C78" s="38"/>
      <c r="D78" s="38"/>
      <c r="E78" s="364" t="str">
        <f>E9</f>
        <v>02 - ZTI - Tereziánská zbrojnice Olomouc</v>
      </c>
      <c r="F78" s="384"/>
      <c r="G78" s="384"/>
      <c r="H78" s="384"/>
      <c r="I78" s="110"/>
      <c r="J78" s="38"/>
      <c r="K78" s="38"/>
      <c r="L78" s="111"/>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Olomouc, Křížkovského ul.</v>
      </c>
      <c r="G80" s="38"/>
      <c r="H80" s="38"/>
      <c r="I80" s="113" t="s">
        <v>23</v>
      </c>
      <c r="J80" s="61" t="str">
        <f>IF(J12="","",J12)</f>
        <v>31. 5. 2020</v>
      </c>
      <c r="K80" s="38"/>
      <c r="L80" s="111"/>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0"/>
      <c r="J81" s="38"/>
      <c r="K81" s="38"/>
      <c r="L81" s="111"/>
      <c r="S81" s="36"/>
      <c r="T81" s="36"/>
      <c r="U81" s="36"/>
      <c r="V81" s="36"/>
      <c r="W81" s="36"/>
      <c r="X81" s="36"/>
      <c r="Y81" s="36"/>
      <c r="Z81" s="36"/>
      <c r="AA81" s="36"/>
      <c r="AB81" s="36"/>
      <c r="AC81" s="36"/>
      <c r="AD81" s="36"/>
      <c r="AE81" s="36"/>
    </row>
    <row r="82" spans="1:31" s="2" customFormat="1" ht="40.15" customHeight="1">
      <c r="A82" s="36"/>
      <c r="B82" s="37"/>
      <c r="C82" s="31" t="s">
        <v>25</v>
      </c>
      <c r="D82" s="38"/>
      <c r="E82" s="38"/>
      <c r="F82" s="29" t="str">
        <f>E15</f>
        <v>UP v Olomouci, Křížkovského 511/8, 779 00 Olomouc</v>
      </c>
      <c r="G82" s="38"/>
      <c r="H82" s="38"/>
      <c r="I82" s="113" t="s">
        <v>30</v>
      </c>
      <c r="J82" s="34" t="str">
        <f>E21</f>
        <v>Alfaprojekt Olomouc a.s., Tylova 1</v>
      </c>
      <c r="K82" s="38"/>
      <c r="L82" s="111"/>
      <c r="S82" s="36"/>
      <c r="T82" s="36"/>
      <c r="U82" s="36"/>
      <c r="V82" s="36"/>
      <c r="W82" s="36"/>
      <c r="X82" s="36"/>
      <c r="Y82" s="36"/>
      <c r="Z82" s="36"/>
      <c r="AA82" s="36"/>
      <c r="AB82" s="36"/>
      <c r="AC82" s="36"/>
      <c r="AD82" s="36"/>
      <c r="AE82" s="36"/>
    </row>
    <row r="83" spans="1:31" s="2" customFormat="1" ht="40.15" customHeight="1">
      <c r="A83" s="36"/>
      <c r="B83" s="37"/>
      <c r="C83" s="31" t="s">
        <v>29</v>
      </c>
      <c r="D83" s="38"/>
      <c r="E83" s="38"/>
      <c r="F83" s="29" t="str">
        <f>IF(E18="","",E18)</f>
        <v xml:space="preserve"> </v>
      </c>
      <c r="G83" s="38"/>
      <c r="H83" s="38"/>
      <c r="I83" s="113" t="s">
        <v>33</v>
      </c>
      <c r="J83" s="34" t="str">
        <f>E24</f>
        <v>Ing.Petr Hošek, Alfaprojekt Olomouc</v>
      </c>
      <c r="K83" s="38"/>
      <c r="L83" s="111"/>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110"/>
      <c r="J84" s="38"/>
      <c r="K84" s="38"/>
      <c r="L84" s="111"/>
      <c r="S84" s="36"/>
      <c r="T84" s="36"/>
      <c r="U84" s="36"/>
      <c r="V84" s="36"/>
      <c r="W84" s="36"/>
      <c r="X84" s="36"/>
      <c r="Y84" s="36"/>
      <c r="Z84" s="36"/>
      <c r="AA84" s="36"/>
      <c r="AB84" s="36"/>
      <c r="AC84" s="36"/>
      <c r="AD84" s="36"/>
      <c r="AE84" s="36"/>
    </row>
    <row r="85" spans="1:31" s="11" customFormat="1" ht="29.25" customHeight="1">
      <c r="A85" s="161"/>
      <c r="B85" s="162"/>
      <c r="C85" s="163" t="s">
        <v>126</v>
      </c>
      <c r="D85" s="164" t="s">
        <v>56</v>
      </c>
      <c r="E85" s="164" t="s">
        <v>52</v>
      </c>
      <c r="F85" s="164" t="s">
        <v>53</v>
      </c>
      <c r="G85" s="164" t="s">
        <v>127</v>
      </c>
      <c r="H85" s="164" t="s">
        <v>128</v>
      </c>
      <c r="I85" s="165" t="s">
        <v>129</v>
      </c>
      <c r="J85" s="164" t="s">
        <v>106</v>
      </c>
      <c r="K85" s="166" t="s">
        <v>130</v>
      </c>
      <c r="L85" s="167"/>
      <c r="M85" s="70" t="s">
        <v>19</v>
      </c>
      <c r="N85" s="71" t="s">
        <v>41</v>
      </c>
      <c r="O85" s="71" t="s">
        <v>131</v>
      </c>
      <c r="P85" s="71" t="s">
        <v>132</v>
      </c>
      <c r="Q85" s="71" t="s">
        <v>133</v>
      </c>
      <c r="R85" s="71" t="s">
        <v>134</v>
      </c>
      <c r="S85" s="71" t="s">
        <v>135</v>
      </c>
      <c r="T85" s="72" t="s">
        <v>136</v>
      </c>
      <c r="U85" s="161"/>
      <c r="V85" s="161"/>
      <c r="W85" s="161"/>
      <c r="X85" s="161"/>
      <c r="Y85" s="161"/>
      <c r="Z85" s="161"/>
      <c r="AA85" s="161"/>
      <c r="AB85" s="161"/>
      <c r="AC85" s="161"/>
      <c r="AD85" s="161"/>
      <c r="AE85" s="161"/>
    </row>
    <row r="86" spans="1:63" s="2" customFormat="1" ht="22.9" customHeight="1">
      <c r="A86" s="36"/>
      <c r="B86" s="37"/>
      <c r="C86" s="77" t="s">
        <v>137</v>
      </c>
      <c r="D86" s="38"/>
      <c r="E86" s="38"/>
      <c r="F86" s="38"/>
      <c r="G86" s="38"/>
      <c r="H86" s="38"/>
      <c r="I86" s="110"/>
      <c r="J86" s="168">
        <f>BK86</f>
        <v>0</v>
      </c>
      <c r="K86" s="38"/>
      <c r="L86" s="41"/>
      <c r="M86" s="73"/>
      <c r="N86" s="169"/>
      <c r="O86" s="74"/>
      <c r="P86" s="170">
        <f>P87+P94</f>
        <v>0</v>
      </c>
      <c r="Q86" s="74"/>
      <c r="R86" s="170">
        <f>R87+R94</f>
        <v>1.1655218</v>
      </c>
      <c r="S86" s="74"/>
      <c r="T86" s="171">
        <f>T87+T94</f>
        <v>2.6580399999999997</v>
      </c>
      <c r="U86" s="36"/>
      <c r="V86" s="36"/>
      <c r="W86" s="36"/>
      <c r="X86" s="36"/>
      <c r="Y86" s="36"/>
      <c r="Z86" s="36"/>
      <c r="AA86" s="36"/>
      <c r="AB86" s="36"/>
      <c r="AC86" s="36"/>
      <c r="AD86" s="36"/>
      <c r="AE86" s="36"/>
      <c r="AT86" s="19" t="s">
        <v>70</v>
      </c>
      <c r="AU86" s="19" t="s">
        <v>107</v>
      </c>
      <c r="BK86" s="172">
        <f>BK87+BK94</f>
        <v>0</v>
      </c>
    </row>
    <row r="87" spans="2:63" s="12" customFormat="1" ht="25.9" customHeight="1">
      <c r="B87" s="173"/>
      <c r="C87" s="174"/>
      <c r="D87" s="175" t="s">
        <v>70</v>
      </c>
      <c r="E87" s="176" t="s">
        <v>138</v>
      </c>
      <c r="F87" s="176" t="s">
        <v>139</v>
      </c>
      <c r="G87" s="174"/>
      <c r="H87" s="174"/>
      <c r="I87" s="177"/>
      <c r="J87" s="178">
        <f>BK87</f>
        <v>0</v>
      </c>
      <c r="K87" s="174"/>
      <c r="L87" s="179"/>
      <c r="M87" s="180"/>
      <c r="N87" s="181"/>
      <c r="O87" s="181"/>
      <c r="P87" s="182">
        <f>P88</f>
        <v>0</v>
      </c>
      <c r="Q87" s="181"/>
      <c r="R87" s="182">
        <f>R88</f>
        <v>0</v>
      </c>
      <c r="S87" s="181"/>
      <c r="T87" s="183">
        <f>T88</f>
        <v>1.4468</v>
      </c>
      <c r="AR87" s="184" t="s">
        <v>79</v>
      </c>
      <c r="AT87" s="185" t="s">
        <v>70</v>
      </c>
      <c r="AU87" s="185" t="s">
        <v>71</v>
      </c>
      <c r="AY87" s="184" t="s">
        <v>140</v>
      </c>
      <c r="BK87" s="186">
        <f>BK88</f>
        <v>0</v>
      </c>
    </row>
    <row r="88" spans="2:63" s="12" customFormat="1" ht="22.9" customHeight="1">
      <c r="B88" s="173"/>
      <c r="C88" s="174"/>
      <c r="D88" s="175" t="s">
        <v>70</v>
      </c>
      <c r="E88" s="187" t="s">
        <v>225</v>
      </c>
      <c r="F88" s="187" t="s">
        <v>857</v>
      </c>
      <c r="G88" s="174"/>
      <c r="H88" s="174"/>
      <c r="I88" s="177"/>
      <c r="J88" s="188">
        <f>BK88</f>
        <v>0</v>
      </c>
      <c r="K88" s="174"/>
      <c r="L88" s="179"/>
      <c r="M88" s="180"/>
      <c r="N88" s="181"/>
      <c r="O88" s="181"/>
      <c r="P88" s="182">
        <f>SUM(P89:P93)</f>
        <v>0</v>
      </c>
      <c r="Q88" s="181"/>
      <c r="R88" s="182">
        <f>SUM(R89:R93)</f>
        <v>0</v>
      </c>
      <c r="S88" s="181"/>
      <c r="T88" s="183">
        <f>SUM(T89:T93)</f>
        <v>1.4468</v>
      </c>
      <c r="AR88" s="184" t="s">
        <v>79</v>
      </c>
      <c r="AT88" s="185" t="s">
        <v>70</v>
      </c>
      <c r="AU88" s="185" t="s">
        <v>79</v>
      </c>
      <c r="AY88" s="184" t="s">
        <v>140</v>
      </c>
      <c r="BK88" s="186">
        <f>SUM(BK89:BK93)</f>
        <v>0</v>
      </c>
    </row>
    <row r="89" spans="1:65" s="2" customFormat="1" ht="21.75" customHeight="1">
      <c r="A89" s="36"/>
      <c r="B89" s="37"/>
      <c r="C89" s="189" t="s">
        <v>79</v>
      </c>
      <c r="D89" s="189" t="s">
        <v>143</v>
      </c>
      <c r="E89" s="190" t="s">
        <v>858</v>
      </c>
      <c r="F89" s="191" t="s">
        <v>859</v>
      </c>
      <c r="G89" s="192" t="s">
        <v>380</v>
      </c>
      <c r="H89" s="193">
        <v>0.054</v>
      </c>
      <c r="I89" s="194"/>
      <c r="J89" s="195">
        <f>ROUND(I89*H89,2)</f>
        <v>0</v>
      </c>
      <c r="K89" s="191" t="s">
        <v>860</v>
      </c>
      <c r="L89" s="41"/>
      <c r="M89" s="196" t="s">
        <v>19</v>
      </c>
      <c r="N89" s="197" t="s">
        <v>42</v>
      </c>
      <c r="O89" s="66"/>
      <c r="P89" s="198">
        <f>O89*H89</f>
        <v>0</v>
      </c>
      <c r="Q89" s="198">
        <v>0</v>
      </c>
      <c r="R89" s="198">
        <f>Q89*H89</f>
        <v>0</v>
      </c>
      <c r="S89" s="198">
        <v>2.2</v>
      </c>
      <c r="T89" s="199">
        <f>S89*H89</f>
        <v>0.1188</v>
      </c>
      <c r="U89" s="36"/>
      <c r="V89" s="36"/>
      <c r="W89" s="36"/>
      <c r="X89" s="36"/>
      <c r="Y89" s="36"/>
      <c r="Z89" s="36"/>
      <c r="AA89" s="36"/>
      <c r="AB89" s="36"/>
      <c r="AC89" s="36"/>
      <c r="AD89" s="36"/>
      <c r="AE89" s="36"/>
      <c r="AR89" s="200" t="s">
        <v>148</v>
      </c>
      <c r="AT89" s="200" t="s">
        <v>143</v>
      </c>
      <c r="AU89" s="200" t="s">
        <v>81</v>
      </c>
      <c r="AY89" s="19" t="s">
        <v>140</v>
      </c>
      <c r="BE89" s="201">
        <f>IF(N89="základní",J89,0)</f>
        <v>0</v>
      </c>
      <c r="BF89" s="201">
        <f>IF(N89="snížená",J89,0)</f>
        <v>0</v>
      </c>
      <c r="BG89" s="201">
        <f>IF(N89="zákl. přenesená",J89,0)</f>
        <v>0</v>
      </c>
      <c r="BH89" s="201">
        <f>IF(N89="sníž. přenesená",J89,0)</f>
        <v>0</v>
      </c>
      <c r="BI89" s="201">
        <f>IF(N89="nulová",J89,0)</f>
        <v>0</v>
      </c>
      <c r="BJ89" s="19" t="s">
        <v>79</v>
      </c>
      <c r="BK89" s="201">
        <f>ROUND(I89*H89,2)</f>
        <v>0</v>
      </c>
      <c r="BL89" s="19" t="s">
        <v>148</v>
      </c>
      <c r="BM89" s="200" t="s">
        <v>861</v>
      </c>
    </row>
    <row r="90" spans="2:51" s="14" customFormat="1" ht="12">
      <c r="B90" s="213"/>
      <c r="C90" s="214"/>
      <c r="D90" s="204" t="s">
        <v>150</v>
      </c>
      <c r="E90" s="215" t="s">
        <v>19</v>
      </c>
      <c r="F90" s="216" t="s">
        <v>862</v>
      </c>
      <c r="G90" s="214"/>
      <c r="H90" s="217">
        <v>0.054</v>
      </c>
      <c r="I90" s="218"/>
      <c r="J90" s="214"/>
      <c r="K90" s="214"/>
      <c r="L90" s="219"/>
      <c r="M90" s="220"/>
      <c r="N90" s="221"/>
      <c r="O90" s="221"/>
      <c r="P90" s="221"/>
      <c r="Q90" s="221"/>
      <c r="R90" s="221"/>
      <c r="S90" s="221"/>
      <c r="T90" s="222"/>
      <c r="AT90" s="223" t="s">
        <v>150</v>
      </c>
      <c r="AU90" s="223" t="s">
        <v>81</v>
      </c>
      <c r="AV90" s="14" t="s">
        <v>81</v>
      </c>
      <c r="AW90" s="14" t="s">
        <v>32</v>
      </c>
      <c r="AX90" s="14" t="s">
        <v>79</v>
      </c>
      <c r="AY90" s="223" t="s">
        <v>140</v>
      </c>
    </row>
    <row r="91" spans="1:65" s="2" customFormat="1" ht="33" customHeight="1">
      <c r="A91" s="36"/>
      <c r="B91" s="37"/>
      <c r="C91" s="189" t="s">
        <v>81</v>
      </c>
      <c r="D91" s="189" t="s">
        <v>143</v>
      </c>
      <c r="E91" s="190" t="s">
        <v>863</v>
      </c>
      <c r="F91" s="191" t="s">
        <v>864</v>
      </c>
      <c r="G91" s="192" t="s">
        <v>215</v>
      </c>
      <c r="H91" s="193">
        <v>69</v>
      </c>
      <c r="I91" s="194"/>
      <c r="J91" s="195">
        <f>ROUND(I91*H91,2)</f>
        <v>0</v>
      </c>
      <c r="K91" s="191" t="s">
        <v>860</v>
      </c>
      <c r="L91" s="41"/>
      <c r="M91" s="196" t="s">
        <v>19</v>
      </c>
      <c r="N91" s="197" t="s">
        <v>42</v>
      </c>
      <c r="O91" s="66"/>
      <c r="P91" s="198">
        <f>O91*H91</f>
        <v>0</v>
      </c>
      <c r="Q91" s="198">
        <v>0</v>
      </c>
      <c r="R91" s="198">
        <f>Q91*H91</f>
        <v>0</v>
      </c>
      <c r="S91" s="198">
        <v>0.006</v>
      </c>
      <c r="T91" s="199">
        <f>S91*H91</f>
        <v>0.41400000000000003</v>
      </c>
      <c r="U91" s="36"/>
      <c r="V91" s="36"/>
      <c r="W91" s="36"/>
      <c r="X91" s="36"/>
      <c r="Y91" s="36"/>
      <c r="Z91" s="36"/>
      <c r="AA91" s="36"/>
      <c r="AB91" s="36"/>
      <c r="AC91" s="36"/>
      <c r="AD91" s="36"/>
      <c r="AE91" s="36"/>
      <c r="AR91" s="200" t="s">
        <v>148</v>
      </c>
      <c r="AT91" s="200" t="s">
        <v>143</v>
      </c>
      <c r="AU91" s="200" t="s">
        <v>81</v>
      </c>
      <c r="AY91" s="19" t="s">
        <v>140</v>
      </c>
      <c r="BE91" s="201">
        <f>IF(N91="základní",J91,0)</f>
        <v>0</v>
      </c>
      <c r="BF91" s="201">
        <f>IF(N91="snížená",J91,0)</f>
        <v>0</v>
      </c>
      <c r="BG91" s="201">
        <f>IF(N91="zákl. přenesená",J91,0)</f>
        <v>0</v>
      </c>
      <c r="BH91" s="201">
        <f>IF(N91="sníž. přenesená",J91,0)</f>
        <v>0</v>
      </c>
      <c r="BI91" s="201">
        <f>IF(N91="nulová",J91,0)</f>
        <v>0</v>
      </c>
      <c r="BJ91" s="19" t="s">
        <v>79</v>
      </c>
      <c r="BK91" s="201">
        <f>ROUND(I91*H91,2)</f>
        <v>0</v>
      </c>
      <c r="BL91" s="19" t="s">
        <v>148</v>
      </c>
      <c r="BM91" s="200" t="s">
        <v>865</v>
      </c>
    </row>
    <row r="92" spans="1:65" s="2" customFormat="1" ht="33" customHeight="1">
      <c r="A92" s="36"/>
      <c r="B92" s="37"/>
      <c r="C92" s="189" t="s">
        <v>141</v>
      </c>
      <c r="D92" s="189" t="s">
        <v>143</v>
      </c>
      <c r="E92" s="190" t="s">
        <v>866</v>
      </c>
      <c r="F92" s="191" t="s">
        <v>867</v>
      </c>
      <c r="G92" s="192" t="s">
        <v>215</v>
      </c>
      <c r="H92" s="193">
        <v>26</v>
      </c>
      <c r="I92" s="194"/>
      <c r="J92" s="195">
        <f>ROUND(I92*H92,2)</f>
        <v>0</v>
      </c>
      <c r="K92" s="191" t="s">
        <v>860</v>
      </c>
      <c r="L92" s="41"/>
      <c r="M92" s="196" t="s">
        <v>19</v>
      </c>
      <c r="N92" s="197" t="s">
        <v>42</v>
      </c>
      <c r="O92" s="66"/>
      <c r="P92" s="198">
        <f>O92*H92</f>
        <v>0</v>
      </c>
      <c r="Q92" s="198">
        <v>0</v>
      </c>
      <c r="R92" s="198">
        <f>Q92*H92</f>
        <v>0</v>
      </c>
      <c r="S92" s="198">
        <v>0.009</v>
      </c>
      <c r="T92" s="199">
        <f>S92*H92</f>
        <v>0.23399999999999999</v>
      </c>
      <c r="U92" s="36"/>
      <c r="V92" s="36"/>
      <c r="W92" s="36"/>
      <c r="X92" s="36"/>
      <c r="Y92" s="36"/>
      <c r="Z92" s="36"/>
      <c r="AA92" s="36"/>
      <c r="AB92" s="36"/>
      <c r="AC92" s="36"/>
      <c r="AD92" s="36"/>
      <c r="AE92" s="36"/>
      <c r="AR92" s="200" t="s">
        <v>148</v>
      </c>
      <c r="AT92" s="200" t="s">
        <v>143</v>
      </c>
      <c r="AU92" s="200" t="s">
        <v>81</v>
      </c>
      <c r="AY92" s="19" t="s">
        <v>140</v>
      </c>
      <c r="BE92" s="201">
        <f>IF(N92="základní",J92,0)</f>
        <v>0</v>
      </c>
      <c r="BF92" s="201">
        <f>IF(N92="snížená",J92,0)</f>
        <v>0</v>
      </c>
      <c r="BG92" s="201">
        <f>IF(N92="zákl. přenesená",J92,0)</f>
        <v>0</v>
      </c>
      <c r="BH92" s="201">
        <f>IF(N92="sníž. přenesená",J92,0)</f>
        <v>0</v>
      </c>
      <c r="BI92" s="201">
        <f>IF(N92="nulová",J92,0)</f>
        <v>0</v>
      </c>
      <c r="BJ92" s="19" t="s">
        <v>79</v>
      </c>
      <c r="BK92" s="201">
        <f>ROUND(I92*H92,2)</f>
        <v>0</v>
      </c>
      <c r="BL92" s="19" t="s">
        <v>148</v>
      </c>
      <c r="BM92" s="200" t="s">
        <v>868</v>
      </c>
    </row>
    <row r="93" spans="1:65" s="2" customFormat="1" ht="33" customHeight="1">
      <c r="A93" s="36"/>
      <c r="B93" s="37"/>
      <c r="C93" s="189" t="s">
        <v>148</v>
      </c>
      <c r="D93" s="189" t="s">
        <v>143</v>
      </c>
      <c r="E93" s="190" t="s">
        <v>869</v>
      </c>
      <c r="F93" s="191" t="s">
        <v>870</v>
      </c>
      <c r="G93" s="192" t="s">
        <v>215</v>
      </c>
      <c r="H93" s="193">
        <v>17</v>
      </c>
      <c r="I93" s="194"/>
      <c r="J93" s="195">
        <f>ROUND(I93*H93,2)</f>
        <v>0</v>
      </c>
      <c r="K93" s="191" t="s">
        <v>860</v>
      </c>
      <c r="L93" s="41"/>
      <c r="M93" s="196" t="s">
        <v>19</v>
      </c>
      <c r="N93" s="197" t="s">
        <v>42</v>
      </c>
      <c r="O93" s="66"/>
      <c r="P93" s="198">
        <f>O93*H93</f>
        <v>0</v>
      </c>
      <c r="Q93" s="198">
        <v>0</v>
      </c>
      <c r="R93" s="198">
        <f>Q93*H93</f>
        <v>0</v>
      </c>
      <c r="S93" s="198">
        <v>0.04</v>
      </c>
      <c r="T93" s="199">
        <f>S93*H93</f>
        <v>0.68</v>
      </c>
      <c r="U93" s="36"/>
      <c r="V93" s="36"/>
      <c r="W93" s="36"/>
      <c r="X93" s="36"/>
      <c r="Y93" s="36"/>
      <c r="Z93" s="36"/>
      <c r="AA93" s="36"/>
      <c r="AB93" s="36"/>
      <c r="AC93" s="36"/>
      <c r="AD93" s="36"/>
      <c r="AE93" s="36"/>
      <c r="AR93" s="200" t="s">
        <v>148</v>
      </c>
      <c r="AT93" s="200" t="s">
        <v>143</v>
      </c>
      <c r="AU93" s="200" t="s">
        <v>81</v>
      </c>
      <c r="AY93" s="19" t="s">
        <v>140</v>
      </c>
      <c r="BE93" s="201">
        <f>IF(N93="základní",J93,0)</f>
        <v>0</v>
      </c>
      <c r="BF93" s="201">
        <f>IF(N93="snížená",J93,0)</f>
        <v>0</v>
      </c>
      <c r="BG93" s="201">
        <f>IF(N93="zákl. přenesená",J93,0)</f>
        <v>0</v>
      </c>
      <c r="BH93" s="201">
        <f>IF(N93="sníž. přenesená",J93,0)</f>
        <v>0</v>
      </c>
      <c r="BI93" s="201">
        <f>IF(N93="nulová",J93,0)</f>
        <v>0</v>
      </c>
      <c r="BJ93" s="19" t="s">
        <v>79</v>
      </c>
      <c r="BK93" s="201">
        <f>ROUND(I93*H93,2)</f>
        <v>0</v>
      </c>
      <c r="BL93" s="19" t="s">
        <v>148</v>
      </c>
      <c r="BM93" s="200" t="s">
        <v>871</v>
      </c>
    </row>
    <row r="94" spans="2:63" s="12" customFormat="1" ht="25.9" customHeight="1">
      <c r="B94" s="173"/>
      <c r="C94" s="174"/>
      <c r="D94" s="175" t="s">
        <v>70</v>
      </c>
      <c r="E94" s="176" t="s">
        <v>572</v>
      </c>
      <c r="F94" s="176" t="s">
        <v>573</v>
      </c>
      <c r="G94" s="174"/>
      <c r="H94" s="174"/>
      <c r="I94" s="177"/>
      <c r="J94" s="178">
        <f>BK94</f>
        <v>0</v>
      </c>
      <c r="K94" s="174"/>
      <c r="L94" s="179"/>
      <c r="M94" s="180"/>
      <c r="N94" s="181"/>
      <c r="O94" s="181"/>
      <c r="P94" s="182">
        <f>P95+P137+P179+P229</f>
        <v>0</v>
      </c>
      <c r="Q94" s="181"/>
      <c r="R94" s="182">
        <f>R95+R137+R179+R229</f>
        <v>1.1655218</v>
      </c>
      <c r="S94" s="181"/>
      <c r="T94" s="183">
        <f>T95+T137+T179+T229</f>
        <v>1.2112399999999999</v>
      </c>
      <c r="AR94" s="184" t="s">
        <v>81</v>
      </c>
      <c r="AT94" s="185" t="s">
        <v>70</v>
      </c>
      <c r="AU94" s="185" t="s">
        <v>71</v>
      </c>
      <c r="AY94" s="184" t="s">
        <v>140</v>
      </c>
      <c r="BK94" s="186">
        <f>BK95+BK137+BK179+BK229</f>
        <v>0</v>
      </c>
    </row>
    <row r="95" spans="2:63" s="12" customFormat="1" ht="22.9" customHeight="1">
      <c r="B95" s="173"/>
      <c r="C95" s="174"/>
      <c r="D95" s="175" t="s">
        <v>70</v>
      </c>
      <c r="E95" s="187" t="s">
        <v>872</v>
      </c>
      <c r="F95" s="187" t="s">
        <v>873</v>
      </c>
      <c r="G95" s="174"/>
      <c r="H95" s="174"/>
      <c r="I95" s="177"/>
      <c r="J95" s="188">
        <f>BK95</f>
        <v>0</v>
      </c>
      <c r="K95" s="174"/>
      <c r="L95" s="179"/>
      <c r="M95" s="180"/>
      <c r="N95" s="181"/>
      <c r="O95" s="181"/>
      <c r="P95" s="182">
        <f>SUM(P96:P136)</f>
        <v>0</v>
      </c>
      <c r="Q95" s="181"/>
      <c r="R95" s="182">
        <f>SUM(R96:R136)</f>
        <v>0.037665</v>
      </c>
      <c r="S95" s="181"/>
      <c r="T95" s="183">
        <f>SUM(T96:T136)</f>
        <v>0.05508</v>
      </c>
      <c r="AR95" s="184" t="s">
        <v>81</v>
      </c>
      <c r="AT95" s="185" t="s">
        <v>70</v>
      </c>
      <c r="AU95" s="185" t="s">
        <v>79</v>
      </c>
      <c r="AY95" s="184" t="s">
        <v>140</v>
      </c>
      <c r="BK95" s="186">
        <f>SUM(BK96:BK136)</f>
        <v>0</v>
      </c>
    </row>
    <row r="96" spans="1:65" s="2" customFormat="1" ht="21.75" customHeight="1">
      <c r="A96" s="36"/>
      <c r="B96" s="37"/>
      <c r="C96" s="189" t="s">
        <v>193</v>
      </c>
      <c r="D96" s="189" t="s">
        <v>143</v>
      </c>
      <c r="E96" s="190" t="s">
        <v>874</v>
      </c>
      <c r="F96" s="191" t="s">
        <v>875</v>
      </c>
      <c r="G96" s="192" t="s">
        <v>215</v>
      </c>
      <c r="H96" s="193">
        <v>13.5</v>
      </c>
      <c r="I96" s="194"/>
      <c r="J96" s="195">
        <f>ROUND(I96*H96,2)</f>
        <v>0</v>
      </c>
      <c r="K96" s="191" t="s">
        <v>860</v>
      </c>
      <c r="L96" s="41"/>
      <c r="M96" s="196" t="s">
        <v>19</v>
      </c>
      <c r="N96" s="197" t="s">
        <v>42</v>
      </c>
      <c r="O96" s="66"/>
      <c r="P96" s="198">
        <f>O96*H96</f>
        <v>0</v>
      </c>
      <c r="Q96" s="198">
        <v>0</v>
      </c>
      <c r="R96" s="198">
        <f>Q96*H96</f>
        <v>0</v>
      </c>
      <c r="S96" s="198">
        <v>0.0021</v>
      </c>
      <c r="T96" s="199">
        <f>S96*H96</f>
        <v>0.028349999999999997</v>
      </c>
      <c r="U96" s="36"/>
      <c r="V96" s="36"/>
      <c r="W96" s="36"/>
      <c r="X96" s="36"/>
      <c r="Y96" s="36"/>
      <c r="Z96" s="36"/>
      <c r="AA96" s="36"/>
      <c r="AB96" s="36"/>
      <c r="AC96" s="36"/>
      <c r="AD96" s="36"/>
      <c r="AE96" s="36"/>
      <c r="AR96" s="200" t="s">
        <v>236</v>
      </c>
      <c r="AT96" s="200" t="s">
        <v>143</v>
      </c>
      <c r="AU96" s="200" t="s">
        <v>81</v>
      </c>
      <c r="AY96" s="19" t="s">
        <v>140</v>
      </c>
      <c r="BE96" s="201">
        <f>IF(N96="základní",J96,0)</f>
        <v>0</v>
      </c>
      <c r="BF96" s="201">
        <f>IF(N96="snížená",J96,0)</f>
        <v>0</v>
      </c>
      <c r="BG96" s="201">
        <f>IF(N96="zákl. přenesená",J96,0)</f>
        <v>0</v>
      </c>
      <c r="BH96" s="201">
        <f>IF(N96="sníž. přenesená",J96,0)</f>
        <v>0</v>
      </c>
      <c r="BI96" s="201">
        <f>IF(N96="nulová",J96,0)</f>
        <v>0</v>
      </c>
      <c r="BJ96" s="19" t="s">
        <v>79</v>
      </c>
      <c r="BK96" s="201">
        <f>ROUND(I96*H96,2)</f>
        <v>0</v>
      </c>
      <c r="BL96" s="19" t="s">
        <v>236</v>
      </c>
      <c r="BM96" s="200" t="s">
        <v>876</v>
      </c>
    </row>
    <row r="97" spans="1:65" s="2" customFormat="1" ht="21.75" customHeight="1">
      <c r="A97" s="36"/>
      <c r="B97" s="37"/>
      <c r="C97" s="189" t="s">
        <v>201</v>
      </c>
      <c r="D97" s="189" t="s">
        <v>143</v>
      </c>
      <c r="E97" s="190" t="s">
        <v>877</v>
      </c>
      <c r="F97" s="191" t="s">
        <v>878</v>
      </c>
      <c r="G97" s="192" t="s">
        <v>215</v>
      </c>
      <c r="H97" s="193">
        <v>13.5</v>
      </c>
      <c r="I97" s="194"/>
      <c r="J97" s="195">
        <f>ROUND(I97*H97,2)</f>
        <v>0</v>
      </c>
      <c r="K97" s="191" t="s">
        <v>860</v>
      </c>
      <c r="L97" s="41"/>
      <c r="M97" s="196" t="s">
        <v>19</v>
      </c>
      <c r="N97" s="197" t="s">
        <v>42</v>
      </c>
      <c r="O97" s="66"/>
      <c r="P97" s="198">
        <f>O97*H97</f>
        <v>0</v>
      </c>
      <c r="Q97" s="198">
        <v>0</v>
      </c>
      <c r="R97" s="198">
        <f>Q97*H97</f>
        <v>0</v>
      </c>
      <c r="S97" s="198">
        <v>0.00198</v>
      </c>
      <c r="T97" s="199">
        <f>S97*H97</f>
        <v>0.02673</v>
      </c>
      <c r="U97" s="36"/>
      <c r="V97" s="36"/>
      <c r="W97" s="36"/>
      <c r="X97" s="36"/>
      <c r="Y97" s="36"/>
      <c r="Z97" s="36"/>
      <c r="AA97" s="36"/>
      <c r="AB97" s="36"/>
      <c r="AC97" s="36"/>
      <c r="AD97" s="36"/>
      <c r="AE97" s="36"/>
      <c r="AR97" s="200" t="s">
        <v>236</v>
      </c>
      <c r="AT97" s="200" t="s">
        <v>143</v>
      </c>
      <c r="AU97" s="200" t="s">
        <v>81</v>
      </c>
      <c r="AY97" s="19" t="s">
        <v>140</v>
      </c>
      <c r="BE97" s="201">
        <f>IF(N97="základní",J97,0)</f>
        <v>0</v>
      </c>
      <c r="BF97" s="201">
        <f>IF(N97="snížená",J97,0)</f>
        <v>0</v>
      </c>
      <c r="BG97" s="201">
        <f>IF(N97="zákl. přenesená",J97,0)</f>
        <v>0</v>
      </c>
      <c r="BH97" s="201">
        <f>IF(N97="sníž. přenesená",J97,0)</f>
        <v>0</v>
      </c>
      <c r="BI97" s="201">
        <f>IF(N97="nulová",J97,0)</f>
        <v>0</v>
      </c>
      <c r="BJ97" s="19" t="s">
        <v>79</v>
      </c>
      <c r="BK97" s="201">
        <f>ROUND(I97*H97,2)</f>
        <v>0</v>
      </c>
      <c r="BL97" s="19" t="s">
        <v>236</v>
      </c>
      <c r="BM97" s="200" t="s">
        <v>879</v>
      </c>
    </row>
    <row r="98" spans="1:65" s="2" customFormat="1" ht="21.75" customHeight="1">
      <c r="A98" s="36"/>
      <c r="B98" s="37"/>
      <c r="C98" s="189" t="s">
        <v>212</v>
      </c>
      <c r="D98" s="189" t="s">
        <v>143</v>
      </c>
      <c r="E98" s="190" t="s">
        <v>880</v>
      </c>
      <c r="F98" s="191" t="s">
        <v>881</v>
      </c>
      <c r="G98" s="192" t="s">
        <v>215</v>
      </c>
      <c r="H98" s="193">
        <v>2</v>
      </c>
      <c r="I98" s="194"/>
      <c r="J98" s="195">
        <f>ROUND(I98*H98,2)</f>
        <v>0</v>
      </c>
      <c r="K98" s="191" t="s">
        <v>860</v>
      </c>
      <c r="L98" s="41"/>
      <c r="M98" s="196" t="s">
        <v>19</v>
      </c>
      <c r="N98" s="197" t="s">
        <v>42</v>
      </c>
      <c r="O98" s="66"/>
      <c r="P98" s="198">
        <f>O98*H98</f>
        <v>0</v>
      </c>
      <c r="Q98" s="198">
        <v>0.00121</v>
      </c>
      <c r="R98" s="198">
        <f>Q98*H98</f>
        <v>0.00242</v>
      </c>
      <c r="S98" s="198">
        <v>0</v>
      </c>
      <c r="T98" s="199">
        <f>S98*H98</f>
        <v>0</v>
      </c>
      <c r="U98" s="36"/>
      <c r="V98" s="36"/>
      <c r="W98" s="36"/>
      <c r="X98" s="36"/>
      <c r="Y98" s="36"/>
      <c r="Z98" s="36"/>
      <c r="AA98" s="36"/>
      <c r="AB98" s="36"/>
      <c r="AC98" s="36"/>
      <c r="AD98" s="36"/>
      <c r="AE98" s="36"/>
      <c r="AR98" s="200" t="s">
        <v>236</v>
      </c>
      <c r="AT98" s="200" t="s">
        <v>143</v>
      </c>
      <c r="AU98" s="200" t="s">
        <v>81</v>
      </c>
      <c r="AY98" s="19" t="s">
        <v>140</v>
      </c>
      <c r="BE98" s="201">
        <f>IF(N98="základní",J98,0)</f>
        <v>0</v>
      </c>
      <c r="BF98" s="201">
        <f>IF(N98="snížená",J98,0)</f>
        <v>0</v>
      </c>
      <c r="BG98" s="201">
        <f>IF(N98="zákl. přenesená",J98,0)</f>
        <v>0</v>
      </c>
      <c r="BH98" s="201">
        <f>IF(N98="sníž. přenesená",J98,0)</f>
        <v>0</v>
      </c>
      <c r="BI98" s="201">
        <f>IF(N98="nulová",J98,0)</f>
        <v>0</v>
      </c>
      <c r="BJ98" s="19" t="s">
        <v>79</v>
      </c>
      <c r="BK98" s="201">
        <f>ROUND(I98*H98,2)</f>
        <v>0</v>
      </c>
      <c r="BL98" s="19" t="s">
        <v>236</v>
      </c>
      <c r="BM98" s="200" t="s">
        <v>882</v>
      </c>
    </row>
    <row r="99" spans="1:65" s="2" customFormat="1" ht="21.75" customHeight="1">
      <c r="A99" s="36"/>
      <c r="B99" s="37"/>
      <c r="C99" s="189" t="s">
        <v>197</v>
      </c>
      <c r="D99" s="189" t="s">
        <v>143</v>
      </c>
      <c r="E99" s="190" t="s">
        <v>883</v>
      </c>
      <c r="F99" s="191" t="s">
        <v>884</v>
      </c>
      <c r="G99" s="192" t="s">
        <v>215</v>
      </c>
      <c r="H99" s="193">
        <v>3.5</v>
      </c>
      <c r="I99" s="194"/>
      <c r="J99" s="195">
        <f>ROUND(I99*H99,2)</f>
        <v>0</v>
      </c>
      <c r="K99" s="191" t="s">
        <v>860</v>
      </c>
      <c r="L99" s="41"/>
      <c r="M99" s="196" t="s">
        <v>19</v>
      </c>
      <c r="N99" s="197" t="s">
        <v>42</v>
      </c>
      <c r="O99" s="66"/>
      <c r="P99" s="198">
        <f>O99*H99</f>
        <v>0</v>
      </c>
      <c r="Q99" s="198">
        <v>0.00029</v>
      </c>
      <c r="R99" s="198">
        <f>Q99*H99</f>
        <v>0.001015</v>
      </c>
      <c r="S99" s="198">
        <v>0</v>
      </c>
      <c r="T99" s="199">
        <f>S99*H99</f>
        <v>0</v>
      </c>
      <c r="U99" s="36"/>
      <c r="V99" s="36"/>
      <c r="W99" s="36"/>
      <c r="X99" s="36"/>
      <c r="Y99" s="36"/>
      <c r="Z99" s="36"/>
      <c r="AA99" s="36"/>
      <c r="AB99" s="36"/>
      <c r="AC99" s="36"/>
      <c r="AD99" s="36"/>
      <c r="AE99" s="36"/>
      <c r="AR99" s="200" t="s">
        <v>236</v>
      </c>
      <c r="AT99" s="200" t="s">
        <v>143</v>
      </c>
      <c r="AU99" s="200" t="s">
        <v>81</v>
      </c>
      <c r="AY99" s="19" t="s">
        <v>140</v>
      </c>
      <c r="BE99" s="201">
        <f>IF(N99="základní",J99,0)</f>
        <v>0</v>
      </c>
      <c r="BF99" s="201">
        <f>IF(N99="snížená",J99,0)</f>
        <v>0</v>
      </c>
      <c r="BG99" s="201">
        <f>IF(N99="zákl. přenesená",J99,0)</f>
        <v>0</v>
      </c>
      <c r="BH99" s="201">
        <f>IF(N99="sníž. přenesená",J99,0)</f>
        <v>0</v>
      </c>
      <c r="BI99" s="201">
        <f>IF(N99="nulová",J99,0)</f>
        <v>0</v>
      </c>
      <c r="BJ99" s="19" t="s">
        <v>79</v>
      </c>
      <c r="BK99" s="201">
        <f>ROUND(I99*H99,2)</f>
        <v>0</v>
      </c>
      <c r="BL99" s="19" t="s">
        <v>236</v>
      </c>
      <c r="BM99" s="200" t="s">
        <v>885</v>
      </c>
    </row>
    <row r="100" spans="2:51" s="13" customFormat="1" ht="12">
      <c r="B100" s="202"/>
      <c r="C100" s="203"/>
      <c r="D100" s="204" t="s">
        <v>150</v>
      </c>
      <c r="E100" s="205" t="s">
        <v>19</v>
      </c>
      <c r="F100" s="206" t="s">
        <v>886</v>
      </c>
      <c r="G100" s="203"/>
      <c r="H100" s="205" t="s">
        <v>19</v>
      </c>
      <c r="I100" s="207"/>
      <c r="J100" s="203"/>
      <c r="K100" s="203"/>
      <c r="L100" s="208"/>
      <c r="M100" s="209"/>
      <c r="N100" s="210"/>
      <c r="O100" s="210"/>
      <c r="P100" s="210"/>
      <c r="Q100" s="210"/>
      <c r="R100" s="210"/>
      <c r="S100" s="210"/>
      <c r="T100" s="211"/>
      <c r="AT100" s="212" t="s">
        <v>150</v>
      </c>
      <c r="AU100" s="212" t="s">
        <v>81</v>
      </c>
      <c r="AV100" s="13" t="s">
        <v>79</v>
      </c>
      <c r="AW100" s="13" t="s">
        <v>32</v>
      </c>
      <c r="AX100" s="13" t="s">
        <v>71</v>
      </c>
      <c r="AY100" s="212" t="s">
        <v>140</v>
      </c>
    </row>
    <row r="101" spans="2:51" s="14" customFormat="1" ht="12">
      <c r="B101" s="213"/>
      <c r="C101" s="214"/>
      <c r="D101" s="204" t="s">
        <v>150</v>
      </c>
      <c r="E101" s="215" t="s">
        <v>19</v>
      </c>
      <c r="F101" s="216" t="s">
        <v>887</v>
      </c>
      <c r="G101" s="214"/>
      <c r="H101" s="217">
        <v>3.5</v>
      </c>
      <c r="I101" s="218"/>
      <c r="J101" s="214"/>
      <c r="K101" s="214"/>
      <c r="L101" s="219"/>
      <c r="M101" s="220"/>
      <c r="N101" s="221"/>
      <c r="O101" s="221"/>
      <c r="P101" s="221"/>
      <c r="Q101" s="221"/>
      <c r="R101" s="221"/>
      <c r="S101" s="221"/>
      <c r="T101" s="222"/>
      <c r="AT101" s="223" t="s">
        <v>150</v>
      </c>
      <c r="AU101" s="223" t="s">
        <v>81</v>
      </c>
      <c r="AV101" s="14" t="s">
        <v>81</v>
      </c>
      <c r="AW101" s="14" t="s">
        <v>32</v>
      </c>
      <c r="AX101" s="14" t="s">
        <v>79</v>
      </c>
      <c r="AY101" s="223" t="s">
        <v>140</v>
      </c>
    </row>
    <row r="102" spans="1:65" s="2" customFormat="1" ht="21.75" customHeight="1">
      <c r="A102" s="36"/>
      <c r="B102" s="37"/>
      <c r="C102" s="189" t="s">
        <v>225</v>
      </c>
      <c r="D102" s="189" t="s">
        <v>143</v>
      </c>
      <c r="E102" s="190" t="s">
        <v>888</v>
      </c>
      <c r="F102" s="191" t="s">
        <v>889</v>
      </c>
      <c r="G102" s="192" t="s">
        <v>215</v>
      </c>
      <c r="H102" s="193">
        <v>29.4</v>
      </c>
      <c r="I102" s="194"/>
      <c r="J102" s="195">
        <f>ROUND(I102*H102,2)</f>
        <v>0</v>
      </c>
      <c r="K102" s="191" t="s">
        <v>860</v>
      </c>
      <c r="L102" s="41"/>
      <c r="M102" s="196" t="s">
        <v>19</v>
      </c>
      <c r="N102" s="197" t="s">
        <v>42</v>
      </c>
      <c r="O102" s="66"/>
      <c r="P102" s="198">
        <f>O102*H102</f>
        <v>0</v>
      </c>
      <c r="Q102" s="198">
        <v>0.00035</v>
      </c>
      <c r="R102" s="198">
        <f>Q102*H102</f>
        <v>0.010289999999999999</v>
      </c>
      <c r="S102" s="198">
        <v>0</v>
      </c>
      <c r="T102" s="199">
        <f>S102*H102</f>
        <v>0</v>
      </c>
      <c r="U102" s="36"/>
      <c r="V102" s="36"/>
      <c r="W102" s="36"/>
      <c r="X102" s="36"/>
      <c r="Y102" s="36"/>
      <c r="Z102" s="36"/>
      <c r="AA102" s="36"/>
      <c r="AB102" s="36"/>
      <c r="AC102" s="36"/>
      <c r="AD102" s="36"/>
      <c r="AE102" s="36"/>
      <c r="AR102" s="200" t="s">
        <v>236</v>
      </c>
      <c r="AT102" s="200" t="s">
        <v>143</v>
      </c>
      <c r="AU102" s="200" t="s">
        <v>81</v>
      </c>
      <c r="AY102" s="19" t="s">
        <v>140</v>
      </c>
      <c r="BE102" s="201">
        <f>IF(N102="základní",J102,0)</f>
        <v>0</v>
      </c>
      <c r="BF102" s="201">
        <f>IF(N102="snížená",J102,0)</f>
        <v>0</v>
      </c>
      <c r="BG102" s="201">
        <f>IF(N102="zákl. přenesená",J102,0)</f>
        <v>0</v>
      </c>
      <c r="BH102" s="201">
        <f>IF(N102="sníž. přenesená",J102,0)</f>
        <v>0</v>
      </c>
      <c r="BI102" s="201">
        <f>IF(N102="nulová",J102,0)</f>
        <v>0</v>
      </c>
      <c r="BJ102" s="19" t="s">
        <v>79</v>
      </c>
      <c r="BK102" s="201">
        <f>ROUND(I102*H102,2)</f>
        <v>0</v>
      </c>
      <c r="BL102" s="19" t="s">
        <v>236</v>
      </c>
      <c r="BM102" s="200" t="s">
        <v>890</v>
      </c>
    </row>
    <row r="103" spans="2:51" s="13" customFormat="1" ht="12">
      <c r="B103" s="202"/>
      <c r="C103" s="203"/>
      <c r="D103" s="204" t="s">
        <v>150</v>
      </c>
      <c r="E103" s="205" t="s">
        <v>19</v>
      </c>
      <c r="F103" s="206" t="s">
        <v>891</v>
      </c>
      <c r="G103" s="203"/>
      <c r="H103" s="205" t="s">
        <v>19</v>
      </c>
      <c r="I103" s="207"/>
      <c r="J103" s="203"/>
      <c r="K103" s="203"/>
      <c r="L103" s="208"/>
      <c r="M103" s="209"/>
      <c r="N103" s="210"/>
      <c r="O103" s="210"/>
      <c r="P103" s="210"/>
      <c r="Q103" s="210"/>
      <c r="R103" s="210"/>
      <c r="S103" s="210"/>
      <c r="T103" s="211"/>
      <c r="AT103" s="212" t="s">
        <v>150</v>
      </c>
      <c r="AU103" s="212" t="s">
        <v>81</v>
      </c>
      <c r="AV103" s="13" t="s">
        <v>79</v>
      </c>
      <c r="AW103" s="13" t="s">
        <v>32</v>
      </c>
      <c r="AX103" s="13" t="s">
        <v>71</v>
      </c>
      <c r="AY103" s="212" t="s">
        <v>140</v>
      </c>
    </row>
    <row r="104" spans="2:51" s="14" customFormat="1" ht="12">
      <c r="B104" s="213"/>
      <c r="C104" s="214"/>
      <c r="D104" s="204" t="s">
        <v>150</v>
      </c>
      <c r="E104" s="215" t="s">
        <v>19</v>
      </c>
      <c r="F104" s="216" t="s">
        <v>892</v>
      </c>
      <c r="G104" s="214"/>
      <c r="H104" s="217">
        <v>8.4</v>
      </c>
      <c r="I104" s="218"/>
      <c r="J104" s="214"/>
      <c r="K104" s="214"/>
      <c r="L104" s="219"/>
      <c r="M104" s="220"/>
      <c r="N104" s="221"/>
      <c r="O104" s="221"/>
      <c r="P104" s="221"/>
      <c r="Q104" s="221"/>
      <c r="R104" s="221"/>
      <c r="S104" s="221"/>
      <c r="T104" s="222"/>
      <c r="AT104" s="223" t="s">
        <v>150</v>
      </c>
      <c r="AU104" s="223" t="s">
        <v>81</v>
      </c>
      <c r="AV104" s="14" t="s">
        <v>81</v>
      </c>
      <c r="AW104" s="14" t="s">
        <v>32</v>
      </c>
      <c r="AX104" s="14" t="s">
        <v>71</v>
      </c>
      <c r="AY104" s="223" t="s">
        <v>140</v>
      </c>
    </row>
    <row r="105" spans="2:51" s="13" customFormat="1" ht="12">
      <c r="B105" s="202"/>
      <c r="C105" s="203"/>
      <c r="D105" s="204" t="s">
        <v>150</v>
      </c>
      <c r="E105" s="205" t="s">
        <v>19</v>
      </c>
      <c r="F105" s="206" t="s">
        <v>893</v>
      </c>
      <c r="G105" s="203"/>
      <c r="H105" s="205" t="s">
        <v>19</v>
      </c>
      <c r="I105" s="207"/>
      <c r="J105" s="203"/>
      <c r="K105" s="203"/>
      <c r="L105" s="208"/>
      <c r="M105" s="209"/>
      <c r="N105" s="210"/>
      <c r="O105" s="210"/>
      <c r="P105" s="210"/>
      <c r="Q105" s="210"/>
      <c r="R105" s="210"/>
      <c r="S105" s="210"/>
      <c r="T105" s="211"/>
      <c r="AT105" s="212" t="s">
        <v>150</v>
      </c>
      <c r="AU105" s="212" t="s">
        <v>81</v>
      </c>
      <c r="AV105" s="13" t="s">
        <v>79</v>
      </c>
      <c r="AW105" s="13" t="s">
        <v>32</v>
      </c>
      <c r="AX105" s="13" t="s">
        <v>71</v>
      </c>
      <c r="AY105" s="212" t="s">
        <v>140</v>
      </c>
    </row>
    <row r="106" spans="2:51" s="14" customFormat="1" ht="12">
      <c r="B106" s="213"/>
      <c r="C106" s="214"/>
      <c r="D106" s="204" t="s">
        <v>150</v>
      </c>
      <c r="E106" s="215" t="s">
        <v>19</v>
      </c>
      <c r="F106" s="216" t="s">
        <v>894</v>
      </c>
      <c r="G106" s="214"/>
      <c r="H106" s="217">
        <v>12.6</v>
      </c>
      <c r="I106" s="218"/>
      <c r="J106" s="214"/>
      <c r="K106" s="214"/>
      <c r="L106" s="219"/>
      <c r="M106" s="220"/>
      <c r="N106" s="221"/>
      <c r="O106" s="221"/>
      <c r="P106" s="221"/>
      <c r="Q106" s="221"/>
      <c r="R106" s="221"/>
      <c r="S106" s="221"/>
      <c r="T106" s="222"/>
      <c r="AT106" s="223" t="s">
        <v>150</v>
      </c>
      <c r="AU106" s="223" t="s">
        <v>81</v>
      </c>
      <c r="AV106" s="14" t="s">
        <v>81</v>
      </c>
      <c r="AW106" s="14" t="s">
        <v>32</v>
      </c>
      <c r="AX106" s="14" t="s">
        <v>71</v>
      </c>
      <c r="AY106" s="223" t="s">
        <v>140</v>
      </c>
    </row>
    <row r="107" spans="2:51" s="13" customFormat="1" ht="12">
      <c r="B107" s="202"/>
      <c r="C107" s="203"/>
      <c r="D107" s="204" t="s">
        <v>150</v>
      </c>
      <c r="E107" s="205" t="s">
        <v>19</v>
      </c>
      <c r="F107" s="206" t="s">
        <v>895</v>
      </c>
      <c r="G107" s="203"/>
      <c r="H107" s="205" t="s">
        <v>19</v>
      </c>
      <c r="I107" s="207"/>
      <c r="J107" s="203"/>
      <c r="K107" s="203"/>
      <c r="L107" s="208"/>
      <c r="M107" s="209"/>
      <c r="N107" s="210"/>
      <c r="O107" s="210"/>
      <c r="P107" s="210"/>
      <c r="Q107" s="210"/>
      <c r="R107" s="210"/>
      <c r="S107" s="210"/>
      <c r="T107" s="211"/>
      <c r="AT107" s="212" t="s">
        <v>150</v>
      </c>
      <c r="AU107" s="212" t="s">
        <v>81</v>
      </c>
      <c r="AV107" s="13" t="s">
        <v>79</v>
      </c>
      <c r="AW107" s="13" t="s">
        <v>32</v>
      </c>
      <c r="AX107" s="13" t="s">
        <v>71</v>
      </c>
      <c r="AY107" s="212" t="s">
        <v>140</v>
      </c>
    </row>
    <row r="108" spans="2:51" s="14" customFormat="1" ht="12">
      <c r="B108" s="213"/>
      <c r="C108" s="214"/>
      <c r="D108" s="204" t="s">
        <v>150</v>
      </c>
      <c r="E108" s="215" t="s">
        <v>19</v>
      </c>
      <c r="F108" s="216" t="s">
        <v>892</v>
      </c>
      <c r="G108" s="214"/>
      <c r="H108" s="217">
        <v>8.4</v>
      </c>
      <c r="I108" s="218"/>
      <c r="J108" s="214"/>
      <c r="K108" s="214"/>
      <c r="L108" s="219"/>
      <c r="M108" s="220"/>
      <c r="N108" s="221"/>
      <c r="O108" s="221"/>
      <c r="P108" s="221"/>
      <c r="Q108" s="221"/>
      <c r="R108" s="221"/>
      <c r="S108" s="221"/>
      <c r="T108" s="222"/>
      <c r="AT108" s="223" t="s">
        <v>150</v>
      </c>
      <c r="AU108" s="223" t="s">
        <v>81</v>
      </c>
      <c r="AV108" s="14" t="s">
        <v>81</v>
      </c>
      <c r="AW108" s="14" t="s">
        <v>32</v>
      </c>
      <c r="AX108" s="14" t="s">
        <v>71</v>
      </c>
      <c r="AY108" s="223" t="s">
        <v>140</v>
      </c>
    </row>
    <row r="109" spans="2:51" s="15" customFormat="1" ht="12">
      <c r="B109" s="224"/>
      <c r="C109" s="225"/>
      <c r="D109" s="204" t="s">
        <v>150</v>
      </c>
      <c r="E109" s="226" t="s">
        <v>19</v>
      </c>
      <c r="F109" s="227" t="s">
        <v>155</v>
      </c>
      <c r="G109" s="225"/>
      <c r="H109" s="228">
        <v>29.4</v>
      </c>
      <c r="I109" s="229"/>
      <c r="J109" s="225"/>
      <c r="K109" s="225"/>
      <c r="L109" s="230"/>
      <c r="M109" s="231"/>
      <c r="N109" s="232"/>
      <c r="O109" s="232"/>
      <c r="P109" s="232"/>
      <c r="Q109" s="232"/>
      <c r="R109" s="232"/>
      <c r="S109" s="232"/>
      <c r="T109" s="233"/>
      <c r="AT109" s="234" t="s">
        <v>150</v>
      </c>
      <c r="AU109" s="234" t="s">
        <v>81</v>
      </c>
      <c r="AV109" s="15" t="s">
        <v>148</v>
      </c>
      <c r="AW109" s="15" t="s">
        <v>32</v>
      </c>
      <c r="AX109" s="15" t="s">
        <v>79</v>
      </c>
      <c r="AY109" s="234" t="s">
        <v>140</v>
      </c>
    </row>
    <row r="110" spans="1:65" s="2" customFormat="1" ht="21.75" customHeight="1">
      <c r="A110" s="36"/>
      <c r="B110" s="37"/>
      <c r="C110" s="189" t="s">
        <v>233</v>
      </c>
      <c r="D110" s="189" t="s">
        <v>143</v>
      </c>
      <c r="E110" s="190" t="s">
        <v>896</v>
      </c>
      <c r="F110" s="191" t="s">
        <v>897</v>
      </c>
      <c r="G110" s="192" t="s">
        <v>215</v>
      </c>
      <c r="H110" s="193">
        <v>21</v>
      </c>
      <c r="I110" s="194"/>
      <c r="J110" s="195">
        <f>ROUND(I110*H110,2)</f>
        <v>0</v>
      </c>
      <c r="K110" s="191" t="s">
        <v>860</v>
      </c>
      <c r="L110" s="41"/>
      <c r="M110" s="196" t="s">
        <v>19</v>
      </c>
      <c r="N110" s="197" t="s">
        <v>42</v>
      </c>
      <c r="O110" s="66"/>
      <c r="P110" s="198">
        <f>O110*H110</f>
        <v>0</v>
      </c>
      <c r="Q110" s="198">
        <v>0.00114</v>
      </c>
      <c r="R110" s="198">
        <f>Q110*H110</f>
        <v>0.02394</v>
      </c>
      <c r="S110" s="198">
        <v>0</v>
      </c>
      <c r="T110" s="199">
        <f>S110*H110</f>
        <v>0</v>
      </c>
      <c r="U110" s="36"/>
      <c r="V110" s="36"/>
      <c r="W110" s="36"/>
      <c r="X110" s="36"/>
      <c r="Y110" s="36"/>
      <c r="Z110" s="36"/>
      <c r="AA110" s="36"/>
      <c r="AB110" s="36"/>
      <c r="AC110" s="36"/>
      <c r="AD110" s="36"/>
      <c r="AE110" s="36"/>
      <c r="AR110" s="200" t="s">
        <v>236</v>
      </c>
      <c r="AT110" s="200" t="s">
        <v>143</v>
      </c>
      <c r="AU110" s="200" t="s">
        <v>81</v>
      </c>
      <c r="AY110" s="19" t="s">
        <v>140</v>
      </c>
      <c r="BE110" s="201">
        <f>IF(N110="základní",J110,0)</f>
        <v>0</v>
      </c>
      <c r="BF110" s="201">
        <f>IF(N110="snížená",J110,0)</f>
        <v>0</v>
      </c>
      <c r="BG110" s="201">
        <f>IF(N110="zákl. přenesená",J110,0)</f>
        <v>0</v>
      </c>
      <c r="BH110" s="201">
        <f>IF(N110="sníž. přenesená",J110,0)</f>
        <v>0</v>
      </c>
      <c r="BI110" s="201">
        <f>IF(N110="nulová",J110,0)</f>
        <v>0</v>
      </c>
      <c r="BJ110" s="19" t="s">
        <v>79</v>
      </c>
      <c r="BK110" s="201">
        <f>ROUND(I110*H110,2)</f>
        <v>0</v>
      </c>
      <c r="BL110" s="19" t="s">
        <v>236</v>
      </c>
      <c r="BM110" s="200" t="s">
        <v>898</v>
      </c>
    </row>
    <row r="111" spans="2:51" s="13" customFormat="1" ht="12">
      <c r="B111" s="202"/>
      <c r="C111" s="203"/>
      <c r="D111" s="204" t="s">
        <v>150</v>
      </c>
      <c r="E111" s="205" t="s">
        <v>19</v>
      </c>
      <c r="F111" s="206" t="s">
        <v>891</v>
      </c>
      <c r="G111" s="203"/>
      <c r="H111" s="205" t="s">
        <v>19</v>
      </c>
      <c r="I111" s="207"/>
      <c r="J111" s="203"/>
      <c r="K111" s="203"/>
      <c r="L111" s="208"/>
      <c r="M111" s="209"/>
      <c r="N111" s="210"/>
      <c r="O111" s="210"/>
      <c r="P111" s="210"/>
      <c r="Q111" s="210"/>
      <c r="R111" s="210"/>
      <c r="S111" s="210"/>
      <c r="T111" s="211"/>
      <c r="AT111" s="212" t="s">
        <v>150</v>
      </c>
      <c r="AU111" s="212" t="s">
        <v>81</v>
      </c>
      <c r="AV111" s="13" t="s">
        <v>79</v>
      </c>
      <c r="AW111" s="13" t="s">
        <v>32</v>
      </c>
      <c r="AX111" s="13" t="s">
        <v>71</v>
      </c>
      <c r="AY111" s="212" t="s">
        <v>140</v>
      </c>
    </row>
    <row r="112" spans="2:51" s="14" customFormat="1" ht="12">
      <c r="B112" s="213"/>
      <c r="C112" s="214"/>
      <c r="D112" s="204" t="s">
        <v>150</v>
      </c>
      <c r="E112" s="215" t="s">
        <v>19</v>
      </c>
      <c r="F112" s="216" t="s">
        <v>899</v>
      </c>
      <c r="G112" s="214"/>
      <c r="H112" s="217">
        <v>4.2</v>
      </c>
      <c r="I112" s="218"/>
      <c r="J112" s="214"/>
      <c r="K112" s="214"/>
      <c r="L112" s="219"/>
      <c r="M112" s="220"/>
      <c r="N112" s="221"/>
      <c r="O112" s="221"/>
      <c r="P112" s="221"/>
      <c r="Q112" s="221"/>
      <c r="R112" s="221"/>
      <c r="S112" s="221"/>
      <c r="T112" s="222"/>
      <c r="AT112" s="223" t="s">
        <v>150</v>
      </c>
      <c r="AU112" s="223" t="s">
        <v>81</v>
      </c>
      <c r="AV112" s="14" t="s">
        <v>81</v>
      </c>
      <c r="AW112" s="14" t="s">
        <v>32</v>
      </c>
      <c r="AX112" s="14" t="s">
        <v>71</v>
      </c>
      <c r="AY112" s="223" t="s">
        <v>140</v>
      </c>
    </row>
    <row r="113" spans="2:51" s="13" customFormat="1" ht="12">
      <c r="B113" s="202"/>
      <c r="C113" s="203"/>
      <c r="D113" s="204" t="s">
        <v>150</v>
      </c>
      <c r="E113" s="205" t="s">
        <v>19</v>
      </c>
      <c r="F113" s="206" t="s">
        <v>893</v>
      </c>
      <c r="G113" s="203"/>
      <c r="H113" s="205" t="s">
        <v>19</v>
      </c>
      <c r="I113" s="207"/>
      <c r="J113" s="203"/>
      <c r="K113" s="203"/>
      <c r="L113" s="208"/>
      <c r="M113" s="209"/>
      <c r="N113" s="210"/>
      <c r="O113" s="210"/>
      <c r="P113" s="210"/>
      <c r="Q113" s="210"/>
      <c r="R113" s="210"/>
      <c r="S113" s="210"/>
      <c r="T113" s="211"/>
      <c r="AT113" s="212" t="s">
        <v>150</v>
      </c>
      <c r="AU113" s="212" t="s">
        <v>81</v>
      </c>
      <c r="AV113" s="13" t="s">
        <v>79</v>
      </c>
      <c r="AW113" s="13" t="s">
        <v>32</v>
      </c>
      <c r="AX113" s="13" t="s">
        <v>71</v>
      </c>
      <c r="AY113" s="212" t="s">
        <v>140</v>
      </c>
    </row>
    <row r="114" spans="2:51" s="14" customFormat="1" ht="12">
      <c r="B114" s="213"/>
      <c r="C114" s="214"/>
      <c r="D114" s="204" t="s">
        <v>150</v>
      </c>
      <c r="E114" s="215" t="s">
        <v>19</v>
      </c>
      <c r="F114" s="216" t="s">
        <v>900</v>
      </c>
      <c r="G114" s="214"/>
      <c r="H114" s="217">
        <v>12</v>
      </c>
      <c r="I114" s="218"/>
      <c r="J114" s="214"/>
      <c r="K114" s="214"/>
      <c r="L114" s="219"/>
      <c r="M114" s="220"/>
      <c r="N114" s="221"/>
      <c r="O114" s="221"/>
      <c r="P114" s="221"/>
      <c r="Q114" s="221"/>
      <c r="R114" s="221"/>
      <c r="S114" s="221"/>
      <c r="T114" s="222"/>
      <c r="AT114" s="223" t="s">
        <v>150</v>
      </c>
      <c r="AU114" s="223" t="s">
        <v>81</v>
      </c>
      <c r="AV114" s="14" t="s">
        <v>81</v>
      </c>
      <c r="AW114" s="14" t="s">
        <v>32</v>
      </c>
      <c r="AX114" s="14" t="s">
        <v>71</v>
      </c>
      <c r="AY114" s="223" t="s">
        <v>140</v>
      </c>
    </row>
    <row r="115" spans="2:51" s="13" customFormat="1" ht="12">
      <c r="B115" s="202"/>
      <c r="C115" s="203"/>
      <c r="D115" s="204" t="s">
        <v>150</v>
      </c>
      <c r="E115" s="205" t="s">
        <v>19</v>
      </c>
      <c r="F115" s="206" t="s">
        <v>901</v>
      </c>
      <c r="G115" s="203"/>
      <c r="H115" s="205" t="s">
        <v>19</v>
      </c>
      <c r="I115" s="207"/>
      <c r="J115" s="203"/>
      <c r="K115" s="203"/>
      <c r="L115" s="208"/>
      <c r="M115" s="209"/>
      <c r="N115" s="210"/>
      <c r="O115" s="210"/>
      <c r="P115" s="210"/>
      <c r="Q115" s="210"/>
      <c r="R115" s="210"/>
      <c r="S115" s="210"/>
      <c r="T115" s="211"/>
      <c r="AT115" s="212" t="s">
        <v>150</v>
      </c>
      <c r="AU115" s="212" t="s">
        <v>81</v>
      </c>
      <c r="AV115" s="13" t="s">
        <v>79</v>
      </c>
      <c r="AW115" s="13" t="s">
        <v>32</v>
      </c>
      <c r="AX115" s="13" t="s">
        <v>71</v>
      </c>
      <c r="AY115" s="212" t="s">
        <v>140</v>
      </c>
    </row>
    <row r="116" spans="2:51" s="14" customFormat="1" ht="12">
      <c r="B116" s="213"/>
      <c r="C116" s="214"/>
      <c r="D116" s="204" t="s">
        <v>150</v>
      </c>
      <c r="E116" s="215" t="s">
        <v>19</v>
      </c>
      <c r="F116" s="216" t="s">
        <v>902</v>
      </c>
      <c r="G116" s="214"/>
      <c r="H116" s="217">
        <v>4.8</v>
      </c>
      <c r="I116" s="218"/>
      <c r="J116" s="214"/>
      <c r="K116" s="214"/>
      <c r="L116" s="219"/>
      <c r="M116" s="220"/>
      <c r="N116" s="221"/>
      <c r="O116" s="221"/>
      <c r="P116" s="221"/>
      <c r="Q116" s="221"/>
      <c r="R116" s="221"/>
      <c r="S116" s="221"/>
      <c r="T116" s="222"/>
      <c r="AT116" s="223" t="s">
        <v>150</v>
      </c>
      <c r="AU116" s="223" t="s">
        <v>81</v>
      </c>
      <c r="AV116" s="14" t="s">
        <v>81</v>
      </c>
      <c r="AW116" s="14" t="s">
        <v>32</v>
      </c>
      <c r="AX116" s="14" t="s">
        <v>71</v>
      </c>
      <c r="AY116" s="223" t="s">
        <v>140</v>
      </c>
    </row>
    <row r="117" spans="2:51" s="15" customFormat="1" ht="12">
      <c r="B117" s="224"/>
      <c r="C117" s="225"/>
      <c r="D117" s="204" t="s">
        <v>150</v>
      </c>
      <c r="E117" s="226" t="s">
        <v>19</v>
      </c>
      <c r="F117" s="227" t="s">
        <v>155</v>
      </c>
      <c r="G117" s="225"/>
      <c r="H117" s="228">
        <v>21</v>
      </c>
      <c r="I117" s="229"/>
      <c r="J117" s="225"/>
      <c r="K117" s="225"/>
      <c r="L117" s="230"/>
      <c r="M117" s="231"/>
      <c r="N117" s="232"/>
      <c r="O117" s="232"/>
      <c r="P117" s="232"/>
      <c r="Q117" s="232"/>
      <c r="R117" s="232"/>
      <c r="S117" s="232"/>
      <c r="T117" s="233"/>
      <c r="AT117" s="234" t="s">
        <v>150</v>
      </c>
      <c r="AU117" s="234" t="s">
        <v>81</v>
      </c>
      <c r="AV117" s="15" t="s">
        <v>148</v>
      </c>
      <c r="AW117" s="15" t="s">
        <v>32</v>
      </c>
      <c r="AX117" s="15" t="s">
        <v>79</v>
      </c>
      <c r="AY117" s="234" t="s">
        <v>140</v>
      </c>
    </row>
    <row r="118" spans="1:65" s="2" customFormat="1" ht="21.75" customHeight="1">
      <c r="A118" s="36"/>
      <c r="B118" s="37"/>
      <c r="C118" s="189" t="s">
        <v>239</v>
      </c>
      <c r="D118" s="189" t="s">
        <v>143</v>
      </c>
      <c r="E118" s="190" t="s">
        <v>903</v>
      </c>
      <c r="F118" s="191" t="s">
        <v>904</v>
      </c>
      <c r="G118" s="192" t="s">
        <v>204</v>
      </c>
      <c r="H118" s="193">
        <v>16</v>
      </c>
      <c r="I118" s="194"/>
      <c r="J118" s="195">
        <f>ROUND(I118*H118,2)</f>
        <v>0</v>
      </c>
      <c r="K118" s="191" t="s">
        <v>860</v>
      </c>
      <c r="L118" s="41"/>
      <c r="M118" s="196" t="s">
        <v>19</v>
      </c>
      <c r="N118" s="197" t="s">
        <v>42</v>
      </c>
      <c r="O118" s="66"/>
      <c r="P118" s="198">
        <f>O118*H118</f>
        <v>0</v>
      </c>
      <c r="Q118" s="198">
        <v>0</v>
      </c>
      <c r="R118" s="198">
        <f>Q118*H118</f>
        <v>0</v>
      </c>
      <c r="S118" s="198">
        <v>0</v>
      </c>
      <c r="T118" s="199">
        <f>S118*H118</f>
        <v>0</v>
      </c>
      <c r="U118" s="36"/>
      <c r="V118" s="36"/>
      <c r="W118" s="36"/>
      <c r="X118" s="36"/>
      <c r="Y118" s="36"/>
      <c r="Z118" s="36"/>
      <c r="AA118" s="36"/>
      <c r="AB118" s="36"/>
      <c r="AC118" s="36"/>
      <c r="AD118" s="36"/>
      <c r="AE118" s="36"/>
      <c r="AR118" s="200" t="s">
        <v>236</v>
      </c>
      <c r="AT118" s="200" t="s">
        <v>143</v>
      </c>
      <c r="AU118" s="200" t="s">
        <v>81</v>
      </c>
      <c r="AY118" s="19" t="s">
        <v>140</v>
      </c>
      <c r="BE118" s="201">
        <f>IF(N118="základní",J118,0)</f>
        <v>0</v>
      </c>
      <c r="BF118" s="201">
        <f>IF(N118="snížená",J118,0)</f>
        <v>0</v>
      </c>
      <c r="BG118" s="201">
        <f>IF(N118="zákl. přenesená",J118,0)</f>
        <v>0</v>
      </c>
      <c r="BH118" s="201">
        <f>IF(N118="sníž. přenesená",J118,0)</f>
        <v>0</v>
      </c>
      <c r="BI118" s="201">
        <f>IF(N118="nulová",J118,0)</f>
        <v>0</v>
      </c>
      <c r="BJ118" s="19" t="s">
        <v>79</v>
      </c>
      <c r="BK118" s="201">
        <f>ROUND(I118*H118,2)</f>
        <v>0</v>
      </c>
      <c r="BL118" s="19" t="s">
        <v>236</v>
      </c>
      <c r="BM118" s="200" t="s">
        <v>905</v>
      </c>
    </row>
    <row r="119" spans="2:51" s="13" customFormat="1" ht="12">
      <c r="B119" s="202"/>
      <c r="C119" s="203"/>
      <c r="D119" s="204" t="s">
        <v>150</v>
      </c>
      <c r="E119" s="205" t="s">
        <v>19</v>
      </c>
      <c r="F119" s="206" t="s">
        <v>891</v>
      </c>
      <c r="G119" s="203"/>
      <c r="H119" s="205" t="s">
        <v>19</v>
      </c>
      <c r="I119" s="207"/>
      <c r="J119" s="203"/>
      <c r="K119" s="203"/>
      <c r="L119" s="208"/>
      <c r="M119" s="209"/>
      <c r="N119" s="210"/>
      <c r="O119" s="210"/>
      <c r="P119" s="210"/>
      <c r="Q119" s="210"/>
      <c r="R119" s="210"/>
      <c r="S119" s="210"/>
      <c r="T119" s="211"/>
      <c r="AT119" s="212" t="s">
        <v>150</v>
      </c>
      <c r="AU119" s="212" t="s">
        <v>81</v>
      </c>
      <c r="AV119" s="13" t="s">
        <v>79</v>
      </c>
      <c r="AW119" s="13" t="s">
        <v>32</v>
      </c>
      <c r="AX119" s="13" t="s">
        <v>71</v>
      </c>
      <c r="AY119" s="212" t="s">
        <v>140</v>
      </c>
    </row>
    <row r="120" spans="2:51" s="14" customFormat="1" ht="12">
      <c r="B120" s="213"/>
      <c r="C120" s="214"/>
      <c r="D120" s="204" t="s">
        <v>150</v>
      </c>
      <c r="E120" s="215" t="s">
        <v>19</v>
      </c>
      <c r="F120" s="216" t="s">
        <v>81</v>
      </c>
      <c r="G120" s="214"/>
      <c r="H120" s="217">
        <v>2</v>
      </c>
      <c r="I120" s="218"/>
      <c r="J120" s="214"/>
      <c r="K120" s="214"/>
      <c r="L120" s="219"/>
      <c r="M120" s="220"/>
      <c r="N120" s="221"/>
      <c r="O120" s="221"/>
      <c r="P120" s="221"/>
      <c r="Q120" s="221"/>
      <c r="R120" s="221"/>
      <c r="S120" s="221"/>
      <c r="T120" s="222"/>
      <c r="AT120" s="223" t="s">
        <v>150</v>
      </c>
      <c r="AU120" s="223" t="s">
        <v>81</v>
      </c>
      <c r="AV120" s="14" t="s">
        <v>81</v>
      </c>
      <c r="AW120" s="14" t="s">
        <v>32</v>
      </c>
      <c r="AX120" s="14" t="s">
        <v>71</v>
      </c>
      <c r="AY120" s="223" t="s">
        <v>140</v>
      </c>
    </row>
    <row r="121" spans="2:51" s="13" customFormat="1" ht="12">
      <c r="B121" s="202"/>
      <c r="C121" s="203"/>
      <c r="D121" s="204" t="s">
        <v>150</v>
      </c>
      <c r="E121" s="205" t="s">
        <v>19</v>
      </c>
      <c r="F121" s="206" t="s">
        <v>893</v>
      </c>
      <c r="G121" s="203"/>
      <c r="H121" s="205" t="s">
        <v>19</v>
      </c>
      <c r="I121" s="207"/>
      <c r="J121" s="203"/>
      <c r="K121" s="203"/>
      <c r="L121" s="208"/>
      <c r="M121" s="209"/>
      <c r="N121" s="210"/>
      <c r="O121" s="210"/>
      <c r="P121" s="210"/>
      <c r="Q121" s="210"/>
      <c r="R121" s="210"/>
      <c r="S121" s="210"/>
      <c r="T121" s="211"/>
      <c r="AT121" s="212" t="s">
        <v>150</v>
      </c>
      <c r="AU121" s="212" t="s">
        <v>81</v>
      </c>
      <c r="AV121" s="13" t="s">
        <v>79</v>
      </c>
      <c r="AW121" s="13" t="s">
        <v>32</v>
      </c>
      <c r="AX121" s="13" t="s">
        <v>71</v>
      </c>
      <c r="AY121" s="212" t="s">
        <v>140</v>
      </c>
    </row>
    <row r="122" spans="2:51" s="14" customFormat="1" ht="12">
      <c r="B122" s="213"/>
      <c r="C122" s="214"/>
      <c r="D122" s="204" t="s">
        <v>150</v>
      </c>
      <c r="E122" s="215" t="s">
        <v>19</v>
      </c>
      <c r="F122" s="216" t="s">
        <v>197</v>
      </c>
      <c r="G122" s="214"/>
      <c r="H122" s="217">
        <v>8</v>
      </c>
      <c r="I122" s="218"/>
      <c r="J122" s="214"/>
      <c r="K122" s="214"/>
      <c r="L122" s="219"/>
      <c r="M122" s="220"/>
      <c r="N122" s="221"/>
      <c r="O122" s="221"/>
      <c r="P122" s="221"/>
      <c r="Q122" s="221"/>
      <c r="R122" s="221"/>
      <c r="S122" s="221"/>
      <c r="T122" s="222"/>
      <c r="AT122" s="223" t="s">
        <v>150</v>
      </c>
      <c r="AU122" s="223" t="s">
        <v>81</v>
      </c>
      <c r="AV122" s="14" t="s">
        <v>81</v>
      </c>
      <c r="AW122" s="14" t="s">
        <v>32</v>
      </c>
      <c r="AX122" s="14" t="s">
        <v>71</v>
      </c>
      <c r="AY122" s="223" t="s">
        <v>140</v>
      </c>
    </row>
    <row r="123" spans="2:51" s="13" customFormat="1" ht="12">
      <c r="B123" s="202"/>
      <c r="C123" s="203"/>
      <c r="D123" s="204" t="s">
        <v>150</v>
      </c>
      <c r="E123" s="205" t="s">
        <v>19</v>
      </c>
      <c r="F123" s="206" t="s">
        <v>895</v>
      </c>
      <c r="G123" s="203"/>
      <c r="H123" s="205" t="s">
        <v>19</v>
      </c>
      <c r="I123" s="207"/>
      <c r="J123" s="203"/>
      <c r="K123" s="203"/>
      <c r="L123" s="208"/>
      <c r="M123" s="209"/>
      <c r="N123" s="210"/>
      <c r="O123" s="210"/>
      <c r="P123" s="210"/>
      <c r="Q123" s="210"/>
      <c r="R123" s="210"/>
      <c r="S123" s="210"/>
      <c r="T123" s="211"/>
      <c r="AT123" s="212" t="s">
        <v>150</v>
      </c>
      <c r="AU123" s="212" t="s">
        <v>81</v>
      </c>
      <c r="AV123" s="13" t="s">
        <v>79</v>
      </c>
      <c r="AW123" s="13" t="s">
        <v>32</v>
      </c>
      <c r="AX123" s="13" t="s">
        <v>71</v>
      </c>
      <c r="AY123" s="212" t="s">
        <v>140</v>
      </c>
    </row>
    <row r="124" spans="2:51" s="14" customFormat="1" ht="12">
      <c r="B124" s="213"/>
      <c r="C124" s="214"/>
      <c r="D124" s="204" t="s">
        <v>150</v>
      </c>
      <c r="E124" s="215" t="s">
        <v>19</v>
      </c>
      <c r="F124" s="216" t="s">
        <v>201</v>
      </c>
      <c r="G124" s="214"/>
      <c r="H124" s="217">
        <v>6</v>
      </c>
      <c r="I124" s="218"/>
      <c r="J124" s="214"/>
      <c r="K124" s="214"/>
      <c r="L124" s="219"/>
      <c r="M124" s="220"/>
      <c r="N124" s="221"/>
      <c r="O124" s="221"/>
      <c r="P124" s="221"/>
      <c r="Q124" s="221"/>
      <c r="R124" s="221"/>
      <c r="S124" s="221"/>
      <c r="T124" s="222"/>
      <c r="AT124" s="223" t="s">
        <v>150</v>
      </c>
      <c r="AU124" s="223" t="s">
        <v>81</v>
      </c>
      <c r="AV124" s="14" t="s">
        <v>81</v>
      </c>
      <c r="AW124" s="14" t="s">
        <v>32</v>
      </c>
      <c r="AX124" s="14" t="s">
        <v>71</v>
      </c>
      <c r="AY124" s="223" t="s">
        <v>140</v>
      </c>
    </row>
    <row r="125" spans="2:51" s="15" customFormat="1" ht="12">
      <c r="B125" s="224"/>
      <c r="C125" s="225"/>
      <c r="D125" s="204" t="s">
        <v>150</v>
      </c>
      <c r="E125" s="226" t="s">
        <v>19</v>
      </c>
      <c r="F125" s="227" t="s">
        <v>155</v>
      </c>
      <c r="G125" s="225"/>
      <c r="H125" s="228">
        <v>16</v>
      </c>
      <c r="I125" s="229"/>
      <c r="J125" s="225"/>
      <c r="K125" s="225"/>
      <c r="L125" s="230"/>
      <c r="M125" s="231"/>
      <c r="N125" s="232"/>
      <c r="O125" s="232"/>
      <c r="P125" s="232"/>
      <c r="Q125" s="232"/>
      <c r="R125" s="232"/>
      <c r="S125" s="232"/>
      <c r="T125" s="233"/>
      <c r="AT125" s="234" t="s">
        <v>150</v>
      </c>
      <c r="AU125" s="234" t="s">
        <v>81</v>
      </c>
      <c r="AV125" s="15" t="s">
        <v>148</v>
      </c>
      <c r="AW125" s="15" t="s">
        <v>32</v>
      </c>
      <c r="AX125" s="15" t="s">
        <v>79</v>
      </c>
      <c r="AY125" s="234" t="s">
        <v>140</v>
      </c>
    </row>
    <row r="126" spans="1:65" s="2" customFormat="1" ht="21.75" customHeight="1">
      <c r="A126" s="36"/>
      <c r="B126" s="37"/>
      <c r="C126" s="189" t="s">
        <v>243</v>
      </c>
      <c r="D126" s="189" t="s">
        <v>143</v>
      </c>
      <c r="E126" s="190" t="s">
        <v>906</v>
      </c>
      <c r="F126" s="191" t="s">
        <v>907</v>
      </c>
      <c r="G126" s="192" t="s">
        <v>204</v>
      </c>
      <c r="H126" s="193">
        <v>20</v>
      </c>
      <c r="I126" s="194"/>
      <c r="J126" s="195">
        <f>ROUND(I126*H126,2)</f>
        <v>0</v>
      </c>
      <c r="K126" s="191" t="s">
        <v>860</v>
      </c>
      <c r="L126" s="41"/>
      <c r="M126" s="196" t="s">
        <v>19</v>
      </c>
      <c r="N126" s="197" t="s">
        <v>42</v>
      </c>
      <c r="O126" s="66"/>
      <c r="P126" s="198">
        <f>O126*H126</f>
        <v>0</v>
      </c>
      <c r="Q126" s="198">
        <v>0</v>
      </c>
      <c r="R126" s="198">
        <f>Q126*H126</f>
        <v>0</v>
      </c>
      <c r="S126" s="198">
        <v>0</v>
      </c>
      <c r="T126" s="199">
        <f>S126*H126</f>
        <v>0</v>
      </c>
      <c r="U126" s="36"/>
      <c r="V126" s="36"/>
      <c r="W126" s="36"/>
      <c r="X126" s="36"/>
      <c r="Y126" s="36"/>
      <c r="Z126" s="36"/>
      <c r="AA126" s="36"/>
      <c r="AB126" s="36"/>
      <c r="AC126" s="36"/>
      <c r="AD126" s="36"/>
      <c r="AE126" s="36"/>
      <c r="AR126" s="200" t="s">
        <v>236</v>
      </c>
      <c r="AT126" s="200" t="s">
        <v>143</v>
      </c>
      <c r="AU126" s="200" t="s">
        <v>81</v>
      </c>
      <c r="AY126" s="19" t="s">
        <v>140</v>
      </c>
      <c r="BE126" s="201">
        <f>IF(N126="základní",J126,0)</f>
        <v>0</v>
      </c>
      <c r="BF126" s="201">
        <f>IF(N126="snížená",J126,0)</f>
        <v>0</v>
      </c>
      <c r="BG126" s="201">
        <f>IF(N126="zákl. přenesená",J126,0)</f>
        <v>0</v>
      </c>
      <c r="BH126" s="201">
        <f>IF(N126="sníž. přenesená",J126,0)</f>
        <v>0</v>
      </c>
      <c r="BI126" s="201">
        <f>IF(N126="nulová",J126,0)</f>
        <v>0</v>
      </c>
      <c r="BJ126" s="19" t="s">
        <v>79</v>
      </c>
      <c r="BK126" s="201">
        <f>ROUND(I126*H126,2)</f>
        <v>0</v>
      </c>
      <c r="BL126" s="19" t="s">
        <v>236</v>
      </c>
      <c r="BM126" s="200" t="s">
        <v>908</v>
      </c>
    </row>
    <row r="127" spans="2:51" s="13" customFormat="1" ht="12">
      <c r="B127" s="202"/>
      <c r="C127" s="203"/>
      <c r="D127" s="204" t="s">
        <v>150</v>
      </c>
      <c r="E127" s="205" t="s">
        <v>19</v>
      </c>
      <c r="F127" s="206" t="s">
        <v>891</v>
      </c>
      <c r="G127" s="203"/>
      <c r="H127" s="205" t="s">
        <v>19</v>
      </c>
      <c r="I127" s="207"/>
      <c r="J127" s="203"/>
      <c r="K127" s="203"/>
      <c r="L127" s="208"/>
      <c r="M127" s="209"/>
      <c r="N127" s="210"/>
      <c r="O127" s="210"/>
      <c r="P127" s="210"/>
      <c r="Q127" s="210"/>
      <c r="R127" s="210"/>
      <c r="S127" s="210"/>
      <c r="T127" s="211"/>
      <c r="AT127" s="212" t="s">
        <v>150</v>
      </c>
      <c r="AU127" s="212" t="s">
        <v>81</v>
      </c>
      <c r="AV127" s="13" t="s">
        <v>79</v>
      </c>
      <c r="AW127" s="13" t="s">
        <v>32</v>
      </c>
      <c r="AX127" s="13" t="s">
        <v>71</v>
      </c>
      <c r="AY127" s="212" t="s">
        <v>140</v>
      </c>
    </row>
    <row r="128" spans="2:51" s="14" customFormat="1" ht="12">
      <c r="B128" s="213"/>
      <c r="C128" s="214"/>
      <c r="D128" s="204" t="s">
        <v>150</v>
      </c>
      <c r="E128" s="215" t="s">
        <v>19</v>
      </c>
      <c r="F128" s="216" t="s">
        <v>148</v>
      </c>
      <c r="G128" s="214"/>
      <c r="H128" s="217">
        <v>4</v>
      </c>
      <c r="I128" s="218"/>
      <c r="J128" s="214"/>
      <c r="K128" s="214"/>
      <c r="L128" s="219"/>
      <c r="M128" s="220"/>
      <c r="N128" s="221"/>
      <c r="O128" s="221"/>
      <c r="P128" s="221"/>
      <c r="Q128" s="221"/>
      <c r="R128" s="221"/>
      <c r="S128" s="221"/>
      <c r="T128" s="222"/>
      <c r="AT128" s="223" t="s">
        <v>150</v>
      </c>
      <c r="AU128" s="223" t="s">
        <v>81</v>
      </c>
      <c r="AV128" s="14" t="s">
        <v>81</v>
      </c>
      <c r="AW128" s="14" t="s">
        <v>32</v>
      </c>
      <c r="AX128" s="14" t="s">
        <v>71</v>
      </c>
      <c r="AY128" s="223" t="s">
        <v>140</v>
      </c>
    </row>
    <row r="129" spans="2:51" s="13" customFormat="1" ht="12">
      <c r="B129" s="202"/>
      <c r="C129" s="203"/>
      <c r="D129" s="204" t="s">
        <v>150</v>
      </c>
      <c r="E129" s="205" t="s">
        <v>19</v>
      </c>
      <c r="F129" s="206" t="s">
        <v>893</v>
      </c>
      <c r="G129" s="203"/>
      <c r="H129" s="205" t="s">
        <v>19</v>
      </c>
      <c r="I129" s="207"/>
      <c r="J129" s="203"/>
      <c r="K129" s="203"/>
      <c r="L129" s="208"/>
      <c r="M129" s="209"/>
      <c r="N129" s="210"/>
      <c r="O129" s="210"/>
      <c r="P129" s="210"/>
      <c r="Q129" s="210"/>
      <c r="R129" s="210"/>
      <c r="S129" s="210"/>
      <c r="T129" s="211"/>
      <c r="AT129" s="212" t="s">
        <v>150</v>
      </c>
      <c r="AU129" s="212" t="s">
        <v>81</v>
      </c>
      <c r="AV129" s="13" t="s">
        <v>79</v>
      </c>
      <c r="AW129" s="13" t="s">
        <v>32</v>
      </c>
      <c r="AX129" s="13" t="s">
        <v>71</v>
      </c>
      <c r="AY129" s="212" t="s">
        <v>140</v>
      </c>
    </row>
    <row r="130" spans="2:51" s="14" customFormat="1" ht="12">
      <c r="B130" s="213"/>
      <c r="C130" s="214"/>
      <c r="D130" s="204" t="s">
        <v>150</v>
      </c>
      <c r="E130" s="215" t="s">
        <v>19</v>
      </c>
      <c r="F130" s="216" t="s">
        <v>197</v>
      </c>
      <c r="G130" s="214"/>
      <c r="H130" s="217">
        <v>8</v>
      </c>
      <c r="I130" s="218"/>
      <c r="J130" s="214"/>
      <c r="K130" s="214"/>
      <c r="L130" s="219"/>
      <c r="M130" s="220"/>
      <c r="N130" s="221"/>
      <c r="O130" s="221"/>
      <c r="P130" s="221"/>
      <c r="Q130" s="221"/>
      <c r="R130" s="221"/>
      <c r="S130" s="221"/>
      <c r="T130" s="222"/>
      <c r="AT130" s="223" t="s">
        <v>150</v>
      </c>
      <c r="AU130" s="223" t="s">
        <v>81</v>
      </c>
      <c r="AV130" s="14" t="s">
        <v>81</v>
      </c>
      <c r="AW130" s="14" t="s">
        <v>32</v>
      </c>
      <c r="AX130" s="14" t="s">
        <v>71</v>
      </c>
      <c r="AY130" s="223" t="s">
        <v>140</v>
      </c>
    </row>
    <row r="131" spans="2:51" s="13" customFormat="1" ht="12">
      <c r="B131" s="202"/>
      <c r="C131" s="203"/>
      <c r="D131" s="204" t="s">
        <v>150</v>
      </c>
      <c r="E131" s="205" t="s">
        <v>19</v>
      </c>
      <c r="F131" s="206" t="s">
        <v>895</v>
      </c>
      <c r="G131" s="203"/>
      <c r="H131" s="205" t="s">
        <v>19</v>
      </c>
      <c r="I131" s="207"/>
      <c r="J131" s="203"/>
      <c r="K131" s="203"/>
      <c r="L131" s="208"/>
      <c r="M131" s="209"/>
      <c r="N131" s="210"/>
      <c r="O131" s="210"/>
      <c r="P131" s="210"/>
      <c r="Q131" s="210"/>
      <c r="R131" s="210"/>
      <c r="S131" s="210"/>
      <c r="T131" s="211"/>
      <c r="AT131" s="212" t="s">
        <v>150</v>
      </c>
      <c r="AU131" s="212" t="s">
        <v>81</v>
      </c>
      <c r="AV131" s="13" t="s">
        <v>79</v>
      </c>
      <c r="AW131" s="13" t="s">
        <v>32</v>
      </c>
      <c r="AX131" s="13" t="s">
        <v>71</v>
      </c>
      <c r="AY131" s="212" t="s">
        <v>140</v>
      </c>
    </row>
    <row r="132" spans="2:51" s="14" customFormat="1" ht="12">
      <c r="B132" s="213"/>
      <c r="C132" s="214"/>
      <c r="D132" s="204" t="s">
        <v>150</v>
      </c>
      <c r="E132" s="215" t="s">
        <v>19</v>
      </c>
      <c r="F132" s="216" t="s">
        <v>197</v>
      </c>
      <c r="G132" s="214"/>
      <c r="H132" s="217">
        <v>8</v>
      </c>
      <c r="I132" s="218"/>
      <c r="J132" s="214"/>
      <c r="K132" s="214"/>
      <c r="L132" s="219"/>
      <c r="M132" s="220"/>
      <c r="N132" s="221"/>
      <c r="O132" s="221"/>
      <c r="P132" s="221"/>
      <c r="Q132" s="221"/>
      <c r="R132" s="221"/>
      <c r="S132" s="221"/>
      <c r="T132" s="222"/>
      <c r="AT132" s="223" t="s">
        <v>150</v>
      </c>
      <c r="AU132" s="223" t="s">
        <v>81</v>
      </c>
      <c r="AV132" s="14" t="s">
        <v>81</v>
      </c>
      <c r="AW132" s="14" t="s">
        <v>32</v>
      </c>
      <c r="AX132" s="14" t="s">
        <v>71</v>
      </c>
      <c r="AY132" s="223" t="s">
        <v>140</v>
      </c>
    </row>
    <row r="133" spans="2:51" s="15" customFormat="1" ht="12">
      <c r="B133" s="224"/>
      <c r="C133" s="225"/>
      <c r="D133" s="204" t="s">
        <v>150</v>
      </c>
      <c r="E133" s="226" t="s">
        <v>19</v>
      </c>
      <c r="F133" s="227" t="s">
        <v>155</v>
      </c>
      <c r="G133" s="225"/>
      <c r="H133" s="228">
        <v>20</v>
      </c>
      <c r="I133" s="229"/>
      <c r="J133" s="225"/>
      <c r="K133" s="225"/>
      <c r="L133" s="230"/>
      <c r="M133" s="231"/>
      <c r="N133" s="232"/>
      <c r="O133" s="232"/>
      <c r="P133" s="232"/>
      <c r="Q133" s="232"/>
      <c r="R133" s="232"/>
      <c r="S133" s="232"/>
      <c r="T133" s="233"/>
      <c r="AT133" s="234" t="s">
        <v>150</v>
      </c>
      <c r="AU133" s="234" t="s">
        <v>81</v>
      </c>
      <c r="AV133" s="15" t="s">
        <v>148</v>
      </c>
      <c r="AW133" s="15" t="s">
        <v>32</v>
      </c>
      <c r="AX133" s="15" t="s">
        <v>79</v>
      </c>
      <c r="AY133" s="234" t="s">
        <v>140</v>
      </c>
    </row>
    <row r="134" spans="1:65" s="2" customFormat="1" ht="44.25" customHeight="1">
      <c r="A134" s="36"/>
      <c r="B134" s="37"/>
      <c r="C134" s="189" t="s">
        <v>250</v>
      </c>
      <c r="D134" s="189" t="s">
        <v>143</v>
      </c>
      <c r="E134" s="190" t="s">
        <v>909</v>
      </c>
      <c r="F134" s="191" t="s">
        <v>910</v>
      </c>
      <c r="G134" s="192" t="s">
        <v>189</v>
      </c>
      <c r="H134" s="193">
        <v>0.038</v>
      </c>
      <c r="I134" s="194"/>
      <c r="J134" s="195">
        <f>ROUND(I134*H134,2)</f>
        <v>0</v>
      </c>
      <c r="K134" s="191" t="s">
        <v>860</v>
      </c>
      <c r="L134" s="41"/>
      <c r="M134" s="196" t="s">
        <v>19</v>
      </c>
      <c r="N134" s="197" t="s">
        <v>42</v>
      </c>
      <c r="O134" s="66"/>
      <c r="P134" s="198">
        <f>O134*H134</f>
        <v>0</v>
      </c>
      <c r="Q134" s="198">
        <v>0</v>
      </c>
      <c r="R134" s="198">
        <f>Q134*H134</f>
        <v>0</v>
      </c>
      <c r="S134" s="198">
        <v>0</v>
      </c>
      <c r="T134" s="199">
        <f>S134*H134</f>
        <v>0</v>
      </c>
      <c r="U134" s="36"/>
      <c r="V134" s="36"/>
      <c r="W134" s="36"/>
      <c r="X134" s="36"/>
      <c r="Y134" s="36"/>
      <c r="Z134" s="36"/>
      <c r="AA134" s="36"/>
      <c r="AB134" s="36"/>
      <c r="AC134" s="36"/>
      <c r="AD134" s="36"/>
      <c r="AE134" s="36"/>
      <c r="AR134" s="200" t="s">
        <v>236</v>
      </c>
      <c r="AT134" s="200" t="s">
        <v>143</v>
      </c>
      <c r="AU134" s="200" t="s">
        <v>81</v>
      </c>
      <c r="AY134" s="19" t="s">
        <v>140</v>
      </c>
      <c r="BE134" s="201">
        <f>IF(N134="základní",J134,0)</f>
        <v>0</v>
      </c>
      <c r="BF134" s="201">
        <f>IF(N134="snížená",J134,0)</f>
        <v>0</v>
      </c>
      <c r="BG134" s="201">
        <f>IF(N134="zákl. přenesená",J134,0)</f>
        <v>0</v>
      </c>
      <c r="BH134" s="201">
        <f>IF(N134="sníž. přenesená",J134,0)</f>
        <v>0</v>
      </c>
      <c r="BI134" s="201">
        <f>IF(N134="nulová",J134,0)</f>
        <v>0</v>
      </c>
      <c r="BJ134" s="19" t="s">
        <v>79</v>
      </c>
      <c r="BK134" s="201">
        <f>ROUND(I134*H134,2)</f>
        <v>0</v>
      </c>
      <c r="BL134" s="19" t="s">
        <v>236</v>
      </c>
      <c r="BM134" s="200" t="s">
        <v>911</v>
      </c>
    </row>
    <row r="135" spans="1:65" s="2" customFormat="1" ht="44.25" customHeight="1">
      <c r="A135" s="36"/>
      <c r="B135" s="37"/>
      <c r="C135" s="189" t="s">
        <v>259</v>
      </c>
      <c r="D135" s="189" t="s">
        <v>143</v>
      </c>
      <c r="E135" s="190" t="s">
        <v>912</v>
      </c>
      <c r="F135" s="191" t="s">
        <v>913</v>
      </c>
      <c r="G135" s="192" t="s">
        <v>189</v>
      </c>
      <c r="H135" s="193">
        <v>0.038</v>
      </c>
      <c r="I135" s="194"/>
      <c r="J135" s="195">
        <f>ROUND(I135*H135,2)</f>
        <v>0</v>
      </c>
      <c r="K135" s="191" t="s">
        <v>860</v>
      </c>
      <c r="L135" s="41"/>
      <c r="M135" s="196" t="s">
        <v>19</v>
      </c>
      <c r="N135" s="197" t="s">
        <v>42</v>
      </c>
      <c r="O135" s="66"/>
      <c r="P135" s="198">
        <f>O135*H135</f>
        <v>0</v>
      </c>
      <c r="Q135" s="198">
        <v>0</v>
      </c>
      <c r="R135" s="198">
        <f>Q135*H135</f>
        <v>0</v>
      </c>
      <c r="S135" s="198">
        <v>0</v>
      </c>
      <c r="T135" s="199">
        <f>S135*H135</f>
        <v>0</v>
      </c>
      <c r="U135" s="36"/>
      <c r="V135" s="36"/>
      <c r="W135" s="36"/>
      <c r="X135" s="36"/>
      <c r="Y135" s="36"/>
      <c r="Z135" s="36"/>
      <c r="AA135" s="36"/>
      <c r="AB135" s="36"/>
      <c r="AC135" s="36"/>
      <c r="AD135" s="36"/>
      <c r="AE135" s="36"/>
      <c r="AR135" s="200" t="s">
        <v>236</v>
      </c>
      <c r="AT135" s="200" t="s">
        <v>143</v>
      </c>
      <c r="AU135" s="200" t="s">
        <v>81</v>
      </c>
      <c r="AY135" s="19" t="s">
        <v>140</v>
      </c>
      <c r="BE135" s="201">
        <f>IF(N135="základní",J135,0)</f>
        <v>0</v>
      </c>
      <c r="BF135" s="201">
        <f>IF(N135="snížená",J135,0)</f>
        <v>0</v>
      </c>
      <c r="BG135" s="201">
        <f>IF(N135="zákl. přenesená",J135,0)</f>
        <v>0</v>
      </c>
      <c r="BH135" s="201">
        <f>IF(N135="sníž. přenesená",J135,0)</f>
        <v>0</v>
      </c>
      <c r="BI135" s="201">
        <f>IF(N135="nulová",J135,0)</f>
        <v>0</v>
      </c>
      <c r="BJ135" s="19" t="s">
        <v>79</v>
      </c>
      <c r="BK135" s="201">
        <f>ROUND(I135*H135,2)</f>
        <v>0</v>
      </c>
      <c r="BL135" s="19" t="s">
        <v>236</v>
      </c>
      <c r="BM135" s="200" t="s">
        <v>914</v>
      </c>
    </row>
    <row r="136" spans="1:65" s="2" customFormat="1" ht="44.25" customHeight="1">
      <c r="A136" s="36"/>
      <c r="B136" s="37"/>
      <c r="C136" s="189" t="s">
        <v>8</v>
      </c>
      <c r="D136" s="189" t="s">
        <v>143</v>
      </c>
      <c r="E136" s="190" t="s">
        <v>915</v>
      </c>
      <c r="F136" s="191" t="s">
        <v>916</v>
      </c>
      <c r="G136" s="192" t="s">
        <v>189</v>
      </c>
      <c r="H136" s="193">
        <v>0.038</v>
      </c>
      <c r="I136" s="194"/>
      <c r="J136" s="195">
        <f>ROUND(I136*H136,2)</f>
        <v>0</v>
      </c>
      <c r="K136" s="191" t="s">
        <v>860</v>
      </c>
      <c r="L136" s="41"/>
      <c r="M136" s="196" t="s">
        <v>19</v>
      </c>
      <c r="N136" s="197" t="s">
        <v>42</v>
      </c>
      <c r="O136" s="66"/>
      <c r="P136" s="198">
        <f>O136*H136</f>
        <v>0</v>
      </c>
      <c r="Q136" s="198">
        <v>0</v>
      </c>
      <c r="R136" s="198">
        <f>Q136*H136</f>
        <v>0</v>
      </c>
      <c r="S136" s="198">
        <v>0</v>
      </c>
      <c r="T136" s="199">
        <f>S136*H136</f>
        <v>0</v>
      </c>
      <c r="U136" s="36"/>
      <c r="V136" s="36"/>
      <c r="W136" s="36"/>
      <c r="X136" s="36"/>
      <c r="Y136" s="36"/>
      <c r="Z136" s="36"/>
      <c r="AA136" s="36"/>
      <c r="AB136" s="36"/>
      <c r="AC136" s="36"/>
      <c r="AD136" s="36"/>
      <c r="AE136" s="36"/>
      <c r="AR136" s="200" t="s">
        <v>236</v>
      </c>
      <c r="AT136" s="200" t="s">
        <v>143</v>
      </c>
      <c r="AU136" s="200" t="s">
        <v>81</v>
      </c>
      <c r="AY136" s="19" t="s">
        <v>140</v>
      </c>
      <c r="BE136" s="201">
        <f>IF(N136="základní",J136,0)</f>
        <v>0</v>
      </c>
      <c r="BF136" s="201">
        <f>IF(N136="snížená",J136,0)</f>
        <v>0</v>
      </c>
      <c r="BG136" s="201">
        <f>IF(N136="zákl. přenesená",J136,0)</f>
        <v>0</v>
      </c>
      <c r="BH136" s="201">
        <f>IF(N136="sníž. přenesená",J136,0)</f>
        <v>0</v>
      </c>
      <c r="BI136" s="201">
        <f>IF(N136="nulová",J136,0)</f>
        <v>0</v>
      </c>
      <c r="BJ136" s="19" t="s">
        <v>79</v>
      </c>
      <c r="BK136" s="201">
        <f>ROUND(I136*H136,2)</f>
        <v>0</v>
      </c>
      <c r="BL136" s="19" t="s">
        <v>236</v>
      </c>
      <c r="BM136" s="200" t="s">
        <v>917</v>
      </c>
    </row>
    <row r="137" spans="2:63" s="12" customFormat="1" ht="22.9" customHeight="1">
      <c r="B137" s="173"/>
      <c r="C137" s="174"/>
      <c r="D137" s="175" t="s">
        <v>70</v>
      </c>
      <c r="E137" s="187" t="s">
        <v>918</v>
      </c>
      <c r="F137" s="187" t="s">
        <v>919</v>
      </c>
      <c r="G137" s="174"/>
      <c r="H137" s="174"/>
      <c r="I137" s="177"/>
      <c r="J137" s="188">
        <f>BK137</f>
        <v>0</v>
      </c>
      <c r="K137" s="174"/>
      <c r="L137" s="179"/>
      <c r="M137" s="180"/>
      <c r="N137" s="181"/>
      <c r="O137" s="181"/>
      <c r="P137" s="182">
        <f>SUM(P138:P178)</f>
        <v>0</v>
      </c>
      <c r="Q137" s="181"/>
      <c r="R137" s="182">
        <f>SUM(R138:R178)</f>
        <v>0.14036679999999999</v>
      </c>
      <c r="S137" s="181"/>
      <c r="T137" s="183">
        <f>SUM(T138:T178)</f>
        <v>0.03483</v>
      </c>
      <c r="AR137" s="184" t="s">
        <v>81</v>
      </c>
      <c r="AT137" s="185" t="s">
        <v>70</v>
      </c>
      <c r="AU137" s="185" t="s">
        <v>79</v>
      </c>
      <c r="AY137" s="184" t="s">
        <v>140</v>
      </c>
      <c r="BK137" s="186">
        <f>SUM(BK138:BK178)</f>
        <v>0</v>
      </c>
    </row>
    <row r="138" spans="1:65" s="2" customFormat="1" ht="16.5" customHeight="1">
      <c r="A138" s="36"/>
      <c r="B138" s="37"/>
      <c r="C138" s="189" t="s">
        <v>236</v>
      </c>
      <c r="D138" s="189" t="s">
        <v>143</v>
      </c>
      <c r="E138" s="190" t="s">
        <v>920</v>
      </c>
      <c r="F138" s="191" t="s">
        <v>921</v>
      </c>
      <c r="G138" s="192" t="s">
        <v>215</v>
      </c>
      <c r="H138" s="193">
        <v>101.4</v>
      </c>
      <c r="I138" s="194"/>
      <c r="J138" s="195">
        <f>ROUND(I138*H138,2)</f>
        <v>0</v>
      </c>
      <c r="K138" s="191" t="s">
        <v>860</v>
      </c>
      <c r="L138" s="41"/>
      <c r="M138" s="196" t="s">
        <v>19</v>
      </c>
      <c r="N138" s="197" t="s">
        <v>42</v>
      </c>
      <c r="O138" s="66"/>
      <c r="P138" s="198">
        <f>O138*H138</f>
        <v>0</v>
      </c>
      <c r="Q138" s="198">
        <v>0</v>
      </c>
      <c r="R138" s="198">
        <f>Q138*H138</f>
        <v>0</v>
      </c>
      <c r="S138" s="198">
        <v>0.00028</v>
      </c>
      <c r="T138" s="199">
        <f>S138*H138</f>
        <v>0.028392</v>
      </c>
      <c r="U138" s="36"/>
      <c r="V138" s="36"/>
      <c r="W138" s="36"/>
      <c r="X138" s="36"/>
      <c r="Y138" s="36"/>
      <c r="Z138" s="36"/>
      <c r="AA138" s="36"/>
      <c r="AB138" s="36"/>
      <c r="AC138" s="36"/>
      <c r="AD138" s="36"/>
      <c r="AE138" s="36"/>
      <c r="AR138" s="200" t="s">
        <v>236</v>
      </c>
      <c r="AT138" s="200" t="s">
        <v>143</v>
      </c>
      <c r="AU138" s="200" t="s">
        <v>81</v>
      </c>
      <c r="AY138" s="19" t="s">
        <v>140</v>
      </c>
      <c r="BE138" s="201">
        <f>IF(N138="základní",J138,0)</f>
        <v>0</v>
      </c>
      <c r="BF138" s="201">
        <f>IF(N138="snížená",J138,0)</f>
        <v>0</v>
      </c>
      <c r="BG138" s="201">
        <f>IF(N138="zákl. přenesená",J138,0)</f>
        <v>0</v>
      </c>
      <c r="BH138" s="201">
        <f>IF(N138="sníž. přenesená",J138,0)</f>
        <v>0</v>
      </c>
      <c r="BI138" s="201">
        <f>IF(N138="nulová",J138,0)</f>
        <v>0</v>
      </c>
      <c r="BJ138" s="19" t="s">
        <v>79</v>
      </c>
      <c r="BK138" s="201">
        <f>ROUND(I138*H138,2)</f>
        <v>0</v>
      </c>
      <c r="BL138" s="19" t="s">
        <v>236</v>
      </c>
      <c r="BM138" s="200" t="s">
        <v>922</v>
      </c>
    </row>
    <row r="139" spans="1:65" s="2" customFormat="1" ht="16.5" customHeight="1">
      <c r="A139" s="36"/>
      <c r="B139" s="37"/>
      <c r="C139" s="189" t="s">
        <v>316</v>
      </c>
      <c r="D139" s="189" t="s">
        <v>143</v>
      </c>
      <c r="E139" s="190" t="s">
        <v>923</v>
      </c>
      <c r="F139" s="191" t="s">
        <v>924</v>
      </c>
      <c r="G139" s="192" t="s">
        <v>215</v>
      </c>
      <c r="H139" s="193">
        <v>22.2</v>
      </c>
      <c r="I139" s="194"/>
      <c r="J139" s="195">
        <f>ROUND(I139*H139,2)</f>
        <v>0</v>
      </c>
      <c r="K139" s="191" t="s">
        <v>860</v>
      </c>
      <c r="L139" s="41"/>
      <c r="M139" s="196" t="s">
        <v>19</v>
      </c>
      <c r="N139" s="197" t="s">
        <v>42</v>
      </c>
      <c r="O139" s="66"/>
      <c r="P139" s="198">
        <f>O139*H139</f>
        <v>0</v>
      </c>
      <c r="Q139" s="198">
        <v>0</v>
      </c>
      <c r="R139" s="198">
        <f>Q139*H139</f>
        <v>0</v>
      </c>
      <c r="S139" s="198">
        <v>0.00029</v>
      </c>
      <c r="T139" s="199">
        <f>S139*H139</f>
        <v>0.006438</v>
      </c>
      <c r="U139" s="36"/>
      <c r="V139" s="36"/>
      <c r="W139" s="36"/>
      <c r="X139" s="36"/>
      <c r="Y139" s="36"/>
      <c r="Z139" s="36"/>
      <c r="AA139" s="36"/>
      <c r="AB139" s="36"/>
      <c r="AC139" s="36"/>
      <c r="AD139" s="36"/>
      <c r="AE139" s="36"/>
      <c r="AR139" s="200" t="s">
        <v>236</v>
      </c>
      <c r="AT139" s="200" t="s">
        <v>143</v>
      </c>
      <c r="AU139" s="200" t="s">
        <v>81</v>
      </c>
      <c r="AY139" s="19" t="s">
        <v>140</v>
      </c>
      <c r="BE139" s="201">
        <f>IF(N139="základní",J139,0)</f>
        <v>0</v>
      </c>
      <c r="BF139" s="201">
        <f>IF(N139="snížená",J139,0)</f>
        <v>0</v>
      </c>
      <c r="BG139" s="201">
        <f>IF(N139="zákl. přenesená",J139,0)</f>
        <v>0</v>
      </c>
      <c r="BH139" s="201">
        <f>IF(N139="sníž. přenesená",J139,0)</f>
        <v>0</v>
      </c>
      <c r="BI139" s="201">
        <f>IF(N139="nulová",J139,0)</f>
        <v>0</v>
      </c>
      <c r="BJ139" s="19" t="s">
        <v>79</v>
      </c>
      <c r="BK139" s="201">
        <f>ROUND(I139*H139,2)</f>
        <v>0</v>
      </c>
      <c r="BL139" s="19" t="s">
        <v>236</v>
      </c>
      <c r="BM139" s="200" t="s">
        <v>925</v>
      </c>
    </row>
    <row r="140" spans="1:65" s="2" customFormat="1" ht="21.75" customHeight="1">
      <c r="A140" s="36"/>
      <c r="B140" s="37"/>
      <c r="C140" s="189" t="s">
        <v>350</v>
      </c>
      <c r="D140" s="189" t="s">
        <v>143</v>
      </c>
      <c r="E140" s="190" t="s">
        <v>926</v>
      </c>
      <c r="F140" s="191" t="s">
        <v>927</v>
      </c>
      <c r="G140" s="192" t="s">
        <v>215</v>
      </c>
      <c r="H140" s="193">
        <v>32.64</v>
      </c>
      <c r="I140" s="194"/>
      <c r="J140" s="195">
        <f>ROUND(I140*H140,2)</f>
        <v>0</v>
      </c>
      <c r="K140" s="191" t="s">
        <v>860</v>
      </c>
      <c r="L140" s="41"/>
      <c r="M140" s="196" t="s">
        <v>19</v>
      </c>
      <c r="N140" s="197" t="s">
        <v>42</v>
      </c>
      <c r="O140" s="66"/>
      <c r="P140" s="198">
        <f>O140*H140</f>
        <v>0</v>
      </c>
      <c r="Q140" s="198">
        <v>0.0007</v>
      </c>
      <c r="R140" s="198">
        <f>Q140*H140</f>
        <v>0.022848</v>
      </c>
      <c r="S140" s="198">
        <v>0</v>
      </c>
      <c r="T140" s="199">
        <f>S140*H140</f>
        <v>0</v>
      </c>
      <c r="U140" s="36"/>
      <c r="V140" s="36"/>
      <c r="W140" s="36"/>
      <c r="X140" s="36"/>
      <c r="Y140" s="36"/>
      <c r="Z140" s="36"/>
      <c r="AA140" s="36"/>
      <c r="AB140" s="36"/>
      <c r="AC140" s="36"/>
      <c r="AD140" s="36"/>
      <c r="AE140" s="36"/>
      <c r="AR140" s="200" t="s">
        <v>236</v>
      </c>
      <c r="AT140" s="200" t="s">
        <v>143</v>
      </c>
      <c r="AU140" s="200" t="s">
        <v>81</v>
      </c>
      <c r="AY140" s="19" t="s">
        <v>140</v>
      </c>
      <c r="BE140" s="201">
        <f>IF(N140="základní",J140,0)</f>
        <v>0</v>
      </c>
      <c r="BF140" s="201">
        <f>IF(N140="snížená",J140,0)</f>
        <v>0</v>
      </c>
      <c r="BG140" s="201">
        <f>IF(N140="zákl. přenesená",J140,0)</f>
        <v>0</v>
      </c>
      <c r="BH140" s="201">
        <f>IF(N140="sníž. přenesená",J140,0)</f>
        <v>0</v>
      </c>
      <c r="BI140" s="201">
        <f>IF(N140="nulová",J140,0)</f>
        <v>0</v>
      </c>
      <c r="BJ140" s="19" t="s">
        <v>79</v>
      </c>
      <c r="BK140" s="201">
        <f>ROUND(I140*H140,2)</f>
        <v>0</v>
      </c>
      <c r="BL140" s="19" t="s">
        <v>236</v>
      </c>
      <c r="BM140" s="200" t="s">
        <v>928</v>
      </c>
    </row>
    <row r="141" spans="2:51" s="13" customFormat="1" ht="12">
      <c r="B141" s="202"/>
      <c r="C141" s="203"/>
      <c r="D141" s="204" t="s">
        <v>150</v>
      </c>
      <c r="E141" s="205" t="s">
        <v>19</v>
      </c>
      <c r="F141" s="206" t="s">
        <v>929</v>
      </c>
      <c r="G141" s="203"/>
      <c r="H141" s="205" t="s">
        <v>19</v>
      </c>
      <c r="I141" s="207"/>
      <c r="J141" s="203"/>
      <c r="K141" s="203"/>
      <c r="L141" s="208"/>
      <c r="M141" s="209"/>
      <c r="N141" s="210"/>
      <c r="O141" s="210"/>
      <c r="P141" s="210"/>
      <c r="Q141" s="210"/>
      <c r="R141" s="210"/>
      <c r="S141" s="210"/>
      <c r="T141" s="211"/>
      <c r="AT141" s="212" t="s">
        <v>150</v>
      </c>
      <c r="AU141" s="212" t="s">
        <v>81</v>
      </c>
      <c r="AV141" s="13" t="s">
        <v>79</v>
      </c>
      <c r="AW141" s="13" t="s">
        <v>32</v>
      </c>
      <c r="AX141" s="13" t="s">
        <v>71</v>
      </c>
      <c r="AY141" s="212" t="s">
        <v>140</v>
      </c>
    </row>
    <row r="142" spans="2:51" s="14" customFormat="1" ht="12">
      <c r="B142" s="213"/>
      <c r="C142" s="214"/>
      <c r="D142" s="204" t="s">
        <v>150</v>
      </c>
      <c r="E142" s="215" t="s">
        <v>19</v>
      </c>
      <c r="F142" s="216" t="s">
        <v>930</v>
      </c>
      <c r="G142" s="214"/>
      <c r="H142" s="217">
        <v>15.6</v>
      </c>
      <c r="I142" s="218"/>
      <c r="J142" s="214"/>
      <c r="K142" s="214"/>
      <c r="L142" s="219"/>
      <c r="M142" s="220"/>
      <c r="N142" s="221"/>
      <c r="O142" s="221"/>
      <c r="P142" s="221"/>
      <c r="Q142" s="221"/>
      <c r="R142" s="221"/>
      <c r="S142" s="221"/>
      <c r="T142" s="222"/>
      <c r="AT142" s="223" t="s">
        <v>150</v>
      </c>
      <c r="AU142" s="223" t="s">
        <v>81</v>
      </c>
      <c r="AV142" s="14" t="s">
        <v>81</v>
      </c>
      <c r="AW142" s="14" t="s">
        <v>32</v>
      </c>
      <c r="AX142" s="14" t="s">
        <v>71</v>
      </c>
      <c r="AY142" s="223" t="s">
        <v>140</v>
      </c>
    </row>
    <row r="143" spans="2:51" s="13" customFormat="1" ht="12">
      <c r="B143" s="202"/>
      <c r="C143" s="203"/>
      <c r="D143" s="204" t="s">
        <v>150</v>
      </c>
      <c r="E143" s="205" t="s">
        <v>19</v>
      </c>
      <c r="F143" s="206" t="s">
        <v>931</v>
      </c>
      <c r="G143" s="203"/>
      <c r="H143" s="205" t="s">
        <v>19</v>
      </c>
      <c r="I143" s="207"/>
      <c r="J143" s="203"/>
      <c r="K143" s="203"/>
      <c r="L143" s="208"/>
      <c r="M143" s="209"/>
      <c r="N143" s="210"/>
      <c r="O143" s="210"/>
      <c r="P143" s="210"/>
      <c r="Q143" s="210"/>
      <c r="R143" s="210"/>
      <c r="S143" s="210"/>
      <c r="T143" s="211"/>
      <c r="AT143" s="212" t="s">
        <v>150</v>
      </c>
      <c r="AU143" s="212" t="s">
        <v>81</v>
      </c>
      <c r="AV143" s="13" t="s">
        <v>79</v>
      </c>
      <c r="AW143" s="13" t="s">
        <v>32</v>
      </c>
      <c r="AX143" s="13" t="s">
        <v>71</v>
      </c>
      <c r="AY143" s="212" t="s">
        <v>140</v>
      </c>
    </row>
    <row r="144" spans="2:51" s="14" customFormat="1" ht="12">
      <c r="B144" s="213"/>
      <c r="C144" s="214"/>
      <c r="D144" s="204" t="s">
        <v>150</v>
      </c>
      <c r="E144" s="215" t="s">
        <v>19</v>
      </c>
      <c r="F144" s="216" t="s">
        <v>932</v>
      </c>
      <c r="G144" s="214"/>
      <c r="H144" s="217">
        <v>17.04</v>
      </c>
      <c r="I144" s="218"/>
      <c r="J144" s="214"/>
      <c r="K144" s="214"/>
      <c r="L144" s="219"/>
      <c r="M144" s="220"/>
      <c r="N144" s="221"/>
      <c r="O144" s="221"/>
      <c r="P144" s="221"/>
      <c r="Q144" s="221"/>
      <c r="R144" s="221"/>
      <c r="S144" s="221"/>
      <c r="T144" s="222"/>
      <c r="AT144" s="223" t="s">
        <v>150</v>
      </c>
      <c r="AU144" s="223" t="s">
        <v>81</v>
      </c>
      <c r="AV144" s="14" t="s">
        <v>81</v>
      </c>
      <c r="AW144" s="14" t="s">
        <v>32</v>
      </c>
      <c r="AX144" s="14" t="s">
        <v>71</v>
      </c>
      <c r="AY144" s="223" t="s">
        <v>140</v>
      </c>
    </row>
    <row r="145" spans="2:51" s="15" customFormat="1" ht="12">
      <c r="B145" s="224"/>
      <c r="C145" s="225"/>
      <c r="D145" s="204" t="s">
        <v>150</v>
      </c>
      <c r="E145" s="226" t="s">
        <v>19</v>
      </c>
      <c r="F145" s="227" t="s">
        <v>155</v>
      </c>
      <c r="G145" s="225"/>
      <c r="H145" s="228">
        <v>32.64</v>
      </c>
      <c r="I145" s="229"/>
      <c r="J145" s="225"/>
      <c r="K145" s="225"/>
      <c r="L145" s="230"/>
      <c r="M145" s="231"/>
      <c r="N145" s="232"/>
      <c r="O145" s="232"/>
      <c r="P145" s="232"/>
      <c r="Q145" s="232"/>
      <c r="R145" s="232"/>
      <c r="S145" s="232"/>
      <c r="T145" s="233"/>
      <c r="AT145" s="234" t="s">
        <v>150</v>
      </c>
      <c r="AU145" s="234" t="s">
        <v>81</v>
      </c>
      <c r="AV145" s="15" t="s">
        <v>148</v>
      </c>
      <c r="AW145" s="15" t="s">
        <v>32</v>
      </c>
      <c r="AX145" s="15" t="s">
        <v>79</v>
      </c>
      <c r="AY145" s="234" t="s">
        <v>140</v>
      </c>
    </row>
    <row r="146" spans="1:65" s="2" customFormat="1" ht="21.75" customHeight="1">
      <c r="A146" s="36"/>
      <c r="B146" s="37"/>
      <c r="C146" s="189" t="s">
        <v>360</v>
      </c>
      <c r="D146" s="189" t="s">
        <v>143</v>
      </c>
      <c r="E146" s="190" t="s">
        <v>933</v>
      </c>
      <c r="F146" s="191" t="s">
        <v>934</v>
      </c>
      <c r="G146" s="192" t="s">
        <v>215</v>
      </c>
      <c r="H146" s="193">
        <v>46.8</v>
      </c>
      <c r="I146" s="194"/>
      <c r="J146" s="195">
        <f>ROUND(I146*H146,2)</f>
        <v>0</v>
      </c>
      <c r="K146" s="191" t="s">
        <v>860</v>
      </c>
      <c r="L146" s="41"/>
      <c r="M146" s="196" t="s">
        <v>19</v>
      </c>
      <c r="N146" s="197" t="s">
        <v>42</v>
      </c>
      <c r="O146" s="66"/>
      <c r="P146" s="198">
        <f>O146*H146</f>
        <v>0</v>
      </c>
      <c r="Q146" s="198">
        <v>0.00078</v>
      </c>
      <c r="R146" s="198">
        <f>Q146*H146</f>
        <v>0.036503999999999995</v>
      </c>
      <c r="S146" s="198">
        <v>0</v>
      </c>
      <c r="T146" s="199">
        <f>S146*H146</f>
        <v>0</v>
      </c>
      <c r="U146" s="36"/>
      <c r="V146" s="36"/>
      <c r="W146" s="36"/>
      <c r="X146" s="36"/>
      <c r="Y146" s="36"/>
      <c r="Z146" s="36"/>
      <c r="AA146" s="36"/>
      <c r="AB146" s="36"/>
      <c r="AC146" s="36"/>
      <c r="AD146" s="36"/>
      <c r="AE146" s="36"/>
      <c r="AR146" s="200" t="s">
        <v>236</v>
      </c>
      <c r="AT146" s="200" t="s">
        <v>143</v>
      </c>
      <c r="AU146" s="200" t="s">
        <v>81</v>
      </c>
      <c r="AY146" s="19" t="s">
        <v>140</v>
      </c>
      <c r="BE146" s="201">
        <f>IF(N146="základní",J146,0)</f>
        <v>0</v>
      </c>
      <c r="BF146" s="201">
        <f>IF(N146="snížená",J146,0)</f>
        <v>0</v>
      </c>
      <c r="BG146" s="201">
        <f>IF(N146="zákl. přenesená",J146,0)</f>
        <v>0</v>
      </c>
      <c r="BH146" s="201">
        <f>IF(N146="sníž. přenesená",J146,0)</f>
        <v>0</v>
      </c>
      <c r="BI146" s="201">
        <f>IF(N146="nulová",J146,0)</f>
        <v>0</v>
      </c>
      <c r="BJ146" s="19" t="s">
        <v>79</v>
      </c>
      <c r="BK146" s="201">
        <f>ROUND(I146*H146,2)</f>
        <v>0</v>
      </c>
      <c r="BL146" s="19" t="s">
        <v>236</v>
      </c>
      <c r="BM146" s="200" t="s">
        <v>935</v>
      </c>
    </row>
    <row r="147" spans="2:51" s="13" customFormat="1" ht="12">
      <c r="B147" s="202"/>
      <c r="C147" s="203"/>
      <c r="D147" s="204" t="s">
        <v>150</v>
      </c>
      <c r="E147" s="205" t="s">
        <v>19</v>
      </c>
      <c r="F147" s="206" t="s">
        <v>929</v>
      </c>
      <c r="G147" s="203"/>
      <c r="H147" s="205" t="s">
        <v>19</v>
      </c>
      <c r="I147" s="207"/>
      <c r="J147" s="203"/>
      <c r="K147" s="203"/>
      <c r="L147" s="208"/>
      <c r="M147" s="209"/>
      <c r="N147" s="210"/>
      <c r="O147" s="210"/>
      <c r="P147" s="210"/>
      <c r="Q147" s="210"/>
      <c r="R147" s="210"/>
      <c r="S147" s="210"/>
      <c r="T147" s="211"/>
      <c r="AT147" s="212" t="s">
        <v>150</v>
      </c>
      <c r="AU147" s="212" t="s">
        <v>81</v>
      </c>
      <c r="AV147" s="13" t="s">
        <v>79</v>
      </c>
      <c r="AW147" s="13" t="s">
        <v>32</v>
      </c>
      <c r="AX147" s="13" t="s">
        <v>71</v>
      </c>
      <c r="AY147" s="212" t="s">
        <v>140</v>
      </c>
    </row>
    <row r="148" spans="2:51" s="14" customFormat="1" ht="12">
      <c r="B148" s="213"/>
      <c r="C148" s="214"/>
      <c r="D148" s="204" t="s">
        <v>150</v>
      </c>
      <c r="E148" s="215" t="s">
        <v>19</v>
      </c>
      <c r="F148" s="216" t="s">
        <v>936</v>
      </c>
      <c r="G148" s="214"/>
      <c r="H148" s="217">
        <v>24.6</v>
      </c>
      <c r="I148" s="218"/>
      <c r="J148" s="214"/>
      <c r="K148" s="214"/>
      <c r="L148" s="219"/>
      <c r="M148" s="220"/>
      <c r="N148" s="221"/>
      <c r="O148" s="221"/>
      <c r="P148" s="221"/>
      <c r="Q148" s="221"/>
      <c r="R148" s="221"/>
      <c r="S148" s="221"/>
      <c r="T148" s="222"/>
      <c r="AT148" s="223" t="s">
        <v>150</v>
      </c>
      <c r="AU148" s="223" t="s">
        <v>81</v>
      </c>
      <c r="AV148" s="14" t="s">
        <v>81</v>
      </c>
      <c r="AW148" s="14" t="s">
        <v>32</v>
      </c>
      <c r="AX148" s="14" t="s">
        <v>71</v>
      </c>
      <c r="AY148" s="223" t="s">
        <v>140</v>
      </c>
    </row>
    <row r="149" spans="2:51" s="13" customFormat="1" ht="12">
      <c r="B149" s="202"/>
      <c r="C149" s="203"/>
      <c r="D149" s="204" t="s">
        <v>150</v>
      </c>
      <c r="E149" s="205" t="s">
        <v>19</v>
      </c>
      <c r="F149" s="206" t="s">
        <v>931</v>
      </c>
      <c r="G149" s="203"/>
      <c r="H149" s="205" t="s">
        <v>19</v>
      </c>
      <c r="I149" s="207"/>
      <c r="J149" s="203"/>
      <c r="K149" s="203"/>
      <c r="L149" s="208"/>
      <c r="M149" s="209"/>
      <c r="N149" s="210"/>
      <c r="O149" s="210"/>
      <c r="P149" s="210"/>
      <c r="Q149" s="210"/>
      <c r="R149" s="210"/>
      <c r="S149" s="210"/>
      <c r="T149" s="211"/>
      <c r="AT149" s="212" t="s">
        <v>150</v>
      </c>
      <c r="AU149" s="212" t="s">
        <v>81</v>
      </c>
      <c r="AV149" s="13" t="s">
        <v>79</v>
      </c>
      <c r="AW149" s="13" t="s">
        <v>32</v>
      </c>
      <c r="AX149" s="13" t="s">
        <v>71</v>
      </c>
      <c r="AY149" s="212" t="s">
        <v>140</v>
      </c>
    </row>
    <row r="150" spans="2:51" s="14" customFormat="1" ht="12">
      <c r="B150" s="213"/>
      <c r="C150" s="214"/>
      <c r="D150" s="204" t="s">
        <v>150</v>
      </c>
      <c r="E150" s="215" t="s">
        <v>19</v>
      </c>
      <c r="F150" s="216" t="s">
        <v>937</v>
      </c>
      <c r="G150" s="214"/>
      <c r="H150" s="217">
        <v>22.2</v>
      </c>
      <c r="I150" s="218"/>
      <c r="J150" s="214"/>
      <c r="K150" s="214"/>
      <c r="L150" s="219"/>
      <c r="M150" s="220"/>
      <c r="N150" s="221"/>
      <c r="O150" s="221"/>
      <c r="P150" s="221"/>
      <c r="Q150" s="221"/>
      <c r="R150" s="221"/>
      <c r="S150" s="221"/>
      <c r="T150" s="222"/>
      <c r="AT150" s="223" t="s">
        <v>150</v>
      </c>
      <c r="AU150" s="223" t="s">
        <v>81</v>
      </c>
      <c r="AV150" s="14" t="s">
        <v>81</v>
      </c>
      <c r="AW150" s="14" t="s">
        <v>32</v>
      </c>
      <c r="AX150" s="14" t="s">
        <v>71</v>
      </c>
      <c r="AY150" s="223" t="s">
        <v>140</v>
      </c>
    </row>
    <row r="151" spans="2:51" s="15" customFormat="1" ht="12">
      <c r="B151" s="224"/>
      <c r="C151" s="225"/>
      <c r="D151" s="204" t="s">
        <v>150</v>
      </c>
      <c r="E151" s="226" t="s">
        <v>19</v>
      </c>
      <c r="F151" s="227" t="s">
        <v>155</v>
      </c>
      <c r="G151" s="225"/>
      <c r="H151" s="228">
        <v>46.8</v>
      </c>
      <c r="I151" s="229"/>
      <c r="J151" s="225"/>
      <c r="K151" s="225"/>
      <c r="L151" s="230"/>
      <c r="M151" s="231"/>
      <c r="N151" s="232"/>
      <c r="O151" s="232"/>
      <c r="P151" s="232"/>
      <c r="Q151" s="232"/>
      <c r="R151" s="232"/>
      <c r="S151" s="232"/>
      <c r="T151" s="233"/>
      <c r="AT151" s="234" t="s">
        <v>150</v>
      </c>
      <c r="AU151" s="234" t="s">
        <v>81</v>
      </c>
      <c r="AV151" s="15" t="s">
        <v>148</v>
      </c>
      <c r="AW151" s="15" t="s">
        <v>32</v>
      </c>
      <c r="AX151" s="15" t="s">
        <v>79</v>
      </c>
      <c r="AY151" s="234" t="s">
        <v>140</v>
      </c>
    </row>
    <row r="152" spans="1:65" s="2" customFormat="1" ht="21.75" customHeight="1">
      <c r="A152" s="36"/>
      <c r="B152" s="37"/>
      <c r="C152" s="189" t="s">
        <v>366</v>
      </c>
      <c r="D152" s="189" t="s">
        <v>143</v>
      </c>
      <c r="E152" s="190" t="s">
        <v>938</v>
      </c>
      <c r="F152" s="191" t="s">
        <v>939</v>
      </c>
      <c r="G152" s="192" t="s">
        <v>215</v>
      </c>
      <c r="H152" s="193">
        <v>21.96</v>
      </c>
      <c r="I152" s="194"/>
      <c r="J152" s="195">
        <f>ROUND(I152*H152,2)</f>
        <v>0</v>
      </c>
      <c r="K152" s="191" t="s">
        <v>860</v>
      </c>
      <c r="L152" s="41"/>
      <c r="M152" s="196" t="s">
        <v>19</v>
      </c>
      <c r="N152" s="197" t="s">
        <v>42</v>
      </c>
      <c r="O152" s="66"/>
      <c r="P152" s="198">
        <f>O152*H152</f>
        <v>0</v>
      </c>
      <c r="Q152" s="198">
        <v>0.00096</v>
      </c>
      <c r="R152" s="198">
        <f>Q152*H152</f>
        <v>0.021081600000000002</v>
      </c>
      <c r="S152" s="198">
        <v>0</v>
      </c>
      <c r="T152" s="199">
        <f>S152*H152</f>
        <v>0</v>
      </c>
      <c r="U152" s="36"/>
      <c r="V152" s="36"/>
      <c r="W152" s="36"/>
      <c r="X152" s="36"/>
      <c r="Y152" s="36"/>
      <c r="Z152" s="36"/>
      <c r="AA152" s="36"/>
      <c r="AB152" s="36"/>
      <c r="AC152" s="36"/>
      <c r="AD152" s="36"/>
      <c r="AE152" s="36"/>
      <c r="AR152" s="200" t="s">
        <v>236</v>
      </c>
      <c r="AT152" s="200" t="s">
        <v>143</v>
      </c>
      <c r="AU152" s="200" t="s">
        <v>81</v>
      </c>
      <c r="AY152" s="19" t="s">
        <v>140</v>
      </c>
      <c r="BE152" s="201">
        <f>IF(N152="základní",J152,0)</f>
        <v>0</v>
      </c>
      <c r="BF152" s="201">
        <f>IF(N152="snížená",J152,0)</f>
        <v>0</v>
      </c>
      <c r="BG152" s="201">
        <f>IF(N152="zákl. přenesená",J152,0)</f>
        <v>0</v>
      </c>
      <c r="BH152" s="201">
        <f>IF(N152="sníž. přenesená",J152,0)</f>
        <v>0</v>
      </c>
      <c r="BI152" s="201">
        <f>IF(N152="nulová",J152,0)</f>
        <v>0</v>
      </c>
      <c r="BJ152" s="19" t="s">
        <v>79</v>
      </c>
      <c r="BK152" s="201">
        <f>ROUND(I152*H152,2)</f>
        <v>0</v>
      </c>
      <c r="BL152" s="19" t="s">
        <v>236</v>
      </c>
      <c r="BM152" s="200" t="s">
        <v>940</v>
      </c>
    </row>
    <row r="153" spans="2:51" s="13" customFormat="1" ht="12">
      <c r="B153" s="202"/>
      <c r="C153" s="203"/>
      <c r="D153" s="204" t="s">
        <v>150</v>
      </c>
      <c r="E153" s="205" t="s">
        <v>19</v>
      </c>
      <c r="F153" s="206" t="s">
        <v>929</v>
      </c>
      <c r="G153" s="203"/>
      <c r="H153" s="205" t="s">
        <v>19</v>
      </c>
      <c r="I153" s="207"/>
      <c r="J153" s="203"/>
      <c r="K153" s="203"/>
      <c r="L153" s="208"/>
      <c r="M153" s="209"/>
      <c r="N153" s="210"/>
      <c r="O153" s="210"/>
      <c r="P153" s="210"/>
      <c r="Q153" s="210"/>
      <c r="R153" s="210"/>
      <c r="S153" s="210"/>
      <c r="T153" s="211"/>
      <c r="AT153" s="212" t="s">
        <v>150</v>
      </c>
      <c r="AU153" s="212" t="s">
        <v>81</v>
      </c>
      <c r="AV153" s="13" t="s">
        <v>79</v>
      </c>
      <c r="AW153" s="13" t="s">
        <v>32</v>
      </c>
      <c r="AX153" s="13" t="s">
        <v>71</v>
      </c>
      <c r="AY153" s="212" t="s">
        <v>140</v>
      </c>
    </row>
    <row r="154" spans="2:51" s="14" customFormat="1" ht="12">
      <c r="B154" s="213"/>
      <c r="C154" s="214"/>
      <c r="D154" s="204" t="s">
        <v>150</v>
      </c>
      <c r="E154" s="215" t="s">
        <v>19</v>
      </c>
      <c r="F154" s="216" t="s">
        <v>941</v>
      </c>
      <c r="G154" s="214"/>
      <c r="H154" s="217">
        <v>21.96</v>
      </c>
      <c r="I154" s="218"/>
      <c r="J154" s="214"/>
      <c r="K154" s="214"/>
      <c r="L154" s="219"/>
      <c r="M154" s="220"/>
      <c r="N154" s="221"/>
      <c r="O154" s="221"/>
      <c r="P154" s="221"/>
      <c r="Q154" s="221"/>
      <c r="R154" s="221"/>
      <c r="S154" s="221"/>
      <c r="T154" s="222"/>
      <c r="AT154" s="223" t="s">
        <v>150</v>
      </c>
      <c r="AU154" s="223" t="s">
        <v>81</v>
      </c>
      <c r="AV154" s="14" t="s">
        <v>81</v>
      </c>
      <c r="AW154" s="14" t="s">
        <v>32</v>
      </c>
      <c r="AX154" s="14" t="s">
        <v>79</v>
      </c>
      <c r="AY154" s="223" t="s">
        <v>140</v>
      </c>
    </row>
    <row r="155" spans="1:65" s="2" customFormat="1" ht="21.75" customHeight="1">
      <c r="A155" s="36"/>
      <c r="B155" s="37"/>
      <c r="C155" s="189" t="s">
        <v>7</v>
      </c>
      <c r="D155" s="189" t="s">
        <v>143</v>
      </c>
      <c r="E155" s="190" t="s">
        <v>942</v>
      </c>
      <c r="F155" s="191" t="s">
        <v>943</v>
      </c>
      <c r="G155" s="192" t="s">
        <v>215</v>
      </c>
      <c r="H155" s="193">
        <v>22.2</v>
      </c>
      <c r="I155" s="194"/>
      <c r="J155" s="195">
        <f>ROUND(I155*H155,2)</f>
        <v>0</v>
      </c>
      <c r="K155" s="191" t="s">
        <v>860</v>
      </c>
      <c r="L155" s="41"/>
      <c r="M155" s="196" t="s">
        <v>19</v>
      </c>
      <c r="N155" s="197" t="s">
        <v>42</v>
      </c>
      <c r="O155" s="66"/>
      <c r="P155" s="198">
        <f>O155*H155</f>
        <v>0</v>
      </c>
      <c r="Q155" s="198">
        <v>0.00125</v>
      </c>
      <c r="R155" s="198">
        <f>Q155*H155</f>
        <v>0.02775</v>
      </c>
      <c r="S155" s="198">
        <v>0</v>
      </c>
      <c r="T155" s="199">
        <f>S155*H155</f>
        <v>0</v>
      </c>
      <c r="U155" s="36"/>
      <c r="V155" s="36"/>
      <c r="W155" s="36"/>
      <c r="X155" s="36"/>
      <c r="Y155" s="36"/>
      <c r="Z155" s="36"/>
      <c r="AA155" s="36"/>
      <c r="AB155" s="36"/>
      <c r="AC155" s="36"/>
      <c r="AD155" s="36"/>
      <c r="AE155" s="36"/>
      <c r="AR155" s="200" t="s">
        <v>236</v>
      </c>
      <c r="AT155" s="200" t="s">
        <v>143</v>
      </c>
      <c r="AU155" s="200" t="s">
        <v>81</v>
      </c>
      <c r="AY155" s="19" t="s">
        <v>140</v>
      </c>
      <c r="BE155" s="201">
        <f>IF(N155="základní",J155,0)</f>
        <v>0</v>
      </c>
      <c r="BF155" s="201">
        <f>IF(N155="snížená",J155,0)</f>
        <v>0</v>
      </c>
      <c r="BG155" s="201">
        <f>IF(N155="zákl. přenesená",J155,0)</f>
        <v>0</v>
      </c>
      <c r="BH155" s="201">
        <f>IF(N155="sníž. přenesená",J155,0)</f>
        <v>0</v>
      </c>
      <c r="BI155" s="201">
        <f>IF(N155="nulová",J155,0)</f>
        <v>0</v>
      </c>
      <c r="BJ155" s="19" t="s">
        <v>79</v>
      </c>
      <c r="BK155" s="201">
        <f>ROUND(I155*H155,2)</f>
        <v>0</v>
      </c>
      <c r="BL155" s="19" t="s">
        <v>236</v>
      </c>
      <c r="BM155" s="200" t="s">
        <v>944</v>
      </c>
    </row>
    <row r="156" spans="2:51" s="13" customFormat="1" ht="12">
      <c r="B156" s="202"/>
      <c r="C156" s="203"/>
      <c r="D156" s="204" t="s">
        <v>150</v>
      </c>
      <c r="E156" s="205" t="s">
        <v>19</v>
      </c>
      <c r="F156" s="206" t="s">
        <v>929</v>
      </c>
      <c r="G156" s="203"/>
      <c r="H156" s="205" t="s">
        <v>19</v>
      </c>
      <c r="I156" s="207"/>
      <c r="J156" s="203"/>
      <c r="K156" s="203"/>
      <c r="L156" s="208"/>
      <c r="M156" s="209"/>
      <c r="N156" s="210"/>
      <c r="O156" s="210"/>
      <c r="P156" s="210"/>
      <c r="Q156" s="210"/>
      <c r="R156" s="210"/>
      <c r="S156" s="210"/>
      <c r="T156" s="211"/>
      <c r="AT156" s="212" t="s">
        <v>150</v>
      </c>
      <c r="AU156" s="212" t="s">
        <v>81</v>
      </c>
      <c r="AV156" s="13" t="s">
        <v>79</v>
      </c>
      <c r="AW156" s="13" t="s">
        <v>32</v>
      </c>
      <c r="AX156" s="13" t="s">
        <v>71</v>
      </c>
      <c r="AY156" s="212" t="s">
        <v>140</v>
      </c>
    </row>
    <row r="157" spans="2:51" s="14" customFormat="1" ht="12">
      <c r="B157" s="213"/>
      <c r="C157" s="214"/>
      <c r="D157" s="204" t="s">
        <v>150</v>
      </c>
      <c r="E157" s="215" t="s">
        <v>19</v>
      </c>
      <c r="F157" s="216" t="s">
        <v>945</v>
      </c>
      <c r="G157" s="214"/>
      <c r="H157" s="217">
        <v>22.2</v>
      </c>
      <c r="I157" s="218"/>
      <c r="J157" s="214"/>
      <c r="K157" s="214"/>
      <c r="L157" s="219"/>
      <c r="M157" s="220"/>
      <c r="N157" s="221"/>
      <c r="O157" s="221"/>
      <c r="P157" s="221"/>
      <c r="Q157" s="221"/>
      <c r="R157" s="221"/>
      <c r="S157" s="221"/>
      <c r="T157" s="222"/>
      <c r="AT157" s="223" t="s">
        <v>150</v>
      </c>
      <c r="AU157" s="223" t="s">
        <v>81</v>
      </c>
      <c r="AV157" s="14" t="s">
        <v>81</v>
      </c>
      <c r="AW157" s="14" t="s">
        <v>32</v>
      </c>
      <c r="AX157" s="14" t="s">
        <v>79</v>
      </c>
      <c r="AY157" s="223" t="s">
        <v>140</v>
      </c>
    </row>
    <row r="158" spans="1:65" s="2" customFormat="1" ht="44.25" customHeight="1">
      <c r="A158" s="36"/>
      <c r="B158" s="37"/>
      <c r="C158" s="189" t="s">
        <v>377</v>
      </c>
      <c r="D158" s="189" t="s">
        <v>143</v>
      </c>
      <c r="E158" s="190" t="s">
        <v>946</v>
      </c>
      <c r="F158" s="191" t="s">
        <v>947</v>
      </c>
      <c r="G158" s="192" t="s">
        <v>215</v>
      </c>
      <c r="H158" s="193">
        <v>79.44</v>
      </c>
      <c r="I158" s="194"/>
      <c r="J158" s="195">
        <f>ROUND(I158*H158,2)</f>
        <v>0</v>
      </c>
      <c r="K158" s="191" t="s">
        <v>860</v>
      </c>
      <c r="L158" s="41"/>
      <c r="M158" s="196" t="s">
        <v>19</v>
      </c>
      <c r="N158" s="197" t="s">
        <v>42</v>
      </c>
      <c r="O158" s="66"/>
      <c r="P158" s="198">
        <f>O158*H158</f>
        <v>0</v>
      </c>
      <c r="Q158" s="198">
        <v>5E-05</v>
      </c>
      <c r="R158" s="198">
        <f>Q158*H158</f>
        <v>0.003972</v>
      </c>
      <c r="S158" s="198">
        <v>0</v>
      </c>
      <c r="T158" s="199">
        <f>S158*H158</f>
        <v>0</v>
      </c>
      <c r="U158" s="36"/>
      <c r="V158" s="36"/>
      <c r="W158" s="36"/>
      <c r="X158" s="36"/>
      <c r="Y158" s="36"/>
      <c r="Z158" s="36"/>
      <c r="AA158" s="36"/>
      <c r="AB158" s="36"/>
      <c r="AC158" s="36"/>
      <c r="AD158" s="36"/>
      <c r="AE158" s="36"/>
      <c r="AR158" s="200" t="s">
        <v>236</v>
      </c>
      <c r="AT158" s="200" t="s">
        <v>143</v>
      </c>
      <c r="AU158" s="200" t="s">
        <v>81</v>
      </c>
      <c r="AY158" s="19" t="s">
        <v>140</v>
      </c>
      <c r="BE158" s="201">
        <f>IF(N158="základní",J158,0)</f>
        <v>0</v>
      </c>
      <c r="BF158" s="201">
        <f>IF(N158="snížená",J158,0)</f>
        <v>0</v>
      </c>
      <c r="BG158" s="201">
        <f>IF(N158="zákl. přenesená",J158,0)</f>
        <v>0</v>
      </c>
      <c r="BH158" s="201">
        <f>IF(N158="sníž. přenesená",J158,0)</f>
        <v>0</v>
      </c>
      <c r="BI158" s="201">
        <f>IF(N158="nulová",J158,0)</f>
        <v>0</v>
      </c>
      <c r="BJ158" s="19" t="s">
        <v>79</v>
      </c>
      <c r="BK158" s="201">
        <f>ROUND(I158*H158,2)</f>
        <v>0</v>
      </c>
      <c r="BL158" s="19" t="s">
        <v>236</v>
      </c>
      <c r="BM158" s="200" t="s">
        <v>948</v>
      </c>
    </row>
    <row r="159" spans="2:51" s="14" customFormat="1" ht="12">
      <c r="B159" s="213"/>
      <c r="C159" s="214"/>
      <c r="D159" s="204" t="s">
        <v>150</v>
      </c>
      <c r="E159" s="215" t="s">
        <v>19</v>
      </c>
      <c r="F159" s="216" t="s">
        <v>949</v>
      </c>
      <c r="G159" s="214"/>
      <c r="H159" s="217">
        <v>79.44</v>
      </c>
      <c r="I159" s="218"/>
      <c r="J159" s="214"/>
      <c r="K159" s="214"/>
      <c r="L159" s="219"/>
      <c r="M159" s="220"/>
      <c r="N159" s="221"/>
      <c r="O159" s="221"/>
      <c r="P159" s="221"/>
      <c r="Q159" s="221"/>
      <c r="R159" s="221"/>
      <c r="S159" s="221"/>
      <c r="T159" s="222"/>
      <c r="AT159" s="223" t="s">
        <v>150</v>
      </c>
      <c r="AU159" s="223" t="s">
        <v>81</v>
      </c>
      <c r="AV159" s="14" t="s">
        <v>81</v>
      </c>
      <c r="AW159" s="14" t="s">
        <v>32</v>
      </c>
      <c r="AX159" s="14" t="s">
        <v>79</v>
      </c>
      <c r="AY159" s="223" t="s">
        <v>140</v>
      </c>
    </row>
    <row r="160" spans="1:65" s="2" customFormat="1" ht="44.25" customHeight="1">
      <c r="A160" s="36"/>
      <c r="B160" s="37"/>
      <c r="C160" s="189" t="s">
        <v>386</v>
      </c>
      <c r="D160" s="189" t="s">
        <v>143</v>
      </c>
      <c r="E160" s="190" t="s">
        <v>950</v>
      </c>
      <c r="F160" s="191" t="s">
        <v>951</v>
      </c>
      <c r="G160" s="192" t="s">
        <v>215</v>
      </c>
      <c r="H160" s="193">
        <v>44.16</v>
      </c>
      <c r="I160" s="194"/>
      <c r="J160" s="195">
        <f>ROUND(I160*H160,2)</f>
        <v>0</v>
      </c>
      <c r="K160" s="191" t="s">
        <v>860</v>
      </c>
      <c r="L160" s="41"/>
      <c r="M160" s="196" t="s">
        <v>19</v>
      </c>
      <c r="N160" s="197" t="s">
        <v>42</v>
      </c>
      <c r="O160" s="66"/>
      <c r="P160" s="198">
        <f>O160*H160</f>
        <v>0</v>
      </c>
      <c r="Q160" s="198">
        <v>7E-05</v>
      </c>
      <c r="R160" s="198">
        <f>Q160*H160</f>
        <v>0.0030911999999999997</v>
      </c>
      <c r="S160" s="198">
        <v>0</v>
      </c>
      <c r="T160" s="199">
        <f>S160*H160</f>
        <v>0</v>
      </c>
      <c r="U160" s="36"/>
      <c r="V160" s="36"/>
      <c r="W160" s="36"/>
      <c r="X160" s="36"/>
      <c r="Y160" s="36"/>
      <c r="Z160" s="36"/>
      <c r="AA160" s="36"/>
      <c r="AB160" s="36"/>
      <c r="AC160" s="36"/>
      <c r="AD160" s="36"/>
      <c r="AE160" s="36"/>
      <c r="AR160" s="200" t="s">
        <v>236</v>
      </c>
      <c r="AT160" s="200" t="s">
        <v>143</v>
      </c>
      <c r="AU160" s="200" t="s">
        <v>81</v>
      </c>
      <c r="AY160" s="19" t="s">
        <v>140</v>
      </c>
      <c r="BE160" s="201">
        <f>IF(N160="základní",J160,0)</f>
        <v>0</v>
      </c>
      <c r="BF160" s="201">
        <f>IF(N160="snížená",J160,0)</f>
        <v>0</v>
      </c>
      <c r="BG160" s="201">
        <f>IF(N160="zákl. přenesená",J160,0)</f>
        <v>0</v>
      </c>
      <c r="BH160" s="201">
        <f>IF(N160="sníž. přenesená",J160,0)</f>
        <v>0</v>
      </c>
      <c r="BI160" s="201">
        <f>IF(N160="nulová",J160,0)</f>
        <v>0</v>
      </c>
      <c r="BJ160" s="19" t="s">
        <v>79</v>
      </c>
      <c r="BK160" s="201">
        <f>ROUND(I160*H160,2)</f>
        <v>0</v>
      </c>
      <c r="BL160" s="19" t="s">
        <v>236</v>
      </c>
      <c r="BM160" s="200" t="s">
        <v>952</v>
      </c>
    </row>
    <row r="161" spans="2:51" s="14" customFormat="1" ht="12">
      <c r="B161" s="213"/>
      <c r="C161" s="214"/>
      <c r="D161" s="204" t="s">
        <v>150</v>
      </c>
      <c r="E161" s="215" t="s">
        <v>19</v>
      </c>
      <c r="F161" s="216" t="s">
        <v>953</v>
      </c>
      <c r="G161" s="214"/>
      <c r="H161" s="217">
        <v>44.16</v>
      </c>
      <c r="I161" s="218"/>
      <c r="J161" s="214"/>
      <c r="K161" s="214"/>
      <c r="L161" s="219"/>
      <c r="M161" s="220"/>
      <c r="N161" s="221"/>
      <c r="O161" s="221"/>
      <c r="P161" s="221"/>
      <c r="Q161" s="221"/>
      <c r="R161" s="221"/>
      <c r="S161" s="221"/>
      <c r="T161" s="222"/>
      <c r="AT161" s="223" t="s">
        <v>150</v>
      </c>
      <c r="AU161" s="223" t="s">
        <v>81</v>
      </c>
      <c r="AV161" s="14" t="s">
        <v>81</v>
      </c>
      <c r="AW161" s="14" t="s">
        <v>32</v>
      </c>
      <c r="AX161" s="14" t="s">
        <v>79</v>
      </c>
      <c r="AY161" s="223" t="s">
        <v>140</v>
      </c>
    </row>
    <row r="162" spans="1:65" s="2" customFormat="1" ht="21.75" customHeight="1">
      <c r="A162" s="36"/>
      <c r="B162" s="37"/>
      <c r="C162" s="189" t="s">
        <v>394</v>
      </c>
      <c r="D162" s="189" t="s">
        <v>143</v>
      </c>
      <c r="E162" s="190" t="s">
        <v>954</v>
      </c>
      <c r="F162" s="191" t="s">
        <v>955</v>
      </c>
      <c r="G162" s="192" t="s">
        <v>204</v>
      </c>
      <c r="H162" s="193">
        <v>41</v>
      </c>
      <c r="I162" s="194"/>
      <c r="J162" s="195">
        <f>ROUND(I162*H162,2)</f>
        <v>0</v>
      </c>
      <c r="K162" s="191" t="s">
        <v>860</v>
      </c>
      <c r="L162" s="41"/>
      <c r="M162" s="196" t="s">
        <v>19</v>
      </c>
      <c r="N162" s="197" t="s">
        <v>42</v>
      </c>
      <c r="O162" s="66"/>
      <c r="P162" s="198">
        <f>O162*H162</f>
        <v>0</v>
      </c>
      <c r="Q162" s="198">
        <v>0</v>
      </c>
      <c r="R162" s="198">
        <f>Q162*H162</f>
        <v>0</v>
      </c>
      <c r="S162" s="198">
        <v>0</v>
      </c>
      <c r="T162" s="199">
        <f>S162*H162</f>
        <v>0</v>
      </c>
      <c r="U162" s="36"/>
      <c r="V162" s="36"/>
      <c r="W162" s="36"/>
      <c r="X162" s="36"/>
      <c r="Y162" s="36"/>
      <c r="Z162" s="36"/>
      <c r="AA162" s="36"/>
      <c r="AB162" s="36"/>
      <c r="AC162" s="36"/>
      <c r="AD162" s="36"/>
      <c r="AE162" s="36"/>
      <c r="AR162" s="200" t="s">
        <v>236</v>
      </c>
      <c r="AT162" s="200" t="s">
        <v>143</v>
      </c>
      <c r="AU162" s="200" t="s">
        <v>81</v>
      </c>
      <c r="AY162" s="19" t="s">
        <v>140</v>
      </c>
      <c r="BE162" s="201">
        <f>IF(N162="základní",J162,0)</f>
        <v>0</v>
      </c>
      <c r="BF162" s="201">
        <f>IF(N162="snížená",J162,0)</f>
        <v>0</v>
      </c>
      <c r="BG162" s="201">
        <f>IF(N162="zákl. přenesená",J162,0)</f>
        <v>0</v>
      </c>
      <c r="BH162" s="201">
        <f>IF(N162="sníž. přenesená",J162,0)</f>
        <v>0</v>
      </c>
      <c r="BI162" s="201">
        <f>IF(N162="nulová",J162,0)</f>
        <v>0</v>
      </c>
      <c r="BJ162" s="19" t="s">
        <v>79</v>
      </c>
      <c r="BK162" s="201">
        <f>ROUND(I162*H162,2)</f>
        <v>0</v>
      </c>
      <c r="BL162" s="19" t="s">
        <v>236</v>
      </c>
      <c r="BM162" s="200" t="s">
        <v>956</v>
      </c>
    </row>
    <row r="163" spans="2:51" s="13" customFormat="1" ht="12">
      <c r="B163" s="202"/>
      <c r="C163" s="203"/>
      <c r="D163" s="204" t="s">
        <v>150</v>
      </c>
      <c r="E163" s="205" t="s">
        <v>19</v>
      </c>
      <c r="F163" s="206" t="s">
        <v>891</v>
      </c>
      <c r="G163" s="203"/>
      <c r="H163" s="205" t="s">
        <v>19</v>
      </c>
      <c r="I163" s="207"/>
      <c r="J163" s="203"/>
      <c r="K163" s="203"/>
      <c r="L163" s="208"/>
      <c r="M163" s="209"/>
      <c r="N163" s="210"/>
      <c r="O163" s="210"/>
      <c r="P163" s="210"/>
      <c r="Q163" s="210"/>
      <c r="R163" s="210"/>
      <c r="S163" s="210"/>
      <c r="T163" s="211"/>
      <c r="AT163" s="212" t="s">
        <v>150</v>
      </c>
      <c r="AU163" s="212" t="s">
        <v>81</v>
      </c>
      <c r="AV163" s="13" t="s">
        <v>79</v>
      </c>
      <c r="AW163" s="13" t="s">
        <v>32</v>
      </c>
      <c r="AX163" s="13" t="s">
        <v>71</v>
      </c>
      <c r="AY163" s="212" t="s">
        <v>140</v>
      </c>
    </row>
    <row r="164" spans="2:51" s="14" customFormat="1" ht="12">
      <c r="B164" s="213"/>
      <c r="C164" s="214"/>
      <c r="D164" s="204" t="s">
        <v>150</v>
      </c>
      <c r="E164" s="215" t="s">
        <v>19</v>
      </c>
      <c r="F164" s="216" t="s">
        <v>225</v>
      </c>
      <c r="G164" s="214"/>
      <c r="H164" s="217">
        <v>9</v>
      </c>
      <c r="I164" s="218"/>
      <c r="J164" s="214"/>
      <c r="K164" s="214"/>
      <c r="L164" s="219"/>
      <c r="M164" s="220"/>
      <c r="N164" s="221"/>
      <c r="O164" s="221"/>
      <c r="P164" s="221"/>
      <c r="Q164" s="221"/>
      <c r="R164" s="221"/>
      <c r="S164" s="221"/>
      <c r="T164" s="222"/>
      <c r="AT164" s="223" t="s">
        <v>150</v>
      </c>
      <c r="AU164" s="223" t="s">
        <v>81</v>
      </c>
      <c r="AV164" s="14" t="s">
        <v>81</v>
      </c>
      <c r="AW164" s="14" t="s">
        <v>32</v>
      </c>
      <c r="AX164" s="14" t="s">
        <v>71</v>
      </c>
      <c r="AY164" s="223" t="s">
        <v>140</v>
      </c>
    </row>
    <row r="165" spans="2:51" s="13" customFormat="1" ht="12">
      <c r="B165" s="202"/>
      <c r="C165" s="203"/>
      <c r="D165" s="204" t="s">
        <v>150</v>
      </c>
      <c r="E165" s="205" t="s">
        <v>19</v>
      </c>
      <c r="F165" s="206" t="s">
        <v>893</v>
      </c>
      <c r="G165" s="203"/>
      <c r="H165" s="205" t="s">
        <v>19</v>
      </c>
      <c r="I165" s="207"/>
      <c r="J165" s="203"/>
      <c r="K165" s="203"/>
      <c r="L165" s="208"/>
      <c r="M165" s="209"/>
      <c r="N165" s="210"/>
      <c r="O165" s="210"/>
      <c r="P165" s="210"/>
      <c r="Q165" s="210"/>
      <c r="R165" s="210"/>
      <c r="S165" s="210"/>
      <c r="T165" s="211"/>
      <c r="AT165" s="212" t="s">
        <v>150</v>
      </c>
      <c r="AU165" s="212" t="s">
        <v>81</v>
      </c>
      <c r="AV165" s="13" t="s">
        <v>79</v>
      </c>
      <c r="AW165" s="13" t="s">
        <v>32</v>
      </c>
      <c r="AX165" s="13" t="s">
        <v>71</v>
      </c>
      <c r="AY165" s="212" t="s">
        <v>140</v>
      </c>
    </row>
    <row r="166" spans="2:51" s="14" customFormat="1" ht="12">
      <c r="B166" s="213"/>
      <c r="C166" s="214"/>
      <c r="D166" s="204" t="s">
        <v>150</v>
      </c>
      <c r="E166" s="215" t="s">
        <v>19</v>
      </c>
      <c r="F166" s="216" t="s">
        <v>316</v>
      </c>
      <c r="G166" s="214"/>
      <c r="H166" s="217">
        <v>17</v>
      </c>
      <c r="I166" s="218"/>
      <c r="J166" s="214"/>
      <c r="K166" s="214"/>
      <c r="L166" s="219"/>
      <c r="M166" s="220"/>
      <c r="N166" s="221"/>
      <c r="O166" s="221"/>
      <c r="P166" s="221"/>
      <c r="Q166" s="221"/>
      <c r="R166" s="221"/>
      <c r="S166" s="221"/>
      <c r="T166" s="222"/>
      <c r="AT166" s="223" t="s">
        <v>150</v>
      </c>
      <c r="AU166" s="223" t="s">
        <v>81</v>
      </c>
      <c r="AV166" s="14" t="s">
        <v>81</v>
      </c>
      <c r="AW166" s="14" t="s">
        <v>32</v>
      </c>
      <c r="AX166" s="14" t="s">
        <v>71</v>
      </c>
      <c r="AY166" s="223" t="s">
        <v>140</v>
      </c>
    </row>
    <row r="167" spans="2:51" s="13" customFormat="1" ht="12">
      <c r="B167" s="202"/>
      <c r="C167" s="203"/>
      <c r="D167" s="204" t="s">
        <v>150</v>
      </c>
      <c r="E167" s="205" t="s">
        <v>19</v>
      </c>
      <c r="F167" s="206" t="s">
        <v>895</v>
      </c>
      <c r="G167" s="203"/>
      <c r="H167" s="205" t="s">
        <v>19</v>
      </c>
      <c r="I167" s="207"/>
      <c r="J167" s="203"/>
      <c r="K167" s="203"/>
      <c r="L167" s="208"/>
      <c r="M167" s="209"/>
      <c r="N167" s="210"/>
      <c r="O167" s="210"/>
      <c r="P167" s="210"/>
      <c r="Q167" s="210"/>
      <c r="R167" s="210"/>
      <c r="S167" s="210"/>
      <c r="T167" s="211"/>
      <c r="AT167" s="212" t="s">
        <v>150</v>
      </c>
      <c r="AU167" s="212" t="s">
        <v>81</v>
      </c>
      <c r="AV167" s="13" t="s">
        <v>79</v>
      </c>
      <c r="AW167" s="13" t="s">
        <v>32</v>
      </c>
      <c r="AX167" s="13" t="s">
        <v>71</v>
      </c>
      <c r="AY167" s="212" t="s">
        <v>140</v>
      </c>
    </row>
    <row r="168" spans="2:51" s="14" customFormat="1" ht="12">
      <c r="B168" s="213"/>
      <c r="C168" s="214"/>
      <c r="D168" s="204" t="s">
        <v>150</v>
      </c>
      <c r="E168" s="215" t="s">
        <v>19</v>
      </c>
      <c r="F168" s="216" t="s">
        <v>8</v>
      </c>
      <c r="G168" s="214"/>
      <c r="H168" s="217">
        <v>15</v>
      </c>
      <c r="I168" s="218"/>
      <c r="J168" s="214"/>
      <c r="K168" s="214"/>
      <c r="L168" s="219"/>
      <c r="M168" s="220"/>
      <c r="N168" s="221"/>
      <c r="O168" s="221"/>
      <c r="P168" s="221"/>
      <c r="Q168" s="221"/>
      <c r="R168" s="221"/>
      <c r="S168" s="221"/>
      <c r="T168" s="222"/>
      <c r="AT168" s="223" t="s">
        <v>150</v>
      </c>
      <c r="AU168" s="223" t="s">
        <v>81</v>
      </c>
      <c r="AV168" s="14" t="s">
        <v>81</v>
      </c>
      <c r="AW168" s="14" t="s">
        <v>32</v>
      </c>
      <c r="AX168" s="14" t="s">
        <v>71</v>
      </c>
      <c r="AY168" s="223" t="s">
        <v>140</v>
      </c>
    </row>
    <row r="169" spans="2:51" s="15" customFormat="1" ht="12">
      <c r="B169" s="224"/>
      <c r="C169" s="225"/>
      <c r="D169" s="204" t="s">
        <v>150</v>
      </c>
      <c r="E169" s="226" t="s">
        <v>19</v>
      </c>
      <c r="F169" s="227" t="s">
        <v>155</v>
      </c>
      <c r="G169" s="225"/>
      <c r="H169" s="228">
        <v>41</v>
      </c>
      <c r="I169" s="229"/>
      <c r="J169" s="225"/>
      <c r="K169" s="225"/>
      <c r="L169" s="230"/>
      <c r="M169" s="231"/>
      <c r="N169" s="232"/>
      <c r="O169" s="232"/>
      <c r="P169" s="232"/>
      <c r="Q169" s="232"/>
      <c r="R169" s="232"/>
      <c r="S169" s="232"/>
      <c r="T169" s="233"/>
      <c r="AT169" s="234" t="s">
        <v>150</v>
      </c>
      <c r="AU169" s="234" t="s">
        <v>81</v>
      </c>
      <c r="AV169" s="15" t="s">
        <v>148</v>
      </c>
      <c r="AW169" s="15" t="s">
        <v>32</v>
      </c>
      <c r="AX169" s="15" t="s">
        <v>79</v>
      </c>
      <c r="AY169" s="234" t="s">
        <v>140</v>
      </c>
    </row>
    <row r="170" spans="1:65" s="2" customFormat="1" ht="21.75" customHeight="1">
      <c r="A170" s="36"/>
      <c r="B170" s="37"/>
      <c r="C170" s="189" t="s">
        <v>399</v>
      </c>
      <c r="D170" s="189" t="s">
        <v>143</v>
      </c>
      <c r="E170" s="190" t="s">
        <v>957</v>
      </c>
      <c r="F170" s="191" t="s">
        <v>958</v>
      </c>
      <c r="G170" s="192" t="s">
        <v>204</v>
      </c>
      <c r="H170" s="193">
        <v>2</v>
      </c>
      <c r="I170" s="194"/>
      <c r="J170" s="195">
        <f>ROUND(I170*H170,2)</f>
        <v>0</v>
      </c>
      <c r="K170" s="191" t="s">
        <v>860</v>
      </c>
      <c r="L170" s="41"/>
      <c r="M170" s="196" t="s">
        <v>19</v>
      </c>
      <c r="N170" s="197" t="s">
        <v>42</v>
      </c>
      <c r="O170" s="66"/>
      <c r="P170" s="198">
        <f>O170*H170</f>
        <v>0</v>
      </c>
      <c r="Q170" s="198">
        <v>3E-05</v>
      </c>
      <c r="R170" s="198">
        <f>Q170*H170</f>
        <v>6E-05</v>
      </c>
      <c r="S170" s="198">
        <v>0</v>
      </c>
      <c r="T170" s="199">
        <f>S170*H170</f>
        <v>0</v>
      </c>
      <c r="U170" s="36"/>
      <c r="V170" s="36"/>
      <c r="W170" s="36"/>
      <c r="X170" s="36"/>
      <c r="Y170" s="36"/>
      <c r="Z170" s="36"/>
      <c r="AA170" s="36"/>
      <c r="AB170" s="36"/>
      <c r="AC170" s="36"/>
      <c r="AD170" s="36"/>
      <c r="AE170" s="36"/>
      <c r="AR170" s="200" t="s">
        <v>236</v>
      </c>
      <c r="AT170" s="200" t="s">
        <v>143</v>
      </c>
      <c r="AU170" s="200" t="s">
        <v>81</v>
      </c>
      <c r="AY170" s="19" t="s">
        <v>140</v>
      </c>
      <c r="BE170" s="201">
        <f>IF(N170="základní",J170,0)</f>
        <v>0</v>
      </c>
      <c r="BF170" s="201">
        <f>IF(N170="snížená",J170,0)</f>
        <v>0</v>
      </c>
      <c r="BG170" s="201">
        <f>IF(N170="zákl. přenesená",J170,0)</f>
        <v>0</v>
      </c>
      <c r="BH170" s="201">
        <f>IF(N170="sníž. přenesená",J170,0)</f>
        <v>0</v>
      </c>
      <c r="BI170" s="201">
        <f>IF(N170="nulová",J170,0)</f>
        <v>0</v>
      </c>
      <c r="BJ170" s="19" t="s">
        <v>79</v>
      </c>
      <c r="BK170" s="201">
        <f>ROUND(I170*H170,2)</f>
        <v>0</v>
      </c>
      <c r="BL170" s="19" t="s">
        <v>236</v>
      </c>
      <c r="BM170" s="200" t="s">
        <v>959</v>
      </c>
    </row>
    <row r="171" spans="1:65" s="2" customFormat="1" ht="21.75" customHeight="1">
      <c r="A171" s="36"/>
      <c r="B171" s="37"/>
      <c r="C171" s="189" t="s">
        <v>406</v>
      </c>
      <c r="D171" s="189" t="s">
        <v>143</v>
      </c>
      <c r="E171" s="190" t="s">
        <v>960</v>
      </c>
      <c r="F171" s="191" t="s">
        <v>961</v>
      </c>
      <c r="G171" s="192" t="s">
        <v>204</v>
      </c>
      <c r="H171" s="193">
        <v>1</v>
      </c>
      <c r="I171" s="194"/>
      <c r="J171" s="195">
        <f>ROUND(I171*H171,2)</f>
        <v>0</v>
      </c>
      <c r="K171" s="191" t="s">
        <v>860</v>
      </c>
      <c r="L171" s="41"/>
      <c r="M171" s="196" t="s">
        <v>19</v>
      </c>
      <c r="N171" s="197" t="s">
        <v>42</v>
      </c>
      <c r="O171" s="66"/>
      <c r="P171" s="198">
        <f>O171*H171</f>
        <v>0</v>
      </c>
      <c r="Q171" s="198">
        <v>0.00034</v>
      </c>
      <c r="R171" s="198">
        <f>Q171*H171</f>
        <v>0.00034</v>
      </c>
      <c r="S171" s="198">
        <v>0</v>
      </c>
      <c r="T171" s="199">
        <f>S171*H171</f>
        <v>0</v>
      </c>
      <c r="U171" s="36"/>
      <c r="V171" s="36"/>
      <c r="W171" s="36"/>
      <c r="X171" s="36"/>
      <c r="Y171" s="36"/>
      <c r="Z171" s="36"/>
      <c r="AA171" s="36"/>
      <c r="AB171" s="36"/>
      <c r="AC171" s="36"/>
      <c r="AD171" s="36"/>
      <c r="AE171" s="36"/>
      <c r="AR171" s="200" t="s">
        <v>236</v>
      </c>
      <c r="AT171" s="200" t="s">
        <v>143</v>
      </c>
      <c r="AU171" s="200" t="s">
        <v>81</v>
      </c>
      <c r="AY171" s="19" t="s">
        <v>140</v>
      </c>
      <c r="BE171" s="201">
        <f>IF(N171="základní",J171,0)</f>
        <v>0</v>
      </c>
      <c r="BF171" s="201">
        <f>IF(N171="snížená",J171,0)</f>
        <v>0</v>
      </c>
      <c r="BG171" s="201">
        <f>IF(N171="zákl. přenesená",J171,0)</f>
        <v>0</v>
      </c>
      <c r="BH171" s="201">
        <f>IF(N171="sníž. přenesená",J171,0)</f>
        <v>0</v>
      </c>
      <c r="BI171" s="201">
        <f>IF(N171="nulová",J171,0)</f>
        <v>0</v>
      </c>
      <c r="BJ171" s="19" t="s">
        <v>79</v>
      </c>
      <c r="BK171" s="201">
        <f>ROUND(I171*H171,2)</f>
        <v>0</v>
      </c>
      <c r="BL171" s="19" t="s">
        <v>236</v>
      </c>
      <c r="BM171" s="200" t="s">
        <v>962</v>
      </c>
    </row>
    <row r="172" spans="1:65" s="2" customFormat="1" ht="33" customHeight="1">
      <c r="A172" s="36"/>
      <c r="B172" s="37"/>
      <c r="C172" s="189" t="s">
        <v>410</v>
      </c>
      <c r="D172" s="189" t="s">
        <v>143</v>
      </c>
      <c r="E172" s="190" t="s">
        <v>963</v>
      </c>
      <c r="F172" s="191" t="s">
        <v>964</v>
      </c>
      <c r="G172" s="192" t="s">
        <v>215</v>
      </c>
      <c r="H172" s="193">
        <v>123.6</v>
      </c>
      <c r="I172" s="194"/>
      <c r="J172" s="195">
        <f>ROUND(I172*H172,2)</f>
        <v>0</v>
      </c>
      <c r="K172" s="191" t="s">
        <v>860</v>
      </c>
      <c r="L172" s="41"/>
      <c r="M172" s="196" t="s">
        <v>19</v>
      </c>
      <c r="N172" s="197" t="s">
        <v>42</v>
      </c>
      <c r="O172" s="66"/>
      <c r="P172" s="198">
        <f>O172*H172</f>
        <v>0</v>
      </c>
      <c r="Q172" s="198">
        <v>0.00019</v>
      </c>
      <c r="R172" s="198">
        <f>Q172*H172</f>
        <v>0.023484</v>
      </c>
      <c r="S172" s="198">
        <v>0</v>
      </c>
      <c r="T172" s="199">
        <f>S172*H172</f>
        <v>0</v>
      </c>
      <c r="U172" s="36"/>
      <c r="V172" s="36"/>
      <c r="W172" s="36"/>
      <c r="X172" s="36"/>
      <c r="Y172" s="36"/>
      <c r="Z172" s="36"/>
      <c r="AA172" s="36"/>
      <c r="AB172" s="36"/>
      <c r="AC172" s="36"/>
      <c r="AD172" s="36"/>
      <c r="AE172" s="36"/>
      <c r="AR172" s="200" t="s">
        <v>236</v>
      </c>
      <c r="AT172" s="200" t="s">
        <v>143</v>
      </c>
      <c r="AU172" s="200" t="s">
        <v>81</v>
      </c>
      <c r="AY172" s="19" t="s">
        <v>140</v>
      </c>
      <c r="BE172" s="201">
        <f>IF(N172="základní",J172,0)</f>
        <v>0</v>
      </c>
      <c r="BF172" s="201">
        <f>IF(N172="snížená",J172,0)</f>
        <v>0</v>
      </c>
      <c r="BG172" s="201">
        <f>IF(N172="zákl. přenesená",J172,0)</f>
        <v>0</v>
      </c>
      <c r="BH172" s="201">
        <f>IF(N172="sníž. přenesená",J172,0)</f>
        <v>0</v>
      </c>
      <c r="BI172" s="201">
        <f>IF(N172="nulová",J172,0)</f>
        <v>0</v>
      </c>
      <c r="BJ172" s="19" t="s">
        <v>79</v>
      </c>
      <c r="BK172" s="201">
        <f>ROUND(I172*H172,2)</f>
        <v>0</v>
      </c>
      <c r="BL172" s="19" t="s">
        <v>236</v>
      </c>
      <c r="BM172" s="200" t="s">
        <v>965</v>
      </c>
    </row>
    <row r="173" spans="2:51" s="14" customFormat="1" ht="12">
      <c r="B173" s="213"/>
      <c r="C173" s="214"/>
      <c r="D173" s="204" t="s">
        <v>150</v>
      </c>
      <c r="E173" s="215" t="s">
        <v>19</v>
      </c>
      <c r="F173" s="216" t="s">
        <v>966</v>
      </c>
      <c r="G173" s="214"/>
      <c r="H173" s="217">
        <v>123.6</v>
      </c>
      <c r="I173" s="218"/>
      <c r="J173" s="214"/>
      <c r="K173" s="214"/>
      <c r="L173" s="219"/>
      <c r="M173" s="220"/>
      <c r="N173" s="221"/>
      <c r="O173" s="221"/>
      <c r="P173" s="221"/>
      <c r="Q173" s="221"/>
      <c r="R173" s="221"/>
      <c r="S173" s="221"/>
      <c r="T173" s="222"/>
      <c r="AT173" s="223" t="s">
        <v>150</v>
      </c>
      <c r="AU173" s="223" t="s">
        <v>81</v>
      </c>
      <c r="AV173" s="14" t="s">
        <v>81</v>
      </c>
      <c r="AW173" s="14" t="s">
        <v>32</v>
      </c>
      <c r="AX173" s="14" t="s">
        <v>79</v>
      </c>
      <c r="AY173" s="223" t="s">
        <v>140</v>
      </c>
    </row>
    <row r="174" spans="1:65" s="2" customFormat="1" ht="21.75" customHeight="1">
      <c r="A174" s="36"/>
      <c r="B174" s="37"/>
      <c r="C174" s="189" t="s">
        <v>414</v>
      </c>
      <c r="D174" s="189" t="s">
        <v>143</v>
      </c>
      <c r="E174" s="190" t="s">
        <v>967</v>
      </c>
      <c r="F174" s="191" t="s">
        <v>968</v>
      </c>
      <c r="G174" s="192" t="s">
        <v>215</v>
      </c>
      <c r="H174" s="193">
        <v>123.6</v>
      </c>
      <c r="I174" s="194"/>
      <c r="J174" s="195">
        <f>ROUND(I174*H174,2)</f>
        <v>0</v>
      </c>
      <c r="K174" s="191" t="s">
        <v>860</v>
      </c>
      <c r="L174" s="41"/>
      <c r="M174" s="196" t="s">
        <v>19</v>
      </c>
      <c r="N174" s="197" t="s">
        <v>42</v>
      </c>
      <c r="O174" s="66"/>
      <c r="P174" s="198">
        <f>O174*H174</f>
        <v>0</v>
      </c>
      <c r="Q174" s="198">
        <v>1E-05</v>
      </c>
      <c r="R174" s="198">
        <f>Q174*H174</f>
        <v>0.0012360000000000001</v>
      </c>
      <c r="S174" s="198">
        <v>0</v>
      </c>
      <c r="T174" s="199">
        <f>S174*H174</f>
        <v>0</v>
      </c>
      <c r="U174" s="36"/>
      <c r="V174" s="36"/>
      <c r="W174" s="36"/>
      <c r="X174" s="36"/>
      <c r="Y174" s="36"/>
      <c r="Z174" s="36"/>
      <c r="AA174" s="36"/>
      <c r="AB174" s="36"/>
      <c r="AC174" s="36"/>
      <c r="AD174" s="36"/>
      <c r="AE174" s="36"/>
      <c r="AR174" s="200" t="s">
        <v>236</v>
      </c>
      <c r="AT174" s="200" t="s">
        <v>143</v>
      </c>
      <c r="AU174" s="200" t="s">
        <v>81</v>
      </c>
      <c r="AY174" s="19" t="s">
        <v>140</v>
      </c>
      <c r="BE174" s="201">
        <f>IF(N174="základní",J174,0)</f>
        <v>0</v>
      </c>
      <c r="BF174" s="201">
        <f>IF(N174="snížená",J174,0)</f>
        <v>0</v>
      </c>
      <c r="BG174" s="201">
        <f>IF(N174="zákl. přenesená",J174,0)</f>
        <v>0</v>
      </c>
      <c r="BH174" s="201">
        <f>IF(N174="sníž. přenesená",J174,0)</f>
        <v>0</v>
      </c>
      <c r="BI174" s="201">
        <f>IF(N174="nulová",J174,0)</f>
        <v>0</v>
      </c>
      <c r="BJ174" s="19" t="s">
        <v>79</v>
      </c>
      <c r="BK174" s="201">
        <f>ROUND(I174*H174,2)</f>
        <v>0</v>
      </c>
      <c r="BL174" s="19" t="s">
        <v>236</v>
      </c>
      <c r="BM174" s="200" t="s">
        <v>969</v>
      </c>
    </row>
    <row r="175" spans="2:51" s="14" customFormat="1" ht="12">
      <c r="B175" s="213"/>
      <c r="C175" s="214"/>
      <c r="D175" s="204" t="s">
        <v>150</v>
      </c>
      <c r="E175" s="215" t="s">
        <v>19</v>
      </c>
      <c r="F175" s="216" t="s">
        <v>966</v>
      </c>
      <c r="G175" s="214"/>
      <c r="H175" s="217">
        <v>123.6</v>
      </c>
      <c r="I175" s="218"/>
      <c r="J175" s="214"/>
      <c r="K175" s="214"/>
      <c r="L175" s="219"/>
      <c r="M175" s="220"/>
      <c r="N175" s="221"/>
      <c r="O175" s="221"/>
      <c r="P175" s="221"/>
      <c r="Q175" s="221"/>
      <c r="R175" s="221"/>
      <c r="S175" s="221"/>
      <c r="T175" s="222"/>
      <c r="AT175" s="223" t="s">
        <v>150</v>
      </c>
      <c r="AU175" s="223" t="s">
        <v>81</v>
      </c>
      <c r="AV175" s="14" t="s">
        <v>81</v>
      </c>
      <c r="AW175" s="14" t="s">
        <v>32</v>
      </c>
      <c r="AX175" s="14" t="s">
        <v>79</v>
      </c>
      <c r="AY175" s="223" t="s">
        <v>140</v>
      </c>
    </row>
    <row r="176" spans="1:65" s="2" customFormat="1" ht="33" customHeight="1">
      <c r="A176" s="36"/>
      <c r="B176" s="37"/>
      <c r="C176" s="189" t="s">
        <v>420</v>
      </c>
      <c r="D176" s="189" t="s">
        <v>143</v>
      </c>
      <c r="E176" s="190" t="s">
        <v>970</v>
      </c>
      <c r="F176" s="191" t="s">
        <v>971</v>
      </c>
      <c r="G176" s="192" t="s">
        <v>189</v>
      </c>
      <c r="H176" s="193">
        <v>0.14</v>
      </c>
      <c r="I176" s="194"/>
      <c r="J176" s="195">
        <f>ROUND(I176*H176,2)</f>
        <v>0</v>
      </c>
      <c r="K176" s="191" t="s">
        <v>860</v>
      </c>
      <c r="L176" s="41"/>
      <c r="M176" s="196" t="s">
        <v>19</v>
      </c>
      <c r="N176" s="197" t="s">
        <v>42</v>
      </c>
      <c r="O176" s="66"/>
      <c r="P176" s="198">
        <f>O176*H176</f>
        <v>0</v>
      </c>
      <c r="Q176" s="198">
        <v>0</v>
      </c>
      <c r="R176" s="198">
        <f>Q176*H176</f>
        <v>0</v>
      </c>
      <c r="S176" s="198">
        <v>0</v>
      </c>
      <c r="T176" s="199">
        <f>S176*H176</f>
        <v>0</v>
      </c>
      <c r="U176" s="36"/>
      <c r="V176" s="36"/>
      <c r="W176" s="36"/>
      <c r="X176" s="36"/>
      <c r="Y176" s="36"/>
      <c r="Z176" s="36"/>
      <c r="AA176" s="36"/>
      <c r="AB176" s="36"/>
      <c r="AC176" s="36"/>
      <c r="AD176" s="36"/>
      <c r="AE176" s="36"/>
      <c r="AR176" s="200" t="s">
        <v>236</v>
      </c>
      <c r="AT176" s="200" t="s">
        <v>143</v>
      </c>
      <c r="AU176" s="200" t="s">
        <v>81</v>
      </c>
      <c r="AY176" s="19" t="s">
        <v>140</v>
      </c>
      <c r="BE176" s="201">
        <f>IF(N176="základní",J176,0)</f>
        <v>0</v>
      </c>
      <c r="BF176" s="201">
        <f>IF(N176="snížená",J176,0)</f>
        <v>0</v>
      </c>
      <c r="BG176" s="201">
        <f>IF(N176="zákl. přenesená",J176,0)</f>
        <v>0</v>
      </c>
      <c r="BH176" s="201">
        <f>IF(N176="sníž. přenesená",J176,0)</f>
        <v>0</v>
      </c>
      <c r="BI176" s="201">
        <f>IF(N176="nulová",J176,0)</f>
        <v>0</v>
      </c>
      <c r="BJ176" s="19" t="s">
        <v>79</v>
      </c>
      <c r="BK176" s="201">
        <f>ROUND(I176*H176,2)</f>
        <v>0</v>
      </c>
      <c r="BL176" s="19" t="s">
        <v>236</v>
      </c>
      <c r="BM176" s="200" t="s">
        <v>972</v>
      </c>
    </row>
    <row r="177" spans="1:65" s="2" customFormat="1" ht="44.25" customHeight="1">
      <c r="A177" s="36"/>
      <c r="B177" s="37"/>
      <c r="C177" s="189" t="s">
        <v>434</v>
      </c>
      <c r="D177" s="189" t="s">
        <v>143</v>
      </c>
      <c r="E177" s="190" t="s">
        <v>973</v>
      </c>
      <c r="F177" s="191" t="s">
        <v>974</v>
      </c>
      <c r="G177" s="192" t="s">
        <v>189</v>
      </c>
      <c r="H177" s="193">
        <v>0.14</v>
      </c>
      <c r="I177" s="194"/>
      <c r="J177" s="195">
        <f>ROUND(I177*H177,2)</f>
        <v>0</v>
      </c>
      <c r="K177" s="191" t="s">
        <v>860</v>
      </c>
      <c r="L177" s="41"/>
      <c r="M177" s="196" t="s">
        <v>19</v>
      </c>
      <c r="N177" s="197" t="s">
        <v>42</v>
      </c>
      <c r="O177" s="66"/>
      <c r="P177" s="198">
        <f>O177*H177</f>
        <v>0</v>
      </c>
      <c r="Q177" s="198">
        <v>0</v>
      </c>
      <c r="R177" s="198">
        <f>Q177*H177</f>
        <v>0</v>
      </c>
      <c r="S177" s="198">
        <v>0</v>
      </c>
      <c r="T177" s="199">
        <f>S177*H177</f>
        <v>0</v>
      </c>
      <c r="U177" s="36"/>
      <c r="V177" s="36"/>
      <c r="W177" s="36"/>
      <c r="X177" s="36"/>
      <c r="Y177" s="36"/>
      <c r="Z177" s="36"/>
      <c r="AA177" s="36"/>
      <c r="AB177" s="36"/>
      <c r="AC177" s="36"/>
      <c r="AD177" s="36"/>
      <c r="AE177" s="36"/>
      <c r="AR177" s="200" t="s">
        <v>236</v>
      </c>
      <c r="AT177" s="200" t="s">
        <v>143</v>
      </c>
      <c r="AU177" s="200" t="s">
        <v>81</v>
      </c>
      <c r="AY177" s="19" t="s">
        <v>140</v>
      </c>
      <c r="BE177" s="201">
        <f>IF(N177="základní",J177,0)</f>
        <v>0</v>
      </c>
      <c r="BF177" s="201">
        <f>IF(N177="snížená",J177,0)</f>
        <v>0</v>
      </c>
      <c r="BG177" s="201">
        <f>IF(N177="zákl. přenesená",J177,0)</f>
        <v>0</v>
      </c>
      <c r="BH177" s="201">
        <f>IF(N177="sníž. přenesená",J177,0)</f>
        <v>0</v>
      </c>
      <c r="BI177" s="201">
        <f>IF(N177="nulová",J177,0)</f>
        <v>0</v>
      </c>
      <c r="BJ177" s="19" t="s">
        <v>79</v>
      </c>
      <c r="BK177" s="201">
        <f>ROUND(I177*H177,2)</f>
        <v>0</v>
      </c>
      <c r="BL177" s="19" t="s">
        <v>236</v>
      </c>
      <c r="BM177" s="200" t="s">
        <v>975</v>
      </c>
    </row>
    <row r="178" spans="1:65" s="2" customFormat="1" ht="44.25" customHeight="1">
      <c r="A178" s="36"/>
      <c r="B178" s="37"/>
      <c r="C178" s="189" t="s">
        <v>442</v>
      </c>
      <c r="D178" s="189" t="s">
        <v>143</v>
      </c>
      <c r="E178" s="190" t="s">
        <v>976</v>
      </c>
      <c r="F178" s="191" t="s">
        <v>977</v>
      </c>
      <c r="G178" s="192" t="s">
        <v>189</v>
      </c>
      <c r="H178" s="193">
        <v>0.14</v>
      </c>
      <c r="I178" s="194"/>
      <c r="J178" s="195">
        <f>ROUND(I178*H178,2)</f>
        <v>0</v>
      </c>
      <c r="K178" s="191" t="s">
        <v>860</v>
      </c>
      <c r="L178" s="41"/>
      <c r="M178" s="196" t="s">
        <v>19</v>
      </c>
      <c r="N178" s="197" t="s">
        <v>42</v>
      </c>
      <c r="O178" s="66"/>
      <c r="P178" s="198">
        <f>O178*H178</f>
        <v>0</v>
      </c>
      <c r="Q178" s="198">
        <v>0</v>
      </c>
      <c r="R178" s="198">
        <f>Q178*H178</f>
        <v>0</v>
      </c>
      <c r="S178" s="198">
        <v>0</v>
      </c>
      <c r="T178" s="199">
        <f>S178*H178</f>
        <v>0</v>
      </c>
      <c r="U178" s="36"/>
      <c r="V178" s="36"/>
      <c r="W178" s="36"/>
      <c r="X178" s="36"/>
      <c r="Y178" s="36"/>
      <c r="Z178" s="36"/>
      <c r="AA178" s="36"/>
      <c r="AB178" s="36"/>
      <c r="AC178" s="36"/>
      <c r="AD178" s="36"/>
      <c r="AE178" s="36"/>
      <c r="AR178" s="200" t="s">
        <v>236</v>
      </c>
      <c r="AT178" s="200" t="s">
        <v>143</v>
      </c>
      <c r="AU178" s="200" t="s">
        <v>81</v>
      </c>
      <c r="AY178" s="19" t="s">
        <v>140</v>
      </c>
      <c r="BE178" s="201">
        <f>IF(N178="základní",J178,0)</f>
        <v>0</v>
      </c>
      <c r="BF178" s="201">
        <f>IF(N178="snížená",J178,0)</f>
        <v>0</v>
      </c>
      <c r="BG178" s="201">
        <f>IF(N178="zákl. přenesená",J178,0)</f>
        <v>0</v>
      </c>
      <c r="BH178" s="201">
        <f>IF(N178="sníž. přenesená",J178,0)</f>
        <v>0</v>
      </c>
      <c r="BI178" s="201">
        <f>IF(N178="nulová",J178,0)</f>
        <v>0</v>
      </c>
      <c r="BJ178" s="19" t="s">
        <v>79</v>
      </c>
      <c r="BK178" s="201">
        <f>ROUND(I178*H178,2)</f>
        <v>0</v>
      </c>
      <c r="BL178" s="19" t="s">
        <v>236</v>
      </c>
      <c r="BM178" s="200" t="s">
        <v>978</v>
      </c>
    </row>
    <row r="179" spans="2:63" s="12" customFormat="1" ht="22.9" customHeight="1">
      <c r="B179" s="173"/>
      <c r="C179" s="174"/>
      <c r="D179" s="175" t="s">
        <v>70</v>
      </c>
      <c r="E179" s="187" t="s">
        <v>979</v>
      </c>
      <c r="F179" s="187" t="s">
        <v>980</v>
      </c>
      <c r="G179" s="174"/>
      <c r="H179" s="174"/>
      <c r="I179" s="177"/>
      <c r="J179" s="188">
        <f>BK179</f>
        <v>0</v>
      </c>
      <c r="K179" s="174"/>
      <c r="L179" s="179"/>
      <c r="M179" s="180"/>
      <c r="N179" s="181"/>
      <c r="O179" s="181"/>
      <c r="P179" s="182">
        <f>SUM(P180:P228)</f>
        <v>0</v>
      </c>
      <c r="Q179" s="181"/>
      <c r="R179" s="182">
        <f>SUM(R180:R228)</f>
        <v>0.7990900000000002</v>
      </c>
      <c r="S179" s="181"/>
      <c r="T179" s="183">
        <f>SUM(T180:T228)</f>
        <v>1.12133</v>
      </c>
      <c r="AR179" s="184" t="s">
        <v>81</v>
      </c>
      <c r="AT179" s="185" t="s">
        <v>70</v>
      </c>
      <c r="AU179" s="185" t="s">
        <v>79</v>
      </c>
      <c r="AY179" s="184" t="s">
        <v>140</v>
      </c>
      <c r="BK179" s="186">
        <f>SUM(BK180:BK228)</f>
        <v>0</v>
      </c>
    </row>
    <row r="180" spans="1:65" s="2" customFormat="1" ht="21.75" customHeight="1">
      <c r="A180" s="36"/>
      <c r="B180" s="37"/>
      <c r="C180" s="189" t="s">
        <v>453</v>
      </c>
      <c r="D180" s="189" t="s">
        <v>143</v>
      </c>
      <c r="E180" s="190" t="s">
        <v>981</v>
      </c>
      <c r="F180" s="191" t="s">
        <v>982</v>
      </c>
      <c r="G180" s="192" t="s">
        <v>983</v>
      </c>
      <c r="H180" s="193">
        <v>14</v>
      </c>
      <c r="I180" s="194"/>
      <c r="J180" s="195">
        <f>ROUND(I180*H180,2)</f>
        <v>0</v>
      </c>
      <c r="K180" s="191" t="s">
        <v>860</v>
      </c>
      <c r="L180" s="41"/>
      <c r="M180" s="196" t="s">
        <v>19</v>
      </c>
      <c r="N180" s="197" t="s">
        <v>42</v>
      </c>
      <c r="O180" s="66"/>
      <c r="P180" s="198">
        <f>O180*H180</f>
        <v>0</v>
      </c>
      <c r="Q180" s="198">
        <v>0</v>
      </c>
      <c r="R180" s="198">
        <f>Q180*H180</f>
        <v>0</v>
      </c>
      <c r="S180" s="198">
        <v>0.01933</v>
      </c>
      <c r="T180" s="199">
        <f>S180*H180</f>
        <v>0.27061999999999997</v>
      </c>
      <c r="U180" s="36"/>
      <c r="V180" s="36"/>
      <c r="W180" s="36"/>
      <c r="X180" s="36"/>
      <c r="Y180" s="36"/>
      <c r="Z180" s="36"/>
      <c r="AA180" s="36"/>
      <c r="AB180" s="36"/>
      <c r="AC180" s="36"/>
      <c r="AD180" s="36"/>
      <c r="AE180" s="36"/>
      <c r="AR180" s="200" t="s">
        <v>236</v>
      </c>
      <c r="AT180" s="200" t="s">
        <v>143</v>
      </c>
      <c r="AU180" s="200" t="s">
        <v>81</v>
      </c>
      <c r="AY180" s="19" t="s">
        <v>140</v>
      </c>
      <c r="BE180" s="201">
        <f>IF(N180="základní",J180,0)</f>
        <v>0</v>
      </c>
      <c r="BF180" s="201">
        <f>IF(N180="snížená",J180,0)</f>
        <v>0</v>
      </c>
      <c r="BG180" s="201">
        <f>IF(N180="zákl. přenesená",J180,0)</f>
        <v>0</v>
      </c>
      <c r="BH180" s="201">
        <f>IF(N180="sníž. přenesená",J180,0)</f>
        <v>0</v>
      </c>
      <c r="BI180" s="201">
        <f>IF(N180="nulová",J180,0)</f>
        <v>0</v>
      </c>
      <c r="BJ180" s="19" t="s">
        <v>79</v>
      </c>
      <c r="BK180" s="201">
        <f>ROUND(I180*H180,2)</f>
        <v>0</v>
      </c>
      <c r="BL180" s="19" t="s">
        <v>236</v>
      </c>
      <c r="BM180" s="200" t="s">
        <v>984</v>
      </c>
    </row>
    <row r="181" spans="1:65" s="2" customFormat="1" ht="16.5" customHeight="1">
      <c r="A181" s="36"/>
      <c r="B181" s="37"/>
      <c r="C181" s="189" t="s">
        <v>469</v>
      </c>
      <c r="D181" s="189" t="s">
        <v>143</v>
      </c>
      <c r="E181" s="190" t="s">
        <v>985</v>
      </c>
      <c r="F181" s="191" t="s">
        <v>986</v>
      </c>
      <c r="G181" s="192" t="s">
        <v>983</v>
      </c>
      <c r="H181" s="193">
        <v>2</v>
      </c>
      <c r="I181" s="194"/>
      <c r="J181" s="195">
        <f>ROUND(I181*H181,2)</f>
        <v>0</v>
      </c>
      <c r="K181" s="191" t="s">
        <v>860</v>
      </c>
      <c r="L181" s="41"/>
      <c r="M181" s="196" t="s">
        <v>19</v>
      </c>
      <c r="N181" s="197" t="s">
        <v>42</v>
      </c>
      <c r="O181" s="66"/>
      <c r="P181" s="198">
        <f>O181*H181</f>
        <v>0</v>
      </c>
      <c r="Q181" s="198">
        <v>0</v>
      </c>
      <c r="R181" s="198">
        <f>Q181*H181</f>
        <v>0</v>
      </c>
      <c r="S181" s="198">
        <v>0.0342</v>
      </c>
      <c r="T181" s="199">
        <f>S181*H181</f>
        <v>0.0684</v>
      </c>
      <c r="U181" s="36"/>
      <c r="V181" s="36"/>
      <c r="W181" s="36"/>
      <c r="X181" s="36"/>
      <c r="Y181" s="36"/>
      <c r="Z181" s="36"/>
      <c r="AA181" s="36"/>
      <c r="AB181" s="36"/>
      <c r="AC181" s="36"/>
      <c r="AD181" s="36"/>
      <c r="AE181" s="36"/>
      <c r="AR181" s="200" t="s">
        <v>236</v>
      </c>
      <c r="AT181" s="200" t="s">
        <v>143</v>
      </c>
      <c r="AU181" s="200" t="s">
        <v>81</v>
      </c>
      <c r="AY181" s="19" t="s">
        <v>140</v>
      </c>
      <c r="BE181" s="201">
        <f>IF(N181="základní",J181,0)</f>
        <v>0</v>
      </c>
      <c r="BF181" s="201">
        <f>IF(N181="snížená",J181,0)</f>
        <v>0</v>
      </c>
      <c r="BG181" s="201">
        <f>IF(N181="zákl. přenesená",J181,0)</f>
        <v>0</v>
      </c>
      <c r="BH181" s="201">
        <f>IF(N181="sníž. přenesená",J181,0)</f>
        <v>0</v>
      </c>
      <c r="BI181" s="201">
        <f>IF(N181="nulová",J181,0)</f>
        <v>0</v>
      </c>
      <c r="BJ181" s="19" t="s">
        <v>79</v>
      </c>
      <c r="BK181" s="201">
        <f>ROUND(I181*H181,2)</f>
        <v>0</v>
      </c>
      <c r="BL181" s="19" t="s">
        <v>236</v>
      </c>
      <c r="BM181" s="200" t="s">
        <v>987</v>
      </c>
    </row>
    <row r="182" spans="1:65" s="2" customFormat="1" ht="21.75" customHeight="1">
      <c r="A182" s="36"/>
      <c r="B182" s="37"/>
      <c r="C182" s="189" t="s">
        <v>490</v>
      </c>
      <c r="D182" s="189" t="s">
        <v>143</v>
      </c>
      <c r="E182" s="190" t="s">
        <v>988</v>
      </c>
      <c r="F182" s="191" t="s">
        <v>989</v>
      </c>
      <c r="G182" s="192" t="s">
        <v>983</v>
      </c>
      <c r="H182" s="193">
        <v>1</v>
      </c>
      <c r="I182" s="194"/>
      <c r="J182" s="195">
        <f>ROUND(I182*H182,2)</f>
        <v>0</v>
      </c>
      <c r="K182" s="191" t="s">
        <v>860</v>
      </c>
      <c r="L182" s="41"/>
      <c r="M182" s="196" t="s">
        <v>19</v>
      </c>
      <c r="N182" s="197" t="s">
        <v>42</v>
      </c>
      <c r="O182" s="66"/>
      <c r="P182" s="198">
        <f>O182*H182</f>
        <v>0</v>
      </c>
      <c r="Q182" s="198">
        <v>0.00382</v>
      </c>
      <c r="R182" s="198">
        <f>Q182*H182</f>
        <v>0.00382</v>
      </c>
      <c r="S182" s="198">
        <v>0</v>
      </c>
      <c r="T182" s="199">
        <f>S182*H182</f>
        <v>0</v>
      </c>
      <c r="U182" s="36"/>
      <c r="V182" s="36"/>
      <c r="W182" s="36"/>
      <c r="X182" s="36"/>
      <c r="Y182" s="36"/>
      <c r="Z182" s="36"/>
      <c r="AA182" s="36"/>
      <c r="AB182" s="36"/>
      <c r="AC182" s="36"/>
      <c r="AD182" s="36"/>
      <c r="AE182" s="36"/>
      <c r="AR182" s="200" t="s">
        <v>236</v>
      </c>
      <c r="AT182" s="200" t="s">
        <v>143</v>
      </c>
      <c r="AU182" s="200" t="s">
        <v>81</v>
      </c>
      <c r="AY182" s="19" t="s">
        <v>140</v>
      </c>
      <c r="BE182" s="201">
        <f>IF(N182="základní",J182,0)</f>
        <v>0</v>
      </c>
      <c r="BF182" s="201">
        <f>IF(N182="snížená",J182,0)</f>
        <v>0</v>
      </c>
      <c r="BG182" s="201">
        <f>IF(N182="zákl. přenesená",J182,0)</f>
        <v>0</v>
      </c>
      <c r="BH182" s="201">
        <f>IF(N182="sníž. přenesená",J182,0)</f>
        <v>0</v>
      </c>
      <c r="BI182" s="201">
        <f>IF(N182="nulová",J182,0)</f>
        <v>0</v>
      </c>
      <c r="BJ182" s="19" t="s">
        <v>79</v>
      </c>
      <c r="BK182" s="201">
        <f>ROUND(I182*H182,2)</f>
        <v>0</v>
      </c>
      <c r="BL182" s="19" t="s">
        <v>236</v>
      </c>
      <c r="BM182" s="200" t="s">
        <v>990</v>
      </c>
    </row>
    <row r="183" spans="1:65" s="2" customFormat="1" ht="21.75" customHeight="1">
      <c r="A183" s="36"/>
      <c r="B183" s="37"/>
      <c r="C183" s="189" t="s">
        <v>506</v>
      </c>
      <c r="D183" s="189" t="s">
        <v>143</v>
      </c>
      <c r="E183" s="190" t="s">
        <v>991</v>
      </c>
      <c r="F183" s="191" t="s">
        <v>992</v>
      </c>
      <c r="G183" s="192" t="s">
        <v>983</v>
      </c>
      <c r="H183" s="193">
        <v>15</v>
      </c>
      <c r="I183" s="194"/>
      <c r="J183" s="195">
        <f>ROUND(I183*H183,2)</f>
        <v>0</v>
      </c>
      <c r="K183" s="191" t="s">
        <v>860</v>
      </c>
      <c r="L183" s="41"/>
      <c r="M183" s="196" t="s">
        <v>19</v>
      </c>
      <c r="N183" s="197" t="s">
        <v>42</v>
      </c>
      <c r="O183" s="66"/>
      <c r="P183" s="198">
        <f>O183*H183</f>
        <v>0</v>
      </c>
      <c r="Q183" s="198">
        <v>0.01692</v>
      </c>
      <c r="R183" s="198">
        <f>Q183*H183</f>
        <v>0.2538</v>
      </c>
      <c r="S183" s="198">
        <v>0</v>
      </c>
      <c r="T183" s="199">
        <f>S183*H183</f>
        <v>0</v>
      </c>
      <c r="U183" s="36"/>
      <c r="V183" s="36"/>
      <c r="W183" s="36"/>
      <c r="X183" s="36"/>
      <c r="Y183" s="36"/>
      <c r="Z183" s="36"/>
      <c r="AA183" s="36"/>
      <c r="AB183" s="36"/>
      <c r="AC183" s="36"/>
      <c r="AD183" s="36"/>
      <c r="AE183" s="36"/>
      <c r="AR183" s="200" t="s">
        <v>236</v>
      </c>
      <c r="AT183" s="200" t="s">
        <v>143</v>
      </c>
      <c r="AU183" s="200" t="s">
        <v>81</v>
      </c>
      <c r="AY183" s="19" t="s">
        <v>140</v>
      </c>
      <c r="BE183" s="201">
        <f>IF(N183="základní",J183,0)</f>
        <v>0</v>
      </c>
      <c r="BF183" s="201">
        <f>IF(N183="snížená",J183,0)</f>
        <v>0</v>
      </c>
      <c r="BG183" s="201">
        <f>IF(N183="zákl. přenesená",J183,0)</f>
        <v>0</v>
      </c>
      <c r="BH183" s="201">
        <f>IF(N183="sníž. přenesená",J183,0)</f>
        <v>0</v>
      </c>
      <c r="BI183" s="201">
        <f>IF(N183="nulová",J183,0)</f>
        <v>0</v>
      </c>
      <c r="BJ183" s="19" t="s">
        <v>79</v>
      </c>
      <c r="BK183" s="201">
        <f>ROUND(I183*H183,2)</f>
        <v>0</v>
      </c>
      <c r="BL183" s="19" t="s">
        <v>236</v>
      </c>
      <c r="BM183" s="200" t="s">
        <v>993</v>
      </c>
    </row>
    <row r="184" spans="2:51" s="14" customFormat="1" ht="12">
      <c r="B184" s="213"/>
      <c r="C184" s="214"/>
      <c r="D184" s="204" t="s">
        <v>150</v>
      </c>
      <c r="E184" s="215" t="s">
        <v>19</v>
      </c>
      <c r="F184" s="216" t="s">
        <v>994</v>
      </c>
      <c r="G184" s="214"/>
      <c r="H184" s="217">
        <v>15</v>
      </c>
      <c r="I184" s="218"/>
      <c r="J184" s="214"/>
      <c r="K184" s="214"/>
      <c r="L184" s="219"/>
      <c r="M184" s="220"/>
      <c r="N184" s="221"/>
      <c r="O184" s="221"/>
      <c r="P184" s="221"/>
      <c r="Q184" s="221"/>
      <c r="R184" s="221"/>
      <c r="S184" s="221"/>
      <c r="T184" s="222"/>
      <c r="AT184" s="223" t="s">
        <v>150</v>
      </c>
      <c r="AU184" s="223" t="s">
        <v>81</v>
      </c>
      <c r="AV184" s="14" t="s">
        <v>81</v>
      </c>
      <c r="AW184" s="14" t="s">
        <v>32</v>
      </c>
      <c r="AX184" s="14" t="s">
        <v>79</v>
      </c>
      <c r="AY184" s="223" t="s">
        <v>140</v>
      </c>
    </row>
    <row r="185" spans="1:65" s="2" customFormat="1" ht="21.75" customHeight="1">
      <c r="A185" s="36"/>
      <c r="B185" s="37"/>
      <c r="C185" s="189" t="s">
        <v>511</v>
      </c>
      <c r="D185" s="189" t="s">
        <v>143</v>
      </c>
      <c r="E185" s="190" t="s">
        <v>995</v>
      </c>
      <c r="F185" s="191" t="s">
        <v>996</v>
      </c>
      <c r="G185" s="192" t="s">
        <v>204</v>
      </c>
      <c r="H185" s="193">
        <v>2</v>
      </c>
      <c r="I185" s="194"/>
      <c r="J185" s="195">
        <f>ROUND(I185*H185,2)</f>
        <v>0</v>
      </c>
      <c r="K185" s="191" t="s">
        <v>860</v>
      </c>
      <c r="L185" s="41"/>
      <c r="M185" s="196" t="s">
        <v>19</v>
      </c>
      <c r="N185" s="197" t="s">
        <v>42</v>
      </c>
      <c r="O185" s="66"/>
      <c r="P185" s="198">
        <f>O185*H185</f>
        <v>0</v>
      </c>
      <c r="Q185" s="198">
        <v>0.00242</v>
      </c>
      <c r="R185" s="198">
        <f>Q185*H185</f>
        <v>0.00484</v>
      </c>
      <c r="S185" s="198">
        <v>0</v>
      </c>
      <c r="T185" s="199">
        <f>S185*H185</f>
        <v>0</v>
      </c>
      <c r="U185" s="36"/>
      <c r="V185" s="36"/>
      <c r="W185" s="36"/>
      <c r="X185" s="36"/>
      <c r="Y185" s="36"/>
      <c r="Z185" s="36"/>
      <c r="AA185" s="36"/>
      <c r="AB185" s="36"/>
      <c r="AC185" s="36"/>
      <c r="AD185" s="36"/>
      <c r="AE185" s="36"/>
      <c r="AR185" s="200" t="s">
        <v>236</v>
      </c>
      <c r="AT185" s="200" t="s">
        <v>143</v>
      </c>
      <c r="AU185" s="200" t="s">
        <v>81</v>
      </c>
      <c r="AY185" s="19" t="s">
        <v>140</v>
      </c>
      <c r="BE185" s="201">
        <f>IF(N185="základní",J185,0)</f>
        <v>0</v>
      </c>
      <c r="BF185" s="201">
        <f>IF(N185="snížená",J185,0)</f>
        <v>0</v>
      </c>
      <c r="BG185" s="201">
        <f>IF(N185="zákl. přenesená",J185,0)</f>
        <v>0</v>
      </c>
      <c r="BH185" s="201">
        <f>IF(N185="sníž. přenesená",J185,0)</f>
        <v>0</v>
      </c>
      <c r="BI185" s="201">
        <f>IF(N185="nulová",J185,0)</f>
        <v>0</v>
      </c>
      <c r="BJ185" s="19" t="s">
        <v>79</v>
      </c>
      <c r="BK185" s="201">
        <f>ROUND(I185*H185,2)</f>
        <v>0</v>
      </c>
      <c r="BL185" s="19" t="s">
        <v>236</v>
      </c>
      <c r="BM185" s="200" t="s">
        <v>997</v>
      </c>
    </row>
    <row r="186" spans="2:51" s="13" customFormat="1" ht="12">
      <c r="B186" s="202"/>
      <c r="C186" s="203"/>
      <c r="D186" s="204" t="s">
        <v>150</v>
      </c>
      <c r="E186" s="205" t="s">
        <v>19</v>
      </c>
      <c r="F186" s="206" t="s">
        <v>998</v>
      </c>
      <c r="G186" s="203"/>
      <c r="H186" s="205" t="s">
        <v>19</v>
      </c>
      <c r="I186" s="207"/>
      <c r="J186" s="203"/>
      <c r="K186" s="203"/>
      <c r="L186" s="208"/>
      <c r="M186" s="209"/>
      <c r="N186" s="210"/>
      <c r="O186" s="210"/>
      <c r="P186" s="210"/>
      <c r="Q186" s="210"/>
      <c r="R186" s="210"/>
      <c r="S186" s="210"/>
      <c r="T186" s="211"/>
      <c r="AT186" s="212" t="s">
        <v>150</v>
      </c>
      <c r="AU186" s="212" t="s">
        <v>81</v>
      </c>
      <c r="AV186" s="13" t="s">
        <v>79</v>
      </c>
      <c r="AW186" s="13" t="s">
        <v>32</v>
      </c>
      <c r="AX186" s="13" t="s">
        <v>71</v>
      </c>
      <c r="AY186" s="212" t="s">
        <v>140</v>
      </c>
    </row>
    <row r="187" spans="2:51" s="14" customFormat="1" ht="12">
      <c r="B187" s="213"/>
      <c r="C187" s="214"/>
      <c r="D187" s="204" t="s">
        <v>150</v>
      </c>
      <c r="E187" s="215" t="s">
        <v>19</v>
      </c>
      <c r="F187" s="216" t="s">
        <v>81</v>
      </c>
      <c r="G187" s="214"/>
      <c r="H187" s="217">
        <v>2</v>
      </c>
      <c r="I187" s="218"/>
      <c r="J187" s="214"/>
      <c r="K187" s="214"/>
      <c r="L187" s="219"/>
      <c r="M187" s="220"/>
      <c r="N187" s="221"/>
      <c r="O187" s="221"/>
      <c r="P187" s="221"/>
      <c r="Q187" s="221"/>
      <c r="R187" s="221"/>
      <c r="S187" s="221"/>
      <c r="T187" s="222"/>
      <c r="AT187" s="223" t="s">
        <v>150</v>
      </c>
      <c r="AU187" s="223" t="s">
        <v>81</v>
      </c>
      <c r="AV187" s="14" t="s">
        <v>81</v>
      </c>
      <c r="AW187" s="14" t="s">
        <v>32</v>
      </c>
      <c r="AX187" s="14" t="s">
        <v>79</v>
      </c>
      <c r="AY187" s="223" t="s">
        <v>140</v>
      </c>
    </row>
    <row r="188" spans="1:65" s="2" customFormat="1" ht="21.75" customHeight="1">
      <c r="A188" s="36"/>
      <c r="B188" s="37"/>
      <c r="C188" s="246" t="s">
        <v>519</v>
      </c>
      <c r="D188" s="246" t="s">
        <v>194</v>
      </c>
      <c r="E188" s="247" t="s">
        <v>999</v>
      </c>
      <c r="F188" s="248" t="s">
        <v>1000</v>
      </c>
      <c r="G188" s="249" t="s">
        <v>204</v>
      </c>
      <c r="H188" s="250">
        <v>2</v>
      </c>
      <c r="I188" s="251"/>
      <c r="J188" s="252">
        <f>ROUND(I188*H188,2)</f>
        <v>0</v>
      </c>
      <c r="K188" s="248" t="s">
        <v>860</v>
      </c>
      <c r="L188" s="253"/>
      <c r="M188" s="254" t="s">
        <v>19</v>
      </c>
      <c r="N188" s="255" t="s">
        <v>42</v>
      </c>
      <c r="O188" s="66"/>
      <c r="P188" s="198">
        <f>O188*H188</f>
        <v>0</v>
      </c>
      <c r="Q188" s="198">
        <v>0.016</v>
      </c>
      <c r="R188" s="198">
        <f>Q188*H188</f>
        <v>0.032</v>
      </c>
      <c r="S188" s="198">
        <v>0</v>
      </c>
      <c r="T188" s="199">
        <f>S188*H188</f>
        <v>0</v>
      </c>
      <c r="U188" s="36"/>
      <c r="V188" s="36"/>
      <c r="W188" s="36"/>
      <c r="X188" s="36"/>
      <c r="Y188" s="36"/>
      <c r="Z188" s="36"/>
      <c r="AA188" s="36"/>
      <c r="AB188" s="36"/>
      <c r="AC188" s="36"/>
      <c r="AD188" s="36"/>
      <c r="AE188" s="36"/>
      <c r="AR188" s="200" t="s">
        <v>453</v>
      </c>
      <c r="AT188" s="200" t="s">
        <v>194</v>
      </c>
      <c r="AU188" s="200" t="s">
        <v>81</v>
      </c>
      <c r="AY188" s="19" t="s">
        <v>140</v>
      </c>
      <c r="BE188" s="201">
        <f>IF(N188="základní",J188,0)</f>
        <v>0</v>
      </c>
      <c r="BF188" s="201">
        <f>IF(N188="snížená",J188,0)</f>
        <v>0</v>
      </c>
      <c r="BG188" s="201">
        <f>IF(N188="zákl. přenesená",J188,0)</f>
        <v>0</v>
      </c>
      <c r="BH188" s="201">
        <f>IF(N188="sníž. přenesená",J188,0)</f>
        <v>0</v>
      </c>
      <c r="BI188" s="201">
        <f>IF(N188="nulová",J188,0)</f>
        <v>0</v>
      </c>
      <c r="BJ188" s="19" t="s">
        <v>79</v>
      </c>
      <c r="BK188" s="201">
        <f>ROUND(I188*H188,2)</f>
        <v>0</v>
      </c>
      <c r="BL188" s="19" t="s">
        <v>236</v>
      </c>
      <c r="BM188" s="200" t="s">
        <v>1001</v>
      </c>
    </row>
    <row r="189" spans="2:51" s="13" customFormat="1" ht="12">
      <c r="B189" s="202"/>
      <c r="C189" s="203"/>
      <c r="D189" s="204" t="s">
        <v>150</v>
      </c>
      <c r="E189" s="205" t="s">
        <v>19</v>
      </c>
      <c r="F189" s="206" t="s">
        <v>998</v>
      </c>
      <c r="G189" s="203"/>
      <c r="H189" s="205" t="s">
        <v>19</v>
      </c>
      <c r="I189" s="207"/>
      <c r="J189" s="203"/>
      <c r="K189" s="203"/>
      <c r="L189" s="208"/>
      <c r="M189" s="209"/>
      <c r="N189" s="210"/>
      <c r="O189" s="210"/>
      <c r="P189" s="210"/>
      <c r="Q189" s="210"/>
      <c r="R189" s="210"/>
      <c r="S189" s="210"/>
      <c r="T189" s="211"/>
      <c r="AT189" s="212" t="s">
        <v>150</v>
      </c>
      <c r="AU189" s="212" t="s">
        <v>81</v>
      </c>
      <c r="AV189" s="13" t="s">
        <v>79</v>
      </c>
      <c r="AW189" s="13" t="s">
        <v>32</v>
      </c>
      <c r="AX189" s="13" t="s">
        <v>71</v>
      </c>
      <c r="AY189" s="212" t="s">
        <v>140</v>
      </c>
    </row>
    <row r="190" spans="2:51" s="14" customFormat="1" ht="12">
      <c r="B190" s="213"/>
      <c r="C190" s="214"/>
      <c r="D190" s="204" t="s">
        <v>150</v>
      </c>
      <c r="E190" s="215" t="s">
        <v>19</v>
      </c>
      <c r="F190" s="216" t="s">
        <v>81</v>
      </c>
      <c r="G190" s="214"/>
      <c r="H190" s="217">
        <v>2</v>
      </c>
      <c r="I190" s="218"/>
      <c r="J190" s="214"/>
      <c r="K190" s="214"/>
      <c r="L190" s="219"/>
      <c r="M190" s="220"/>
      <c r="N190" s="221"/>
      <c r="O190" s="221"/>
      <c r="P190" s="221"/>
      <c r="Q190" s="221"/>
      <c r="R190" s="221"/>
      <c r="S190" s="221"/>
      <c r="T190" s="222"/>
      <c r="AT190" s="223" t="s">
        <v>150</v>
      </c>
      <c r="AU190" s="223" t="s">
        <v>81</v>
      </c>
      <c r="AV190" s="14" t="s">
        <v>81</v>
      </c>
      <c r="AW190" s="14" t="s">
        <v>32</v>
      </c>
      <c r="AX190" s="14" t="s">
        <v>79</v>
      </c>
      <c r="AY190" s="223" t="s">
        <v>140</v>
      </c>
    </row>
    <row r="191" spans="1:65" s="2" customFormat="1" ht="21.75" customHeight="1">
      <c r="A191" s="36"/>
      <c r="B191" s="37"/>
      <c r="C191" s="189" t="s">
        <v>527</v>
      </c>
      <c r="D191" s="189" t="s">
        <v>143</v>
      </c>
      <c r="E191" s="190" t="s">
        <v>1002</v>
      </c>
      <c r="F191" s="191" t="s">
        <v>1003</v>
      </c>
      <c r="G191" s="192" t="s">
        <v>983</v>
      </c>
      <c r="H191" s="193">
        <v>6</v>
      </c>
      <c r="I191" s="194"/>
      <c r="J191" s="195">
        <f aca="true" t="shared" si="0" ref="J191:J198">ROUND(I191*H191,2)</f>
        <v>0</v>
      </c>
      <c r="K191" s="191" t="s">
        <v>860</v>
      </c>
      <c r="L191" s="41"/>
      <c r="M191" s="196" t="s">
        <v>19</v>
      </c>
      <c r="N191" s="197" t="s">
        <v>42</v>
      </c>
      <c r="O191" s="66"/>
      <c r="P191" s="198">
        <f aca="true" t="shared" si="1" ref="P191:P198">O191*H191</f>
        <v>0</v>
      </c>
      <c r="Q191" s="198">
        <v>0.01808</v>
      </c>
      <c r="R191" s="198">
        <f aca="true" t="shared" si="2" ref="R191:R198">Q191*H191</f>
        <v>0.10848</v>
      </c>
      <c r="S191" s="198">
        <v>0</v>
      </c>
      <c r="T191" s="199">
        <f aca="true" t="shared" si="3" ref="T191:T198">S191*H191</f>
        <v>0</v>
      </c>
      <c r="U191" s="36"/>
      <c r="V191" s="36"/>
      <c r="W191" s="36"/>
      <c r="X191" s="36"/>
      <c r="Y191" s="36"/>
      <c r="Z191" s="36"/>
      <c r="AA191" s="36"/>
      <c r="AB191" s="36"/>
      <c r="AC191" s="36"/>
      <c r="AD191" s="36"/>
      <c r="AE191" s="36"/>
      <c r="AR191" s="200" t="s">
        <v>236</v>
      </c>
      <c r="AT191" s="200" t="s">
        <v>143</v>
      </c>
      <c r="AU191" s="200" t="s">
        <v>81</v>
      </c>
      <c r="AY191" s="19" t="s">
        <v>140</v>
      </c>
      <c r="BE191" s="201">
        <f aca="true" t="shared" si="4" ref="BE191:BE198">IF(N191="základní",J191,0)</f>
        <v>0</v>
      </c>
      <c r="BF191" s="201">
        <f aca="true" t="shared" si="5" ref="BF191:BF198">IF(N191="snížená",J191,0)</f>
        <v>0</v>
      </c>
      <c r="BG191" s="201">
        <f aca="true" t="shared" si="6" ref="BG191:BG198">IF(N191="zákl. přenesená",J191,0)</f>
        <v>0</v>
      </c>
      <c r="BH191" s="201">
        <f aca="true" t="shared" si="7" ref="BH191:BH198">IF(N191="sníž. přenesená",J191,0)</f>
        <v>0</v>
      </c>
      <c r="BI191" s="201">
        <f aca="true" t="shared" si="8" ref="BI191:BI198">IF(N191="nulová",J191,0)</f>
        <v>0</v>
      </c>
      <c r="BJ191" s="19" t="s">
        <v>79</v>
      </c>
      <c r="BK191" s="201">
        <f aca="true" t="shared" si="9" ref="BK191:BK198">ROUND(I191*H191,2)</f>
        <v>0</v>
      </c>
      <c r="BL191" s="19" t="s">
        <v>236</v>
      </c>
      <c r="BM191" s="200" t="s">
        <v>1004</v>
      </c>
    </row>
    <row r="192" spans="1:65" s="2" customFormat="1" ht="21.75" customHeight="1">
      <c r="A192" s="36"/>
      <c r="B192" s="37"/>
      <c r="C192" s="246" t="s">
        <v>534</v>
      </c>
      <c r="D192" s="246" t="s">
        <v>194</v>
      </c>
      <c r="E192" s="247" t="s">
        <v>1005</v>
      </c>
      <c r="F192" s="248" t="s">
        <v>1006</v>
      </c>
      <c r="G192" s="249" t="s">
        <v>204</v>
      </c>
      <c r="H192" s="250">
        <v>2</v>
      </c>
      <c r="I192" s="251"/>
      <c r="J192" s="252">
        <f t="shared" si="0"/>
        <v>0</v>
      </c>
      <c r="K192" s="248" t="s">
        <v>19</v>
      </c>
      <c r="L192" s="253"/>
      <c r="M192" s="254" t="s">
        <v>19</v>
      </c>
      <c r="N192" s="255" t="s">
        <v>42</v>
      </c>
      <c r="O192" s="66"/>
      <c r="P192" s="198">
        <f t="shared" si="1"/>
        <v>0</v>
      </c>
      <c r="Q192" s="198">
        <v>0</v>
      </c>
      <c r="R192" s="198">
        <f t="shared" si="2"/>
        <v>0</v>
      </c>
      <c r="S192" s="198">
        <v>0</v>
      </c>
      <c r="T192" s="199">
        <f t="shared" si="3"/>
        <v>0</v>
      </c>
      <c r="U192" s="36"/>
      <c r="V192" s="36"/>
      <c r="W192" s="36"/>
      <c r="X192" s="36"/>
      <c r="Y192" s="36"/>
      <c r="Z192" s="36"/>
      <c r="AA192" s="36"/>
      <c r="AB192" s="36"/>
      <c r="AC192" s="36"/>
      <c r="AD192" s="36"/>
      <c r="AE192" s="36"/>
      <c r="AR192" s="200" t="s">
        <v>453</v>
      </c>
      <c r="AT192" s="200" t="s">
        <v>194</v>
      </c>
      <c r="AU192" s="200" t="s">
        <v>81</v>
      </c>
      <c r="AY192" s="19" t="s">
        <v>140</v>
      </c>
      <c r="BE192" s="201">
        <f t="shared" si="4"/>
        <v>0</v>
      </c>
      <c r="BF192" s="201">
        <f t="shared" si="5"/>
        <v>0</v>
      </c>
      <c r="BG192" s="201">
        <f t="shared" si="6"/>
        <v>0</v>
      </c>
      <c r="BH192" s="201">
        <f t="shared" si="7"/>
        <v>0</v>
      </c>
      <c r="BI192" s="201">
        <f t="shared" si="8"/>
        <v>0</v>
      </c>
      <c r="BJ192" s="19" t="s">
        <v>79</v>
      </c>
      <c r="BK192" s="201">
        <f t="shared" si="9"/>
        <v>0</v>
      </c>
      <c r="BL192" s="19" t="s">
        <v>236</v>
      </c>
      <c r="BM192" s="200" t="s">
        <v>1007</v>
      </c>
    </row>
    <row r="193" spans="1:65" s="2" customFormat="1" ht="21.75" customHeight="1">
      <c r="A193" s="36"/>
      <c r="B193" s="37"/>
      <c r="C193" s="189" t="s">
        <v>540</v>
      </c>
      <c r="D193" s="189" t="s">
        <v>143</v>
      </c>
      <c r="E193" s="190" t="s">
        <v>1008</v>
      </c>
      <c r="F193" s="191" t="s">
        <v>1009</v>
      </c>
      <c r="G193" s="192" t="s">
        <v>983</v>
      </c>
      <c r="H193" s="193">
        <v>6</v>
      </c>
      <c r="I193" s="194"/>
      <c r="J193" s="195">
        <f t="shared" si="0"/>
        <v>0</v>
      </c>
      <c r="K193" s="191" t="s">
        <v>860</v>
      </c>
      <c r="L193" s="41"/>
      <c r="M193" s="196" t="s">
        <v>19</v>
      </c>
      <c r="N193" s="197" t="s">
        <v>42</v>
      </c>
      <c r="O193" s="66"/>
      <c r="P193" s="198">
        <f t="shared" si="1"/>
        <v>0</v>
      </c>
      <c r="Q193" s="198">
        <v>0</v>
      </c>
      <c r="R193" s="198">
        <f t="shared" si="2"/>
        <v>0</v>
      </c>
      <c r="S193" s="198">
        <v>0.01107</v>
      </c>
      <c r="T193" s="199">
        <f t="shared" si="3"/>
        <v>0.06642</v>
      </c>
      <c r="U193" s="36"/>
      <c r="V193" s="36"/>
      <c r="W193" s="36"/>
      <c r="X193" s="36"/>
      <c r="Y193" s="36"/>
      <c r="Z193" s="36"/>
      <c r="AA193" s="36"/>
      <c r="AB193" s="36"/>
      <c r="AC193" s="36"/>
      <c r="AD193" s="36"/>
      <c r="AE193" s="36"/>
      <c r="AR193" s="200" t="s">
        <v>236</v>
      </c>
      <c r="AT193" s="200" t="s">
        <v>143</v>
      </c>
      <c r="AU193" s="200" t="s">
        <v>81</v>
      </c>
      <c r="AY193" s="19" t="s">
        <v>140</v>
      </c>
      <c r="BE193" s="201">
        <f t="shared" si="4"/>
        <v>0</v>
      </c>
      <c r="BF193" s="201">
        <f t="shared" si="5"/>
        <v>0</v>
      </c>
      <c r="BG193" s="201">
        <f t="shared" si="6"/>
        <v>0</v>
      </c>
      <c r="BH193" s="201">
        <f t="shared" si="7"/>
        <v>0</v>
      </c>
      <c r="BI193" s="201">
        <f t="shared" si="8"/>
        <v>0</v>
      </c>
      <c r="BJ193" s="19" t="s">
        <v>79</v>
      </c>
      <c r="BK193" s="201">
        <f t="shared" si="9"/>
        <v>0</v>
      </c>
      <c r="BL193" s="19" t="s">
        <v>236</v>
      </c>
      <c r="BM193" s="200" t="s">
        <v>1010</v>
      </c>
    </row>
    <row r="194" spans="1:65" s="2" customFormat="1" ht="16.5" customHeight="1">
      <c r="A194" s="36"/>
      <c r="B194" s="37"/>
      <c r="C194" s="189" t="s">
        <v>547</v>
      </c>
      <c r="D194" s="189" t="s">
        <v>143</v>
      </c>
      <c r="E194" s="190" t="s">
        <v>1011</v>
      </c>
      <c r="F194" s="191" t="s">
        <v>1012</v>
      </c>
      <c r="G194" s="192" t="s">
        <v>983</v>
      </c>
      <c r="H194" s="193">
        <v>12</v>
      </c>
      <c r="I194" s="194"/>
      <c r="J194" s="195">
        <f t="shared" si="0"/>
        <v>0</v>
      </c>
      <c r="K194" s="191" t="s">
        <v>860</v>
      </c>
      <c r="L194" s="41"/>
      <c r="M194" s="196" t="s">
        <v>19</v>
      </c>
      <c r="N194" s="197" t="s">
        <v>42</v>
      </c>
      <c r="O194" s="66"/>
      <c r="P194" s="198">
        <f t="shared" si="1"/>
        <v>0</v>
      </c>
      <c r="Q194" s="198">
        <v>0</v>
      </c>
      <c r="R194" s="198">
        <f t="shared" si="2"/>
        <v>0</v>
      </c>
      <c r="S194" s="198">
        <v>0.01946</v>
      </c>
      <c r="T194" s="199">
        <f t="shared" si="3"/>
        <v>0.23352</v>
      </c>
      <c r="U194" s="36"/>
      <c r="V194" s="36"/>
      <c r="W194" s="36"/>
      <c r="X194" s="36"/>
      <c r="Y194" s="36"/>
      <c r="Z194" s="36"/>
      <c r="AA194" s="36"/>
      <c r="AB194" s="36"/>
      <c r="AC194" s="36"/>
      <c r="AD194" s="36"/>
      <c r="AE194" s="36"/>
      <c r="AR194" s="200" t="s">
        <v>236</v>
      </c>
      <c r="AT194" s="200" t="s">
        <v>143</v>
      </c>
      <c r="AU194" s="200" t="s">
        <v>81</v>
      </c>
      <c r="AY194" s="19" t="s">
        <v>140</v>
      </c>
      <c r="BE194" s="201">
        <f t="shared" si="4"/>
        <v>0</v>
      </c>
      <c r="BF194" s="201">
        <f t="shared" si="5"/>
        <v>0</v>
      </c>
      <c r="BG194" s="201">
        <f t="shared" si="6"/>
        <v>0</v>
      </c>
      <c r="BH194" s="201">
        <f t="shared" si="7"/>
        <v>0</v>
      </c>
      <c r="BI194" s="201">
        <f t="shared" si="8"/>
        <v>0</v>
      </c>
      <c r="BJ194" s="19" t="s">
        <v>79</v>
      </c>
      <c r="BK194" s="201">
        <f t="shared" si="9"/>
        <v>0</v>
      </c>
      <c r="BL194" s="19" t="s">
        <v>236</v>
      </c>
      <c r="BM194" s="200" t="s">
        <v>1013</v>
      </c>
    </row>
    <row r="195" spans="1:65" s="2" customFormat="1" ht="33" customHeight="1">
      <c r="A195" s="36"/>
      <c r="B195" s="37"/>
      <c r="C195" s="189" t="s">
        <v>551</v>
      </c>
      <c r="D195" s="189" t="s">
        <v>143</v>
      </c>
      <c r="E195" s="190" t="s">
        <v>1014</v>
      </c>
      <c r="F195" s="191" t="s">
        <v>1015</v>
      </c>
      <c r="G195" s="192" t="s">
        <v>983</v>
      </c>
      <c r="H195" s="193">
        <v>8</v>
      </c>
      <c r="I195" s="194"/>
      <c r="J195" s="195">
        <f t="shared" si="0"/>
        <v>0</v>
      </c>
      <c r="K195" s="191" t="s">
        <v>860</v>
      </c>
      <c r="L195" s="41"/>
      <c r="M195" s="196" t="s">
        <v>19</v>
      </c>
      <c r="N195" s="197" t="s">
        <v>42</v>
      </c>
      <c r="O195" s="66"/>
      <c r="P195" s="198">
        <f t="shared" si="1"/>
        <v>0</v>
      </c>
      <c r="Q195" s="198">
        <v>0.01647</v>
      </c>
      <c r="R195" s="198">
        <f t="shared" si="2"/>
        <v>0.13176</v>
      </c>
      <c r="S195" s="198">
        <v>0</v>
      </c>
      <c r="T195" s="199">
        <f t="shared" si="3"/>
        <v>0</v>
      </c>
      <c r="U195" s="36"/>
      <c r="V195" s="36"/>
      <c r="W195" s="36"/>
      <c r="X195" s="36"/>
      <c r="Y195" s="36"/>
      <c r="Z195" s="36"/>
      <c r="AA195" s="36"/>
      <c r="AB195" s="36"/>
      <c r="AC195" s="36"/>
      <c r="AD195" s="36"/>
      <c r="AE195" s="36"/>
      <c r="AR195" s="200" t="s">
        <v>236</v>
      </c>
      <c r="AT195" s="200" t="s">
        <v>143</v>
      </c>
      <c r="AU195" s="200" t="s">
        <v>81</v>
      </c>
      <c r="AY195" s="19" t="s">
        <v>140</v>
      </c>
      <c r="BE195" s="201">
        <f t="shared" si="4"/>
        <v>0</v>
      </c>
      <c r="BF195" s="201">
        <f t="shared" si="5"/>
        <v>0</v>
      </c>
      <c r="BG195" s="201">
        <f t="shared" si="6"/>
        <v>0</v>
      </c>
      <c r="BH195" s="201">
        <f t="shared" si="7"/>
        <v>0</v>
      </c>
      <c r="BI195" s="201">
        <f t="shared" si="8"/>
        <v>0</v>
      </c>
      <c r="BJ195" s="19" t="s">
        <v>79</v>
      </c>
      <c r="BK195" s="201">
        <f t="shared" si="9"/>
        <v>0</v>
      </c>
      <c r="BL195" s="19" t="s">
        <v>236</v>
      </c>
      <c r="BM195" s="200" t="s">
        <v>1016</v>
      </c>
    </row>
    <row r="196" spans="1:65" s="2" customFormat="1" ht="21.75" customHeight="1">
      <c r="A196" s="36"/>
      <c r="B196" s="37"/>
      <c r="C196" s="189" t="s">
        <v>555</v>
      </c>
      <c r="D196" s="189" t="s">
        <v>143</v>
      </c>
      <c r="E196" s="190" t="s">
        <v>1017</v>
      </c>
      <c r="F196" s="191" t="s">
        <v>1018</v>
      </c>
      <c r="G196" s="192" t="s">
        <v>983</v>
      </c>
      <c r="H196" s="193">
        <v>2</v>
      </c>
      <c r="I196" s="194"/>
      <c r="J196" s="195">
        <f t="shared" si="0"/>
        <v>0</v>
      </c>
      <c r="K196" s="191" t="s">
        <v>860</v>
      </c>
      <c r="L196" s="41"/>
      <c r="M196" s="196" t="s">
        <v>19</v>
      </c>
      <c r="N196" s="197" t="s">
        <v>42</v>
      </c>
      <c r="O196" s="66"/>
      <c r="P196" s="198">
        <f t="shared" si="1"/>
        <v>0</v>
      </c>
      <c r="Q196" s="198">
        <v>0.01528</v>
      </c>
      <c r="R196" s="198">
        <f t="shared" si="2"/>
        <v>0.03056</v>
      </c>
      <c r="S196" s="198">
        <v>0</v>
      </c>
      <c r="T196" s="199">
        <f t="shared" si="3"/>
        <v>0</v>
      </c>
      <c r="U196" s="36"/>
      <c r="V196" s="36"/>
      <c r="W196" s="36"/>
      <c r="X196" s="36"/>
      <c r="Y196" s="36"/>
      <c r="Z196" s="36"/>
      <c r="AA196" s="36"/>
      <c r="AB196" s="36"/>
      <c r="AC196" s="36"/>
      <c r="AD196" s="36"/>
      <c r="AE196" s="36"/>
      <c r="AR196" s="200" t="s">
        <v>236</v>
      </c>
      <c r="AT196" s="200" t="s">
        <v>143</v>
      </c>
      <c r="AU196" s="200" t="s">
        <v>81</v>
      </c>
      <c r="AY196" s="19" t="s">
        <v>140</v>
      </c>
      <c r="BE196" s="201">
        <f t="shared" si="4"/>
        <v>0</v>
      </c>
      <c r="BF196" s="201">
        <f t="shared" si="5"/>
        <v>0</v>
      </c>
      <c r="BG196" s="201">
        <f t="shared" si="6"/>
        <v>0</v>
      </c>
      <c r="BH196" s="201">
        <f t="shared" si="7"/>
        <v>0</v>
      </c>
      <c r="BI196" s="201">
        <f t="shared" si="8"/>
        <v>0</v>
      </c>
      <c r="BJ196" s="19" t="s">
        <v>79</v>
      </c>
      <c r="BK196" s="201">
        <f t="shared" si="9"/>
        <v>0</v>
      </c>
      <c r="BL196" s="19" t="s">
        <v>236</v>
      </c>
      <c r="BM196" s="200" t="s">
        <v>1019</v>
      </c>
    </row>
    <row r="197" spans="1:65" s="2" customFormat="1" ht="21.75" customHeight="1">
      <c r="A197" s="36"/>
      <c r="B197" s="37"/>
      <c r="C197" s="189" t="s">
        <v>559</v>
      </c>
      <c r="D197" s="189" t="s">
        <v>143</v>
      </c>
      <c r="E197" s="190" t="s">
        <v>1020</v>
      </c>
      <c r="F197" s="191" t="s">
        <v>1021</v>
      </c>
      <c r="G197" s="192" t="s">
        <v>983</v>
      </c>
      <c r="H197" s="193">
        <v>3</v>
      </c>
      <c r="I197" s="194"/>
      <c r="J197" s="195">
        <f t="shared" si="0"/>
        <v>0</v>
      </c>
      <c r="K197" s="191" t="s">
        <v>860</v>
      </c>
      <c r="L197" s="41"/>
      <c r="M197" s="196" t="s">
        <v>19</v>
      </c>
      <c r="N197" s="197" t="s">
        <v>42</v>
      </c>
      <c r="O197" s="66"/>
      <c r="P197" s="198">
        <f t="shared" si="1"/>
        <v>0</v>
      </c>
      <c r="Q197" s="198">
        <v>0</v>
      </c>
      <c r="R197" s="198">
        <f t="shared" si="2"/>
        <v>0</v>
      </c>
      <c r="S197" s="198">
        <v>0.0347</v>
      </c>
      <c r="T197" s="199">
        <f t="shared" si="3"/>
        <v>0.1041</v>
      </c>
      <c r="U197" s="36"/>
      <c r="V197" s="36"/>
      <c r="W197" s="36"/>
      <c r="X197" s="36"/>
      <c r="Y197" s="36"/>
      <c r="Z197" s="36"/>
      <c r="AA197" s="36"/>
      <c r="AB197" s="36"/>
      <c r="AC197" s="36"/>
      <c r="AD197" s="36"/>
      <c r="AE197" s="36"/>
      <c r="AR197" s="200" t="s">
        <v>236</v>
      </c>
      <c r="AT197" s="200" t="s">
        <v>143</v>
      </c>
      <c r="AU197" s="200" t="s">
        <v>81</v>
      </c>
      <c r="AY197" s="19" t="s">
        <v>140</v>
      </c>
      <c r="BE197" s="201">
        <f t="shared" si="4"/>
        <v>0</v>
      </c>
      <c r="BF197" s="201">
        <f t="shared" si="5"/>
        <v>0</v>
      </c>
      <c r="BG197" s="201">
        <f t="shared" si="6"/>
        <v>0</v>
      </c>
      <c r="BH197" s="201">
        <f t="shared" si="7"/>
        <v>0</v>
      </c>
      <c r="BI197" s="201">
        <f t="shared" si="8"/>
        <v>0</v>
      </c>
      <c r="BJ197" s="19" t="s">
        <v>79</v>
      </c>
      <c r="BK197" s="201">
        <f t="shared" si="9"/>
        <v>0</v>
      </c>
      <c r="BL197" s="19" t="s">
        <v>236</v>
      </c>
      <c r="BM197" s="200" t="s">
        <v>1022</v>
      </c>
    </row>
    <row r="198" spans="1:65" s="2" customFormat="1" ht="21.75" customHeight="1">
      <c r="A198" s="36"/>
      <c r="B198" s="37"/>
      <c r="C198" s="189" t="s">
        <v>564</v>
      </c>
      <c r="D198" s="189" t="s">
        <v>143</v>
      </c>
      <c r="E198" s="190" t="s">
        <v>1023</v>
      </c>
      <c r="F198" s="191" t="s">
        <v>1024</v>
      </c>
      <c r="G198" s="192" t="s">
        <v>983</v>
      </c>
      <c r="H198" s="193">
        <v>3</v>
      </c>
      <c r="I198" s="194"/>
      <c r="J198" s="195">
        <f t="shared" si="0"/>
        <v>0</v>
      </c>
      <c r="K198" s="191" t="s">
        <v>860</v>
      </c>
      <c r="L198" s="41"/>
      <c r="M198" s="196" t="s">
        <v>19</v>
      </c>
      <c r="N198" s="197" t="s">
        <v>42</v>
      </c>
      <c r="O198" s="66"/>
      <c r="P198" s="198">
        <f t="shared" si="1"/>
        <v>0</v>
      </c>
      <c r="Q198" s="198">
        <v>0.0147</v>
      </c>
      <c r="R198" s="198">
        <f t="shared" si="2"/>
        <v>0.0441</v>
      </c>
      <c r="S198" s="198">
        <v>0</v>
      </c>
      <c r="T198" s="199">
        <f t="shared" si="3"/>
        <v>0</v>
      </c>
      <c r="U198" s="36"/>
      <c r="V198" s="36"/>
      <c r="W198" s="36"/>
      <c r="X198" s="36"/>
      <c r="Y198" s="36"/>
      <c r="Z198" s="36"/>
      <c r="AA198" s="36"/>
      <c r="AB198" s="36"/>
      <c r="AC198" s="36"/>
      <c r="AD198" s="36"/>
      <c r="AE198" s="36"/>
      <c r="AR198" s="200" t="s">
        <v>236</v>
      </c>
      <c r="AT198" s="200" t="s">
        <v>143</v>
      </c>
      <c r="AU198" s="200" t="s">
        <v>81</v>
      </c>
      <c r="AY198" s="19" t="s">
        <v>140</v>
      </c>
      <c r="BE198" s="201">
        <f t="shared" si="4"/>
        <v>0</v>
      </c>
      <c r="BF198" s="201">
        <f t="shared" si="5"/>
        <v>0</v>
      </c>
      <c r="BG198" s="201">
        <f t="shared" si="6"/>
        <v>0</v>
      </c>
      <c r="BH198" s="201">
        <f t="shared" si="7"/>
        <v>0</v>
      </c>
      <c r="BI198" s="201">
        <f t="shared" si="8"/>
        <v>0</v>
      </c>
      <c r="BJ198" s="19" t="s">
        <v>79</v>
      </c>
      <c r="BK198" s="201">
        <f t="shared" si="9"/>
        <v>0</v>
      </c>
      <c r="BL198" s="19" t="s">
        <v>236</v>
      </c>
      <c r="BM198" s="200" t="s">
        <v>1025</v>
      </c>
    </row>
    <row r="199" spans="2:51" s="13" customFormat="1" ht="12">
      <c r="B199" s="202"/>
      <c r="C199" s="203"/>
      <c r="D199" s="204" t="s">
        <v>150</v>
      </c>
      <c r="E199" s="205" t="s">
        <v>19</v>
      </c>
      <c r="F199" s="206" t="s">
        <v>1026</v>
      </c>
      <c r="G199" s="203"/>
      <c r="H199" s="205" t="s">
        <v>19</v>
      </c>
      <c r="I199" s="207"/>
      <c r="J199" s="203"/>
      <c r="K199" s="203"/>
      <c r="L199" s="208"/>
      <c r="M199" s="209"/>
      <c r="N199" s="210"/>
      <c r="O199" s="210"/>
      <c r="P199" s="210"/>
      <c r="Q199" s="210"/>
      <c r="R199" s="210"/>
      <c r="S199" s="210"/>
      <c r="T199" s="211"/>
      <c r="AT199" s="212" t="s">
        <v>150</v>
      </c>
      <c r="AU199" s="212" t="s">
        <v>81</v>
      </c>
      <c r="AV199" s="13" t="s">
        <v>79</v>
      </c>
      <c r="AW199" s="13" t="s">
        <v>32</v>
      </c>
      <c r="AX199" s="13" t="s">
        <v>71</v>
      </c>
      <c r="AY199" s="212" t="s">
        <v>140</v>
      </c>
    </row>
    <row r="200" spans="2:51" s="14" customFormat="1" ht="12">
      <c r="B200" s="213"/>
      <c r="C200" s="214"/>
      <c r="D200" s="204" t="s">
        <v>150</v>
      </c>
      <c r="E200" s="215" t="s">
        <v>19</v>
      </c>
      <c r="F200" s="216" t="s">
        <v>79</v>
      </c>
      <c r="G200" s="214"/>
      <c r="H200" s="217">
        <v>1</v>
      </c>
      <c r="I200" s="218"/>
      <c r="J200" s="214"/>
      <c r="K200" s="214"/>
      <c r="L200" s="219"/>
      <c r="M200" s="220"/>
      <c r="N200" s="221"/>
      <c r="O200" s="221"/>
      <c r="P200" s="221"/>
      <c r="Q200" s="221"/>
      <c r="R200" s="221"/>
      <c r="S200" s="221"/>
      <c r="T200" s="222"/>
      <c r="AT200" s="223" t="s">
        <v>150</v>
      </c>
      <c r="AU200" s="223" t="s">
        <v>81</v>
      </c>
      <c r="AV200" s="14" t="s">
        <v>81</v>
      </c>
      <c r="AW200" s="14" t="s">
        <v>32</v>
      </c>
      <c r="AX200" s="14" t="s">
        <v>71</v>
      </c>
      <c r="AY200" s="223" t="s">
        <v>140</v>
      </c>
    </row>
    <row r="201" spans="2:51" s="13" customFormat="1" ht="12">
      <c r="B201" s="202"/>
      <c r="C201" s="203"/>
      <c r="D201" s="204" t="s">
        <v>150</v>
      </c>
      <c r="E201" s="205" t="s">
        <v>19</v>
      </c>
      <c r="F201" s="206" t="s">
        <v>1027</v>
      </c>
      <c r="G201" s="203"/>
      <c r="H201" s="205" t="s">
        <v>19</v>
      </c>
      <c r="I201" s="207"/>
      <c r="J201" s="203"/>
      <c r="K201" s="203"/>
      <c r="L201" s="208"/>
      <c r="M201" s="209"/>
      <c r="N201" s="210"/>
      <c r="O201" s="210"/>
      <c r="P201" s="210"/>
      <c r="Q201" s="210"/>
      <c r="R201" s="210"/>
      <c r="S201" s="210"/>
      <c r="T201" s="211"/>
      <c r="AT201" s="212" t="s">
        <v>150</v>
      </c>
      <c r="AU201" s="212" t="s">
        <v>81</v>
      </c>
      <c r="AV201" s="13" t="s">
        <v>79</v>
      </c>
      <c r="AW201" s="13" t="s">
        <v>32</v>
      </c>
      <c r="AX201" s="13" t="s">
        <v>71</v>
      </c>
      <c r="AY201" s="212" t="s">
        <v>140</v>
      </c>
    </row>
    <row r="202" spans="2:51" s="14" customFormat="1" ht="12">
      <c r="B202" s="213"/>
      <c r="C202" s="214"/>
      <c r="D202" s="204" t="s">
        <v>150</v>
      </c>
      <c r="E202" s="215" t="s">
        <v>19</v>
      </c>
      <c r="F202" s="216" t="s">
        <v>81</v>
      </c>
      <c r="G202" s="214"/>
      <c r="H202" s="217">
        <v>2</v>
      </c>
      <c r="I202" s="218"/>
      <c r="J202" s="214"/>
      <c r="K202" s="214"/>
      <c r="L202" s="219"/>
      <c r="M202" s="220"/>
      <c r="N202" s="221"/>
      <c r="O202" s="221"/>
      <c r="P202" s="221"/>
      <c r="Q202" s="221"/>
      <c r="R202" s="221"/>
      <c r="S202" s="221"/>
      <c r="T202" s="222"/>
      <c r="AT202" s="223" t="s">
        <v>150</v>
      </c>
      <c r="AU202" s="223" t="s">
        <v>81</v>
      </c>
      <c r="AV202" s="14" t="s">
        <v>81</v>
      </c>
      <c r="AW202" s="14" t="s">
        <v>32</v>
      </c>
      <c r="AX202" s="14" t="s">
        <v>71</v>
      </c>
      <c r="AY202" s="223" t="s">
        <v>140</v>
      </c>
    </row>
    <row r="203" spans="2:51" s="15" customFormat="1" ht="12">
      <c r="B203" s="224"/>
      <c r="C203" s="225"/>
      <c r="D203" s="204" t="s">
        <v>150</v>
      </c>
      <c r="E203" s="226" t="s">
        <v>19</v>
      </c>
      <c r="F203" s="227" t="s">
        <v>155</v>
      </c>
      <c r="G203" s="225"/>
      <c r="H203" s="228">
        <v>3</v>
      </c>
      <c r="I203" s="229"/>
      <c r="J203" s="225"/>
      <c r="K203" s="225"/>
      <c r="L203" s="230"/>
      <c r="M203" s="231"/>
      <c r="N203" s="232"/>
      <c r="O203" s="232"/>
      <c r="P203" s="232"/>
      <c r="Q203" s="232"/>
      <c r="R203" s="232"/>
      <c r="S203" s="232"/>
      <c r="T203" s="233"/>
      <c r="AT203" s="234" t="s">
        <v>150</v>
      </c>
      <c r="AU203" s="234" t="s">
        <v>81</v>
      </c>
      <c r="AV203" s="15" t="s">
        <v>148</v>
      </c>
      <c r="AW203" s="15" t="s">
        <v>32</v>
      </c>
      <c r="AX203" s="15" t="s">
        <v>79</v>
      </c>
      <c r="AY203" s="234" t="s">
        <v>140</v>
      </c>
    </row>
    <row r="204" spans="1:65" s="2" customFormat="1" ht="21.75" customHeight="1">
      <c r="A204" s="36"/>
      <c r="B204" s="37"/>
      <c r="C204" s="189" t="s">
        <v>568</v>
      </c>
      <c r="D204" s="189" t="s">
        <v>143</v>
      </c>
      <c r="E204" s="190" t="s">
        <v>1028</v>
      </c>
      <c r="F204" s="191" t="s">
        <v>1029</v>
      </c>
      <c r="G204" s="192" t="s">
        <v>983</v>
      </c>
      <c r="H204" s="193">
        <v>2</v>
      </c>
      <c r="I204" s="194"/>
      <c r="J204" s="195">
        <f aca="true" t="shared" si="10" ref="J204:J212">ROUND(I204*H204,2)</f>
        <v>0</v>
      </c>
      <c r="K204" s="191" t="s">
        <v>860</v>
      </c>
      <c r="L204" s="41"/>
      <c r="M204" s="196" t="s">
        <v>19</v>
      </c>
      <c r="N204" s="197" t="s">
        <v>42</v>
      </c>
      <c r="O204" s="66"/>
      <c r="P204" s="198">
        <f aca="true" t="shared" si="11" ref="P204:P212">O204*H204</f>
        <v>0</v>
      </c>
      <c r="Q204" s="198">
        <v>0</v>
      </c>
      <c r="R204" s="198">
        <f aca="true" t="shared" si="12" ref="R204:R212">Q204*H204</f>
        <v>0</v>
      </c>
      <c r="S204" s="198">
        <v>0.155</v>
      </c>
      <c r="T204" s="199">
        <f aca="true" t="shared" si="13" ref="T204:T212">S204*H204</f>
        <v>0.31</v>
      </c>
      <c r="U204" s="36"/>
      <c r="V204" s="36"/>
      <c r="W204" s="36"/>
      <c r="X204" s="36"/>
      <c r="Y204" s="36"/>
      <c r="Z204" s="36"/>
      <c r="AA204" s="36"/>
      <c r="AB204" s="36"/>
      <c r="AC204" s="36"/>
      <c r="AD204" s="36"/>
      <c r="AE204" s="36"/>
      <c r="AR204" s="200" t="s">
        <v>236</v>
      </c>
      <c r="AT204" s="200" t="s">
        <v>143</v>
      </c>
      <c r="AU204" s="200" t="s">
        <v>81</v>
      </c>
      <c r="AY204" s="19" t="s">
        <v>140</v>
      </c>
      <c r="BE204" s="201">
        <f aca="true" t="shared" si="14" ref="BE204:BE212">IF(N204="základní",J204,0)</f>
        <v>0</v>
      </c>
      <c r="BF204" s="201">
        <f aca="true" t="shared" si="15" ref="BF204:BF212">IF(N204="snížená",J204,0)</f>
        <v>0</v>
      </c>
      <c r="BG204" s="201">
        <f aca="true" t="shared" si="16" ref="BG204:BG212">IF(N204="zákl. přenesená",J204,0)</f>
        <v>0</v>
      </c>
      <c r="BH204" s="201">
        <f aca="true" t="shared" si="17" ref="BH204:BH212">IF(N204="sníž. přenesená",J204,0)</f>
        <v>0</v>
      </c>
      <c r="BI204" s="201">
        <f aca="true" t="shared" si="18" ref="BI204:BI212">IF(N204="nulová",J204,0)</f>
        <v>0</v>
      </c>
      <c r="BJ204" s="19" t="s">
        <v>79</v>
      </c>
      <c r="BK204" s="201">
        <f aca="true" t="shared" si="19" ref="BK204:BK212">ROUND(I204*H204,2)</f>
        <v>0</v>
      </c>
      <c r="BL204" s="19" t="s">
        <v>236</v>
      </c>
      <c r="BM204" s="200" t="s">
        <v>1030</v>
      </c>
    </row>
    <row r="205" spans="1:65" s="2" customFormat="1" ht="21.75" customHeight="1">
      <c r="A205" s="36"/>
      <c r="B205" s="37"/>
      <c r="C205" s="189" t="s">
        <v>576</v>
      </c>
      <c r="D205" s="189" t="s">
        <v>143</v>
      </c>
      <c r="E205" s="190" t="s">
        <v>1031</v>
      </c>
      <c r="F205" s="191" t="s">
        <v>1032</v>
      </c>
      <c r="G205" s="192" t="s">
        <v>983</v>
      </c>
      <c r="H205" s="193">
        <v>3</v>
      </c>
      <c r="I205" s="194"/>
      <c r="J205" s="195">
        <f t="shared" si="10"/>
        <v>0</v>
      </c>
      <c r="K205" s="191" t="s">
        <v>860</v>
      </c>
      <c r="L205" s="41"/>
      <c r="M205" s="196" t="s">
        <v>19</v>
      </c>
      <c r="N205" s="197" t="s">
        <v>42</v>
      </c>
      <c r="O205" s="66"/>
      <c r="P205" s="198">
        <f t="shared" si="11"/>
        <v>0</v>
      </c>
      <c r="Q205" s="198">
        <v>0</v>
      </c>
      <c r="R205" s="198">
        <f t="shared" si="12"/>
        <v>0</v>
      </c>
      <c r="S205" s="198">
        <v>0.01493</v>
      </c>
      <c r="T205" s="199">
        <f t="shared" si="13"/>
        <v>0.04479</v>
      </c>
      <c r="U205" s="36"/>
      <c r="V205" s="36"/>
      <c r="W205" s="36"/>
      <c r="X205" s="36"/>
      <c r="Y205" s="36"/>
      <c r="Z205" s="36"/>
      <c r="AA205" s="36"/>
      <c r="AB205" s="36"/>
      <c r="AC205" s="36"/>
      <c r="AD205" s="36"/>
      <c r="AE205" s="36"/>
      <c r="AR205" s="200" t="s">
        <v>236</v>
      </c>
      <c r="AT205" s="200" t="s">
        <v>143</v>
      </c>
      <c r="AU205" s="200" t="s">
        <v>81</v>
      </c>
      <c r="AY205" s="19" t="s">
        <v>140</v>
      </c>
      <c r="BE205" s="201">
        <f t="shared" si="14"/>
        <v>0</v>
      </c>
      <c r="BF205" s="201">
        <f t="shared" si="15"/>
        <v>0</v>
      </c>
      <c r="BG205" s="201">
        <f t="shared" si="16"/>
        <v>0</v>
      </c>
      <c r="BH205" s="201">
        <f t="shared" si="17"/>
        <v>0</v>
      </c>
      <c r="BI205" s="201">
        <f t="shared" si="18"/>
        <v>0</v>
      </c>
      <c r="BJ205" s="19" t="s">
        <v>79</v>
      </c>
      <c r="BK205" s="201">
        <f t="shared" si="19"/>
        <v>0</v>
      </c>
      <c r="BL205" s="19" t="s">
        <v>236</v>
      </c>
      <c r="BM205" s="200" t="s">
        <v>1033</v>
      </c>
    </row>
    <row r="206" spans="1:65" s="2" customFormat="1" ht="21.75" customHeight="1">
      <c r="A206" s="36"/>
      <c r="B206" s="37"/>
      <c r="C206" s="189" t="s">
        <v>581</v>
      </c>
      <c r="D206" s="189" t="s">
        <v>143</v>
      </c>
      <c r="E206" s="190" t="s">
        <v>1034</v>
      </c>
      <c r="F206" s="191" t="s">
        <v>1035</v>
      </c>
      <c r="G206" s="192" t="s">
        <v>983</v>
      </c>
      <c r="H206" s="193">
        <v>2</v>
      </c>
      <c r="I206" s="194"/>
      <c r="J206" s="195">
        <f t="shared" si="10"/>
        <v>0</v>
      </c>
      <c r="K206" s="191" t="s">
        <v>860</v>
      </c>
      <c r="L206" s="41"/>
      <c r="M206" s="196" t="s">
        <v>19</v>
      </c>
      <c r="N206" s="197" t="s">
        <v>42</v>
      </c>
      <c r="O206" s="66"/>
      <c r="P206" s="198">
        <f t="shared" si="11"/>
        <v>0</v>
      </c>
      <c r="Q206" s="198">
        <v>0.01066</v>
      </c>
      <c r="R206" s="198">
        <f t="shared" si="12"/>
        <v>0.02132</v>
      </c>
      <c r="S206" s="198">
        <v>0</v>
      </c>
      <c r="T206" s="199">
        <f t="shared" si="13"/>
        <v>0</v>
      </c>
      <c r="U206" s="36"/>
      <c r="V206" s="36"/>
      <c r="W206" s="36"/>
      <c r="X206" s="36"/>
      <c r="Y206" s="36"/>
      <c r="Z206" s="36"/>
      <c r="AA206" s="36"/>
      <c r="AB206" s="36"/>
      <c r="AC206" s="36"/>
      <c r="AD206" s="36"/>
      <c r="AE206" s="36"/>
      <c r="AR206" s="200" t="s">
        <v>236</v>
      </c>
      <c r="AT206" s="200" t="s">
        <v>143</v>
      </c>
      <c r="AU206" s="200" t="s">
        <v>81</v>
      </c>
      <c r="AY206" s="19" t="s">
        <v>140</v>
      </c>
      <c r="BE206" s="201">
        <f t="shared" si="14"/>
        <v>0</v>
      </c>
      <c r="BF206" s="201">
        <f t="shared" si="15"/>
        <v>0</v>
      </c>
      <c r="BG206" s="201">
        <f t="shared" si="16"/>
        <v>0</v>
      </c>
      <c r="BH206" s="201">
        <f t="shared" si="17"/>
        <v>0</v>
      </c>
      <c r="BI206" s="201">
        <f t="shared" si="18"/>
        <v>0</v>
      </c>
      <c r="BJ206" s="19" t="s">
        <v>79</v>
      </c>
      <c r="BK206" s="201">
        <f t="shared" si="19"/>
        <v>0</v>
      </c>
      <c r="BL206" s="19" t="s">
        <v>236</v>
      </c>
      <c r="BM206" s="200" t="s">
        <v>1036</v>
      </c>
    </row>
    <row r="207" spans="1:65" s="2" customFormat="1" ht="33" customHeight="1">
      <c r="A207" s="36"/>
      <c r="B207" s="37"/>
      <c r="C207" s="189" t="s">
        <v>594</v>
      </c>
      <c r="D207" s="189" t="s">
        <v>143</v>
      </c>
      <c r="E207" s="190" t="s">
        <v>1037</v>
      </c>
      <c r="F207" s="191" t="s">
        <v>1038</v>
      </c>
      <c r="G207" s="192" t="s">
        <v>983</v>
      </c>
      <c r="H207" s="193">
        <v>2</v>
      </c>
      <c r="I207" s="194"/>
      <c r="J207" s="195">
        <f t="shared" si="10"/>
        <v>0</v>
      </c>
      <c r="K207" s="191" t="s">
        <v>860</v>
      </c>
      <c r="L207" s="41"/>
      <c r="M207" s="196" t="s">
        <v>19</v>
      </c>
      <c r="N207" s="197" t="s">
        <v>42</v>
      </c>
      <c r="O207" s="66"/>
      <c r="P207" s="198">
        <f t="shared" si="11"/>
        <v>0</v>
      </c>
      <c r="Q207" s="198">
        <v>0.07225</v>
      </c>
      <c r="R207" s="198">
        <f t="shared" si="12"/>
        <v>0.1445</v>
      </c>
      <c r="S207" s="198">
        <v>0</v>
      </c>
      <c r="T207" s="199">
        <f t="shared" si="13"/>
        <v>0</v>
      </c>
      <c r="U207" s="36"/>
      <c r="V207" s="36"/>
      <c r="W207" s="36"/>
      <c r="X207" s="36"/>
      <c r="Y207" s="36"/>
      <c r="Z207" s="36"/>
      <c r="AA207" s="36"/>
      <c r="AB207" s="36"/>
      <c r="AC207" s="36"/>
      <c r="AD207" s="36"/>
      <c r="AE207" s="36"/>
      <c r="AR207" s="200" t="s">
        <v>236</v>
      </c>
      <c r="AT207" s="200" t="s">
        <v>143</v>
      </c>
      <c r="AU207" s="200" t="s">
        <v>81</v>
      </c>
      <c r="AY207" s="19" t="s">
        <v>140</v>
      </c>
      <c r="BE207" s="201">
        <f t="shared" si="14"/>
        <v>0</v>
      </c>
      <c r="BF207" s="201">
        <f t="shared" si="15"/>
        <v>0</v>
      </c>
      <c r="BG207" s="201">
        <f t="shared" si="16"/>
        <v>0</v>
      </c>
      <c r="BH207" s="201">
        <f t="shared" si="17"/>
        <v>0</v>
      </c>
      <c r="BI207" s="201">
        <f t="shared" si="18"/>
        <v>0</v>
      </c>
      <c r="BJ207" s="19" t="s">
        <v>79</v>
      </c>
      <c r="BK207" s="201">
        <f t="shared" si="19"/>
        <v>0</v>
      </c>
      <c r="BL207" s="19" t="s">
        <v>236</v>
      </c>
      <c r="BM207" s="200" t="s">
        <v>1039</v>
      </c>
    </row>
    <row r="208" spans="1:65" s="2" customFormat="1" ht="21.75" customHeight="1">
      <c r="A208" s="36"/>
      <c r="B208" s="37"/>
      <c r="C208" s="189" t="s">
        <v>598</v>
      </c>
      <c r="D208" s="189" t="s">
        <v>143</v>
      </c>
      <c r="E208" s="190" t="s">
        <v>1040</v>
      </c>
      <c r="F208" s="191" t="s">
        <v>1041</v>
      </c>
      <c r="G208" s="192" t="s">
        <v>983</v>
      </c>
      <c r="H208" s="193">
        <v>1</v>
      </c>
      <c r="I208" s="194"/>
      <c r="J208" s="195">
        <f t="shared" si="10"/>
        <v>0</v>
      </c>
      <c r="K208" s="191" t="s">
        <v>860</v>
      </c>
      <c r="L208" s="41"/>
      <c r="M208" s="196" t="s">
        <v>19</v>
      </c>
      <c r="N208" s="197" t="s">
        <v>42</v>
      </c>
      <c r="O208" s="66"/>
      <c r="P208" s="198">
        <f t="shared" si="11"/>
        <v>0</v>
      </c>
      <c r="Q208" s="198">
        <v>0.00066</v>
      </c>
      <c r="R208" s="198">
        <f t="shared" si="12"/>
        <v>0.00066</v>
      </c>
      <c r="S208" s="198">
        <v>0</v>
      </c>
      <c r="T208" s="199">
        <f t="shared" si="13"/>
        <v>0</v>
      </c>
      <c r="U208" s="36"/>
      <c r="V208" s="36"/>
      <c r="W208" s="36"/>
      <c r="X208" s="36"/>
      <c r="Y208" s="36"/>
      <c r="Z208" s="36"/>
      <c r="AA208" s="36"/>
      <c r="AB208" s="36"/>
      <c r="AC208" s="36"/>
      <c r="AD208" s="36"/>
      <c r="AE208" s="36"/>
      <c r="AR208" s="200" t="s">
        <v>236</v>
      </c>
      <c r="AT208" s="200" t="s">
        <v>143</v>
      </c>
      <c r="AU208" s="200" t="s">
        <v>81</v>
      </c>
      <c r="AY208" s="19" t="s">
        <v>140</v>
      </c>
      <c r="BE208" s="201">
        <f t="shared" si="14"/>
        <v>0</v>
      </c>
      <c r="BF208" s="201">
        <f t="shared" si="15"/>
        <v>0</v>
      </c>
      <c r="BG208" s="201">
        <f t="shared" si="16"/>
        <v>0</v>
      </c>
      <c r="BH208" s="201">
        <f t="shared" si="17"/>
        <v>0</v>
      </c>
      <c r="BI208" s="201">
        <f t="shared" si="18"/>
        <v>0</v>
      </c>
      <c r="BJ208" s="19" t="s">
        <v>79</v>
      </c>
      <c r="BK208" s="201">
        <f t="shared" si="19"/>
        <v>0</v>
      </c>
      <c r="BL208" s="19" t="s">
        <v>236</v>
      </c>
      <c r="BM208" s="200" t="s">
        <v>1042</v>
      </c>
    </row>
    <row r="209" spans="1:65" s="2" customFormat="1" ht="21.75" customHeight="1">
      <c r="A209" s="36"/>
      <c r="B209" s="37"/>
      <c r="C209" s="246" t="s">
        <v>604</v>
      </c>
      <c r="D209" s="246" t="s">
        <v>194</v>
      </c>
      <c r="E209" s="247" t="s">
        <v>1043</v>
      </c>
      <c r="F209" s="248" t="s">
        <v>1044</v>
      </c>
      <c r="G209" s="249" t="s">
        <v>204</v>
      </c>
      <c r="H209" s="250">
        <v>1</v>
      </c>
      <c r="I209" s="251"/>
      <c r="J209" s="252">
        <f t="shared" si="10"/>
        <v>0</v>
      </c>
      <c r="K209" s="248" t="s">
        <v>19</v>
      </c>
      <c r="L209" s="253"/>
      <c r="M209" s="254" t="s">
        <v>19</v>
      </c>
      <c r="N209" s="255" t="s">
        <v>42</v>
      </c>
      <c r="O209" s="66"/>
      <c r="P209" s="198">
        <f t="shared" si="11"/>
        <v>0</v>
      </c>
      <c r="Q209" s="198">
        <v>0</v>
      </c>
      <c r="R209" s="198">
        <f t="shared" si="12"/>
        <v>0</v>
      </c>
      <c r="S209" s="198">
        <v>0</v>
      </c>
      <c r="T209" s="199">
        <f t="shared" si="13"/>
        <v>0</v>
      </c>
      <c r="U209" s="36"/>
      <c r="V209" s="36"/>
      <c r="W209" s="36"/>
      <c r="X209" s="36"/>
      <c r="Y209" s="36"/>
      <c r="Z209" s="36"/>
      <c r="AA209" s="36"/>
      <c r="AB209" s="36"/>
      <c r="AC209" s="36"/>
      <c r="AD209" s="36"/>
      <c r="AE209" s="36"/>
      <c r="AR209" s="200" t="s">
        <v>453</v>
      </c>
      <c r="AT209" s="200" t="s">
        <v>194</v>
      </c>
      <c r="AU209" s="200" t="s">
        <v>81</v>
      </c>
      <c r="AY209" s="19" t="s">
        <v>140</v>
      </c>
      <c r="BE209" s="201">
        <f t="shared" si="14"/>
        <v>0</v>
      </c>
      <c r="BF209" s="201">
        <f t="shared" si="15"/>
        <v>0</v>
      </c>
      <c r="BG209" s="201">
        <f t="shared" si="16"/>
        <v>0</v>
      </c>
      <c r="BH209" s="201">
        <f t="shared" si="17"/>
        <v>0</v>
      </c>
      <c r="BI209" s="201">
        <f t="shared" si="18"/>
        <v>0</v>
      </c>
      <c r="BJ209" s="19" t="s">
        <v>79</v>
      </c>
      <c r="BK209" s="201">
        <f t="shared" si="19"/>
        <v>0</v>
      </c>
      <c r="BL209" s="19" t="s">
        <v>236</v>
      </c>
      <c r="BM209" s="200" t="s">
        <v>1045</v>
      </c>
    </row>
    <row r="210" spans="1:65" s="2" customFormat="1" ht="16.5" customHeight="1">
      <c r="A210" s="36"/>
      <c r="B210" s="37"/>
      <c r="C210" s="189" t="s">
        <v>609</v>
      </c>
      <c r="D210" s="189" t="s">
        <v>143</v>
      </c>
      <c r="E210" s="190" t="s">
        <v>1046</v>
      </c>
      <c r="F210" s="191" t="s">
        <v>1047</v>
      </c>
      <c r="G210" s="192" t="s">
        <v>983</v>
      </c>
      <c r="H210" s="193">
        <v>3</v>
      </c>
      <c r="I210" s="194"/>
      <c r="J210" s="195">
        <f t="shared" si="10"/>
        <v>0</v>
      </c>
      <c r="K210" s="191" t="s">
        <v>860</v>
      </c>
      <c r="L210" s="41"/>
      <c r="M210" s="196" t="s">
        <v>19</v>
      </c>
      <c r="N210" s="197" t="s">
        <v>42</v>
      </c>
      <c r="O210" s="66"/>
      <c r="P210" s="198">
        <f t="shared" si="11"/>
        <v>0</v>
      </c>
      <c r="Q210" s="198">
        <v>0</v>
      </c>
      <c r="R210" s="198">
        <f t="shared" si="12"/>
        <v>0</v>
      </c>
      <c r="S210" s="198">
        <v>0.00156</v>
      </c>
      <c r="T210" s="199">
        <f t="shared" si="13"/>
        <v>0.00468</v>
      </c>
      <c r="U210" s="36"/>
      <c r="V210" s="36"/>
      <c r="W210" s="36"/>
      <c r="X210" s="36"/>
      <c r="Y210" s="36"/>
      <c r="Z210" s="36"/>
      <c r="AA210" s="36"/>
      <c r="AB210" s="36"/>
      <c r="AC210" s="36"/>
      <c r="AD210" s="36"/>
      <c r="AE210" s="36"/>
      <c r="AR210" s="200" t="s">
        <v>236</v>
      </c>
      <c r="AT210" s="200" t="s">
        <v>143</v>
      </c>
      <c r="AU210" s="200" t="s">
        <v>81</v>
      </c>
      <c r="AY210" s="19" t="s">
        <v>140</v>
      </c>
      <c r="BE210" s="201">
        <f t="shared" si="14"/>
        <v>0</v>
      </c>
      <c r="BF210" s="201">
        <f t="shared" si="15"/>
        <v>0</v>
      </c>
      <c r="BG210" s="201">
        <f t="shared" si="16"/>
        <v>0</v>
      </c>
      <c r="BH210" s="201">
        <f t="shared" si="17"/>
        <v>0</v>
      </c>
      <c r="BI210" s="201">
        <f t="shared" si="18"/>
        <v>0</v>
      </c>
      <c r="BJ210" s="19" t="s">
        <v>79</v>
      </c>
      <c r="BK210" s="201">
        <f t="shared" si="19"/>
        <v>0</v>
      </c>
      <c r="BL210" s="19" t="s">
        <v>236</v>
      </c>
      <c r="BM210" s="200" t="s">
        <v>1048</v>
      </c>
    </row>
    <row r="211" spans="1:65" s="2" customFormat="1" ht="16.5" customHeight="1">
      <c r="A211" s="36"/>
      <c r="B211" s="37"/>
      <c r="C211" s="189" t="s">
        <v>615</v>
      </c>
      <c r="D211" s="189" t="s">
        <v>143</v>
      </c>
      <c r="E211" s="190" t="s">
        <v>1049</v>
      </c>
      <c r="F211" s="191" t="s">
        <v>1050</v>
      </c>
      <c r="G211" s="192" t="s">
        <v>983</v>
      </c>
      <c r="H211" s="193">
        <v>10</v>
      </c>
      <c r="I211" s="194"/>
      <c r="J211" s="195">
        <f t="shared" si="10"/>
        <v>0</v>
      </c>
      <c r="K211" s="191" t="s">
        <v>860</v>
      </c>
      <c r="L211" s="41"/>
      <c r="M211" s="196" t="s">
        <v>19</v>
      </c>
      <c r="N211" s="197" t="s">
        <v>42</v>
      </c>
      <c r="O211" s="66"/>
      <c r="P211" s="198">
        <f t="shared" si="11"/>
        <v>0</v>
      </c>
      <c r="Q211" s="198">
        <v>0</v>
      </c>
      <c r="R211" s="198">
        <f t="shared" si="12"/>
        <v>0</v>
      </c>
      <c r="S211" s="198">
        <v>0.00086</v>
      </c>
      <c r="T211" s="199">
        <f t="shared" si="13"/>
        <v>0.0086</v>
      </c>
      <c r="U211" s="36"/>
      <c r="V211" s="36"/>
      <c r="W211" s="36"/>
      <c r="X211" s="36"/>
      <c r="Y211" s="36"/>
      <c r="Z211" s="36"/>
      <c r="AA211" s="36"/>
      <c r="AB211" s="36"/>
      <c r="AC211" s="36"/>
      <c r="AD211" s="36"/>
      <c r="AE211" s="36"/>
      <c r="AR211" s="200" t="s">
        <v>236</v>
      </c>
      <c r="AT211" s="200" t="s">
        <v>143</v>
      </c>
      <c r="AU211" s="200" t="s">
        <v>81</v>
      </c>
      <c r="AY211" s="19" t="s">
        <v>140</v>
      </c>
      <c r="BE211" s="201">
        <f t="shared" si="14"/>
        <v>0</v>
      </c>
      <c r="BF211" s="201">
        <f t="shared" si="15"/>
        <v>0</v>
      </c>
      <c r="BG211" s="201">
        <f t="shared" si="16"/>
        <v>0</v>
      </c>
      <c r="BH211" s="201">
        <f t="shared" si="17"/>
        <v>0</v>
      </c>
      <c r="BI211" s="201">
        <f t="shared" si="18"/>
        <v>0</v>
      </c>
      <c r="BJ211" s="19" t="s">
        <v>79</v>
      </c>
      <c r="BK211" s="201">
        <f t="shared" si="19"/>
        <v>0</v>
      </c>
      <c r="BL211" s="19" t="s">
        <v>236</v>
      </c>
      <c r="BM211" s="200" t="s">
        <v>1051</v>
      </c>
    </row>
    <row r="212" spans="1:65" s="2" customFormat="1" ht="21.75" customHeight="1">
      <c r="A212" s="36"/>
      <c r="B212" s="37"/>
      <c r="C212" s="189" t="s">
        <v>619</v>
      </c>
      <c r="D212" s="189" t="s">
        <v>143</v>
      </c>
      <c r="E212" s="190" t="s">
        <v>1052</v>
      </c>
      <c r="F212" s="191" t="s">
        <v>1053</v>
      </c>
      <c r="G212" s="192" t="s">
        <v>983</v>
      </c>
      <c r="H212" s="193">
        <v>2</v>
      </c>
      <c r="I212" s="194"/>
      <c r="J212" s="195">
        <f t="shared" si="10"/>
        <v>0</v>
      </c>
      <c r="K212" s="191" t="s">
        <v>860</v>
      </c>
      <c r="L212" s="41"/>
      <c r="M212" s="196" t="s">
        <v>19</v>
      </c>
      <c r="N212" s="197" t="s">
        <v>42</v>
      </c>
      <c r="O212" s="66"/>
      <c r="P212" s="198">
        <f t="shared" si="11"/>
        <v>0</v>
      </c>
      <c r="Q212" s="198">
        <v>0.00196</v>
      </c>
      <c r="R212" s="198">
        <f t="shared" si="12"/>
        <v>0.00392</v>
      </c>
      <c r="S212" s="198">
        <v>0</v>
      </c>
      <c r="T212" s="199">
        <f t="shared" si="13"/>
        <v>0</v>
      </c>
      <c r="U212" s="36"/>
      <c r="V212" s="36"/>
      <c r="W212" s="36"/>
      <c r="X212" s="36"/>
      <c r="Y212" s="36"/>
      <c r="Z212" s="36"/>
      <c r="AA212" s="36"/>
      <c r="AB212" s="36"/>
      <c r="AC212" s="36"/>
      <c r="AD212" s="36"/>
      <c r="AE212" s="36"/>
      <c r="AR212" s="200" t="s">
        <v>236</v>
      </c>
      <c r="AT212" s="200" t="s">
        <v>143</v>
      </c>
      <c r="AU212" s="200" t="s">
        <v>81</v>
      </c>
      <c r="AY212" s="19" t="s">
        <v>140</v>
      </c>
      <c r="BE212" s="201">
        <f t="shared" si="14"/>
        <v>0</v>
      </c>
      <c r="BF212" s="201">
        <f t="shared" si="15"/>
        <v>0</v>
      </c>
      <c r="BG212" s="201">
        <f t="shared" si="16"/>
        <v>0</v>
      </c>
      <c r="BH212" s="201">
        <f t="shared" si="17"/>
        <v>0</v>
      </c>
      <c r="BI212" s="201">
        <f t="shared" si="18"/>
        <v>0</v>
      </c>
      <c r="BJ212" s="19" t="s">
        <v>79</v>
      </c>
      <c r="BK212" s="201">
        <f t="shared" si="19"/>
        <v>0</v>
      </c>
      <c r="BL212" s="19" t="s">
        <v>236</v>
      </c>
      <c r="BM212" s="200" t="s">
        <v>1054</v>
      </c>
    </row>
    <row r="213" spans="2:51" s="13" customFormat="1" ht="12">
      <c r="B213" s="202"/>
      <c r="C213" s="203"/>
      <c r="D213" s="204" t="s">
        <v>150</v>
      </c>
      <c r="E213" s="205" t="s">
        <v>19</v>
      </c>
      <c r="F213" s="206" t="s">
        <v>1055</v>
      </c>
      <c r="G213" s="203"/>
      <c r="H213" s="205" t="s">
        <v>19</v>
      </c>
      <c r="I213" s="207"/>
      <c r="J213" s="203"/>
      <c r="K213" s="203"/>
      <c r="L213" s="208"/>
      <c r="M213" s="209"/>
      <c r="N213" s="210"/>
      <c r="O213" s="210"/>
      <c r="P213" s="210"/>
      <c r="Q213" s="210"/>
      <c r="R213" s="210"/>
      <c r="S213" s="210"/>
      <c r="T213" s="211"/>
      <c r="AT213" s="212" t="s">
        <v>150</v>
      </c>
      <c r="AU213" s="212" t="s">
        <v>81</v>
      </c>
      <c r="AV213" s="13" t="s">
        <v>79</v>
      </c>
      <c r="AW213" s="13" t="s">
        <v>32</v>
      </c>
      <c r="AX213" s="13" t="s">
        <v>71</v>
      </c>
      <c r="AY213" s="212" t="s">
        <v>140</v>
      </c>
    </row>
    <row r="214" spans="2:51" s="14" customFormat="1" ht="12">
      <c r="B214" s="213"/>
      <c r="C214" s="214"/>
      <c r="D214" s="204" t="s">
        <v>150</v>
      </c>
      <c r="E214" s="215" t="s">
        <v>19</v>
      </c>
      <c r="F214" s="216" t="s">
        <v>81</v>
      </c>
      <c r="G214" s="214"/>
      <c r="H214" s="217">
        <v>2</v>
      </c>
      <c r="I214" s="218"/>
      <c r="J214" s="214"/>
      <c r="K214" s="214"/>
      <c r="L214" s="219"/>
      <c r="M214" s="220"/>
      <c r="N214" s="221"/>
      <c r="O214" s="221"/>
      <c r="P214" s="221"/>
      <c r="Q214" s="221"/>
      <c r="R214" s="221"/>
      <c r="S214" s="221"/>
      <c r="T214" s="222"/>
      <c r="AT214" s="223" t="s">
        <v>150</v>
      </c>
      <c r="AU214" s="223" t="s">
        <v>81</v>
      </c>
      <c r="AV214" s="14" t="s">
        <v>81</v>
      </c>
      <c r="AW214" s="14" t="s">
        <v>32</v>
      </c>
      <c r="AX214" s="14" t="s">
        <v>79</v>
      </c>
      <c r="AY214" s="223" t="s">
        <v>140</v>
      </c>
    </row>
    <row r="215" spans="1:65" s="2" customFormat="1" ht="21.75" customHeight="1">
      <c r="A215" s="36"/>
      <c r="B215" s="37"/>
      <c r="C215" s="189" t="s">
        <v>625</v>
      </c>
      <c r="D215" s="189" t="s">
        <v>143</v>
      </c>
      <c r="E215" s="190" t="s">
        <v>1056</v>
      </c>
      <c r="F215" s="191" t="s">
        <v>1057</v>
      </c>
      <c r="G215" s="192" t="s">
        <v>983</v>
      </c>
      <c r="H215" s="193">
        <v>6</v>
      </c>
      <c r="I215" s="194"/>
      <c r="J215" s="195">
        <f aca="true" t="shared" si="20" ref="J215:J228">ROUND(I215*H215,2)</f>
        <v>0</v>
      </c>
      <c r="K215" s="191" t="s">
        <v>860</v>
      </c>
      <c r="L215" s="41"/>
      <c r="M215" s="196" t="s">
        <v>19</v>
      </c>
      <c r="N215" s="197" t="s">
        <v>42</v>
      </c>
      <c r="O215" s="66"/>
      <c r="P215" s="198">
        <f aca="true" t="shared" si="21" ref="P215:P228">O215*H215</f>
        <v>0</v>
      </c>
      <c r="Q215" s="198">
        <v>0.00254</v>
      </c>
      <c r="R215" s="198">
        <f aca="true" t="shared" si="22" ref="R215:R228">Q215*H215</f>
        <v>0.01524</v>
      </c>
      <c r="S215" s="198">
        <v>0</v>
      </c>
      <c r="T215" s="199">
        <f aca="true" t="shared" si="23" ref="T215:T228">S215*H215</f>
        <v>0</v>
      </c>
      <c r="U215" s="36"/>
      <c r="V215" s="36"/>
      <c r="W215" s="36"/>
      <c r="X215" s="36"/>
      <c r="Y215" s="36"/>
      <c r="Z215" s="36"/>
      <c r="AA215" s="36"/>
      <c r="AB215" s="36"/>
      <c r="AC215" s="36"/>
      <c r="AD215" s="36"/>
      <c r="AE215" s="36"/>
      <c r="AR215" s="200" t="s">
        <v>236</v>
      </c>
      <c r="AT215" s="200" t="s">
        <v>143</v>
      </c>
      <c r="AU215" s="200" t="s">
        <v>81</v>
      </c>
      <c r="AY215" s="19" t="s">
        <v>140</v>
      </c>
      <c r="BE215" s="201">
        <f aca="true" t="shared" si="24" ref="BE215:BE228">IF(N215="základní",J215,0)</f>
        <v>0</v>
      </c>
      <c r="BF215" s="201">
        <f aca="true" t="shared" si="25" ref="BF215:BF228">IF(N215="snížená",J215,0)</f>
        <v>0</v>
      </c>
      <c r="BG215" s="201">
        <f aca="true" t="shared" si="26" ref="BG215:BG228">IF(N215="zákl. přenesená",J215,0)</f>
        <v>0</v>
      </c>
      <c r="BH215" s="201">
        <f aca="true" t="shared" si="27" ref="BH215:BH228">IF(N215="sníž. přenesená",J215,0)</f>
        <v>0</v>
      </c>
      <c r="BI215" s="201">
        <f aca="true" t="shared" si="28" ref="BI215:BI228">IF(N215="nulová",J215,0)</f>
        <v>0</v>
      </c>
      <c r="BJ215" s="19" t="s">
        <v>79</v>
      </c>
      <c r="BK215" s="201">
        <f aca="true" t="shared" si="29" ref="BK215:BK228">ROUND(I215*H215,2)</f>
        <v>0</v>
      </c>
      <c r="BL215" s="19" t="s">
        <v>236</v>
      </c>
      <c r="BM215" s="200" t="s">
        <v>1058</v>
      </c>
    </row>
    <row r="216" spans="1:65" s="2" customFormat="1" ht="21.75" customHeight="1">
      <c r="A216" s="36"/>
      <c r="B216" s="37"/>
      <c r="C216" s="189" t="s">
        <v>629</v>
      </c>
      <c r="D216" s="189" t="s">
        <v>143</v>
      </c>
      <c r="E216" s="190" t="s">
        <v>1059</v>
      </c>
      <c r="F216" s="191" t="s">
        <v>1060</v>
      </c>
      <c r="G216" s="192" t="s">
        <v>204</v>
      </c>
      <c r="H216" s="193">
        <v>1</v>
      </c>
      <c r="I216" s="194"/>
      <c r="J216" s="195">
        <f t="shared" si="20"/>
        <v>0</v>
      </c>
      <c r="K216" s="191" t="s">
        <v>860</v>
      </c>
      <c r="L216" s="41"/>
      <c r="M216" s="196" t="s">
        <v>19</v>
      </c>
      <c r="N216" s="197" t="s">
        <v>42</v>
      </c>
      <c r="O216" s="66"/>
      <c r="P216" s="198">
        <f t="shared" si="21"/>
        <v>0</v>
      </c>
      <c r="Q216" s="198">
        <v>0.00016</v>
      </c>
      <c r="R216" s="198">
        <f t="shared" si="22"/>
        <v>0.00016</v>
      </c>
      <c r="S216" s="198">
        <v>0</v>
      </c>
      <c r="T216" s="199">
        <f t="shared" si="23"/>
        <v>0</v>
      </c>
      <c r="U216" s="36"/>
      <c r="V216" s="36"/>
      <c r="W216" s="36"/>
      <c r="X216" s="36"/>
      <c r="Y216" s="36"/>
      <c r="Z216" s="36"/>
      <c r="AA216" s="36"/>
      <c r="AB216" s="36"/>
      <c r="AC216" s="36"/>
      <c r="AD216" s="36"/>
      <c r="AE216" s="36"/>
      <c r="AR216" s="200" t="s">
        <v>236</v>
      </c>
      <c r="AT216" s="200" t="s">
        <v>143</v>
      </c>
      <c r="AU216" s="200" t="s">
        <v>81</v>
      </c>
      <c r="AY216" s="19" t="s">
        <v>140</v>
      </c>
      <c r="BE216" s="201">
        <f t="shared" si="24"/>
        <v>0</v>
      </c>
      <c r="BF216" s="201">
        <f t="shared" si="25"/>
        <v>0</v>
      </c>
      <c r="BG216" s="201">
        <f t="shared" si="26"/>
        <v>0</v>
      </c>
      <c r="BH216" s="201">
        <f t="shared" si="27"/>
        <v>0</v>
      </c>
      <c r="BI216" s="201">
        <f t="shared" si="28"/>
        <v>0</v>
      </c>
      <c r="BJ216" s="19" t="s">
        <v>79</v>
      </c>
      <c r="BK216" s="201">
        <f t="shared" si="29"/>
        <v>0</v>
      </c>
      <c r="BL216" s="19" t="s">
        <v>236</v>
      </c>
      <c r="BM216" s="200" t="s">
        <v>1061</v>
      </c>
    </row>
    <row r="217" spans="1:65" s="2" customFormat="1" ht="21.75" customHeight="1">
      <c r="A217" s="36"/>
      <c r="B217" s="37"/>
      <c r="C217" s="246" t="s">
        <v>633</v>
      </c>
      <c r="D217" s="246" t="s">
        <v>194</v>
      </c>
      <c r="E217" s="247" t="s">
        <v>1062</v>
      </c>
      <c r="F217" s="248" t="s">
        <v>1063</v>
      </c>
      <c r="G217" s="249" t="s">
        <v>204</v>
      </c>
      <c r="H217" s="250">
        <v>1</v>
      </c>
      <c r="I217" s="251"/>
      <c r="J217" s="252">
        <f t="shared" si="20"/>
        <v>0</v>
      </c>
      <c r="K217" s="248" t="s">
        <v>19</v>
      </c>
      <c r="L217" s="253"/>
      <c r="M217" s="254" t="s">
        <v>19</v>
      </c>
      <c r="N217" s="255" t="s">
        <v>42</v>
      </c>
      <c r="O217" s="66"/>
      <c r="P217" s="198">
        <f t="shared" si="21"/>
        <v>0</v>
      </c>
      <c r="Q217" s="198">
        <v>0</v>
      </c>
      <c r="R217" s="198">
        <f t="shared" si="22"/>
        <v>0</v>
      </c>
      <c r="S217" s="198">
        <v>0</v>
      </c>
      <c r="T217" s="199">
        <f t="shared" si="23"/>
        <v>0</v>
      </c>
      <c r="U217" s="36"/>
      <c r="V217" s="36"/>
      <c r="W217" s="36"/>
      <c r="X217" s="36"/>
      <c r="Y217" s="36"/>
      <c r="Z217" s="36"/>
      <c r="AA217" s="36"/>
      <c r="AB217" s="36"/>
      <c r="AC217" s="36"/>
      <c r="AD217" s="36"/>
      <c r="AE217" s="36"/>
      <c r="AR217" s="200" t="s">
        <v>453</v>
      </c>
      <c r="AT217" s="200" t="s">
        <v>194</v>
      </c>
      <c r="AU217" s="200" t="s">
        <v>81</v>
      </c>
      <c r="AY217" s="19" t="s">
        <v>140</v>
      </c>
      <c r="BE217" s="201">
        <f t="shared" si="24"/>
        <v>0</v>
      </c>
      <c r="BF217" s="201">
        <f t="shared" si="25"/>
        <v>0</v>
      </c>
      <c r="BG217" s="201">
        <f t="shared" si="26"/>
        <v>0</v>
      </c>
      <c r="BH217" s="201">
        <f t="shared" si="27"/>
        <v>0</v>
      </c>
      <c r="BI217" s="201">
        <f t="shared" si="28"/>
        <v>0</v>
      </c>
      <c r="BJ217" s="19" t="s">
        <v>79</v>
      </c>
      <c r="BK217" s="201">
        <f t="shared" si="29"/>
        <v>0</v>
      </c>
      <c r="BL217" s="19" t="s">
        <v>236</v>
      </c>
      <c r="BM217" s="200" t="s">
        <v>1064</v>
      </c>
    </row>
    <row r="218" spans="1:65" s="2" customFormat="1" ht="21.75" customHeight="1">
      <c r="A218" s="36"/>
      <c r="B218" s="37"/>
      <c r="C218" s="189" t="s">
        <v>638</v>
      </c>
      <c r="D218" s="189" t="s">
        <v>143</v>
      </c>
      <c r="E218" s="190" t="s">
        <v>1065</v>
      </c>
      <c r="F218" s="191" t="s">
        <v>1066</v>
      </c>
      <c r="G218" s="192" t="s">
        <v>204</v>
      </c>
      <c r="H218" s="193">
        <v>4</v>
      </c>
      <c r="I218" s="194"/>
      <c r="J218" s="195">
        <f t="shared" si="20"/>
        <v>0</v>
      </c>
      <c r="K218" s="191" t="s">
        <v>860</v>
      </c>
      <c r="L218" s="41"/>
      <c r="M218" s="196" t="s">
        <v>19</v>
      </c>
      <c r="N218" s="197" t="s">
        <v>42</v>
      </c>
      <c r="O218" s="66"/>
      <c r="P218" s="198">
        <f t="shared" si="21"/>
        <v>0</v>
      </c>
      <c r="Q218" s="198">
        <v>4E-05</v>
      </c>
      <c r="R218" s="198">
        <f t="shared" si="22"/>
        <v>0.00016</v>
      </c>
      <c r="S218" s="198">
        <v>0</v>
      </c>
      <c r="T218" s="199">
        <f t="shared" si="23"/>
        <v>0</v>
      </c>
      <c r="U218" s="36"/>
      <c r="V218" s="36"/>
      <c r="W218" s="36"/>
      <c r="X218" s="36"/>
      <c r="Y218" s="36"/>
      <c r="Z218" s="36"/>
      <c r="AA218" s="36"/>
      <c r="AB218" s="36"/>
      <c r="AC218" s="36"/>
      <c r="AD218" s="36"/>
      <c r="AE218" s="36"/>
      <c r="AR218" s="200" t="s">
        <v>236</v>
      </c>
      <c r="AT218" s="200" t="s">
        <v>143</v>
      </c>
      <c r="AU218" s="200" t="s">
        <v>81</v>
      </c>
      <c r="AY218" s="19" t="s">
        <v>140</v>
      </c>
      <c r="BE218" s="201">
        <f t="shared" si="24"/>
        <v>0</v>
      </c>
      <c r="BF218" s="201">
        <f t="shared" si="25"/>
        <v>0</v>
      </c>
      <c r="BG218" s="201">
        <f t="shared" si="26"/>
        <v>0</v>
      </c>
      <c r="BH218" s="201">
        <f t="shared" si="27"/>
        <v>0</v>
      </c>
      <c r="BI218" s="201">
        <f t="shared" si="28"/>
        <v>0</v>
      </c>
      <c r="BJ218" s="19" t="s">
        <v>79</v>
      </c>
      <c r="BK218" s="201">
        <f t="shared" si="29"/>
        <v>0</v>
      </c>
      <c r="BL218" s="19" t="s">
        <v>236</v>
      </c>
      <c r="BM218" s="200" t="s">
        <v>1067</v>
      </c>
    </row>
    <row r="219" spans="1:65" s="2" customFormat="1" ht="21.75" customHeight="1">
      <c r="A219" s="36"/>
      <c r="B219" s="37"/>
      <c r="C219" s="246" t="s">
        <v>643</v>
      </c>
      <c r="D219" s="246" t="s">
        <v>194</v>
      </c>
      <c r="E219" s="247" t="s">
        <v>1068</v>
      </c>
      <c r="F219" s="248" t="s">
        <v>1069</v>
      </c>
      <c r="G219" s="249" t="s">
        <v>204</v>
      </c>
      <c r="H219" s="250">
        <v>2</v>
      </c>
      <c r="I219" s="251"/>
      <c r="J219" s="252">
        <f t="shared" si="20"/>
        <v>0</v>
      </c>
      <c r="K219" s="248" t="s">
        <v>860</v>
      </c>
      <c r="L219" s="253"/>
      <c r="M219" s="254" t="s">
        <v>19</v>
      </c>
      <c r="N219" s="255" t="s">
        <v>42</v>
      </c>
      <c r="O219" s="66"/>
      <c r="P219" s="198">
        <f t="shared" si="21"/>
        <v>0</v>
      </c>
      <c r="Q219" s="198">
        <v>0.00152</v>
      </c>
      <c r="R219" s="198">
        <f t="shared" si="22"/>
        <v>0.00304</v>
      </c>
      <c r="S219" s="198">
        <v>0</v>
      </c>
      <c r="T219" s="199">
        <f t="shared" si="23"/>
        <v>0</v>
      </c>
      <c r="U219" s="36"/>
      <c r="V219" s="36"/>
      <c r="W219" s="36"/>
      <c r="X219" s="36"/>
      <c r="Y219" s="36"/>
      <c r="Z219" s="36"/>
      <c r="AA219" s="36"/>
      <c r="AB219" s="36"/>
      <c r="AC219" s="36"/>
      <c r="AD219" s="36"/>
      <c r="AE219" s="36"/>
      <c r="AR219" s="200" t="s">
        <v>453</v>
      </c>
      <c r="AT219" s="200" t="s">
        <v>194</v>
      </c>
      <c r="AU219" s="200" t="s">
        <v>81</v>
      </c>
      <c r="AY219" s="19" t="s">
        <v>140</v>
      </c>
      <c r="BE219" s="201">
        <f t="shared" si="24"/>
        <v>0</v>
      </c>
      <c r="BF219" s="201">
        <f t="shared" si="25"/>
        <v>0</v>
      </c>
      <c r="BG219" s="201">
        <f t="shared" si="26"/>
        <v>0</v>
      </c>
      <c r="BH219" s="201">
        <f t="shared" si="27"/>
        <v>0</v>
      </c>
      <c r="BI219" s="201">
        <f t="shared" si="28"/>
        <v>0</v>
      </c>
      <c r="BJ219" s="19" t="s">
        <v>79</v>
      </c>
      <c r="BK219" s="201">
        <f t="shared" si="29"/>
        <v>0</v>
      </c>
      <c r="BL219" s="19" t="s">
        <v>236</v>
      </c>
      <c r="BM219" s="200" t="s">
        <v>1070</v>
      </c>
    </row>
    <row r="220" spans="1:65" s="2" customFormat="1" ht="21.75" customHeight="1">
      <c r="A220" s="36"/>
      <c r="B220" s="37"/>
      <c r="C220" s="246" t="s">
        <v>648</v>
      </c>
      <c r="D220" s="246" t="s">
        <v>194</v>
      </c>
      <c r="E220" s="247" t="s">
        <v>1071</v>
      </c>
      <c r="F220" s="248" t="s">
        <v>1072</v>
      </c>
      <c r="G220" s="249" t="s">
        <v>204</v>
      </c>
      <c r="H220" s="250">
        <v>2</v>
      </c>
      <c r="I220" s="251"/>
      <c r="J220" s="252">
        <f t="shared" si="20"/>
        <v>0</v>
      </c>
      <c r="K220" s="248" t="s">
        <v>19</v>
      </c>
      <c r="L220" s="253"/>
      <c r="M220" s="254" t="s">
        <v>19</v>
      </c>
      <c r="N220" s="255" t="s">
        <v>42</v>
      </c>
      <c r="O220" s="66"/>
      <c r="P220" s="198">
        <f t="shared" si="21"/>
        <v>0</v>
      </c>
      <c r="Q220" s="198">
        <v>0</v>
      </c>
      <c r="R220" s="198">
        <f t="shared" si="22"/>
        <v>0</v>
      </c>
      <c r="S220" s="198">
        <v>0</v>
      </c>
      <c r="T220" s="199">
        <f t="shared" si="23"/>
        <v>0</v>
      </c>
      <c r="U220" s="36"/>
      <c r="V220" s="36"/>
      <c r="W220" s="36"/>
      <c r="X220" s="36"/>
      <c r="Y220" s="36"/>
      <c r="Z220" s="36"/>
      <c r="AA220" s="36"/>
      <c r="AB220" s="36"/>
      <c r="AC220" s="36"/>
      <c r="AD220" s="36"/>
      <c r="AE220" s="36"/>
      <c r="AR220" s="200" t="s">
        <v>453</v>
      </c>
      <c r="AT220" s="200" t="s">
        <v>194</v>
      </c>
      <c r="AU220" s="200" t="s">
        <v>81</v>
      </c>
      <c r="AY220" s="19" t="s">
        <v>140</v>
      </c>
      <c r="BE220" s="201">
        <f t="shared" si="24"/>
        <v>0</v>
      </c>
      <c r="BF220" s="201">
        <f t="shared" si="25"/>
        <v>0</v>
      </c>
      <c r="BG220" s="201">
        <f t="shared" si="26"/>
        <v>0</v>
      </c>
      <c r="BH220" s="201">
        <f t="shared" si="27"/>
        <v>0</v>
      </c>
      <c r="BI220" s="201">
        <f t="shared" si="28"/>
        <v>0</v>
      </c>
      <c r="BJ220" s="19" t="s">
        <v>79</v>
      </c>
      <c r="BK220" s="201">
        <f t="shared" si="29"/>
        <v>0</v>
      </c>
      <c r="BL220" s="19" t="s">
        <v>236</v>
      </c>
      <c r="BM220" s="200" t="s">
        <v>1073</v>
      </c>
    </row>
    <row r="221" spans="1:65" s="2" customFormat="1" ht="21.75" customHeight="1">
      <c r="A221" s="36"/>
      <c r="B221" s="37"/>
      <c r="C221" s="189" t="s">
        <v>652</v>
      </c>
      <c r="D221" s="189" t="s">
        <v>143</v>
      </c>
      <c r="E221" s="190" t="s">
        <v>1074</v>
      </c>
      <c r="F221" s="191" t="s">
        <v>1075</v>
      </c>
      <c r="G221" s="192" t="s">
        <v>204</v>
      </c>
      <c r="H221" s="193">
        <v>12</v>
      </c>
      <c r="I221" s="194"/>
      <c r="J221" s="195">
        <f t="shared" si="20"/>
        <v>0</v>
      </c>
      <c r="K221" s="191" t="s">
        <v>860</v>
      </c>
      <c r="L221" s="41"/>
      <c r="M221" s="196" t="s">
        <v>19</v>
      </c>
      <c r="N221" s="197" t="s">
        <v>42</v>
      </c>
      <c r="O221" s="66"/>
      <c r="P221" s="198">
        <f t="shared" si="21"/>
        <v>0</v>
      </c>
      <c r="Q221" s="198">
        <v>0</v>
      </c>
      <c r="R221" s="198">
        <f t="shared" si="22"/>
        <v>0</v>
      </c>
      <c r="S221" s="198">
        <v>0.00085</v>
      </c>
      <c r="T221" s="199">
        <f t="shared" si="23"/>
        <v>0.010199999999999999</v>
      </c>
      <c r="U221" s="36"/>
      <c r="V221" s="36"/>
      <c r="W221" s="36"/>
      <c r="X221" s="36"/>
      <c r="Y221" s="36"/>
      <c r="Z221" s="36"/>
      <c r="AA221" s="36"/>
      <c r="AB221" s="36"/>
      <c r="AC221" s="36"/>
      <c r="AD221" s="36"/>
      <c r="AE221" s="36"/>
      <c r="AR221" s="200" t="s">
        <v>236</v>
      </c>
      <c r="AT221" s="200" t="s">
        <v>143</v>
      </c>
      <c r="AU221" s="200" t="s">
        <v>81</v>
      </c>
      <c r="AY221" s="19" t="s">
        <v>140</v>
      </c>
      <c r="BE221" s="201">
        <f t="shared" si="24"/>
        <v>0</v>
      </c>
      <c r="BF221" s="201">
        <f t="shared" si="25"/>
        <v>0</v>
      </c>
      <c r="BG221" s="201">
        <f t="shared" si="26"/>
        <v>0</v>
      </c>
      <c r="BH221" s="201">
        <f t="shared" si="27"/>
        <v>0</v>
      </c>
      <c r="BI221" s="201">
        <f t="shared" si="28"/>
        <v>0</v>
      </c>
      <c r="BJ221" s="19" t="s">
        <v>79</v>
      </c>
      <c r="BK221" s="201">
        <f t="shared" si="29"/>
        <v>0</v>
      </c>
      <c r="BL221" s="19" t="s">
        <v>236</v>
      </c>
      <c r="BM221" s="200" t="s">
        <v>1076</v>
      </c>
    </row>
    <row r="222" spans="1:65" s="2" customFormat="1" ht="21.75" customHeight="1">
      <c r="A222" s="36"/>
      <c r="B222" s="37"/>
      <c r="C222" s="189" t="s">
        <v>656</v>
      </c>
      <c r="D222" s="189" t="s">
        <v>143</v>
      </c>
      <c r="E222" s="190" t="s">
        <v>1077</v>
      </c>
      <c r="F222" s="191" t="s">
        <v>1078</v>
      </c>
      <c r="G222" s="192" t="s">
        <v>204</v>
      </c>
      <c r="H222" s="193">
        <v>2</v>
      </c>
      <c r="I222" s="194"/>
      <c r="J222" s="195">
        <f t="shared" si="20"/>
        <v>0</v>
      </c>
      <c r="K222" s="191" t="s">
        <v>860</v>
      </c>
      <c r="L222" s="41"/>
      <c r="M222" s="196" t="s">
        <v>19</v>
      </c>
      <c r="N222" s="197" t="s">
        <v>42</v>
      </c>
      <c r="O222" s="66"/>
      <c r="P222" s="198">
        <f t="shared" si="21"/>
        <v>0</v>
      </c>
      <c r="Q222" s="198">
        <v>0.00014</v>
      </c>
      <c r="R222" s="198">
        <f t="shared" si="22"/>
        <v>0.00028</v>
      </c>
      <c r="S222" s="198">
        <v>0</v>
      </c>
      <c r="T222" s="199">
        <f t="shared" si="23"/>
        <v>0</v>
      </c>
      <c r="U222" s="36"/>
      <c r="V222" s="36"/>
      <c r="W222" s="36"/>
      <c r="X222" s="36"/>
      <c r="Y222" s="36"/>
      <c r="Z222" s="36"/>
      <c r="AA222" s="36"/>
      <c r="AB222" s="36"/>
      <c r="AC222" s="36"/>
      <c r="AD222" s="36"/>
      <c r="AE222" s="36"/>
      <c r="AR222" s="200" t="s">
        <v>236</v>
      </c>
      <c r="AT222" s="200" t="s">
        <v>143</v>
      </c>
      <c r="AU222" s="200" t="s">
        <v>81</v>
      </c>
      <c r="AY222" s="19" t="s">
        <v>140</v>
      </c>
      <c r="BE222" s="201">
        <f t="shared" si="24"/>
        <v>0</v>
      </c>
      <c r="BF222" s="201">
        <f t="shared" si="25"/>
        <v>0</v>
      </c>
      <c r="BG222" s="201">
        <f t="shared" si="26"/>
        <v>0</v>
      </c>
      <c r="BH222" s="201">
        <f t="shared" si="27"/>
        <v>0</v>
      </c>
      <c r="BI222" s="201">
        <f t="shared" si="28"/>
        <v>0</v>
      </c>
      <c r="BJ222" s="19" t="s">
        <v>79</v>
      </c>
      <c r="BK222" s="201">
        <f t="shared" si="29"/>
        <v>0</v>
      </c>
      <c r="BL222" s="19" t="s">
        <v>236</v>
      </c>
      <c r="BM222" s="200" t="s">
        <v>1079</v>
      </c>
    </row>
    <row r="223" spans="1:65" s="2" customFormat="1" ht="16.5" customHeight="1">
      <c r="A223" s="36"/>
      <c r="B223" s="37"/>
      <c r="C223" s="246" t="s">
        <v>659</v>
      </c>
      <c r="D223" s="246" t="s">
        <v>194</v>
      </c>
      <c r="E223" s="247" t="s">
        <v>1080</v>
      </c>
      <c r="F223" s="248" t="s">
        <v>1081</v>
      </c>
      <c r="G223" s="249" t="s">
        <v>204</v>
      </c>
      <c r="H223" s="250">
        <v>2</v>
      </c>
      <c r="I223" s="251"/>
      <c r="J223" s="252">
        <f t="shared" si="20"/>
        <v>0</v>
      </c>
      <c r="K223" s="248" t="s">
        <v>19</v>
      </c>
      <c r="L223" s="253"/>
      <c r="M223" s="254" t="s">
        <v>19</v>
      </c>
      <c r="N223" s="255" t="s">
        <v>42</v>
      </c>
      <c r="O223" s="66"/>
      <c r="P223" s="198">
        <f t="shared" si="21"/>
        <v>0</v>
      </c>
      <c r="Q223" s="198">
        <v>0</v>
      </c>
      <c r="R223" s="198">
        <f t="shared" si="22"/>
        <v>0</v>
      </c>
      <c r="S223" s="198">
        <v>0</v>
      </c>
      <c r="T223" s="199">
        <f t="shared" si="23"/>
        <v>0</v>
      </c>
      <c r="U223" s="36"/>
      <c r="V223" s="36"/>
      <c r="W223" s="36"/>
      <c r="X223" s="36"/>
      <c r="Y223" s="36"/>
      <c r="Z223" s="36"/>
      <c r="AA223" s="36"/>
      <c r="AB223" s="36"/>
      <c r="AC223" s="36"/>
      <c r="AD223" s="36"/>
      <c r="AE223" s="36"/>
      <c r="AR223" s="200" t="s">
        <v>453</v>
      </c>
      <c r="AT223" s="200" t="s">
        <v>194</v>
      </c>
      <c r="AU223" s="200" t="s">
        <v>81</v>
      </c>
      <c r="AY223" s="19" t="s">
        <v>140</v>
      </c>
      <c r="BE223" s="201">
        <f t="shared" si="24"/>
        <v>0</v>
      </c>
      <c r="BF223" s="201">
        <f t="shared" si="25"/>
        <v>0</v>
      </c>
      <c r="BG223" s="201">
        <f t="shared" si="26"/>
        <v>0</v>
      </c>
      <c r="BH223" s="201">
        <f t="shared" si="27"/>
        <v>0</v>
      </c>
      <c r="BI223" s="201">
        <f t="shared" si="28"/>
        <v>0</v>
      </c>
      <c r="BJ223" s="19" t="s">
        <v>79</v>
      </c>
      <c r="BK223" s="201">
        <f t="shared" si="29"/>
        <v>0</v>
      </c>
      <c r="BL223" s="19" t="s">
        <v>236</v>
      </c>
      <c r="BM223" s="200" t="s">
        <v>1082</v>
      </c>
    </row>
    <row r="224" spans="1:65" s="2" customFormat="1" ht="33" customHeight="1">
      <c r="A224" s="36"/>
      <c r="B224" s="37"/>
      <c r="C224" s="246" t="s">
        <v>667</v>
      </c>
      <c r="D224" s="246" t="s">
        <v>194</v>
      </c>
      <c r="E224" s="247" t="s">
        <v>1083</v>
      </c>
      <c r="F224" s="248" t="s">
        <v>1084</v>
      </c>
      <c r="G224" s="249" t="s">
        <v>204</v>
      </c>
      <c r="H224" s="250">
        <v>2</v>
      </c>
      <c r="I224" s="251"/>
      <c r="J224" s="252">
        <f t="shared" si="20"/>
        <v>0</v>
      </c>
      <c r="K224" s="248" t="s">
        <v>19</v>
      </c>
      <c r="L224" s="253"/>
      <c r="M224" s="254" t="s">
        <v>19</v>
      </c>
      <c r="N224" s="255" t="s">
        <v>42</v>
      </c>
      <c r="O224" s="66"/>
      <c r="P224" s="198">
        <f t="shared" si="21"/>
        <v>0</v>
      </c>
      <c r="Q224" s="198">
        <v>0</v>
      </c>
      <c r="R224" s="198">
        <f t="shared" si="22"/>
        <v>0</v>
      </c>
      <c r="S224" s="198">
        <v>0</v>
      </c>
      <c r="T224" s="199">
        <f t="shared" si="23"/>
        <v>0</v>
      </c>
      <c r="U224" s="36"/>
      <c r="V224" s="36"/>
      <c r="W224" s="36"/>
      <c r="X224" s="36"/>
      <c r="Y224" s="36"/>
      <c r="Z224" s="36"/>
      <c r="AA224" s="36"/>
      <c r="AB224" s="36"/>
      <c r="AC224" s="36"/>
      <c r="AD224" s="36"/>
      <c r="AE224" s="36"/>
      <c r="AR224" s="200" t="s">
        <v>453</v>
      </c>
      <c r="AT224" s="200" t="s">
        <v>194</v>
      </c>
      <c r="AU224" s="200" t="s">
        <v>81</v>
      </c>
      <c r="AY224" s="19" t="s">
        <v>140</v>
      </c>
      <c r="BE224" s="201">
        <f t="shared" si="24"/>
        <v>0</v>
      </c>
      <c r="BF224" s="201">
        <f t="shared" si="25"/>
        <v>0</v>
      </c>
      <c r="BG224" s="201">
        <f t="shared" si="26"/>
        <v>0</v>
      </c>
      <c r="BH224" s="201">
        <f t="shared" si="27"/>
        <v>0</v>
      </c>
      <c r="BI224" s="201">
        <f t="shared" si="28"/>
        <v>0</v>
      </c>
      <c r="BJ224" s="19" t="s">
        <v>79</v>
      </c>
      <c r="BK224" s="201">
        <f t="shared" si="29"/>
        <v>0</v>
      </c>
      <c r="BL224" s="19" t="s">
        <v>236</v>
      </c>
      <c r="BM224" s="200" t="s">
        <v>1085</v>
      </c>
    </row>
    <row r="225" spans="1:65" s="2" customFormat="1" ht="16.5" customHeight="1">
      <c r="A225" s="36"/>
      <c r="B225" s="37"/>
      <c r="C225" s="189" t="s">
        <v>675</v>
      </c>
      <c r="D225" s="189" t="s">
        <v>143</v>
      </c>
      <c r="E225" s="190" t="s">
        <v>1086</v>
      </c>
      <c r="F225" s="191" t="s">
        <v>1087</v>
      </c>
      <c r="G225" s="192" t="s">
        <v>204</v>
      </c>
      <c r="H225" s="193">
        <v>5</v>
      </c>
      <c r="I225" s="194"/>
      <c r="J225" s="195">
        <f t="shared" si="20"/>
        <v>0</v>
      </c>
      <c r="K225" s="191" t="s">
        <v>860</v>
      </c>
      <c r="L225" s="41"/>
      <c r="M225" s="196" t="s">
        <v>19</v>
      </c>
      <c r="N225" s="197" t="s">
        <v>42</v>
      </c>
      <c r="O225" s="66"/>
      <c r="P225" s="198">
        <f t="shared" si="21"/>
        <v>0</v>
      </c>
      <c r="Q225" s="198">
        <v>9E-05</v>
      </c>
      <c r="R225" s="198">
        <f t="shared" si="22"/>
        <v>0.00045000000000000004</v>
      </c>
      <c r="S225" s="198">
        <v>0</v>
      </c>
      <c r="T225" s="199">
        <f t="shared" si="23"/>
        <v>0</v>
      </c>
      <c r="U225" s="36"/>
      <c r="V225" s="36"/>
      <c r="W225" s="36"/>
      <c r="X225" s="36"/>
      <c r="Y225" s="36"/>
      <c r="Z225" s="36"/>
      <c r="AA225" s="36"/>
      <c r="AB225" s="36"/>
      <c r="AC225" s="36"/>
      <c r="AD225" s="36"/>
      <c r="AE225" s="36"/>
      <c r="AR225" s="200" t="s">
        <v>236</v>
      </c>
      <c r="AT225" s="200" t="s">
        <v>143</v>
      </c>
      <c r="AU225" s="200" t="s">
        <v>81</v>
      </c>
      <c r="AY225" s="19" t="s">
        <v>140</v>
      </c>
      <c r="BE225" s="201">
        <f t="shared" si="24"/>
        <v>0</v>
      </c>
      <c r="BF225" s="201">
        <f t="shared" si="25"/>
        <v>0</v>
      </c>
      <c r="BG225" s="201">
        <f t="shared" si="26"/>
        <v>0</v>
      </c>
      <c r="BH225" s="201">
        <f t="shared" si="27"/>
        <v>0</v>
      </c>
      <c r="BI225" s="201">
        <f t="shared" si="28"/>
        <v>0</v>
      </c>
      <c r="BJ225" s="19" t="s">
        <v>79</v>
      </c>
      <c r="BK225" s="201">
        <f t="shared" si="29"/>
        <v>0</v>
      </c>
      <c r="BL225" s="19" t="s">
        <v>236</v>
      </c>
      <c r="BM225" s="200" t="s">
        <v>1088</v>
      </c>
    </row>
    <row r="226" spans="1:65" s="2" customFormat="1" ht="44.25" customHeight="1">
      <c r="A226" s="36"/>
      <c r="B226" s="37"/>
      <c r="C226" s="189" t="s">
        <v>685</v>
      </c>
      <c r="D226" s="189" t="s">
        <v>143</v>
      </c>
      <c r="E226" s="190" t="s">
        <v>1089</v>
      </c>
      <c r="F226" s="191" t="s">
        <v>1090</v>
      </c>
      <c r="G226" s="192" t="s">
        <v>189</v>
      </c>
      <c r="H226" s="193">
        <v>0.799</v>
      </c>
      <c r="I226" s="194"/>
      <c r="J226" s="195">
        <f t="shared" si="20"/>
        <v>0</v>
      </c>
      <c r="K226" s="191" t="s">
        <v>860</v>
      </c>
      <c r="L226" s="41"/>
      <c r="M226" s="196" t="s">
        <v>19</v>
      </c>
      <c r="N226" s="197" t="s">
        <v>42</v>
      </c>
      <c r="O226" s="66"/>
      <c r="P226" s="198">
        <f t="shared" si="21"/>
        <v>0</v>
      </c>
      <c r="Q226" s="198">
        <v>0</v>
      </c>
      <c r="R226" s="198">
        <f t="shared" si="22"/>
        <v>0</v>
      </c>
      <c r="S226" s="198">
        <v>0</v>
      </c>
      <c r="T226" s="199">
        <f t="shared" si="23"/>
        <v>0</v>
      </c>
      <c r="U226" s="36"/>
      <c r="V226" s="36"/>
      <c r="W226" s="36"/>
      <c r="X226" s="36"/>
      <c r="Y226" s="36"/>
      <c r="Z226" s="36"/>
      <c r="AA226" s="36"/>
      <c r="AB226" s="36"/>
      <c r="AC226" s="36"/>
      <c r="AD226" s="36"/>
      <c r="AE226" s="36"/>
      <c r="AR226" s="200" t="s">
        <v>236</v>
      </c>
      <c r="AT226" s="200" t="s">
        <v>143</v>
      </c>
      <c r="AU226" s="200" t="s">
        <v>81</v>
      </c>
      <c r="AY226" s="19" t="s">
        <v>140</v>
      </c>
      <c r="BE226" s="201">
        <f t="shared" si="24"/>
        <v>0</v>
      </c>
      <c r="BF226" s="201">
        <f t="shared" si="25"/>
        <v>0</v>
      </c>
      <c r="BG226" s="201">
        <f t="shared" si="26"/>
        <v>0</v>
      </c>
      <c r="BH226" s="201">
        <f t="shared" si="27"/>
        <v>0</v>
      </c>
      <c r="BI226" s="201">
        <f t="shared" si="28"/>
        <v>0</v>
      </c>
      <c r="BJ226" s="19" t="s">
        <v>79</v>
      </c>
      <c r="BK226" s="201">
        <f t="shared" si="29"/>
        <v>0</v>
      </c>
      <c r="BL226" s="19" t="s">
        <v>236</v>
      </c>
      <c r="BM226" s="200" t="s">
        <v>1091</v>
      </c>
    </row>
    <row r="227" spans="1:65" s="2" customFormat="1" ht="44.25" customHeight="1">
      <c r="A227" s="36"/>
      <c r="B227" s="37"/>
      <c r="C227" s="189" t="s">
        <v>689</v>
      </c>
      <c r="D227" s="189" t="s">
        <v>143</v>
      </c>
      <c r="E227" s="190" t="s">
        <v>1092</v>
      </c>
      <c r="F227" s="191" t="s">
        <v>1093</v>
      </c>
      <c r="G227" s="192" t="s">
        <v>189</v>
      </c>
      <c r="H227" s="193">
        <v>0.799</v>
      </c>
      <c r="I227" s="194"/>
      <c r="J227" s="195">
        <f t="shared" si="20"/>
        <v>0</v>
      </c>
      <c r="K227" s="191" t="s">
        <v>860</v>
      </c>
      <c r="L227" s="41"/>
      <c r="M227" s="196" t="s">
        <v>19</v>
      </c>
      <c r="N227" s="197" t="s">
        <v>42</v>
      </c>
      <c r="O227" s="66"/>
      <c r="P227" s="198">
        <f t="shared" si="21"/>
        <v>0</v>
      </c>
      <c r="Q227" s="198">
        <v>0</v>
      </c>
      <c r="R227" s="198">
        <f t="shared" si="22"/>
        <v>0</v>
      </c>
      <c r="S227" s="198">
        <v>0</v>
      </c>
      <c r="T227" s="199">
        <f t="shared" si="23"/>
        <v>0</v>
      </c>
      <c r="U227" s="36"/>
      <c r="V227" s="36"/>
      <c r="W227" s="36"/>
      <c r="X227" s="36"/>
      <c r="Y227" s="36"/>
      <c r="Z227" s="36"/>
      <c r="AA227" s="36"/>
      <c r="AB227" s="36"/>
      <c r="AC227" s="36"/>
      <c r="AD227" s="36"/>
      <c r="AE227" s="36"/>
      <c r="AR227" s="200" t="s">
        <v>236</v>
      </c>
      <c r="AT227" s="200" t="s">
        <v>143</v>
      </c>
      <c r="AU227" s="200" t="s">
        <v>81</v>
      </c>
      <c r="AY227" s="19" t="s">
        <v>140</v>
      </c>
      <c r="BE227" s="201">
        <f t="shared" si="24"/>
        <v>0</v>
      </c>
      <c r="BF227" s="201">
        <f t="shared" si="25"/>
        <v>0</v>
      </c>
      <c r="BG227" s="201">
        <f t="shared" si="26"/>
        <v>0</v>
      </c>
      <c r="BH227" s="201">
        <f t="shared" si="27"/>
        <v>0</v>
      </c>
      <c r="BI227" s="201">
        <f t="shared" si="28"/>
        <v>0</v>
      </c>
      <c r="BJ227" s="19" t="s">
        <v>79</v>
      </c>
      <c r="BK227" s="201">
        <f t="shared" si="29"/>
        <v>0</v>
      </c>
      <c r="BL227" s="19" t="s">
        <v>236</v>
      </c>
      <c r="BM227" s="200" t="s">
        <v>1094</v>
      </c>
    </row>
    <row r="228" spans="1:65" s="2" customFormat="1" ht="44.25" customHeight="1">
      <c r="A228" s="36"/>
      <c r="B228" s="37"/>
      <c r="C228" s="189" t="s">
        <v>695</v>
      </c>
      <c r="D228" s="189" t="s">
        <v>143</v>
      </c>
      <c r="E228" s="190" t="s">
        <v>1095</v>
      </c>
      <c r="F228" s="191" t="s">
        <v>1096</v>
      </c>
      <c r="G228" s="192" t="s">
        <v>189</v>
      </c>
      <c r="H228" s="193">
        <v>0.799</v>
      </c>
      <c r="I228" s="194"/>
      <c r="J228" s="195">
        <f t="shared" si="20"/>
        <v>0</v>
      </c>
      <c r="K228" s="191" t="s">
        <v>860</v>
      </c>
      <c r="L228" s="41"/>
      <c r="M228" s="196" t="s">
        <v>19</v>
      </c>
      <c r="N228" s="197" t="s">
        <v>42</v>
      </c>
      <c r="O228" s="66"/>
      <c r="P228" s="198">
        <f t="shared" si="21"/>
        <v>0</v>
      </c>
      <c r="Q228" s="198">
        <v>0</v>
      </c>
      <c r="R228" s="198">
        <f t="shared" si="22"/>
        <v>0</v>
      </c>
      <c r="S228" s="198">
        <v>0</v>
      </c>
      <c r="T228" s="199">
        <f t="shared" si="23"/>
        <v>0</v>
      </c>
      <c r="U228" s="36"/>
      <c r="V228" s="36"/>
      <c r="W228" s="36"/>
      <c r="X228" s="36"/>
      <c r="Y228" s="36"/>
      <c r="Z228" s="36"/>
      <c r="AA228" s="36"/>
      <c r="AB228" s="36"/>
      <c r="AC228" s="36"/>
      <c r="AD228" s="36"/>
      <c r="AE228" s="36"/>
      <c r="AR228" s="200" t="s">
        <v>236</v>
      </c>
      <c r="AT228" s="200" t="s">
        <v>143</v>
      </c>
      <c r="AU228" s="200" t="s">
        <v>81</v>
      </c>
      <c r="AY228" s="19" t="s">
        <v>140</v>
      </c>
      <c r="BE228" s="201">
        <f t="shared" si="24"/>
        <v>0</v>
      </c>
      <c r="BF228" s="201">
        <f t="shared" si="25"/>
        <v>0</v>
      </c>
      <c r="BG228" s="201">
        <f t="shared" si="26"/>
        <v>0</v>
      </c>
      <c r="BH228" s="201">
        <f t="shared" si="27"/>
        <v>0</v>
      </c>
      <c r="BI228" s="201">
        <f t="shared" si="28"/>
        <v>0</v>
      </c>
      <c r="BJ228" s="19" t="s">
        <v>79</v>
      </c>
      <c r="BK228" s="201">
        <f t="shared" si="29"/>
        <v>0</v>
      </c>
      <c r="BL228" s="19" t="s">
        <v>236</v>
      </c>
      <c r="BM228" s="200" t="s">
        <v>1097</v>
      </c>
    </row>
    <row r="229" spans="2:63" s="12" customFormat="1" ht="22.9" customHeight="1">
      <c r="B229" s="173"/>
      <c r="C229" s="174"/>
      <c r="D229" s="175" t="s">
        <v>70</v>
      </c>
      <c r="E229" s="187" t="s">
        <v>1098</v>
      </c>
      <c r="F229" s="187" t="s">
        <v>1099</v>
      </c>
      <c r="G229" s="174"/>
      <c r="H229" s="174"/>
      <c r="I229" s="177"/>
      <c r="J229" s="188">
        <f>BK229</f>
        <v>0</v>
      </c>
      <c r="K229" s="174"/>
      <c r="L229" s="179"/>
      <c r="M229" s="180"/>
      <c r="N229" s="181"/>
      <c r="O229" s="181"/>
      <c r="P229" s="182">
        <f>SUM(P230:P240)</f>
        <v>0</v>
      </c>
      <c r="Q229" s="181"/>
      <c r="R229" s="182">
        <f>SUM(R230:R240)</f>
        <v>0.18839999999999998</v>
      </c>
      <c r="S229" s="181"/>
      <c r="T229" s="183">
        <f>SUM(T230:T240)</f>
        <v>0</v>
      </c>
      <c r="AR229" s="184" t="s">
        <v>81</v>
      </c>
      <c r="AT229" s="185" t="s">
        <v>70</v>
      </c>
      <c r="AU229" s="185" t="s">
        <v>79</v>
      </c>
      <c r="AY229" s="184" t="s">
        <v>140</v>
      </c>
      <c r="BK229" s="186">
        <f>SUM(BK230:BK240)</f>
        <v>0</v>
      </c>
    </row>
    <row r="230" spans="1:65" s="2" customFormat="1" ht="33" customHeight="1">
      <c r="A230" s="36"/>
      <c r="B230" s="37"/>
      <c r="C230" s="189" t="s">
        <v>701</v>
      </c>
      <c r="D230" s="189" t="s">
        <v>143</v>
      </c>
      <c r="E230" s="190" t="s">
        <v>1100</v>
      </c>
      <c r="F230" s="191" t="s">
        <v>1101</v>
      </c>
      <c r="G230" s="192" t="s">
        <v>983</v>
      </c>
      <c r="H230" s="193">
        <v>17</v>
      </c>
      <c r="I230" s="194"/>
      <c r="J230" s="195">
        <f>ROUND(I230*H230,2)</f>
        <v>0</v>
      </c>
      <c r="K230" s="191" t="s">
        <v>860</v>
      </c>
      <c r="L230" s="41"/>
      <c r="M230" s="196" t="s">
        <v>19</v>
      </c>
      <c r="N230" s="197" t="s">
        <v>42</v>
      </c>
      <c r="O230" s="66"/>
      <c r="P230" s="198">
        <f>O230*H230</f>
        <v>0</v>
      </c>
      <c r="Q230" s="198">
        <v>0.0092</v>
      </c>
      <c r="R230" s="198">
        <f>Q230*H230</f>
        <v>0.15639999999999998</v>
      </c>
      <c r="S230" s="198">
        <v>0</v>
      </c>
      <c r="T230" s="199">
        <f>S230*H230</f>
        <v>0</v>
      </c>
      <c r="U230" s="36"/>
      <c r="V230" s="36"/>
      <c r="W230" s="36"/>
      <c r="X230" s="36"/>
      <c r="Y230" s="36"/>
      <c r="Z230" s="36"/>
      <c r="AA230" s="36"/>
      <c r="AB230" s="36"/>
      <c r="AC230" s="36"/>
      <c r="AD230" s="36"/>
      <c r="AE230" s="36"/>
      <c r="AR230" s="200" t="s">
        <v>236</v>
      </c>
      <c r="AT230" s="200" t="s">
        <v>143</v>
      </c>
      <c r="AU230" s="200" t="s">
        <v>81</v>
      </c>
      <c r="AY230" s="19" t="s">
        <v>140</v>
      </c>
      <c r="BE230" s="201">
        <f>IF(N230="základní",J230,0)</f>
        <v>0</v>
      </c>
      <c r="BF230" s="201">
        <f>IF(N230="snížená",J230,0)</f>
        <v>0</v>
      </c>
      <c r="BG230" s="201">
        <f>IF(N230="zákl. přenesená",J230,0)</f>
        <v>0</v>
      </c>
      <c r="BH230" s="201">
        <f>IF(N230="sníž. přenesená",J230,0)</f>
        <v>0</v>
      </c>
      <c r="BI230" s="201">
        <f>IF(N230="nulová",J230,0)</f>
        <v>0</v>
      </c>
      <c r="BJ230" s="19" t="s">
        <v>79</v>
      </c>
      <c r="BK230" s="201">
        <f>ROUND(I230*H230,2)</f>
        <v>0</v>
      </c>
      <c r="BL230" s="19" t="s">
        <v>236</v>
      </c>
      <c r="BM230" s="200" t="s">
        <v>1102</v>
      </c>
    </row>
    <row r="231" spans="2:51" s="13" customFormat="1" ht="12">
      <c r="B231" s="202"/>
      <c r="C231" s="203"/>
      <c r="D231" s="204" t="s">
        <v>150</v>
      </c>
      <c r="E231" s="205" t="s">
        <v>19</v>
      </c>
      <c r="F231" s="206" t="s">
        <v>1103</v>
      </c>
      <c r="G231" s="203"/>
      <c r="H231" s="205" t="s">
        <v>19</v>
      </c>
      <c r="I231" s="207"/>
      <c r="J231" s="203"/>
      <c r="K231" s="203"/>
      <c r="L231" s="208"/>
      <c r="M231" s="209"/>
      <c r="N231" s="210"/>
      <c r="O231" s="210"/>
      <c r="P231" s="210"/>
      <c r="Q231" s="210"/>
      <c r="R231" s="210"/>
      <c r="S231" s="210"/>
      <c r="T231" s="211"/>
      <c r="AT231" s="212" t="s">
        <v>150</v>
      </c>
      <c r="AU231" s="212" t="s">
        <v>81</v>
      </c>
      <c r="AV231" s="13" t="s">
        <v>79</v>
      </c>
      <c r="AW231" s="13" t="s">
        <v>32</v>
      </c>
      <c r="AX231" s="13" t="s">
        <v>71</v>
      </c>
      <c r="AY231" s="212" t="s">
        <v>140</v>
      </c>
    </row>
    <row r="232" spans="2:51" s="14" customFormat="1" ht="12">
      <c r="B232" s="213"/>
      <c r="C232" s="214"/>
      <c r="D232" s="204" t="s">
        <v>150</v>
      </c>
      <c r="E232" s="215" t="s">
        <v>19</v>
      </c>
      <c r="F232" s="216" t="s">
        <v>994</v>
      </c>
      <c r="G232" s="214"/>
      <c r="H232" s="217">
        <v>15</v>
      </c>
      <c r="I232" s="218"/>
      <c r="J232" s="214"/>
      <c r="K232" s="214"/>
      <c r="L232" s="219"/>
      <c r="M232" s="220"/>
      <c r="N232" s="221"/>
      <c r="O232" s="221"/>
      <c r="P232" s="221"/>
      <c r="Q232" s="221"/>
      <c r="R232" s="221"/>
      <c r="S232" s="221"/>
      <c r="T232" s="222"/>
      <c r="AT232" s="223" t="s">
        <v>150</v>
      </c>
      <c r="AU232" s="223" t="s">
        <v>81</v>
      </c>
      <c r="AV232" s="14" t="s">
        <v>81</v>
      </c>
      <c r="AW232" s="14" t="s">
        <v>32</v>
      </c>
      <c r="AX232" s="14" t="s">
        <v>71</v>
      </c>
      <c r="AY232" s="223" t="s">
        <v>140</v>
      </c>
    </row>
    <row r="233" spans="2:51" s="13" customFormat="1" ht="12">
      <c r="B233" s="202"/>
      <c r="C233" s="203"/>
      <c r="D233" s="204" t="s">
        <v>150</v>
      </c>
      <c r="E233" s="205" t="s">
        <v>19</v>
      </c>
      <c r="F233" s="206" t="s">
        <v>1104</v>
      </c>
      <c r="G233" s="203"/>
      <c r="H233" s="205" t="s">
        <v>19</v>
      </c>
      <c r="I233" s="207"/>
      <c r="J233" s="203"/>
      <c r="K233" s="203"/>
      <c r="L233" s="208"/>
      <c r="M233" s="209"/>
      <c r="N233" s="210"/>
      <c r="O233" s="210"/>
      <c r="P233" s="210"/>
      <c r="Q233" s="210"/>
      <c r="R233" s="210"/>
      <c r="S233" s="210"/>
      <c r="T233" s="211"/>
      <c r="AT233" s="212" t="s">
        <v>150</v>
      </c>
      <c r="AU233" s="212" t="s">
        <v>81</v>
      </c>
      <c r="AV233" s="13" t="s">
        <v>79</v>
      </c>
      <c r="AW233" s="13" t="s">
        <v>32</v>
      </c>
      <c r="AX233" s="13" t="s">
        <v>71</v>
      </c>
      <c r="AY233" s="212" t="s">
        <v>140</v>
      </c>
    </row>
    <row r="234" spans="2:51" s="14" customFormat="1" ht="12">
      <c r="B234" s="213"/>
      <c r="C234" s="214"/>
      <c r="D234" s="204" t="s">
        <v>150</v>
      </c>
      <c r="E234" s="215" t="s">
        <v>19</v>
      </c>
      <c r="F234" s="216" t="s">
        <v>81</v>
      </c>
      <c r="G234" s="214"/>
      <c r="H234" s="217">
        <v>2</v>
      </c>
      <c r="I234" s="218"/>
      <c r="J234" s="214"/>
      <c r="K234" s="214"/>
      <c r="L234" s="219"/>
      <c r="M234" s="220"/>
      <c r="N234" s="221"/>
      <c r="O234" s="221"/>
      <c r="P234" s="221"/>
      <c r="Q234" s="221"/>
      <c r="R234" s="221"/>
      <c r="S234" s="221"/>
      <c r="T234" s="222"/>
      <c r="AT234" s="223" t="s">
        <v>150</v>
      </c>
      <c r="AU234" s="223" t="s">
        <v>81</v>
      </c>
      <c r="AV234" s="14" t="s">
        <v>81</v>
      </c>
      <c r="AW234" s="14" t="s">
        <v>32</v>
      </c>
      <c r="AX234" s="14" t="s">
        <v>71</v>
      </c>
      <c r="AY234" s="223" t="s">
        <v>140</v>
      </c>
    </row>
    <row r="235" spans="2:51" s="15" customFormat="1" ht="12">
      <c r="B235" s="224"/>
      <c r="C235" s="225"/>
      <c r="D235" s="204" t="s">
        <v>150</v>
      </c>
      <c r="E235" s="226" t="s">
        <v>19</v>
      </c>
      <c r="F235" s="227" t="s">
        <v>155</v>
      </c>
      <c r="G235" s="225"/>
      <c r="H235" s="228">
        <v>17</v>
      </c>
      <c r="I235" s="229"/>
      <c r="J235" s="225"/>
      <c r="K235" s="225"/>
      <c r="L235" s="230"/>
      <c r="M235" s="231"/>
      <c r="N235" s="232"/>
      <c r="O235" s="232"/>
      <c r="P235" s="232"/>
      <c r="Q235" s="232"/>
      <c r="R235" s="232"/>
      <c r="S235" s="232"/>
      <c r="T235" s="233"/>
      <c r="AT235" s="234" t="s">
        <v>150</v>
      </c>
      <c r="AU235" s="234" t="s">
        <v>81</v>
      </c>
      <c r="AV235" s="15" t="s">
        <v>148</v>
      </c>
      <c r="AW235" s="15" t="s">
        <v>32</v>
      </c>
      <c r="AX235" s="15" t="s">
        <v>79</v>
      </c>
      <c r="AY235" s="234" t="s">
        <v>140</v>
      </c>
    </row>
    <row r="236" spans="1:65" s="2" customFormat="1" ht="33" customHeight="1">
      <c r="A236" s="36"/>
      <c r="B236" s="37"/>
      <c r="C236" s="189" t="s">
        <v>707</v>
      </c>
      <c r="D236" s="189" t="s">
        <v>143</v>
      </c>
      <c r="E236" s="190" t="s">
        <v>1105</v>
      </c>
      <c r="F236" s="191" t="s">
        <v>1106</v>
      </c>
      <c r="G236" s="192" t="s">
        <v>983</v>
      </c>
      <c r="H236" s="193">
        <v>2</v>
      </c>
      <c r="I236" s="194"/>
      <c r="J236" s="195">
        <f>ROUND(I236*H236,2)</f>
        <v>0</v>
      </c>
      <c r="K236" s="191" t="s">
        <v>860</v>
      </c>
      <c r="L236" s="41"/>
      <c r="M236" s="196" t="s">
        <v>19</v>
      </c>
      <c r="N236" s="197" t="s">
        <v>42</v>
      </c>
      <c r="O236" s="66"/>
      <c r="P236" s="198">
        <f>O236*H236</f>
        <v>0</v>
      </c>
      <c r="Q236" s="198">
        <v>0</v>
      </c>
      <c r="R236" s="198">
        <f>Q236*H236</f>
        <v>0</v>
      </c>
      <c r="S236" s="198">
        <v>0</v>
      </c>
      <c r="T236" s="199">
        <f>S236*H236</f>
        <v>0</v>
      </c>
      <c r="U236" s="36"/>
      <c r="V236" s="36"/>
      <c r="W236" s="36"/>
      <c r="X236" s="36"/>
      <c r="Y236" s="36"/>
      <c r="Z236" s="36"/>
      <c r="AA236" s="36"/>
      <c r="AB236" s="36"/>
      <c r="AC236" s="36"/>
      <c r="AD236" s="36"/>
      <c r="AE236" s="36"/>
      <c r="AR236" s="200" t="s">
        <v>236</v>
      </c>
      <c r="AT236" s="200" t="s">
        <v>143</v>
      </c>
      <c r="AU236" s="200" t="s">
        <v>81</v>
      </c>
      <c r="AY236" s="19" t="s">
        <v>140</v>
      </c>
      <c r="BE236" s="201">
        <f>IF(N236="základní",J236,0)</f>
        <v>0</v>
      </c>
      <c r="BF236" s="201">
        <f>IF(N236="snížená",J236,0)</f>
        <v>0</v>
      </c>
      <c r="BG236" s="201">
        <f>IF(N236="zákl. přenesená",J236,0)</f>
        <v>0</v>
      </c>
      <c r="BH236" s="201">
        <f>IF(N236="sníž. přenesená",J236,0)</f>
        <v>0</v>
      </c>
      <c r="BI236" s="201">
        <f>IF(N236="nulová",J236,0)</f>
        <v>0</v>
      </c>
      <c r="BJ236" s="19" t="s">
        <v>79</v>
      </c>
      <c r="BK236" s="201">
        <f>ROUND(I236*H236,2)</f>
        <v>0</v>
      </c>
      <c r="BL236" s="19" t="s">
        <v>236</v>
      </c>
      <c r="BM236" s="200" t="s">
        <v>1107</v>
      </c>
    </row>
    <row r="237" spans="1:65" s="2" customFormat="1" ht="33" customHeight="1">
      <c r="A237" s="36"/>
      <c r="B237" s="37"/>
      <c r="C237" s="246" t="s">
        <v>711</v>
      </c>
      <c r="D237" s="246" t="s">
        <v>194</v>
      </c>
      <c r="E237" s="247" t="s">
        <v>1108</v>
      </c>
      <c r="F237" s="248" t="s">
        <v>1109</v>
      </c>
      <c r="G237" s="249" t="s">
        <v>204</v>
      </c>
      <c r="H237" s="250">
        <v>2</v>
      </c>
      <c r="I237" s="251"/>
      <c r="J237" s="252">
        <f>ROUND(I237*H237,2)</f>
        <v>0</v>
      </c>
      <c r="K237" s="248" t="s">
        <v>860</v>
      </c>
      <c r="L237" s="253"/>
      <c r="M237" s="254" t="s">
        <v>19</v>
      </c>
      <c r="N237" s="255" t="s">
        <v>42</v>
      </c>
      <c r="O237" s="66"/>
      <c r="P237" s="198">
        <f>O237*H237</f>
        <v>0</v>
      </c>
      <c r="Q237" s="198">
        <v>0.016</v>
      </c>
      <c r="R237" s="198">
        <f>Q237*H237</f>
        <v>0.032</v>
      </c>
      <c r="S237" s="198">
        <v>0</v>
      </c>
      <c r="T237" s="199">
        <f>S237*H237</f>
        <v>0</v>
      </c>
      <c r="U237" s="36"/>
      <c r="V237" s="36"/>
      <c r="W237" s="36"/>
      <c r="X237" s="36"/>
      <c r="Y237" s="36"/>
      <c r="Z237" s="36"/>
      <c r="AA237" s="36"/>
      <c r="AB237" s="36"/>
      <c r="AC237" s="36"/>
      <c r="AD237" s="36"/>
      <c r="AE237" s="36"/>
      <c r="AR237" s="200" t="s">
        <v>453</v>
      </c>
      <c r="AT237" s="200" t="s">
        <v>194</v>
      </c>
      <c r="AU237" s="200" t="s">
        <v>81</v>
      </c>
      <c r="AY237" s="19" t="s">
        <v>140</v>
      </c>
      <c r="BE237" s="201">
        <f>IF(N237="základní",J237,0)</f>
        <v>0</v>
      </c>
      <c r="BF237" s="201">
        <f>IF(N237="snížená",J237,0)</f>
        <v>0</v>
      </c>
      <c r="BG237" s="201">
        <f>IF(N237="zákl. přenesená",J237,0)</f>
        <v>0</v>
      </c>
      <c r="BH237" s="201">
        <f>IF(N237="sníž. přenesená",J237,0)</f>
        <v>0</v>
      </c>
      <c r="BI237" s="201">
        <f>IF(N237="nulová",J237,0)</f>
        <v>0</v>
      </c>
      <c r="BJ237" s="19" t="s">
        <v>79</v>
      </c>
      <c r="BK237" s="201">
        <f>ROUND(I237*H237,2)</f>
        <v>0</v>
      </c>
      <c r="BL237" s="19" t="s">
        <v>236</v>
      </c>
      <c r="BM237" s="200" t="s">
        <v>1110</v>
      </c>
    </row>
    <row r="238" spans="1:65" s="2" customFormat="1" ht="33" customHeight="1">
      <c r="A238" s="36"/>
      <c r="B238" s="37"/>
      <c r="C238" s="189" t="s">
        <v>717</v>
      </c>
      <c r="D238" s="189" t="s">
        <v>143</v>
      </c>
      <c r="E238" s="190" t="s">
        <v>1111</v>
      </c>
      <c r="F238" s="191" t="s">
        <v>1112</v>
      </c>
      <c r="G238" s="192" t="s">
        <v>189</v>
      </c>
      <c r="H238" s="193">
        <v>0.188</v>
      </c>
      <c r="I238" s="194"/>
      <c r="J238" s="195">
        <f>ROUND(I238*H238,2)</f>
        <v>0</v>
      </c>
      <c r="K238" s="191" t="s">
        <v>860</v>
      </c>
      <c r="L238" s="41"/>
      <c r="M238" s="196" t="s">
        <v>19</v>
      </c>
      <c r="N238" s="197" t="s">
        <v>42</v>
      </c>
      <c r="O238" s="66"/>
      <c r="P238" s="198">
        <f>O238*H238</f>
        <v>0</v>
      </c>
      <c r="Q238" s="198">
        <v>0</v>
      </c>
      <c r="R238" s="198">
        <f>Q238*H238</f>
        <v>0</v>
      </c>
      <c r="S238" s="198">
        <v>0</v>
      </c>
      <c r="T238" s="199">
        <f>S238*H238</f>
        <v>0</v>
      </c>
      <c r="U238" s="36"/>
      <c r="V238" s="36"/>
      <c r="W238" s="36"/>
      <c r="X238" s="36"/>
      <c r="Y238" s="36"/>
      <c r="Z238" s="36"/>
      <c r="AA238" s="36"/>
      <c r="AB238" s="36"/>
      <c r="AC238" s="36"/>
      <c r="AD238" s="36"/>
      <c r="AE238" s="36"/>
      <c r="AR238" s="200" t="s">
        <v>236</v>
      </c>
      <c r="AT238" s="200" t="s">
        <v>143</v>
      </c>
      <c r="AU238" s="200" t="s">
        <v>81</v>
      </c>
      <c r="AY238" s="19" t="s">
        <v>140</v>
      </c>
      <c r="BE238" s="201">
        <f>IF(N238="základní",J238,0)</f>
        <v>0</v>
      </c>
      <c r="BF238" s="201">
        <f>IF(N238="snížená",J238,0)</f>
        <v>0</v>
      </c>
      <c r="BG238" s="201">
        <f>IF(N238="zákl. přenesená",J238,0)</f>
        <v>0</v>
      </c>
      <c r="BH238" s="201">
        <f>IF(N238="sníž. přenesená",J238,0)</f>
        <v>0</v>
      </c>
      <c r="BI238" s="201">
        <f>IF(N238="nulová",J238,0)</f>
        <v>0</v>
      </c>
      <c r="BJ238" s="19" t="s">
        <v>79</v>
      </c>
      <c r="BK238" s="201">
        <f>ROUND(I238*H238,2)</f>
        <v>0</v>
      </c>
      <c r="BL238" s="19" t="s">
        <v>236</v>
      </c>
      <c r="BM238" s="200" t="s">
        <v>1113</v>
      </c>
    </row>
    <row r="239" spans="1:65" s="2" customFormat="1" ht="44.25" customHeight="1">
      <c r="A239" s="36"/>
      <c r="B239" s="37"/>
      <c r="C239" s="189" t="s">
        <v>722</v>
      </c>
      <c r="D239" s="189" t="s">
        <v>143</v>
      </c>
      <c r="E239" s="190" t="s">
        <v>1114</v>
      </c>
      <c r="F239" s="191" t="s">
        <v>1115</v>
      </c>
      <c r="G239" s="192" t="s">
        <v>189</v>
      </c>
      <c r="H239" s="193">
        <v>0.188</v>
      </c>
      <c r="I239" s="194"/>
      <c r="J239" s="195">
        <f>ROUND(I239*H239,2)</f>
        <v>0</v>
      </c>
      <c r="K239" s="191" t="s">
        <v>860</v>
      </c>
      <c r="L239" s="41"/>
      <c r="M239" s="196" t="s">
        <v>19</v>
      </c>
      <c r="N239" s="197" t="s">
        <v>42</v>
      </c>
      <c r="O239" s="66"/>
      <c r="P239" s="198">
        <f>O239*H239</f>
        <v>0</v>
      </c>
      <c r="Q239" s="198">
        <v>0</v>
      </c>
      <c r="R239" s="198">
        <f>Q239*H239</f>
        <v>0</v>
      </c>
      <c r="S239" s="198">
        <v>0</v>
      </c>
      <c r="T239" s="199">
        <f>S239*H239</f>
        <v>0</v>
      </c>
      <c r="U239" s="36"/>
      <c r="V239" s="36"/>
      <c r="W239" s="36"/>
      <c r="X239" s="36"/>
      <c r="Y239" s="36"/>
      <c r="Z239" s="36"/>
      <c r="AA239" s="36"/>
      <c r="AB239" s="36"/>
      <c r="AC239" s="36"/>
      <c r="AD239" s="36"/>
      <c r="AE239" s="36"/>
      <c r="AR239" s="200" t="s">
        <v>236</v>
      </c>
      <c r="AT239" s="200" t="s">
        <v>143</v>
      </c>
      <c r="AU239" s="200" t="s">
        <v>81</v>
      </c>
      <c r="AY239" s="19" t="s">
        <v>140</v>
      </c>
      <c r="BE239" s="201">
        <f>IF(N239="základní",J239,0)</f>
        <v>0</v>
      </c>
      <c r="BF239" s="201">
        <f>IF(N239="snížená",J239,0)</f>
        <v>0</v>
      </c>
      <c r="BG239" s="201">
        <f>IF(N239="zákl. přenesená",J239,0)</f>
        <v>0</v>
      </c>
      <c r="BH239" s="201">
        <f>IF(N239="sníž. přenesená",J239,0)</f>
        <v>0</v>
      </c>
      <c r="BI239" s="201">
        <f>IF(N239="nulová",J239,0)</f>
        <v>0</v>
      </c>
      <c r="BJ239" s="19" t="s">
        <v>79</v>
      </c>
      <c r="BK239" s="201">
        <f>ROUND(I239*H239,2)</f>
        <v>0</v>
      </c>
      <c r="BL239" s="19" t="s">
        <v>236</v>
      </c>
      <c r="BM239" s="200" t="s">
        <v>1116</v>
      </c>
    </row>
    <row r="240" spans="1:65" s="2" customFormat="1" ht="44.25" customHeight="1">
      <c r="A240" s="36"/>
      <c r="B240" s="37"/>
      <c r="C240" s="189" t="s">
        <v>726</v>
      </c>
      <c r="D240" s="189" t="s">
        <v>143</v>
      </c>
      <c r="E240" s="190" t="s">
        <v>1117</v>
      </c>
      <c r="F240" s="191" t="s">
        <v>1118</v>
      </c>
      <c r="G240" s="192" t="s">
        <v>189</v>
      </c>
      <c r="H240" s="193">
        <v>0.188</v>
      </c>
      <c r="I240" s="194"/>
      <c r="J240" s="195">
        <f>ROUND(I240*H240,2)</f>
        <v>0</v>
      </c>
      <c r="K240" s="191" t="s">
        <v>860</v>
      </c>
      <c r="L240" s="41"/>
      <c r="M240" s="259" t="s">
        <v>19</v>
      </c>
      <c r="N240" s="260" t="s">
        <v>42</v>
      </c>
      <c r="O240" s="261"/>
      <c r="P240" s="262">
        <f>O240*H240</f>
        <v>0</v>
      </c>
      <c r="Q240" s="262">
        <v>0</v>
      </c>
      <c r="R240" s="262">
        <f>Q240*H240</f>
        <v>0</v>
      </c>
      <c r="S240" s="262">
        <v>0</v>
      </c>
      <c r="T240" s="263">
        <f>S240*H240</f>
        <v>0</v>
      </c>
      <c r="U240" s="36"/>
      <c r="V240" s="36"/>
      <c r="W240" s="36"/>
      <c r="X240" s="36"/>
      <c r="Y240" s="36"/>
      <c r="Z240" s="36"/>
      <c r="AA240" s="36"/>
      <c r="AB240" s="36"/>
      <c r="AC240" s="36"/>
      <c r="AD240" s="36"/>
      <c r="AE240" s="36"/>
      <c r="AR240" s="200" t="s">
        <v>236</v>
      </c>
      <c r="AT240" s="200" t="s">
        <v>143</v>
      </c>
      <c r="AU240" s="200" t="s">
        <v>81</v>
      </c>
      <c r="AY240" s="19" t="s">
        <v>140</v>
      </c>
      <c r="BE240" s="201">
        <f>IF(N240="základní",J240,0)</f>
        <v>0</v>
      </c>
      <c r="BF240" s="201">
        <f>IF(N240="snížená",J240,0)</f>
        <v>0</v>
      </c>
      <c r="BG240" s="201">
        <f>IF(N240="zákl. přenesená",J240,0)</f>
        <v>0</v>
      </c>
      <c r="BH240" s="201">
        <f>IF(N240="sníž. přenesená",J240,0)</f>
        <v>0</v>
      </c>
      <c r="BI240" s="201">
        <f>IF(N240="nulová",J240,0)</f>
        <v>0</v>
      </c>
      <c r="BJ240" s="19" t="s">
        <v>79</v>
      </c>
      <c r="BK240" s="201">
        <f>ROUND(I240*H240,2)</f>
        <v>0</v>
      </c>
      <c r="BL240" s="19" t="s">
        <v>236</v>
      </c>
      <c r="BM240" s="200" t="s">
        <v>1119</v>
      </c>
    </row>
    <row r="241" spans="1:31" s="2" customFormat="1" ht="6.95" customHeight="1">
      <c r="A241" s="36"/>
      <c r="B241" s="49"/>
      <c r="C241" s="50"/>
      <c r="D241" s="50"/>
      <c r="E241" s="50"/>
      <c r="F241" s="50"/>
      <c r="G241" s="50"/>
      <c r="H241" s="50"/>
      <c r="I241" s="138"/>
      <c r="J241" s="50"/>
      <c r="K241" s="50"/>
      <c r="L241" s="41"/>
      <c r="M241" s="36"/>
      <c r="O241" s="36"/>
      <c r="P241" s="36"/>
      <c r="Q241" s="36"/>
      <c r="R241" s="36"/>
      <c r="S241" s="36"/>
      <c r="T241" s="36"/>
      <c r="U241" s="36"/>
      <c r="V241" s="36"/>
      <c r="W241" s="36"/>
      <c r="X241" s="36"/>
      <c r="Y241" s="36"/>
      <c r="Z241" s="36"/>
      <c r="AA241" s="36"/>
      <c r="AB241" s="36"/>
      <c r="AC241" s="36"/>
      <c r="AD241" s="36"/>
      <c r="AE241" s="36"/>
    </row>
  </sheetData>
  <sheetProtection password="CC35" sheet="1" objects="1" scenarios="1" formatColumns="0" formatRows="0" autoFilter="0"/>
  <autoFilter ref="C85:K240"/>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11"/>
  <sheetViews>
    <sheetView showGridLines="0" workbookViewId="0" topLeftCell="A89">
      <selection activeCell="I39" sqref="I3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70"/>
      <c r="M2" s="370"/>
      <c r="N2" s="370"/>
      <c r="O2" s="370"/>
      <c r="P2" s="370"/>
      <c r="Q2" s="370"/>
      <c r="R2" s="370"/>
      <c r="S2" s="370"/>
      <c r="T2" s="370"/>
      <c r="U2" s="370"/>
      <c r="V2" s="370"/>
      <c r="AT2" s="19" t="s">
        <v>87</v>
      </c>
    </row>
    <row r="3" spans="2:46" s="1" customFormat="1" ht="6.95" customHeight="1">
      <c r="B3" s="104"/>
      <c r="C3" s="105"/>
      <c r="D3" s="105"/>
      <c r="E3" s="105"/>
      <c r="F3" s="105"/>
      <c r="G3" s="105"/>
      <c r="H3" s="105"/>
      <c r="I3" s="106"/>
      <c r="J3" s="105"/>
      <c r="K3" s="105"/>
      <c r="L3" s="22"/>
      <c r="AT3" s="19" t="s">
        <v>81</v>
      </c>
    </row>
    <row r="4" spans="2:46" s="1" customFormat="1" ht="24.95" customHeight="1">
      <c r="B4" s="22"/>
      <c r="D4" s="107" t="s">
        <v>99</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7" t="str">
        <f>'Rekapitulace stavby'!K6</f>
        <v>TEREZIÁNSKÁ ZBROJNICE OLOMOUC - rekonstrukce hygienického zázemí</v>
      </c>
      <c r="F7" s="388"/>
      <c r="G7" s="388"/>
      <c r="H7" s="388"/>
      <c r="I7" s="103"/>
      <c r="L7" s="22"/>
    </row>
    <row r="8" spans="1:31" s="2" customFormat="1" ht="12" customHeight="1">
      <c r="A8" s="36"/>
      <c r="B8" s="41"/>
      <c r="C8" s="36"/>
      <c r="D8" s="109" t="s">
        <v>100</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89" t="s">
        <v>1120</v>
      </c>
      <c r="F9" s="390"/>
      <c r="G9" s="390"/>
      <c r="H9" s="390"/>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849</v>
      </c>
      <c r="G12" s="36"/>
      <c r="H12" s="36"/>
      <c r="I12" s="113" t="s">
        <v>23</v>
      </c>
      <c r="J12" s="114" t="str">
        <f>'Rekapitulace stavby'!AN8</f>
        <v>31. 5. 2020</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tr">
        <f>IF('Rekapitulace stavby'!AN10="","",'Rekapitulace stavby'!AN10)</f>
        <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tr">
        <f>IF('Rekapitulace stavby'!E11="","",'Rekapitulace stavby'!E11)</f>
        <v>UP v Olomouci, Křížkovského 511/8, 779 00 Olomouc</v>
      </c>
      <c r="F15" s="36"/>
      <c r="G15" s="36"/>
      <c r="H15" s="36"/>
      <c r="I15" s="113" t="s">
        <v>28</v>
      </c>
      <c r="J15" s="112" t="str">
        <f>IF('Rekapitulace stavby'!AN11="","",'Rekapitulace stavby'!AN11)</f>
        <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29</v>
      </c>
      <c r="E17" s="36"/>
      <c r="F17" s="36"/>
      <c r="G17" s="36"/>
      <c r="H17" s="36"/>
      <c r="I17" s="113" t="s">
        <v>26</v>
      </c>
      <c r="J17" s="32" t="str">
        <f>'Rekapitulace stavby'!AN13</f>
        <v xml:space="preserve"> </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1" t="str">
        <f>'Rekapitulace stavby'!E14</f>
        <v xml:space="preserve"> </v>
      </c>
      <c r="F18" s="392"/>
      <c r="G18" s="392"/>
      <c r="H18" s="392"/>
      <c r="I18" s="113" t="s">
        <v>28</v>
      </c>
      <c r="J18" s="32" t="str">
        <f>'Rekapitulace stavby'!AN14</f>
        <v xml:space="preserve"> </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30</v>
      </c>
      <c r="E20" s="36"/>
      <c r="F20" s="36"/>
      <c r="G20" s="36"/>
      <c r="H20" s="36"/>
      <c r="I20" s="113" t="s">
        <v>26</v>
      </c>
      <c r="J20" s="112" t="s">
        <v>19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1121</v>
      </c>
      <c r="F21" s="36"/>
      <c r="G21" s="36"/>
      <c r="H21" s="36"/>
      <c r="I21" s="113" t="s">
        <v>28</v>
      </c>
      <c r="J21" s="112" t="s">
        <v>19</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33</v>
      </c>
      <c r="E23" s="36"/>
      <c r="F23" s="36"/>
      <c r="G23" s="36"/>
      <c r="H23" s="36"/>
      <c r="I23" s="113" t="s">
        <v>26</v>
      </c>
      <c r="J23" s="112" t="s">
        <v>19</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1122</v>
      </c>
      <c r="F24" s="36"/>
      <c r="G24" s="36"/>
      <c r="H24" s="36"/>
      <c r="I24" s="113" t="s">
        <v>28</v>
      </c>
      <c r="J24" s="112" t="s">
        <v>19</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35</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3" t="s">
        <v>19</v>
      </c>
      <c r="F27" s="393"/>
      <c r="G27" s="393"/>
      <c r="H27" s="393"/>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110"/>
      <c r="J30" s="122">
        <f>ROUND(J86,2)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4" t="s">
        <v>38</v>
      </c>
      <c r="J32" s="123" t="s">
        <v>40</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41</v>
      </c>
      <c r="E33" s="109" t="s">
        <v>42</v>
      </c>
      <c r="F33" s="126">
        <f>ROUND((SUM(BE86:BE110)),2)</f>
        <v>0</v>
      </c>
      <c r="G33" s="36"/>
      <c r="H33" s="36"/>
      <c r="I33" s="127">
        <v>0.21</v>
      </c>
      <c r="J33" s="126">
        <f>ROUND(((SUM(BE86:BE110))*I33),2)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43</v>
      </c>
      <c r="F34" s="126">
        <f>ROUND((SUM(BF86:BF110)),2)</f>
        <v>0</v>
      </c>
      <c r="G34" s="36"/>
      <c r="H34" s="36"/>
      <c r="I34" s="127">
        <v>0.15</v>
      </c>
      <c r="J34" s="126">
        <f>ROUND(((SUM(BF86:BF110))*I34),2)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44</v>
      </c>
      <c r="F35" s="126">
        <f>ROUND((SUM(BG86:BG110)),2)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45</v>
      </c>
      <c r="F36" s="126">
        <f>ROUND((SUM(BH86:BH110)),2)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46</v>
      </c>
      <c r="F37" s="126">
        <f>ROUND((SUM(BI86:BI110)),2)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47</v>
      </c>
      <c r="E39" s="130"/>
      <c r="F39" s="130"/>
      <c r="G39" s="131" t="s">
        <v>48</v>
      </c>
      <c r="H39" s="132" t="s">
        <v>49</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104</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5" t="str">
        <f>E7</f>
        <v>TEREZIÁNSKÁ ZBROJNICE OLOMOUC - rekonstrukce hygienického zázemí</v>
      </c>
      <c r="F48" s="386"/>
      <c r="G48" s="386"/>
      <c r="H48" s="38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4" t="str">
        <f>E9</f>
        <v>03 - ÚT  - Tereziánská zbrojnice Olomouc</v>
      </c>
      <c r="F50" s="384"/>
      <c r="G50" s="384"/>
      <c r="H50" s="384"/>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Olomouc, Křížkovského ul.</v>
      </c>
      <c r="G52" s="38"/>
      <c r="H52" s="38"/>
      <c r="I52" s="113" t="s">
        <v>23</v>
      </c>
      <c r="J52" s="61" t="str">
        <f>IF(J12="","",J12)</f>
        <v>31. 5. 2020</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40.15" customHeight="1">
      <c r="A54" s="36"/>
      <c r="B54" s="37"/>
      <c r="C54" s="31" t="s">
        <v>25</v>
      </c>
      <c r="D54" s="38"/>
      <c r="E54" s="38"/>
      <c r="F54" s="29" t="str">
        <f>E15</f>
        <v>UP v Olomouci, Křížkovského 511/8, 779 00 Olomouc</v>
      </c>
      <c r="G54" s="38"/>
      <c r="H54" s="38"/>
      <c r="I54" s="113" t="s">
        <v>30</v>
      </c>
      <c r="J54" s="34" t="str">
        <f>E21</f>
        <v>Alfaprojekt Olomouc,a.s., Tylova 1</v>
      </c>
      <c r="K54" s="38"/>
      <c r="L54" s="111"/>
      <c r="S54" s="36"/>
      <c r="T54" s="36"/>
      <c r="U54" s="36"/>
      <c r="V54" s="36"/>
      <c r="W54" s="36"/>
      <c r="X54" s="36"/>
      <c r="Y54" s="36"/>
      <c r="Z54" s="36"/>
      <c r="AA54" s="36"/>
      <c r="AB54" s="36"/>
      <c r="AC54" s="36"/>
      <c r="AD54" s="36"/>
      <c r="AE54" s="36"/>
    </row>
    <row r="55" spans="1:31" s="2" customFormat="1" ht="40.15" customHeight="1">
      <c r="A55" s="36"/>
      <c r="B55" s="37"/>
      <c r="C55" s="31" t="s">
        <v>29</v>
      </c>
      <c r="D55" s="38"/>
      <c r="E55" s="38"/>
      <c r="F55" s="29" t="str">
        <f>IF(E18="","",E18)</f>
        <v xml:space="preserve"> </v>
      </c>
      <c r="G55" s="38"/>
      <c r="H55" s="38"/>
      <c r="I55" s="113" t="s">
        <v>33</v>
      </c>
      <c r="J55" s="34" t="str">
        <f>E24</f>
        <v>Ing.Rostislav Hynek, Kostelec na Hané</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105</v>
      </c>
      <c r="D57" s="143"/>
      <c r="E57" s="143"/>
      <c r="F57" s="143"/>
      <c r="G57" s="143"/>
      <c r="H57" s="143"/>
      <c r="I57" s="144"/>
      <c r="J57" s="145" t="s">
        <v>106</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69</v>
      </c>
      <c r="D59" s="38"/>
      <c r="E59" s="38"/>
      <c r="F59" s="38"/>
      <c r="G59" s="38"/>
      <c r="H59" s="38"/>
      <c r="I59" s="110"/>
      <c r="J59" s="79">
        <f>J86</f>
        <v>0</v>
      </c>
      <c r="K59" s="38"/>
      <c r="L59" s="111"/>
      <c r="S59" s="36"/>
      <c r="T59" s="36"/>
      <c r="U59" s="36"/>
      <c r="V59" s="36"/>
      <c r="W59" s="36"/>
      <c r="X59" s="36"/>
      <c r="Y59" s="36"/>
      <c r="Z59" s="36"/>
      <c r="AA59" s="36"/>
      <c r="AB59" s="36"/>
      <c r="AC59" s="36"/>
      <c r="AD59" s="36"/>
      <c r="AE59" s="36"/>
      <c r="AU59" s="19" t="s">
        <v>107</v>
      </c>
    </row>
    <row r="60" spans="2:12" s="9" customFormat="1" ht="24.95" customHeight="1">
      <c r="B60" s="147"/>
      <c r="C60" s="148"/>
      <c r="D60" s="149" t="s">
        <v>115</v>
      </c>
      <c r="E60" s="150"/>
      <c r="F60" s="150"/>
      <c r="G60" s="150"/>
      <c r="H60" s="150"/>
      <c r="I60" s="151"/>
      <c r="J60" s="152">
        <f>J87</f>
        <v>0</v>
      </c>
      <c r="K60" s="148"/>
      <c r="L60" s="153"/>
    </row>
    <row r="61" spans="2:12" s="10" customFormat="1" ht="19.9" customHeight="1">
      <c r="B61" s="154"/>
      <c r="C61" s="155"/>
      <c r="D61" s="156" t="s">
        <v>1123</v>
      </c>
      <c r="E61" s="157"/>
      <c r="F61" s="157"/>
      <c r="G61" s="157"/>
      <c r="H61" s="157"/>
      <c r="I61" s="158"/>
      <c r="J61" s="159">
        <f>J88</f>
        <v>0</v>
      </c>
      <c r="K61" s="155"/>
      <c r="L61" s="160"/>
    </row>
    <row r="62" spans="2:12" s="10" customFormat="1" ht="19.9" customHeight="1">
      <c r="B62" s="154"/>
      <c r="C62" s="155"/>
      <c r="D62" s="156" t="s">
        <v>1124</v>
      </c>
      <c r="E62" s="157"/>
      <c r="F62" s="157"/>
      <c r="G62" s="157"/>
      <c r="H62" s="157"/>
      <c r="I62" s="158"/>
      <c r="J62" s="159">
        <f>J91</f>
        <v>0</v>
      </c>
      <c r="K62" s="155"/>
      <c r="L62" s="160"/>
    </row>
    <row r="63" spans="2:12" s="10" customFormat="1" ht="19.9" customHeight="1">
      <c r="B63" s="154"/>
      <c r="C63" s="155"/>
      <c r="D63" s="156" t="s">
        <v>1125</v>
      </c>
      <c r="E63" s="157"/>
      <c r="F63" s="157"/>
      <c r="G63" s="157"/>
      <c r="H63" s="157"/>
      <c r="I63" s="158"/>
      <c r="J63" s="159">
        <f>J97</f>
        <v>0</v>
      </c>
      <c r="K63" s="155"/>
      <c r="L63" s="160"/>
    </row>
    <row r="64" spans="2:12" s="10" customFormat="1" ht="19.9" customHeight="1">
      <c r="B64" s="154"/>
      <c r="C64" s="155"/>
      <c r="D64" s="156" t="s">
        <v>1126</v>
      </c>
      <c r="E64" s="157"/>
      <c r="F64" s="157"/>
      <c r="G64" s="157"/>
      <c r="H64" s="157"/>
      <c r="I64" s="158"/>
      <c r="J64" s="159">
        <f>J103</f>
        <v>0</v>
      </c>
      <c r="K64" s="155"/>
      <c r="L64" s="160"/>
    </row>
    <row r="65" spans="2:12" s="10" customFormat="1" ht="19.9" customHeight="1">
      <c r="B65" s="154"/>
      <c r="C65" s="155"/>
      <c r="D65" s="156" t="s">
        <v>1127</v>
      </c>
      <c r="E65" s="157"/>
      <c r="F65" s="157"/>
      <c r="G65" s="157"/>
      <c r="H65" s="157"/>
      <c r="I65" s="158"/>
      <c r="J65" s="159">
        <f>J107</f>
        <v>0</v>
      </c>
      <c r="K65" s="155"/>
      <c r="L65" s="160"/>
    </row>
    <row r="66" spans="2:12" s="10" customFormat="1" ht="19.9" customHeight="1">
      <c r="B66" s="154"/>
      <c r="C66" s="155"/>
      <c r="D66" s="156" t="s">
        <v>1128</v>
      </c>
      <c r="E66" s="157"/>
      <c r="F66" s="157"/>
      <c r="G66" s="157"/>
      <c r="H66" s="157"/>
      <c r="I66" s="158"/>
      <c r="J66" s="159">
        <f>J109</f>
        <v>0</v>
      </c>
      <c r="K66" s="155"/>
      <c r="L66" s="160"/>
    </row>
    <row r="67" spans="1:31" s="2" customFormat="1" ht="21.75" customHeight="1">
      <c r="A67" s="36"/>
      <c r="B67" s="37"/>
      <c r="C67" s="38"/>
      <c r="D67" s="38"/>
      <c r="E67" s="38"/>
      <c r="F67" s="38"/>
      <c r="G67" s="38"/>
      <c r="H67" s="38"/>
      <c r="I67" s="110"/>
      <c r="J67" s="38"/>
      <c r="K67" s="38"/>
      <c r="L67" s="111"/>
      <c r="S67" s="36"/>
      <c r="T67" s="36"/>
      <c r="U67" s="36"/>
      <c r="V67" s="36"/>
      <c r="W67" s="36"/>
      <c r="X67" s="36"/>
      <c r="Y67" s="36"/>
      <c r="Z67" s="36"/>
      <c r="AA67" s="36"/>
      <c r="AB67" s="36"/>
      <c r="AC67" s="36"/>
      <c r="AD67" s="36"/>
      <c r="AE67" s="36"/>
    </row>
    <row r="68" spans="1:31" s="2" customFormat="1" ht="6.95" customHeight="1">
      <c r="A68" s="36"/>
      <c r="B68" s="49"/>
      <c r="C68" s="50"/>
      <c r="D68" s="50"/>
      <c r="E68" s="50"/>
      <c r="F68" s="50"/>
      <c r="G68" s="50"/>
      <c r="H68" s="50"/>
      <c r="I68" s="138"/>
      <c r="J68" s="50"/>
      <c r="K68" s="50"/>
      <c r="L68" s="111"/>
      <c r="S68" s="36"/>
      <c r="T68" s="36"/>
      <c r="U68" s="36"/>
      <c r="V68" s="36"/>
      <c r="W68" s="36"/>
      <c r="X68" s="36"/>
      <c r="Y68" s="36"/>
      <c r="Z68" s="36"/>
      <c r="AA68" s="36"/>
      <c r="AB68" s="36"/>
      <c r="AC68" s="36"/>
      <c r="AD68" s="36"/>
      <c r="AE68" s="36"/>
    </row>
    <row r="72" spans="1:31" s="2" customFormat="1" ht="6.95" customHeight="1">
      <c r="A72" s="36"/>
      <c r="B72" s="51"/>
      <c r="C72" s="52"/>
      <c r="D72" s="52"/>
      <c r="E72" s="52"/>
      <c r="F72" s="52"/>
      <c r="G72" s="52"/>
      <c r="H72" s="52"/>
      <c r="I72" s="141"/>
      <c r="J72" s="52"/>
      <c r="K72" s="52"/>
      <c r="L72" s="111"/>
      <c r="S72" s="36"/>
      <c r="T72" s="36"/>
      <c r="U72" s="36"/>
      <c r="V72" s="36"/>
      <c r="W72" s="36"/>
      <c r="X72" s="36"/>
      <c r="Y72" s="36"/>
      <c r="Z72" s="36"/>
      <c r="AA72" s="36"/>
      <c r="AB72" s="36"/>
      <c r="AC72" s="36"/>
      <c r="AD72" s="36"/>
      <c r="AE72" s="36"/>
    </row>
    <row r="73" spans="1:31" s="2" customFormat="1" ht="24.95" customHeight="1">
      <c r="A73" s="36"/>
      <c r="B73" s="37"/>
      <c r="C73" s="25" t="s">
        <v>125</v>
      </c>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2" customHeight="1">
      <c r="A75" s="36"/>
      <c r="B75" s="37"/>
      <c r="C75" s="31" t="s">
        <v>16</v>
      </c>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6.5" customHeight="1">
      <c r="A76" s="36"/>
      <c r="B76" s="37"/>
      <c r="C76" s="38"/>
      <c r="D76" s="38"/>
      <c r="E76" s="385" t="str">
        <f>E7</f>
        <v>TEREZIÁNSKÁ ZBROJNICE OLOMOUC - rekonstrukce hygienického zázemí</v>
      </c>
      <c r="F76" s="386"/>
      <c r="G76" s="386"/>
      <c r="H76" s="386"/>
      <c r="I76" s="110"/>
      <c r="J76" s="38"/>
      <c r="K76" s="38"/>
      <c r="L76" s="111"/>
      <c r="S76" s="36"/>
      <c r="T76" s="36"/>
      <c r="U76" s="36"/>
      <c r="V76" s="36"/>
      <c r="W76" s="36"/>
      <c r="X76" s="36"/>
      <c r="Y76" s="36"/>
      <c r="Z76" s="36"/>
      <c r="AA76" s="36"/>
      <c r="AB76" s="36"/>
      <c r="AC76" s="36"/>
      <c r="AD76" s="36"/>
      <c r="AE76" s="36"/>
    </row>
    <row r="77" spans="1:31" s="2" customFormat="1" ht="12" customHeight="1">
      <c r="A77" s="36"/>
      <c r="B77" s="37"/>
      <c r="C77" s="31" t="s">
        <v>100</v>
      </c>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16.5" customHeight="1">
      <c r="A78" s="36"/>
      <c r="B78" s="37"/>
      <c r="C78" s="38"/>
      <c r="D78" s="38"/>
      <c r="E78" s="364" t="str">
        <f>E9</f>
        <v>03 - ÚT  - Tereziánská zbrojnice Olomouc</v>
      </c>
      <c r="F78" s="384"/>
      <c r="G78" s="384"/>
      <c r="H78" s="384"/>
      <c r="I78" s="110"/>
      <c r="J78" s="38"/>
      <c r="K78" s="38"/>
      <c r="L78" s="111"/>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12" customHeight="1">
      <c r="A80" s="36"/>
      <c r="B80" s="37"/>
      <c r="C80" s="31" t="s">
        <v>21</v>
      </c>
      <c r="D80" s="38"/>
      <c r="E80" s="38"/>
      <c r="F80" s="29" t="str">
        <f>F12</f>
        <v>Olomouc, Křížkovského ul.</v>
      </c>
      <c r="G80" s="38"/>
      <c r="H80" s="38"/>
      <c r="I80" s="113" t="s">
        <v>23</v>
      </c>
      <c r="J80" s="61" t="str">
        <f>IF(J12="","",J12)</f>
        <v>31. 5. 2020</v>
      </c>
      <c r="K80" s="38"/>
      <c r="L80" s="111"/>
      <c r="S80" s="36"/>
      <c r="T80" s="36"/>
      <c r="U80" s="36"/>
      <c r="V80" s="36"/>
      <c r="W80" s="36"/>
      <c r="X80" s="36"/>
      <c r="Y80" s="36"/>
      <c r="Z80" s="36"/>
      <c r="AA80" s="36"/>
      <c r="AB80" s="36"/>
      <c r="AC80" s="36"/>
      <c r="AD80" s="36"/>
      <c r="AE80" s="36"/>
    </row>
    <row r="81" spans="1:31" s="2" customFormat="1" ht="6.95" customHeight="1">
      <c r="A81" s="36"/>
      <c r="B81" s="37"/>
      <c r="C81" s="38"/>
      <c r="D81" s="38"/>
      <c r="E81" s="38"/>
      <c r="F81" s="38"/>
      <c r="G81" s="38"/>
      <c r="H81" s="38"/>
      <c r="I81" s="110"/>
      <c r="J81" s="38"/>
      <c r="K81" s="38"/>
      <c r="L81" s="111"/>
      <c r="S81" s="36"/>
      <c r="T81" s="36"/>
      <c r="U81" s="36"/>
      <c r="V81" s="36"/>
      <c r="W81" s="36"/>
      <c r="X81" s="36"/>
      <c r="Y81" s="36"/>
      <c r="Z81" s="36"/>
      <c r="AA81" s="36"/>
      <c r="AB81" s="36"/>
      <c r="AC81" s="36"/>
      <c r="AD81" s="36"/>
      <c r="AE81" s="36"/>
    </row>
    <row r="82" spans="1:31" s="2" customFormat="1" ht="40.15" customHeight="1">
      <c r="A82" s="36"/>
      <c r="B82" s="37"/>
      <c r="C82" s="31" t="s">
        <v>25</v>
      </c>
      <c r="D82" s="38"/>
      <c r="E82" s="38"/>
      <c r="F82" s="29" t="str">
        <f>E15</f>
        <v>UP v Olomouci, Křížkovského 511/8, 779 00 Olomouc</v>
      </c>
      <c r="G82" s="38"/>
      <c r="H82" s="38"/>
      <c r="I82" s="113" t="s">
        <v>30</v>
      </c>
      <c r="J82" s="34" t="str">
        <f>E21</f>
        <v>Alfaprojekt Olomouc,a.s., Tylova 1</v>
      </c>
      <c r="K82" s="38"/>
      <c r="L82" s="111"/>
      <c r="S82" s="36"/>
      <c r="T82" s="36"/>
      <c r="U82" s="36"/>
      <c r="V82" s="36"/>
      <c r="W82" s="36"/>
      <c r="X82" s="36"/>
      <c r="Y82" s="36"/>
      <c r="Z82" s="36"/>
      <c r="AA82" s="36"/>
      <c r="AB82" s="36"/>
      <c r="AC82" s="36"/>
      <c r="AD82" s="36"/>
      <c r="AE82" s="36"/>
    </row>
    <row r="83" spans="1:31" s="2" customFormat="1" ht="40.15" customHeight="1">
      <c r="A83" s="36"/>
      <c r="B83" s="37"/>
      <c r="C83" s="31" t="s">
        <v>29</v>
      </c>
      <c r="D83" s="38"/>
      <c r="E83" s="38"/>
      <c r="F83" s="29" t="str">
        <f>IF(E18="","",E18)</f>
        <v xml:space="preserve"> </v>
      </c>
      <c r="G83" s="38"/>
      <c r="H83" s="38"/>
      <c r="I83" s="113" t="s">
        <v>33</v>
      </c>
      <c r="J83" s="34" t="str">
        <f>E24</f>
        <v>Ing.Rostislav Hynek, Kostelec na Hané</v>
      </c>
      <c r="K83" s="38"/>
      <c r="L83" s="111"/>
      <c r="S83" s="36"/>
      <c r="T83" s="36"/>
      <c r="U83" s="36"/>
      <c r="V83" s="36"/>
      <c r="W83" s="36"/>
      <c r="X83" s="36"/>
      <c r="Y83" s="36"/>
      <c r="Z83" s="36"/>
      <c r="AA83" s="36"/>
      <c r="AB83" s="36"/>
      <c r="AC83" s="36"/>
      <c r="AD83" s="36"/>
      <c r="AE83" s="36"/>
    </row>
    <row r="84" spans="1:31" s="2" customFormat="1" ht="10.35" customHeight="1">
      <c r="A84" s="36"/>
      <c r="B84" s="37"/>
      <c r="C84" s="38"/>
      <c r="D84" s="38"/>
      <c r="E84" s="38"/>
      <c r="F84" s="38"/>
      <c r="G84" s="38"/>
      <c r="H84" s="38"/>
      <c r="I84" s="110"/>
      <c r="J84" s="38"/>
      <c r="K84" s="38"/>
      <c r="L84" s="111"/>
      <c r="S84" s="36"/>
      <c r="T84" s="36"/>
      <c r="U84" s="36"/>
      <c r="V84" s="36"/>
      <c r="W84" s="36"/>
      <c r="X84" s="36"/>
      <c r="Y84" s="36"/>
      <c r="Z84" s="36"/>
      <c r="AA84" s="36"/>
      <c r="AB84" s="36"/>
      <c r="AC84" s="36"/>
      <c r="AD84" s="36"/>
      <c r="AE84" s="36"/>
    </row>
    <row r="85" spans="1:31" s="11" customFormat="1" ht="29.25" customHeight="1">
      <c r="A85" s="161"/>
      <c r="B85" s="162"/>
      <c r="C85" s="163" t="s">
        <v>126</v>
      </c>
      <c r="D85" s="164" t="s">
        <v>56</v>
      </c>
      <c r="E85" s="164" t="s">
        <v>52</v>
      </c>
      <c r="F85" s="164" t="s">
        <v>53</v>
      </c>
      <c r="G85" s="164" t="s">
        <v>127</v>
      </c>
      <c r="H85" s="164" t="s">
        <v>128</v>
      </c>
      <c r="I85" s="165" t="s">
        <v>129</v>
      </c>
      <c r="J85" s="164" t="s">
        <v>106</v>
      </c>
      <c r="K85" s="166" t="s">
        <v>130</v>
      </c>
      <c r="L85" s="167"/>
      <c r="M85" s="70" t="s">
        <v>19</v>
      </c>
      <c r="N85" s="71" t="s">
        <v>41</v>
      </c>
      <c r="O85" s="71" t="s">
        <v>131</v>
      </c>
      <c r="P85" s="71" t="s">
        <v>132</v>
      </c>
      <c r="Q85" s="71" t="s">
        <v>133</v>
      </c>
      <c r="R85" s="71" t="s">
        <v>134</v>
      </c>
      <c r="S85" s="71" t="s">
        <v>135</v>
      </c>
      <c r="T85" s="72" t="s">
        <v>136</v>
      </c>
      <c r="U85" s="161"/>
      <c r="V85" s="161"/>
      <c r="W85" s="161"/>
      <c r="X85" s="161"/>
      <c r="Y85" s="161"/>
      <c r="Z85" s="161"/>
      <c r="AA85" s="161"/>
      <c r="AB85" s="161"/>
      <c r="AC85" s="161"/>
      <c r="AD85" s="161"/>
      <c r="AE85" s="161"/>
    </row>
    <row r="86" spans="1:63" s="2" customFormat="1" ht="22.9" customHeight="1">
      <c r="A86" s="36"/>
      <c r="B86" s="37"/>
      <c r="C86" s="77" t="s">
        <v>137</v>
      </c>
      <c r="D86" s="38"/>
      <c r="E86" s="38"/>
      <c r="F86" s="38"/>
      <c r="G86" s="38"/>
      <c r="H86" s="38"/>
      <c r="I86" s="110"/>
      <c r="J86" s="168">
        <f>BK86</f>
        <v>0</v>
      </c>
      <c r="K86" s="38"/>
      <c r="L86" s="41"/>
      <c r="M86" s="73"/>
      <c r="N86" s="169"/>
      <c r="O86" s="74"/>
      <c r="P86" s="170">
        <f>P87</f>
        <v>0</v>
      </c>
      <c r="Q86" s="74"/>
      <c r="R86" s="170">
        <f>R87</f>
        <v>0.127221446</v>
      </c>
      <c r="S86" s="74"/>
      <c r="T86" s="171">
        <f>T87</f>
        <v>0</v>
      </c>
      <c r="U86" s="36"/>
      <c r="V86" s="36"/>
      <c r="W86" s="36"/>
      <c r="X86" s="36"/>
      <c r="Y86" s="36"/>
      <c r="Z86" s="36"/>
      <c r="AA86" s="36"/>
      <c r="AB86" s="36"/>
      <c r="AC86" s="36"/>
      <c r="AD86" s="36"/>
      <c r="AE86" s="36"/>
      <c r="AT86" s="19" t="s">
        <v>70</v>
      </c>
      <c r="AU86" s="19" t="s">
        <v>107</v>
      </c>
      <c r="BK86" s="172">
        <f>BK87</f>
        <v>0</v>
      </c>
    </row>
    <row r="87" spans="2:63" s="12" customFormat="1" ht="25.9" customHeight="1">
      <c r="B87" s="173"/>
      <c r="C87" s="174"/>
      <c r="D87" s="175" t="s">
        <v>70</v>
      </c>
      <c r="E87" s="176" t="s">
        <v>572</v>
      </c>
      <c r="F87" s="176" t="s">
        <v>573</v>
      </c>
      <c r="G87" s="174"/>
      <c r="H87" s="174"/>
      <c r="I87" s="177"/>
      <c r="J87" s="178">
        <f>BK87</f>
        <v>0</v>
      </c>
      <c r="K87" s="174"/>
      <c r="L87" s="179"/>
      <c r="M87" s="180"/>
      <c r="N87" s="181"/>
      <c r="O87" s="181"/>
      <c r="P87" s="182">
        <f>P88+P91+P97+P103+P107+P109</f>
        <v>0</v>
      </c>
      <c r="Q87" s="181"/>
      <c r="R87" s="182">
        <f>R88+R91+R97+R103+R107+R109</f>
        <v>0.127221446</v>
      </c>
      <c r="S87" s="181"/>
      <c r="T87" s="183">
        <f>T88+T91+T97+T103+T107+T109</f>
        <v>0</v>
      </c>
      <c r="AR87" s="184" t="s">
        <v>81</v>
      </c>
      <c r="AT87" s="185" t="s">
        <v>70</v>
      </c>
      <c r="AU87" s="185" t="s">
        <v>71</v>
      </c>
      <c r="AY87" s="184" t="s">
        <v>140</v>
      </c>
      <c r="BK87" s="186">
        <f>BK88+BK91+BK97+BK103+BK107+BK109</f>
        <v>0</v>
      </c>
    </row>
    <row r="88" spans="2:63" s="12" customFormat="1" ht="22.9" customHeight="1">
      <c r="B88" s="173"/>
      <c r="C88" s="174"/>
      <c r="D88" s="175" t="s">
        <v>70</v>
      </c>
      <c r="E88" s="187" t="s">
        <v>1129</v>
      </c>
      <c r="F88" s="187" t="s">
        <v>1130</v>
      </c>
      <c r="G88" s="174"/>
      <c r="H88" s="174"/>
      <c r="I88" s="177"/>
      <c r="J88" s="188">
        <f>BK88</f>
        <v>0</v>
      </c>
      <c r="K88" s="174"/>
      <c r="L88" s="179"/>
      <c r="M88" s="180"/>
      <c r="N88" s="181"/>
      <c r="O88" s="181"/>
      <c r="P88" s="182">
        <f>SUM(P89:P90)</f>
        <v>0</v>
      </c>
      <c r="Q88" s="181"/>
      <c r="R88" s="182">
        <f>SUM(R89:R90)</f>
        <v>0</v>
      </c>
      <c r="S88" s="181"/>
      <c r="T88" s="183">
        <f>SUM(T89:T90)</f>
        <v>0</v>
      </c>
      <c r="AR88" s="184" t="s">
        <v>81</v>
      </c>
      <c r="AT88" s="185" t="s">
        <v>70</v>
      </c>
      <c r="AU88" s="185" t="s">
        <v>79</v>
      </c>
      <c r="AY88" s="184" t="s">
        <v>140</v>
      </c>
      <c r="BK88" s="186">
        <f>SUM(BK89:BK90)</f>
        <v>0</v>
      </c>
    </row>
    <row r="89" spans="1:65" s="2" customFormat="1" ht="21.75" customHeight="1">
      <c r="A89" s="36"/>
      <c r="B89" s="37"/>
      <c r="C89" s="189" t="s">
        <v>79</v>
      </c>
      <c r="D89" s="189" t="s">
        <v>143</v>
      </c>
      <c r="E89" s="190" t="s">
        <v>1131</v>
      </c>
      <c r="F89" s="191" t="s">
        <v>1132</v>
      </c>
      <c r="G89" s="192" t="s">
        <v>204</v>
      </c>
      <c r="H89" s="193">
        <v>3</v>
      </c>
      <c r="I89" s="194"/>
      <c r="J89" s="195">
        <f>ROUND(I89*H89,2)</f>
        <v>0</v>
      </c>
      <c r="K89" s="191" t="s">
        <v>147</v>
      </c>
      <c r="L89" s="41"/>
      <c r="M89" s="196" t="s">
        <v>19</v>
      </c>
      <c r="N89" s="197" t="s">
        <v>42</v>
      </c>
      <c r="O89" s="66"/>
      <c r="P89" s="198">
        <f>O89*H89</f>
        <v>0</v>
      </c>
      <c r="Q89" s="198">
        <v>0</v>
      </c>
      <c r="R89" s="198">
        <f>Q89*H89</f>
        <v>0</v>
      </c>
      <c r="S89" s="198">
        <v>0</v>
      </c>
      <c r="T89" s="199">
        <f>S89*H89</f>
        <v>0</v>
      </c>
      <c r="U89" s="36"/>
      <c r="V89" s="36"/>
      <c r="W89" s="36"/>
      <c r="X89" s="36"/>
      <c r="Y89" s="36"/>
      <c r="Z89" s="36"/>
      <c r="AA89" s="36"/>
      <c r="AB89" s="36"/>
      <c r="AC89" s="36"/>
      <c r="AD89" s="36"/>
      <c r="AE89" s="36"/>
      <c r="AR89" s="200" t="s">
        <v>236</v>
      </c>
      <c r="AT89" s="200" t="s">
        <v>143</v>
      </c>
      <c r="AU89" s="200" t="s">
        <v>81</v>
      </c>
      <c r="AY89" s="19" t="s">
        <v>140</v>
      </c>
      <c r="BE89" s="201">
        <f>IF(N89="základní",J89,0)</f>
        <v>0</v>
      </c>
      <c r="BF89" s="201">
        <f>IF(N89="snížená",J89,0)</f>
        <v>0</v>
      </c>
      <c r="BG89" s="201">
        <f>IF(N89="zákl. přenesená",J89,0)</f>
        <v>0</v>
      </c>
      <c r="BH89" s="201">
        <f>IF(N89="sníž. přenesená",J89,0)</f>
        <v>0</v>
      </c>
      <c r="BI89" s="201">
        <f>IF(N89="nulová",J89,0)</f>
        <v>0</v>
      </c>
      <c r="BJ89" s="19" t="s">
        <v>79</v>
      </c>
      <c r="BK89" s="201">
        <f>ROUND(I89*H89,2)</f>
        <v>0</v>
      </c>
      <c r="BL89" s="19" t="s">
        <v>236</v>
      </c>
      <c r="BM89" s="200" t="s">
        <v>1133</v>
      </c>
    </row>
    <row r="90" spans="1:65" s="2" customFormat="1" ht="21.75" customHeight="1">
      <c r="A90" s="36"/>
      <c r="B90" s="37"/>
      <c r="C90" s="189" t="s">
        <v>81</v>
      </c>
      <c r="D90" s="189" t="s">
        <v>143</v>
      </c>
      <c r="E90" s="190" t="s">
        <v>1134</v>
      </c>
      <c r="F90" s="191" t="s">
        <v>1135</v>
      </c>
      <c r="G90" s="192" t="s">
        <v>983</v>
      </c>
      <c r="H90" s="193">
        <v>3</v>
      </c>
      <c r="I90" s="194"/>
      <c r="J90" s="195">
        <f>ROUND(I90*H90,2)</f>
        <v>0</v>
      </c>
      <c r="K90" s="191" t="s">
        <v>147</v>
      </c>
      <c r="L90" s="41"/>
      <c r="M90" s="196" t="s">
        <v>19</v>
      </c>
      <c r="N90" s="197" t="s">
        <v>42</v>
      </c>
      <c r="O90" s="66"/>
      <c r="P90" s="198">
        <f>O90*H90</f>
        <v>0</v>
      </c>
      <c r="Q90" s="198">
        <v>0</v>
      </c>
      <c r="R90" s="198">
        <f>Q90*H90</f>
        <v>0</v>
      </c>
      <c r="S90" s="198">
        <v>0</v>
      </c>
      <c r="T90" s="199">
        <f>S90*H90</f>
        <v>0</v>
      </c>
      <c r="U90" s="36"/>
      <c r="V90" s="36"/>
      <c r="W90" s="36"/>
      <c r="X90" s="36"/>
      <c r="Y90" s="36"/>
      <c r="Z90" s="36"/>
      <c r="AA90" s="36"/>
      <c r="AB90" s="36"/>
      <c r="AC90" s="36"/>
      <c r="AD90" s="36"/>
      <c r="AE90" s="36"/>
      <c r="AR90" s="200" t="s">
        <v>236</v>
      </c>
      <c r="AT90" s="200" t="s">
        <v>143</v>
      </c>
      <c r="AU90" s="200" t="s">
        <v>81</v>
      </c>
      <c r="AY90" s="19" t="s">
        <v>140</v>
      </c>
      <c r="BE90" s="201">
        <f>IF(N90="základní",J90,0)</f>
        <v>0</v>
      </c>
      <c r="BF90" s="201">
        <f>IF(N90="snížená",J90,0)</f>
        <v>0</v>
      </c>
      <c r="BG90" s="201">
        <f>IF(N90="zákl. přenesená",J90,0)</f>
        <v>0</v>
      </c>
      <c r="BH90" s="201">
        <f>IF(N90="sníž. přenesená",J90,0)</f>
        <v>0</v>
      </c>
      <c r="BI90" s="201">
        <f>IF(N90="nulová",J90,0)</f>
        <v>0</v>
      </c>
      <c r="BJ90" s="19" t="s">
        <v>79</v>
      </c>
      <c r="BK90" s="201">
        <f>ROUND(I90*H90,2)</f>
        <v>0</v>
      </c>
      <c r="BL90" s="19" t="s">
        <v>236</v>
      </c>
      <c r="BM90" s="200" t="s">
        <v>1136</v>
      </c>
    </row>
    <row r="91" spans="2:63" s="12" customFormat="1" ht="22.9" customHeight="1">
      <c r="B91" s="173"/>
      <c r="C91" s="174"/>
      <c r="D91" s="175" t="s">
        <v>70</v>
      </c>
      <c r="E91" s="187" t="s">
        <v>1137</v>
      </c>
      <c r="F91" s="187" t="s">
        <v>1138</v>
      </c>
      <c r="G91" s="174"/>
      <c r="H91" s="174"/>
      <c r="I91" s="177"/>
      <c r="J91" s="188">
        <f>BK91</f>
        <v>0</v>
      </c>
      <c r="K91" s="174"/>
      <c r="L91" s="179"/>
      <c r="M91" s="180"/>
      <c r="N91" s="181"/>
      <c r="O91" s="181"/>
      <c r="P91" s="182">
        <f>SUM(P92:P96)</f>
        <v>0</v>
      </c>
      <c r="Q91" s="181"/>
      <c r="R91" s="182">
        <f>SUM(R92:R96)</f>
        <v>0.026581446</v>
      </c>
      <c r="S91" s="181"/>
      <c r="T91" s="183">
        <f>SUM(T92:T96)</f>
        <v>0</v>
      </c>
      <c r="AR91" s="184" t="s">
        <v>81</v>
      </c>
      <c r="AT91" s="185" t="s">
        <v>70</v>
      </c>
      <c r="AU91" s="185" t="s">
        <v>79</v>
      </c>
      <c r="AY91" s="184" t="s">
        <v>140</v>
      </c>
      <c r="BK91" s="186">
        <f>SUM(BK92:BK96)</f>
        <v>0</v>
      </c>
    </row>
    <row r="92" spans="1:65" s="2" customFormat="1" ht="21.75" customHeight="1">
      <c r="A92" s="36"/>
      <c r="B92" s="37"/>
      <c r="C92" s="189" t="s">
        <v>141</v>
      </c>
      <c r="D92" s="189" t="s">
        <v>143</v>
      </c>
      <c r="E92" s="190" t="s">
        <v>1139</v>
      </c>
      <c r="F92" s="191" t="s">
        <v>1140</v>
      </c>
      <c r="G92" s="192" t="s">
        <v>215</v>
      </c>
      <c r="H92" s="193">
        <v>18</v>
      </c>
      <c r="I92" s="194"/>
      <c r="J92" s="195">
        <f>ROUND(I92*H92,2)</f>
        <v>0</v>
      </c>
      <c r="K92" s="191" t="s">
        <v>147</v>
      </c>
      <c r="L92" s="41"/>
      <c r="M92" s="196" t="s">
        <v>19</v>
      </c>
      <c r="N92" s="197" t="s">
        <v>42</v>
      </c>
      <c r="O92" s="66"/>
      <c r="P92" s="198">
        <f>O92*H92</f>
        <v>0</v>
      </c>
      <c r="Q92" s="198">
        <v>0.001476747</v>
      </c>
      <c r="R92" s="198">
        <f>Q92*H92</f>
        <v>0.026581446</v>
      </c>
      <c r="S92" s="198">
        <v>0</v>
      </c>
      <c r="T92" s="199">
        <f>S92*H92</f>
        <v>0</v>
      </c>
      <c r="U92" s="36"/>
      <c r="V92" s="36"/>
      <c r="W92" s="36"/>
      <c r="X92" s="36"/>
      <c r="Y92" s="36"/>
      <c r="Z92" s="36"/>
      <c r="AA92" s="36"/>
      <c r="AB92" s="36"/>
      <c r="AC92" s="36"/>
      <c r="AD92" s="36"/>
      <c r="AE92" s="36"/>
      <c r="AR92" s="200" t="s">
        <v>236</v>
      </c>
      <c r="AT92" s="200" t="s">
        <v>143</v>
      </c>
      <c r="AU92" s="200" t="s">
        <v>81</v>
      </c>
      <c r="AY92" s="19" t="s">
        <v>140</v>
      </c>
      <c r="BE92" s="201">
        <f>IF(N92="základní",J92,0)</f>
        <v>0</v>
      </c>
      <c r="BF92" s="201">
        <f>IF(N92="snížená",J92,0)</f>
        <v>0</v>
      </c>
      <c r="BG92" s="201">
        <f>IF(N92="zákl. přenesená",J92,0)</f>
        <v>0</v>
      </c>
      <c r="BH92" s="201">
        <f>IF(N92="sníž. přenesená",J92,0)</f>
        <v>0</v>
      </c>
      <c r="BI92" s="201">
        <f>IF(N92="nulová",J92,0)</f>
        <v>0</v>
      </c>
      <c r="BJ92" s="19" t="s">
        <v>79</v>
      </c>
      <c r="BK92" s="201">
        <f>ROUND(I92*H92,2)</f>
        <v>0</v>
      </c>
      <c r="BL92" s="19" t="s">
        <v>236</v>
      </c>
      <c r="BM92" s="200" t="s">
        <v>1141</v>
      </c>
    </row>
    <row r="93" spans="1:65" s="2" customFormat="1" ht="33" customHeight="1">
      <c r="A93" s="36"/>
      <c r="B93" s="37"/>
      <c r="C93" s="189" t="s">
        <v>148</v>
      </c>
      <c r="D93" s="189" t="s">
        <v>143</v>
      </c>
      <c r="E93" s="190" t="s">
        <v>1142</v>
      </c>
      <c r="F93" s="191" t="s">
        <v>1143</v>
      </c>
      <c r="G93" s="192" t="s">
        <v>204</v>
      </c>
      <c r="H93" s="193">
        <v>8</v>
      </c>
      <c r="I93" s="194"/>
      <c r="J93" s="195">
        <f>ROUND(I93*H93,2)</f>
        <v>0</v>
      </c>
      <c r="K93" s="191" t="s">
        <v>147</v>
      </c>
      <c r="L93" s="41"/>
      <c r="M93" s="196" t="s">
        <v>19</v>
      </c>
      <c r="N93" s="197" t="s">
        <v>42</v>
      </c>
      <c r="O93" s="66"/>
      <c r="P93" s="198">
        <f>O93*H93</f>
        <v>0</v>
      </c>
      <c r="Q93" s="198">
        <v>0</v>
      </c>
      <c r="R93" s="198">
        <f>Q93*H93</f>
        <v>0</v>
      </c>
      <c r="S93" s="198">
        <v>0</v>
      </c>
      <c r="T93" s="199">
        <f>S93*H93</f>
        <v>0</v>
      </c>
      <c r="U93" s="36"/>
      <c r="V93" s="36"/>
      <c r="W93" s="36"/>
      <c r="X93" s="36"/>
      <c r="Y93" s="36"/>
      <c r="Z93" s="36"/>
      <c r="AA93" s="36"/>
      <c r="AB93" s="36"/>
      <c r="AC93" s="36"/>
      <c r="AD93" s="36"/>
      <c r="AE93" s="36"/>
      <c r="AR93" s="200" t="s">
        <v>236</v>
      </c>
      <c r="AT93" s="200" t="s">
        <v>143</v>
      </c>
      <c r="AU93" s="200" t="s">
        <v>81</v>
      </c>
      <c r="AY93" s="19" t="s">
        <v>140</v>
      </c>
      <c r="BE93" s="201">
        <f>IF(N93="základní",J93,0)</f>
        <v>0</v>
      </c>
      <c r="BF93" s="201">
        <f>IF(N93="snížená",J93,0)</f>
        <v>0</v>
      </c>
      <c r="BG93" s="201">
        <f>IF(N93="zákl. přenesená",J93,0)</f>
        <v>0</v>
      </c>
      <c r="BH93" s="201">
        <f>IF(N93="sníž. přenesená",J93,0)</f>
        <v>0</v>
      </c>
      <c r="BI93" s="201">
        <f>IF(N93="nulová",J93,0)</f>
        <v>0</v>
      </c>
      <c r="BJ93" s="19" t="s">
        <v>79</v>
      </c>
      <c r="BK93" s="201">
        <f>ROUND(I93*H93,2)</f>
        <v>0</v>
      </c>
      <c r="BL93" s="19" t="s">
        <v>236</v>
      </c>
      <c r="BM93" s="200" t="s">
        <v>1144</v>
      </c>
    </row>
    <row r="94" spans="1:65" s="2" customFormat="1" ht="33" customHeight="1">
      <c r="A94" s="36"/>
      <c r="B94" s="37"/>
      <c r="C94" s="189" t="s">
        <v>193</v>
      </c>
      <c r="D94" s="189" t="s">
        <v>143</v>
      </c>
      <c r="E94" s="190" t="s">
        <v>1145</v>
      </c>
      <c r="F94" s="191" t="s">
        <v>1146</v>
      </c>
      <c r="G94" s="192" t="s">
        <v>215</v>
      </c>
      <c r="H94" s="193">
        <v>240</v>
      </c>
      <c r="I94" s="194"/>
      <c r="J94" s="195">
        <f>ROUND(I94*H94,2)</f>
        <v>0</v>
      </c>
      <c r="K94" s="191" t="s">
        <v>147</v>
      </c>
      <c r="L94" s="41"/>
      <c r="M94" s="196" t="s">
        <v>19</v>
      </c>
      <c r="N94" s="197" t="s">
        <v>42</v>
      </c>
      <c r="O94" s="66"/>
      <c r="P94" s="198">
        <f>O94*H94</f>
        <v>0</v>
      </c>
      <c r="Q94" s="198">
        <v>0</v>
      </c>
      <c r="R94" s="198">
        <f>Q94*H94</f>
        <v>0</v>
      </c>
      <c r="S94" s="198">
        <v>0</v>
      </c>
      <c r="T94" s="199">
        <f>S94*H94</f>
        <v>0</v>
      </c>
      <c r="U94" s="36"/>
      <c r="V94" s="36"/>
      <c r="W94" s="36"/>
      <c r="X94" s="36"/>
      <c r="Y94" s="36"/>
      <c r="Z94" s="36"/>
      <c r="AA94" s="36"/>
      <c r="AB94" s="36"/>
      <c r="AC94" s="36"/>
      <c r="AD94" s="36"/>
      <c r="AE94" s="36"/>
      <c r="AR94" s="200" t="s">
        <v>236</v>
      </c>
      <c r="AT94" s="200" t="s">
        <v>143</v>
      </c>
      <c r="AU94" s="200" t="s">
        <v>81</v>
      </c>
      <c r="AY94" s="19" t="s">
        <v>140</v>
      </c>
      <c r="BE94" s="201">
        <f>IF(N94="základní",J94,0)</f>
        <v>0</v>
      </c>
      <c r="BF94" s="201">
        <f>IF(N94="snížená",J94,0)</f>
        <v>0</v>
      </c>
      <c r="BG94" s="201">
        <f>IF(N94="zákl. přenesená",J94,0)</f>
        <v>0</v>
      </c>
      <c r="BH94" s="201">
        <f>IF(N94="sníž. přenesená",J94,0)</f>
        <v>0</v>
      </c>
      <c r="BI94" s="201">
        <f>IF(N94="nulová",J94,0)</f>
        <v>0</v>
      </c>
      <c r="BJ94" s="19" t="s">
        <v>79</v>
      </c>
      <c r="BK94" s="201">
        <f>ROUND(I94*H94,2)</f>
        <v>0</v>
      </c>
      <c r="BL94" s="19" t="s">
        <v>236</v>
      </c>
      <c r="BM94" s="200" t="s">
        <v>1147</v>
      </c>
    </row>
    <row r="95" spans="1:65" s="2" customFormat="1" ht="33" customHeight="1">
      <c r="A95" s="36"/>
      <c r="B95" s="37"/>
      <c r="C95" s="189" t="s">
        <v>201</v>
      </c>
      <c r="D95" s="189" t="s">
        <v>143</v>
      </c>
      <c r="E95" s="190" t="s">
        <v>1148</v>
      </c>
      <c r="F95" s="191" t="s">
        <v>1149</v>
      </c>
      <c r="G95" s="192" t="s">
        <v>189</v>
      </c>
      <c r="H95" s="193">
        <v>0.027</v>
      </c>
      <c r="I95" s="194"/>
      <c r="J95" s="195">
        <f>ROUND(I95*H95,2)</f>
        <v>0</v>
      </c>
      <c r="K95" s="191" t="s">
        <v>147</v>
      </c>
      <c r="L95" s="41"/>
      <c r="M95" s="196" t="s">
        <v>19</v>
      </c>
      <c r="N95" s="197" t="s">
        <v>42</v>
      </c>
      <c r="O95" s="66"/>
      <c r="P95" s="198">
        <f>O95*H95</f>
        <v>0</v>
      </c>
      <c r="Q95" s="198">
        <v>0</v>
      </c>
      <c r="R95" s="198">
        <f>Q95*H95</f>
        <v>0</v>
      </c>
      <c r="S95" s="198">
        <v>0</v>
      </c>
      <c r="T95" s="199">
        <f>S95*H95</f>
        <v>0</v>
      </c>
      <c r="U95" s="36"/>
      <c r="V95" s="36"/>
      <c r="W95" s="36"/>
      <c r="X95" s="36"/>
      <c r="Y95" s="36"/>
      <c r="Z95" s="36"/>
      <c r="AA95" s="36"/>
      <c r="AB95" s="36"/>
      <c r="AC95" s="36"/>
      <c r="AD95" s="36"/>
      <c r="AE95" s="36"/>
      <c r="AR95" s="200" t="s">
        <v>236</v>
      </c>
      <c r="AT95" s="200" t="s">
        <v>143</v>
      </c>
      <c r="AU95" s="200" t="s">
        <v>81</v>
      </c>
      <c r="AY95" s="19" t="s">
        <v>140</v>
      </c>
      <c r="BE95" s="201">
        <f>IF(N95="základní",J95,0)</f>
        <v>0</v>
      </c>
      <c r="BF95" s="201">
        <f>IF(N95="snížená",J95,0)</f>
        <v>0</v>
      </c>
      <c r="BG95" s="201">
        <f>IF(N95="zákl. přenesená",J95,0)</f>
        <v>0</v>
      </c>
      <c r="BH95" s="201">
        <f>IF(N95="sníž. přenesená",J95,0)</f>
        <v>0</v>
      </c>
      <c r="BI95" s="201">
        <f>IF(N95="nulová",J95,0)</f>
        <v>0</v>
      </c>
      <c r="BJ95" s="19" t="s">
        <v>79</v>
      </c>
      <c r="BK95" s="201">
        <f>ROUND(I95*H95,2)</f>
        <v>0</v>
      </c>
      <c r="BL95" s="19" t="s">
        <v>236</v>
      </c>
      <c r="BM95" s="200" t="s">
        <v>1150</v>
      </c>
    </row>
    <row r="96" spans="1:65" s="2" customFormat="1" ht="44.25" customHeight="1">
      <c r="A96" s="36"/>
      <c r="B96" s="37"/>
      <c r="C96" s="189" t="s">
        <v>212</v>
      </c>
      <c r="D96" s="189" t="s">
        <v>143</v>
      </c>
      <c r="E96" s="190" t="s">
        <v>1151</v>
      </c>
      <c r="F96" s="191" t="s">
        <v>1152</v>
      </c>
      <c r="G96" s="192" t="s">
        <v>189</v>
      </c>
      <c r="H96" s="193">
        <v>0.027</v>
      </c>
      <c r="I96" s="194"/>
      <c r="J96" s="195">
        <f>ROUND(I96*H96,2)</f>
        <v>0</v>
      </c>
      <c r="K96" s="191" t="s">
        <v>147</v>
      </c>
      <c r="L96" s="41"/>
      <c r="M96" s="196" t="s">
        <v>19</v>
      </c>
      <c r="N96" s="197" t="s">
        <v>42</v>
      </c>
      <c r="O96" s="66"/>
      <c r="P96" s="198">
        <f>O96*H96</f>
        <v>0</v>
      </c>
      <c r="Q96" s="198">
        <v>0</v>
      </c>
      <c r="R96" s="198">
        <f>Q96*H96</f>
        <v>0</v>
      </c>
      <c r="S96" s="198">
        <v>0</v>
      </c>
      <c r="T96" s="199">
        <f>S96*H96</f>
        <v>0</v>
      </c>
      <c r="U96" s="36"/>
      <c r="V96" s="36"/>
      <c r="W96" s="36"/>
      <c r="X96" s="36"/>
      <c r="Y96" s="36"/>
      <c r="Z96" s="36"/>
      <c r="AA96" s="36"/>
      <c r="AB96" s="36"/>
      <c r="AC96" s="36"/>
      <c r="AD96" s="36"/>
      <c r="AE96" s="36"/>
      <c r="AR96" s="200" t="s">
        <v>236</v>
      </c>
      <c r="AT96" s="200" t="s">
        <v>143</v>
      </c>
      <c r="AU96" s="200" t="s">
        <v>81</v>
      </c>
      <c r="AY96" s="19" t="s">
        <v>140</v>
      </c>
      <c r="BE96" s="201">
        <f>IF(N96="základní",J96,0)</f>
        <v>0</v>
      </c>
      <c r="BF96" s="201">
        <f>IF(N96="snížená",J96,0)</f>
        <v>0</v>
      </c>
      <c r="BG96" s="201">
        <f>IF(N96="zákl. přenesená",J96,0)</f>
        <v>0</v>
      </c>
      <c r="BH96" s="201">
        <f>IF(N96="sníž. přenesená",J96,0)</f>
        <v>0</v>
      </c>
      <c r="BI96" s="201">
        <f>IF(N96="nulová",J96,0)</f>
        <v>0</v>
      </c>
      <c r="BJ96" s="19" t="s">
        <v>79</v>
      </c>
      <c r="BK96" s="201">
        <f>ROUND(I96*H96,2)</f>
        <v>0</v>
      </c>
      <c r="BL96" s="19" t="s">
        <v>236</v>
      </c>
      <c r="BM96" s="200" t="s">
        <v>1153</v>
      </c>
    </row>
    <row r="97" spans="2:63" s="12" customFormat="1" ht="22.9" customHeight="1">
      <c r="B97" s="173"/>
      <c r="C97" s="174"/>
      <c r="D97" s="175" t="s">
        <v>70</v>
      </c>
      <c r="E97" s="187" t="s">
        <v>1154</v>
      </c>
      <c r="F97" s="187" t="s">
        <v>1155</v>
      </c>
      <c r="G97" s="174"/>
      <c r="H97" s="174"/>
      <c r="I97" s="177"/>
      <c r="J97" s="188">
        <f>BK97</f>
        <v>0</v>
      </c>
      <c r="K97" s="174"/>
      <c r="L97" s="179"/>
      <c r="M97" s="180"/>
      <c r="N97" s="181"/>
      <c r="O97" s="181"/>
      <c r="P97" s="182">
        <f>SUM(P98:P102)</f>
        <v>0</v>
      </c>
      <c r="Q97" s="181"/>
      <c r="R97" s="182">
        <f>SUM(R98:R102)</f>
        <v>0.10064</v>
      </c>
      <c r="S97" s="181"/>
      <c r="T97" s="183">
        <f>SUM(T98:T102)</f>
        <v>0</v>
      </c>
      <c r="AR97" s="184" t="s">
        <v>81</v>
      </c>
      <c r="AT97" s="185" t="s">
        <v>70</v>
      </c>
      <c r="AU97" s="185" t="s">
        <v>79</v>
      </c>
      <c r="AY97" s="184" t="s">
        <v>140</v>
      </c>
      <c r="BK97" s="186">
        <f>SUM(BK98:BK102)</f>
        <v>0</v>
      </c>
    </row>
    <row r="98" spans="1:65" s="2" customFormat="1" ht="44.25" customHeight="1">
      <c r="A98" s="36"/>
      <c r="B98" s="37"/>
      <c r="C98" s="189" t="s">
        <v>197</v>
      </c>
      <c r="D98" s="189" t="s">
        <v>143</v>
      </c>
      <c r="E98" s="190" t="s">
        <v>1156</v>
      </c>
      <c r="F98" s="191" t="s">
        <v>1157</v>
      </c>
      <c r="G98" s="192" t="s">
        <v>204</v>
      </c>
      <c r="H98" s="193">
        <v>4</v>
      </c>
      <c r="I98" s="194"/>
      <c r="J98" s="195">
        <f>ROUND(I98*H98,2)</f>
        <v>0</v>
      </c>
      <c r="K98" s="191" t="s">
        <v>147</v>
      </c>
      <c r="L98" s="41"/>
      <c r="M98" s="196" t="s">
        <v>19</v>
      </c>
      <c r="N98" s="197" t="s">
        <v>42</v>
      </c>
      <c r="O98" s="66"/>
      <c r="P98" s="198">
        <f>O98*H98</f>
        <v>0</v>
      </c>
      <c r="Q98" s="198">
        <v>0.02516</v>
      </c>
      <c r="R98" s="198">
        <f>Q98*H98</f>
        <v>0.10064</v>
      </c>
      <c r="S98" s="198">
        <v>0</v>
      </c>
      <c r="T98" s="199">
        <f>S98*H98</f>
        <v>0</v>
      </c>
      <c r="U98" s="36"/>
      <c r="V98" s="36"/>
      <c r="W98" s="36"/>
      <c r="X98" s="36"/>
      <c r="Y98" s="36"/>
      <c r="Z98" s="36"/>
      <c r="AA98" s="36"/>
      <c r="AB98" s="36"/>
      <c r="AC98" s="36"/>
      <c r="AD98" s="36"/>
      <c r="AE98" s="36"/>
      <c r="AR98" s="200" t="s">
        <v>236</v>
      </c>
      <c r="AT98" s="200" t="s">
        <v>143</v>
      </c>
      <c r="AU98" s="200" t="s">
        <v>81</v>
      </c>
      <c r="AY98" s="19" t="s">
        <v>140</v>
      </c>
      <c r="BE98" s="201">
        <f>IF(N98="základní",J98,0)</f>
        <v>0</v>
      </c>
      <c r="BF98" s="201">
        <f>IF(N98="snížená",J98,0)</f>
        <v>0</v>
      </c>
      <c r="BG98" s="201">
        <f>IF(N98="zákl. přenesená",J98,0)</f>
        <v>0</v>
      </c>
      <c r="BH98" s="201">
        <f>IF(N98="sníž. přenesená",J98,0)</f>
        <v>0</v>
      </c>
      <c r="BI98" s="201">
        <f>IF(N98="nulová",J98,0)</f>
        <v>0</v>
      </c>
      <c r="BJ98" s="19" t="s">
        <v>79</v>
      </c>
      <c r="BK98" s="201">
        <f>ROUND(I98*H98,2)</f>
        <v>0</v>
      </c>
      <c r="BL98" s="19" t="s">
        <v>236</v>
      </c>
      <c r="BM98" s="200" t="s">
        <v>1158</v>
      </c>
    </row>
    <row r="99" spans="1:65" s="2" customFormat="1" ht="16.5" customHeight="1">
      <c r="A99" s="36"/>
      <c r="B99" s="37"/>
      <c r="C99" s="189" t="s">
        <v>225</v>
      </c>
      <c r="D99" s="189" t="s">
        <v>143</v>
      </c>
      <c r="E99" s="190" t="s">
        <v>1159</v>
      </c>
      <c r="F99" s="191" t="s">
        <v>1160</v>
      </c>
      <c r="G99" s="192" t="s">
        <v>678</v>
      </c>
      <c r="H99" s="193">
        <v>4</v>
      </c>
      <c r="I99" s="194"/>
      <c r="J99" s="195">
        <f>ROUND(I99*H99,2)</f>
        <v>0</v>
      </c>
      <c r="K99" s="191" t="s">
        <v>19</v>
      </c>
      <c r="L99" s="41"/>
      <c r="M99" s="196" t="s">
        <v>19</v>
      </c>
      <c r="N99" s="197" t="s">
        <v>42</v>
      </c>
      <c r="O99" s="66"/>
      <c r="P99" s="198">
        <f>O99*H99</f>
        <v>0</v>
      </c>
      <c r="Q99" s="198">
        <v>0</v>
      </c>
      <c r="R99" s="198">
        <f>Q99*H99</f>
        <v>0</v>
      </c>
      <c r="S99" s="198">
        <v>0</v>
      </c>
      <c r="T99" s="199">
        <f>S99*H99</f>
        <v>0</v>
      </c>
      <c r="U99" s="36"/>
      <c r="V99" s="36"/>
      <c r="W99" s="36"/>
      <c r="X99" s="36"/>
      <c r="Y99" s="36"/>
      <c r="Z99" s="36"/>
      <c r="AA99" s="36"/>
      <c r="AB99" s="36"/>
      <c r="AC99" s="36"/>
      <c r="AD99" s="36"/>
      <c r="AE99" s="36"/>
      <c r="AR99" s="200" t="s">
        <v>236</v>
      </c>
      <c r="AT99" s="200" t="s">
        <v>143</v>
      </c>
      <c r="AU99" s="200" t="s">
        <v>81</v>
      </c>
      <c r="AY99" s="19" t="s">
        <v>140</v>
      </c>
      <c r="BE99" s="201">
        <f>IF(N99="základní",J99,0)</f>
        <v>0</v>
      </c>
      <c r="BF99" s="201">
        <f>IF(N99="snížená",J99,0)</f>
        <v>0</v>
      </c>
      <c r="BG99" s="201">
        <f>IF(N99="zákl. přenesená",J99,0)</f>
        <v>0</v>
      </c>
      <c r="BH99" s="201">
        <f>IF(N99="sníž. přenesená",J99,0)</f>
        <v>0</v>
      </c>
      <c r="BI99" s="201">
        <f>IF(N99="nulová",J99,0)</f>
        <v>0</v>
      </c>
      <c r="BJ99" s="19" t="s">
        <v>79</v>
      </c>
      <c r="BK99" s="201">
        <f>ROUND(I99*H99,2)</f>
        <v>0</v>
      </c>
      <c r="BL99" s="19" t="s">
        <v>236</v>
      </c>
      <c r="BM99" s="200" t="s">
        <v>1161</v>
      </c>
    </row>
    <row r="100" spans="1:65" s="2" customFormat="1" ht="21.75" customHeight="1">
      <c r="A100" s="36"/>
      <c r="B100" s="37"/>
      <c r="C100" s="189" t="s">
        <v>233</v>
      </c>
      <c r="D100" s="189" t="s">
        <v>143</v>
      </c>
      <c r="E100" s="190" t="s">
        <v>1162</v>
      </c>
      <c r="F100" s="191" t="s">
        <v>1163</v>
      </c>
      <c r="G100" s="192" t="s">
        <v>204</v>
      </c>
      <c r="H100" s="193">
        <v>4</v>
      </c>
      <c r="I100" s="194"/>
      <c r="J100" s="195">
        <f>ROUND(I100*H100,2)</f>
        <v>0</v>
      </c>
      <c r="K100" s="191" t="s">
        <v>147</v>
      </c>
      <c r="L100" s="41"/>
      <c r="M100" s="196" t="s">
        <v>19</v>
      </c>
      <c r="N100" s="197" t="s">
        <v>42</v>
      </c>
      <c r="O100" s="66"/>
      <c r="P100" s="198">
        <f>O100*H100</f>
        <v>0</v>
      </c>
      <c r="Q100" s="198">
        <v>0</v>
      </c>
      <c r="R100" s="198">
        <f>Q100*H100</f>
        <v>0</v>
      </c>
      <c r="S100" s="198">
        <v>0</v>
      </c>
      <c r="T100" s="199">
        <f>S100*H100</f>
        <v>0</v>
      </c>
      <c r="U100" s="36"/>
      <c r="V100" s="36"/>
      <c r="W100" s="36"/>
      <c r="X100" s="36"/>
      <c r="Y100" s="36"/>
      <c r="Z100" s="36"/>
      <c r="AA100" s="36"/>
      <c r="AB100" s="36"/>
      <c r="AC100" s="36"/>
      <c r="AD100" s="36"/>
      <c r="AE100" s="36"/>
      <c r="AR100" s="200" t="s">
        <v>236</v>
      </c>
      <c r="AT100" s="200" t="s">
        <v>143</v>
      </c>
      <c r="AU100" s="200" t="s">
        <v>81</v>
      </c>
      <c r="AY100" s="19" t="s">
        <v>140</v>
      </c>
      <c r="BE100" s="201">
        <f>IF(N100="základní",J100,0)</f>
        <v>0</v>
      </c>
      <c r="BF100" s="201">
        <f>IF(N100="snížená",J100,0)</f>
        <v>0</v>
      </c>
      <c r="BG100" s="201">
        <f>IF(N100="zákl. přenesená",J100,0)</f>
        <v>0</v>
      </c>
      <c r="BH100" s="201">
        <f>IF(N100="sníž. přenesená",J100,0)</f>
        <v>0</v>
      </c>
      <c r="BI100" s="201">
        <f>IF(N100="nulová",J100,0)</f>
        <v>0</v>
      </c>
      <c r="BJ100" s="19" t="s">
        <v>79</v>
      </c>
      <c r="BK100" s="201">
        <f>ROUND(I100*H100,2)</f>
        <v>0</v>
      </c>
      <c r="BL100" s="19" t="s">
        <v>236</v>
      </c>
      <c r="BM100" s="200" t="s">
        <v>1164</v>
      </c>
    </row>
    <row r="101" spans="1:65" s="2" customFormat="1" ht="33" customHeight="1">
      <c r="A101" s="36"/>
      <c r="B101" s="37"/>
      <c r="C101" s="189" t="s">
        <v>239</v>
      </c>
      <c r="D101" s="189" t="s">
        <v>143</v>
      </c>
      <c r="E101" s="190" t="s">
        <v>1165</v>
      </c>
      <c r="F101" s="191" t="s">
        <v>1166</v>
      </c>
      <c r="G101" s="192" t="s">
        <v>189</v>
      </c>
      <c r="H101" s="193">
        <v>0.101</v>
      </c>
      <c r="I101" s="194"/>
      <c r="J101" s="195">
        <f>ROUND(I101*H101,2)</f>
        <v>0</v>
      </c>
      <c r="K101" s="191" t="s">
        <v>147</v>
      </c>
      <c r="L101" s="41"/>
      <c r="M101" s="196" t="s">
        <v>19</v>
      </c>
      <c r="N101" s="197" t="s">
        <v>42</v>
      </c>
      <c r="O101" s="66"/>
      <c r="P101" s="198">
        <f>O101*H101</f>
        <v>0</v>
      </c>
      <c r="Q101" s="198">
        <v>0</v>
      </c>
      <c r="R101" s="198">
        <f>Q101*H101</f>
        <v>0</v>
      </c>
      <c r="S101" s="198">
        <v>0</v>
      </c>
      <c r="T101" s="199">
        <f>S101*H101</f>
        <v>0</v>
      </c>
      <c r="U101" s="36"/>
      <c r="V101" s="36"/>
      <c r="W101" s="36"/>
      <c r="X101" s="36"/>
      <c r="Y101" s="36"/>
      <c r="Z101" s="36"/>
      <c r="AA101" s="36"/>
      <c r="AB101" s="36"/>
      <c r="AC101" s="36"/>
      <c r="AD101" s="36"/>
      <c r="AE101" s="36"/>
      <c r="AR101" s="200" t="s">
        <v>236</v>
      </c>
      <c r="AT101" s="200" t="s">
        <v>143</v>
      </c>
      <c r="AU101" s="200" t="s">
        <v>81</v>
      </c>
      <c r="AY101" s="19" t="s">
        <v>140</v>
      </c>
      <c r="BE101" s="201">
        <f>IF(N101="základní",J101,0)</f>
        <v>0</v>
      </c>
      <c r="BF101" s="201">
        <f>IF(N101="snížená",J101,0)</f>
        <v>0</v>
      </c>
      <c r="BG101" s="201">
        <f>IF(N101="zákl. přenesená",J101,0)</f>
        <v>0</v>
      </c>
      <c r="BH101" s="201">
        <f>IF(N101="sníž. přenesená",J101,0)</f>
        <v>0</v>
      </c>
      <c r="BI101" s="201">
        <f>IF(N101="nulová",J101,0)</f>
        <v>0</v>
      </c>
      <c r="BJ101" s="19" t="s">
        <v>79</v>
      </c>
      <c r="BK101" s="201">
        <f>ROUND(I101*H101,2)</f>
        <v>0</v>
      </c>
      <c r="BL101" s="19" t="s">
        <v>236</v>
      </c>
      <c r="BM101" s="200" t="s">
        <v>1167</v>
      </c>
    </row>
    <row r="102" spans="1:65" s="2" customFormat="1" ht="44.25" customHeight="1">
      <c r="A102" s="36"/>
      <c r="B102" s="37"/>
      <c r="C102" s="189" t="s">
        <v>243</v>
      </c>
      <c r="D102" s="189" t="s">
        <v>143</v>
      </c>
      <c r="E102" s="190" t="s">
        <v>1168</v>
      </c>
      <c r="F102" s="191" t="s">
        <v>1169</v>
      </c>
      <c r="G102" s="192" t="s">
        <v>189</v>
      </c>
      <c r="H102" s="193">
        <v>0.101</v>
      </c>
      <c r="I102" s="194"/>
      <c r="J102" s="195">
        <f>ROUND(I102*H102,2)</f>
        <v>0</v>
      </c>
      <c r="K102" s="191" t="s">
        <v>147</v>
      </c>
      <c r="L102" s="41"/>
      <c r="M102" s="196" t="s">
        <v>19</v>
      </c>
      <c r="N102" s="197" t="s">
        <v>42</v>
      </c>
      <c r="O102" s="66"/>
      <c r="P102" s="198">
        <f>O102*H102</f>
        <v>0</v>
      </c>
      <c r="Q102" s="198">
        <v>0</v>
      </c>
      <c r="R102" s="198">
        <f>Q102*H102</f>
        <v>0</v>
      </c>
      <c r="S102" s="198">
        <v>0</v>
      </c>
      <c r="T102" s="199">
        <f>S102*H102</f>
        <v>0</v>
      </c>
      <c r="U102" s="36"/>
      <c r="V102" s="36"/>
      <c r="W102" s="36"/>
      <c r="X102" s="36"/>
      <c r="Y102" s="36"/>
      <c r="Z102" s="36"/>
      <c r="AA102" s="36"/>
      <c r="AB102" s="36"/>
      <c r="AC102" s="36"/>
      <c r="AD102" s="36"/>
      <c r="AE102" s="36"/>
      <c r="AR102" s="200" t="s">
        <v>236</v>
      </c>
      <c r="AT102" s="200" t="s">
        <v>143</v>
      </c>
      <c r="AU102" s="200" t="s">
        <v>81</v>
      </c>
      <c r="AY102" s="19" t="s">
        <v>140</v>
      </c>
      <c r="BE102" s="201">
        <f>IF(N102="základní",J102,0)</f>
        <v>0</v>
      </c>
      <c r="BF102" s="201">
        <f>IF(N102="snížená",J102,0)</f>
        <v>0</v>
      </c>
      <c r="BG102" s="201">
        <f>IF(N102="zákl. přenesená",J102,0)</f>
        <v>0</v>
      </c>
      <c r="BH102" s="201">
        <f>IF(N102="sníž. přenesená",J102,0)</f>
        <v>0</v>
      </c>
      <c r="BI102" s="201">
        <f>IF(N102="nulová",J102,0)</f>
        <v>0</v>
      </c>
      <c r="BJ102" s="19" t="s">
        <v>79</v>
      </c>
      <c r="BK102" s="201">
        <f>ROUND(I102*H102,2)</f>
        <v>0</v>
      </c>
      <c r="BL102" s="19" t="s">
        <v>236</v>
      </c>
      <c r="BM102" s="200" t="s">
        <v>1170</v>
      </c>
    </row>
    <row r="103" spans="2:63" s="12" customFormat="1" ht="22.9" customHeight="1">
      <c r="B103" s="173"/>
      <c r="C103" s="174"/>
      <c r="D103" s="175" t="s">
        <v>70</v>
      </c>
      <c r="E103" s="187" t="s">
        <v>1171</v>
      </c>
      <c r="F103" s="187" t="s">
        <v>1172</v>
      </c>
      <c r="G103" s="174"/>
      <c r="H103" s="174"/>
      <c r="I103" s="177"/>
      <c r="J103" s="188">
        <f>BK103</f>
        <v>0</v>
      </c>
      <c r="K103" s="174"/>
      <c r="L103" s="179"/>
      <c r="M103" s="180"/>
      <c r="N103" s="181"/>
      <c r="O103" s="181"/>
      <c r="P103" s="182">
        <f>SUM(P104:P106)</f>
        <v>0</v>
      </c>
      <c r="Q103" s="181"/>
      <c r="R103" s="182">
        <f>SUM(R104:R106)</f>
        <v>0</v>
      </c>
      <c r="S103" s="181"/>
      <c r="T103" s="183">
        <f>SUM(T104:T106)</f>
        <v>0</v>
      </c>
      <c r="AR103" s="184" t="s">
        <v>81</v>
      </c>
      <c r="AT103" s="185" t="s">
        <v>70</v>
      </c>
      <c r="AU103" s="185" t="s">
        <v>79</v>
      </c>
      <c r="AY103" s="184" t="s">
        <v>140</v>
      </c>
      <c r="BK103" s="186">
        <f>SUM(BK104:BK106)</f>
        <v>0</v>
      </c>
    </row>
    <row r="104" spans="1:65" s="2" customFormat="1" ht="16.5" customHeight="1">
      <c r="A104" s="36"/>
      <c r="B104" s="37"/>
      <c r="C104" s="189" t="s">
        <v>250</v>
      </c>
      <c r="D104" s="189" t="s">
        <v>143</v>
      </c>
      <c r="E104" s="190" t="s">
        <v>1173</v>
      </c>
      <c r="F104" s="191" t="s">
        <v>1174</v>
      </c>
      <c r="G104" s="192" t="s">
        <v>1175</v>
      </c>
      <c r="H104" s="193">
        <v>1</v>
      </c>
      <c r="I104" s="194"/>
      <c r="J104" s="195">
        <f>ROUND(I104*H104,2)</f>
        <v>0</v>
      </c>
      <c r="K104" s="191" t="s">
        <v>19</v>
      </c>
      <c r="L104" s="41"/>
      <c r="M104" s="196" t="s">
        <v>19</v>
      </c>
      <c r="N104" s="197" t="s">
        <v>42</v>
      </c>
      <c r="O104" s="66"/>
      <c r="P104" s="198">
        <f>O104*H104</f>
        <v>0</v>
      </c>
      <c r="Q104" s="198">
        <v>0</v>
      </c>
      <c r="R104" s="198">
        <f>Q104*H104</f>
        <v>0</v>
      </c>
      <c r="S104" s="198">
        <v>0</v>
      </c>
      <c r="T104" s="199">
        <f>S104*H104</f>
        <v>0</v>
      </c>
      <c r="U104" s="36"/>
      <c r="V104" s="36"/>
      <c r="W104" s="36"/>
      <c r="X104" s="36"/>
      <c r="Y104" s="36"/>
      <c r="Z104" s="36"/>
      <c r="AA104" s="36"/>
      <c r="AB104" s="36"/>
      <c r="AC104" s="36"/>
      <c r="AD104" s="36"/>
      <c r="AE104" s="36"/>
      <c r="AR104" s="200" t="s">
        <v>236</v>
      </c>
      <c r="AT104" s="200" t="s">
        <v>143</v>
      </c>
      <c r="AU104" s="200" t="s">
        <v>81</v>
      </c>
      <c r="AY104" s="19" t="s">
        <v>140</v>
      </c>
      <c r="BE104" s="201">
        <f>IF(N104="základní",J104,0)</f>
        <v>0</v>
      </c>
      <c r="BF104" s="201">
        <f>IF(N104="snížená",J104,0)</f>
        <v>0</v>
      </c>
      <c r="BG104" s="201">
        <f>IF(N104="zákl. přenesená",J104,0)</f>
        <v>0</v>
      </c>
      <c r="BH104" s="201">
        <f>IF(N104="sníž. přenesená",J104,0)</f>
        <v>0</v>
      </c>
      <c r="BI104" s="201">
        <f>IF(N104="nulová",J104,0)</f>
        <v>0</v>
      </c>
      <c r="BJ104" s="19" t="s">
        <v>79</v>
      </c>
      <c r="BK104" s="201">
        <f>ROUND(I104*H104,2)</f>
        <v>0</v>
      </c>
      <c r="BL104" s="19" t="s">
        <v>236</v>
      </c>
      <c r="BM104" s="200" t="s">
        <v>1176</v>
      </c>
    </row>
    <row r="105" spans="1:65" s="2" customFormat="1" ht="16.5" customHeight="1">
      <c r="A105" s="36"/>
      <c r="B105" s="37"/>
      <c r="C105" s="189" t="s">
        <v>259</v>
      </c>
      <c r="D105" s="189" t="s">
        <v>143</v>
      </c>
      <c r="E105" s="190" t="s">
        <v>1177</v>
      </c>
      <c r="F105" s="191" t="s">
        <v>1178</v>
      </c>
      <c r="G105" s="192" t="s">
        <v>1175</v>
      </c>
      <c r="H105" s="193">
        <v>2</v>
      </c>
      <c r="I105" s="194"/>
      <c r="J105" s="195">
        <f>ROUND(I105*H105,2)</f>
        <v>0</v>
      </c>
      <c r="K105" s="191" t="s">
        <v>19</v>
      </c>
      <c r="L105" s="41"/>
      <c r="M105" s="196" t="s">
        <v>19</v>
      </c>
      <c r="N105" s="197" t="s">
        <v>42</v>
      </c>
      <c r="O105" s="66"/>
      <c r="P105" s="198">
        <f>O105*H105</f>
        <v>0</v>
      </c>
      <c r="Q105" s="198">
        <v>0</v>
      </c>
      <c r="R105" s="198">
        <f>Q105*H105</f>
        <v>0</v>
      </c>
      <c r="S105" s="198">
        <v>0</v>
      </c>
      <c r="T105" s="199">
        <f>S105*H105</f>
        <v>0</v>
      </c>
      <c r="U105" s="36"/>
      <c r="V105" s="36"/>
      <c r="W105" s="36"/>
      <c r="X105" s="36"/>
      <c r="Y105" s="36"/>
      <c r="Z105" s="36"/>
      <c r="AA105" s="36"/>
      <c r="AB105" s="36"/>
      <c r="AC105" s="36"/>
      <c r="AD105" s="36"/>
      <c r="AE105" s="36"/>
      <c r="AR105" s="200" t="s">
        <v>236</v>
      </c>
      <c r="AT105" s="200" t="s">
        <v>143</v>
      </c>
      <c r="AU105" s="200" t="s">
        <v>81</v>
      </c>
      <c r="AY105" s="19" t="s">
        <v>140</v>
      </c>
      <c r="BE105" s="201">
        <f>IF(N105="základní",J105,0)</f>
        <v>0</v>
      </c>
      <c r="BF105" s="201">
        <f>IF(N105="snížená",J105,0)</f>
        <v>0</v>
      </c>
      <c r="BG105" s="201">
        <f>IF(N105="zákl. přenesená",J105,0)</f>
        <v>0</v>
      </c>
      <c r="BH105" s="201">
        <f>IF(N105="sníž. přenesená",J105,0)</f>
        <v>0</v>
      </c>
      <c r="BI105" s="201">
        <f>IF(N105="nulová",J105,0)</f>
        <v>0</v>
      </c>
      <c r="BJ105" s="19" t="s">
        <v>79</v>
      </c>
      <c r="BK105" s="201">
        <f>ROUND(I105*H105,2)</f>
        <v>0</v>
      </c>
      <c r="BL105" s="19" t="s">
        <v>236</v>
      </c>
      <c r="BM105" s="200" t="s">
        <v>1179</v>
      </c>
    </row>
    <row r="106" spans="1:65" s="2" customFormat="1" ht="16.5" customHeight="1">
      <c r="A106" s="36"/>
      <c r="B106" s="37"/>
      <c r="C106" s="189" t="s">
        <v>8</v>
      </c>
      <c r="D106" s="189" t="s">
        <v>143</v>
      </c>
      <c r="E106" s="190" t="s">
        <v>1180</v>
      </c>
      <c r="F106" s="191" t="s">
        <v>1181</v>
      </c>
      <c r="G106" s="192" t="s">
        <v>1175</v>
      </c>
      <c r="H106" s="193">
        <v>1</v>
      </c>
      <c r="I106" s="194"/>
      <c r="J106" s="195">
        <f>ROUND(I106*H106,2)</f>
        <v>0</v>
      </c>
      <c r="K106" s="191" t="s">
        <v>19</v>
      </c>
      <c r="L106" s="41"/>
      <c r="M106" s="196" t="s">
        <v>19</v>
      </c>
      <c r="N106" s="197" t="s">
        <v>42</v>
      </c>
      <c r="O106" s="66"/>
      <c r="P106" s="198">
        <f>O106*H106</f>
        <v>0</v>
      </c>
      <c r="Q106" s="198">
        <v>0</v>
      </c>
      <c r="R106" s="198">
        <f>Q106*H106</f>
        <v>0</v>
      </c>
      <c r="S106" s="198">
        <v>0</v>
      </c>
      <c r="T106" s="199">
        <f>S106*H106</f>
        <v>0</v>
      </c>
      <c r="U106" s="36"/>
      <c r="V106" s="36"/>
      <c r="W106" s="36"/>
      <c r="X106" s="36"/>
      <c r="Y106" s="36"/>
      <c r="Z106" s="36"/>
      <c r="AA106" s="36"/>
      <c r="AB106" s="36"/>
      <c r="AC106" s="36"/>
      <c r="AD106" s="36"/>
      <c r="AE106" s="36"/>
      <c r="AR106" s="200" t="s">
        <v>236</v>
      </c>
      <c r="AT106" s="200" t="s">
        <v>143</v>
      </c>
      <c r="AU106" s="200" t="s">
        <v>81</v>
      </c>
      <c r="AY106" s="19" t="s">
        <v>140</v>
      </c>
      <c r="BE106" s="201">
        <f>IF(N106="základní",J106,0)</f>
        <v>0</v>
      </c>
      <c r="BF106" s="201">
        <f>IF(N106="snížená",J106,0)</f>
        <v>0</v>
      </c>
      <c r="BG106" s="201">
        <f>IF(N106="zákl. přenesená",J106,0)</f>
        <v>0</v>
      </c>
      <c r="BH106" s="201">
        <f>IF(N106="sníž. přenesená",J106,0)</f>
        <v>0</v>
      </c>
      <c r="BI106" s="201">
        <f>IF(N106="nulová",J106,0)</f>
        <v>0</v>
      </c>
      <c r="BJ106" s="19" t="s">
        <v>79</v>
      </c>
      <c r="BK106" s="201">
        <f>ROUND(I106*H106,2)</f>
        <v>0</v>
      </c>
      <c r="BL106" s="19" t="s">
        <v>236</v>
      </c>
      <c r="BM106" s="200" t="s">
        <v>1182</v>
      </c>
    </row>
    <row r="107" spans="2:63" s="12" customFormat="1" ht="22.9" customHeight="1">
      <c r="B107" s="173"/>
      <c r="C107" s="174"/>
      <c r="D107" s="175" t="s">
        <v>70</v>
      </c>
      <c r="E107" s="187" t="s">
        <v>1183</v>
      </c>
      <c r="F107" s="187" t="s">
        <v>1184</v>
      </c>
      <c r="G107" s="174"/>
      <c r="H107" s="174"/>
      <c r="I107" s="177"/>
      <c r="J107" s="188">
        <f>BK107</f>
        <v>0</v>
      </c>
      <c r="K107" s="174"/>
      <c r="L107" s="179"/>
      <c r="M107" s="180"/>
      <c r="N107" s="181"/>
      <c r="O107" s="181"/>
      <c r="P107" s="182">
        <f>P108</f>
        <v>0</v>
      </c>
      <c r="Q107" s="181"/>
      <c r="R107" s="182">
        <f>R108</f>
        <v>0</v>
      </c>
      <c r="S107" s="181"/>
      <c r="T107" s="183">
        <f>T108</f>
        <v>0</v>
      </c>
      <c r="AR107" s="184" t="s">
        <v>81</v>
      </c>
      <c r="AT107" s="185" t="s">
        <v>70</v>
      </c>
      <c r="AU107" s="185" t="s">
        <v>79</v>
      </c>
      <c r="AY107" s="184" t="s">
        <v>140</v>
      </c>
      <c r="BK107" s="186">
        <f>BK108</f>
        <v>0</v>
      </c>
    </row>
    <row r="108" spans="1:65" s="2" customFormat="1" ht="16.5" customHeight="1">
      <c r="A108" s="36"/>
      <c r="B108" s="37"/>
      <c r="C108" s="189" t="s">
        <v>236</v>
      </c>
      <c r="D108" s="189" t="s">
        <v>143</v>
      </c>
      <c r="E108" s="190" t="s">
        <v>1185</v>
      </c>
      <c r="F108" s="191" t="s">
        <v>1186</v>
      </c>
      <c r="G108" s="192" t="s">
        <v>1175</v>
      </c>
      <c r="H108" s="193">
        <v>4</v>
      </c>
      <c r="I108" s="194"/>
      <c r="J108" s="195">
        <f>ROUND(I108*H108,2)</f>
        <v>0</v>
      </c>
      <c r="K108" s="191" t="s">
        <v>19</v>
      </c>
      <c r="L108" s="41"/>
      <c r="M108" s="196" t="s">
        <v>19</v>
      </c>
      <c r="N108" s="197" t="s">
        <v>42</v>
      </c>
      <c r="O108" s="66"/>
      <c r="P108" s="198">
        <f>O108*H108</f>
        <v>0</v>
      </c>
      <c r="Q108" s="198">
        <v>0</v>
      </c>
      <c r="R108" s="198">
        <f>Q108*H108</f>
        <v>0</v>
      </c>
      <c r="S108" s="198">
        <v>0</v>
      </c>
      <c r="T108" s="199">
        <f>S108*H108</f>
        <v>0</v>
      </c>
      <c r="U108" s="36"/>
      <c r="V108" s="36"/>
      <c r="W108" s="36"/>
      <c r="X108" s="36"/>
      <c r="Y108" s="36"/>
      <c r="Z108" s="36"/>
      <c r="AA108" s="36"/>
      <c r="AB108" s="36"/>
      <c r="AC108" s="36"/>
      <c r="AD108" s="36"/>
      <c r="AE108" s="36"/>
      <c r="AR108" s="200" t="s">
        <v>236</v>
      </c>
      <c r="AT108" s="200" t="s">
        <v>143</v>
      </c>
      <c r="AU108" s="200" t="s">
        <v>81</v>
      </c>
      <c r="AY108" s="19" t="s">
        <v>140</v>
      </c>
      <c r="BE108" s="201">
        <f>IF(N108="základní",J108,0)</f>
        <v>0</v>
      </c>
      <c r="BF108" s="201">
        <f>IF(N108="snížená",J108,0)</f>
        <v>0</v>
      </c>
      <c r="BG108" s="201">
        <f>IF(N108="zákl. přenesená",J108,0)</f>
        <v>0</v>
      </c>
      <c r="BH108" s="201">
        <f>IF(N108="sníž. přenesená",J108,0)</f>
        <v>0</v>
      </c>
      <c r="BI108" s="201">
        <f>IF(N108="nulová",J108,0)</f>
        <v>0</v>
      </c>
      <c r="BJ108" s="19" t="s">
        <v>79</v>
      </c>
      <c r="BK108" s="201">
        <f>ROUND(I108*H108,2)</f>
        <v>0</v>
      </c>
      <c r="BL108" s="19" t="s">
        <v>236</v>
      </c>
      <c r="BM108" s="200" t="s">
        <v>1187</v>
      </c>
    </row>
    <row r="109" spans="2:63" s="12" customFormat="1" ht="22.9" customHeight="1">
      <c r="B109" s="173"/>
      <c r="C109" s="174"/>
      <c r="D109" s="175" t="s">
        <v>70</v>
      </c>
      <c r="E109" s="187" t="s">
        <v>1188</v>
      </c>
      <c r="F109" s="187" t="s">
        <v>1189</v>
      </c>
      <c r="G109" s="174"/>
      <c r="H109" s="174"/>
      <c r="I109" s="177"/>
      <c r="J109" s="188">
        <f>BK109</f>
        <v>0</v>
      </c>
      <c r="K109" s="174"/>
      <c r="L109" s="179"/>
      <c r="M109" s="180"/>
      <c r="N109" s="181"/>
      <c r="O109" s="181"/>
      <c r="P109" s="182">
        <f>P110</f>
        <v>0</v>
      </c>
      <c r="Q109" s="181"/>
      <c r="R109" s="182">
        <f>R110</f>
        <v>0</v>
      </c>
      <c r="S109" s="181"/>
      <c r="T109" s="183">
        <f>T110</f>
        <v>0</v>
      </c>
      <c r="AR109" s="184" t="s">
        <v>81</v>
      </c>
      <c r="AT109" s="185" t="s">
        <v>70</v>
      </c>
      <c r="AU109" s="185" t="s">
        <v>79</v>
      </c>
      <c r="AY109" s="184" t="s">
        <v>140</v>
      </c>
      <c r="BK109" s="186">
        <f>BK110</f>
        <v>0</v>
      </c>
    </row>
    <row r="110" spans="1:65" s="2" customFormat="1" ht="16.5" customHeight="1">
      <c r="A110" s="36"/>
      <c r="B110" s="37"/>
      <c r="C110" s="189" t="s">
        <v>316</v>
      </c>
      <c r="D110" s="189" t="s">
        <v>143</v>
      </c>
      <c r="E110" s="190" t="s">
        <v>1190</v>
      </c>
      <c r="F110" s="191" t="s">
        <v>1191</v>
      </c>
      <c r="G110" s="192" t="s">
        <v>1175</v>
      </c>
      <c r="H110" s="193">
        <v>4</v>
      </c>
      <c r="I110" s="194"/>
      <c r="J110" s="195">
        <f>ROUND(I110*H110,2)</f>
        <v>0</v>
      </c>
      <c r="K110" s="191" t="s">
        <v>19</v>
      </c>
      <c r="L110" s="41"/>
      <c r="M110" s="259" t="s">
        <v>19</v>
      </c>
      <c r="N110" s="260" t="s">
        <v>42</v>
      </c>
      <c r="O110" s="261"/>
      <c r="P110" s="262">
        <f>O110*H110</f>
        <v>0</v>
      </c>
      <c r="Q110" s="262">
        <v>0</v>
      </c>
      <c r="R110" s="262">
        <f>Q110*H110</f>
        <v>0</v>
      </c>
      <c r="S110" s="262">
        <v>0</v>
      </c>
      <c r="T110" s="263">
        <f>S110*H110</f>
        <v>0</v>
      </c>
      <c r="U110" s="36"/>
      <c r="V110" s="36"/>
      <c r="W110" s="36"/>
      <c r="X110" s="36"/>
      <c r="Y110" s="36"/>
      <c r="Z110" s="36"/>
      <c r="AA110" s="36"/>
      <c r="AB110" s="36"/>
      <c r="AC110" s="36"/>
      <c r="AD110" s="36"/>
      <c r="AE110" s="36"/>
      <c r="AR110" s="200" t="s">
        <v>236</v>
      </c>
      <c r="AT110" s="200" t="s">
        <v>143</v>
      </c>
      <c r="AU110" s="200" t="s">
        <v>81</v>
      </c>
      <c r="AY110" s="19" t="s">
        <v>140</v>
      </c>
      <c r="BE110" s="201">
        <f>IF(N110="základní",J110,0)</f>
        <v>0</v>
      </c>
      <c r="BF110" s="201">
        <f>IF(N110="snížená",J110,0)</f>
        <v>0</v>
      </c>
      <c r="BG110" s="201">
        <f>IF(N110="zákl. přenesená",J110,0)</f>
        <v>0</v>
      </c>
      <c r="BH110" s="201">
        <f>IF(N110="sníž. přenesená",J110,0)</f>
        <v>0</v>
      </c>
      <c r="BI110" s="201">
        <f>IF(N110="nulová",J110,0)</f>
        <v>0</v>
      </c>
      <c r="BJ110" s="19" t="s">
        <v>79</v>
      </c>
      <c r="BK110" s="201">
        <f>ROUND(I110*H110,2)</f>
        <v>0</v>
      </c>
      <c r="BL110" s="19" t="s">
        <v>236</v>
      </c>
      <c r="BM110" s="200" t="s">
        <v>1192</v>
      </c>
    </row>
    <row r="111" spans="1:31" s="2" customFormat="1" ht="6.95" customHeight="1">
      <c r="A111" s="36"/>
      <c r="B111" s="49"/>
      <c r="C111" s="50"/>
      <c r="D111" s="50"/>
      <c r="E111" s="50"/>
      <c r="F111" s="50"/>
      <c r="G111" s="50"/>
      <c r="H111" s="50"/>
      <c r="I111" s="138"/>
      <c r="J111" s="50"/>
      <c r="K111" s="50"/>
      <c r="L111" s="41"/>
      <c r="M111" s="36"/>
      <c r="O111" s="36"/>
      <c r="P111" s="36"/>
      <c r="Q111" s="36"/>
      <c r="R111" s="36"/>
      <c r="S111" s="36"/>
      <c r="T111" s="36"/>
      <c r="U111" s="36"/>
      <c r="V111" s="36"/>
      <c r="W111" s="36"/>
      <c r="X111" s="36"/>
      <c r="Y111" s="36"/>
      <c r="Z111" s="36"/>
      <c r="AA111" s="36"/>
      <c r="AB111" s="36"/>
      <c r="AC111" s="36"/>
      <c r="AD111" s="36"/>
      <c r="AE111" s="36"/>
    </row>
  </sheetData>
  <sheetProtection password="CC35" sheet="1" objects="1" scenarios="1" formatColumns="0" formatRows="0" autoFilter="0"/>
  <autoFilter ref="C85:K110"/>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9"/>
  <sheetViews>
    <sheetView showGridLines="0" workbookViewId="0" topLeftCell="A77"/>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70"/>
      <c r="M2" s="370"/>
      <c r="N2" s="370"/>
      <c r="O2" s="370"/>
      <c r="P2" s="370"/>
      <c r="Q2" s="370"/>
      <c r="R2" s="370"/>
      <c r="S2" s="370"/>
      <c r="T2" s="370"/>
      <c r="U2" s="370"/>
      <c r="V2" s="370"/>
      <c r="AT2" s="19" t="s">
        <v>90</v>
      </c>
    </row>
    <row r="3" spans="2:46" s="1" customFormat="1" ht="6.95" customHeight="1">
      <c r="B3" s="104"/>
      <c r="C3" s="105"/>
      <c r="D3" s="105"/>
      <c r="E3" s="105"/>
      <c r="F3" s="105"/>
      <c r="G3" s="105"/>
      <c r="H3" s="105"/>
      <c r="I3" s="106"/>
      <c r="J3" s="105"/>
      <c r="K3" s="105"/>
      <c r="L3" s="22"/>
      <c r="AT3" s="19" t="s">
        <v>81</v>
      </c>
    </row>
    <row r="4" spans="2:46" s="1" customFormat="1" ht="24.95" customHeight="1">
      <c r="B4" s="22"/>
      <c r="D4" s="107" t="s">
        <v>99</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7" t="str">
        <f>'Rekapitulace stavby'!K6</f>
        <v>TEREZIÁNSKÁ ZBROJNICE OLOMOUC - rekonstrukce hygienického zázemí</v>
      </c>
      <c r="F7" s="388"/>
      <c r="G7" s="388"/>
      <c r="H7" s="388"/>
      <c r="I7" s="103"/>
      <c r="L7" s="22"/>
    </row>
    <row r="8" spans="1:31" s="2" customFormat="1" ht="12" customHeight="1">
      <c r="A8" s="36"/>
      <c r="B8" s="41"/>
      <c r="C8" s="36"/>
      <c r="D8" s="109" t="s">
        <v>100</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89" t="s">
        <v>1193</v>
      </c>
      <c r="F9" s="390"/>
      <c r="G9" s="390"/>
      <c r="H9" s="390"/>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1194</v>
      </c>
      <c r="G12" s="36"/>
      <c r="H12" s="36"/>
      <c r="I12" s="113" t="s">
        <v>23</v>
      </c>
      <c r="J12" s="114" t="str">
        <f>'Rekapitulace stavby'!AN8</f>
        <v>31. 5. 2020</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tr">
        <f>IF('Rekapitulace stavby'!AN10="","",'Rekapitulace stavby'!AN10)</f>
        <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tr">
        <f>IF('Rekapitulace stavby'!E11="","",'Rekapitulace stavby'!E11)</f>
        <v>UP v Olomouci, Křížkovského 511/8, 779 00 Olomouc</v>
      </c>
      <c r="F15" s="36"/>
      <c r="G15" s="36"/>
      <c r="H15" s="36"/>
      <c r="I15" s="113" t="s">
        <v>28</v>
      </c>
      <c r="J15" s="112" t="str">
        <f>IF('Rekapitulace stavby'!AN11="","",'Rekapitulace stavby'!AN11)</f>
        <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29</v>
      </c>
      <c r="E17" s="36"/>
      <c r="F17" s="36"/>
      <c r="G17" s="36"/>
      <c r="H17" s="36"/>
      <c r="I17" s="113" t="s">
        <v>26</v>
      </c>
      <c r="J17" s="32" t="str">
        <f>'Rekapitulace stavby'!AN13</f>
        <v xml:space="preserve"> </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1" t="str">
        <f>'Rekapitulace stavby'!E14</f>
        <v xml:space="preserve"> </v>
      </c>
      <c r="F18" s="392"/>
      <c r="G18" s="392"/>
      <c r="H18" s="392"/>
      <c r="I18" s="113" t="s">
        <v>28</v>
      </c>
      <c r="J18" s="32" t="str">
        <f>'Rekapitulace stavby'!AN14</f>
        <v xml:space="preserve"> </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30</v>
      </c>
      <c r="E20" s="36"/>
      <c r="F20" s="36"/>
      <c r="G20" s="36"/>
      <c r="H20" s="36"/>
      <c r="I20" s="113" t="s">
        <v>26</v>
      </c>
      <c r="J20" s="112" t="s">
        <v>19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850</v>
      </c>
      <c r="F21" s="36"/>
      <c r="G21" s="36"/>
      <c r="H21" s="36"/>
      <c r="I21" s="113" t="s">
        <v>28</v>
      </c>
      <c r="J21" s="112" t="s">
        <v>19</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33</v>
      </c>
      <c r="E23" s="36"/>
      <c r="F23" s="36"/>
      <c r="G23" s="36"/>
      <c r="H23" s="36"/>
      <c r="I23" s="113" t="s">
        <v>26</v>
      </c>
      <c r="J23" s="112" t="s">
        <v>19</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1122</v>
      </c>
      <c r="F24" s="36"/>
      <c r="G24" s="36"/>
      <c r="H24" s="36"/>
      <c r="I24" s="113" t="s">
        <v>28</v>
      </c>
      <c r="J24" s="112" t="s">
        <v>19</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35</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3" t="s">
        <v>19</v>
      </c>
      <c r="F27" s="393"/>
      <c r="G27" s="393"/>
      <c r="H27" s="393"/>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110"/>
      <c r="J30" s="122">
        <f>ROUND(J83,2)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4" t="s">
        <v>38</v>
      </c>
      <c r="J32" s="123" t="s">
        <v>40</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41</v>
      </c>
      <c r="E33" s="109" t="s">
        <v>42</v>
      </c>
      <c r="F33" s="126">
        <f>ROUND((SUM(BE83:BE108)),2)</f>
        <v>0</v>
      </c>
      <c r="G33" s="36"/>
      <c r="H33" s="36"/>
      <c r="I33" s="127">
        <v>0.21</v>
      </c>
      <c r="J33" s="126">
        <f>ROUND(((SUM(BE83:BE108))*I33),2)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43</v>
      </c>
      <c r="F34" s="126">
        <f>ROUND((SUM(BF83:BF108)),2)</f>
        <v>0</v>
      </c>
      <c r="G34" s="36"/>
      <c r="H34" s="36"/>
      <c r="I34" s="127">
        <v>0.15</v>
      </c>
      <c r="J34" s="126">
        <f>ROUND(((SUM(BF83:BF108))*I34),2)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44</v>
      </c>
      <c r="F35" s="126">
        <f>ROUND((SUM(BG83:BG108)),2)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45</v>
      </c>
      <c r="F36" s="126">
        <f>ROUND((SUM(BH83:BH108)),2)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46</v>
      </c>
      <c r="F37" s="126">
        <f>ROUND((SUM(BI83:BI108)),2)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47</v>
      </c>
      <c r="E39" s="130"/>
      <c r="F39" s="130"/>
      <c r="G39" s="131" t="s">
        <v>48</v>
      </c>
      <c r="H39" s="132" t="s">
        <v>49</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104</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5" t="str">
        <f>E7</f>
        <v>TEREZIÁNSKÁ ZBROJNICE OLOMOUC - rekonstrukce hygienického zázemí</v>
      </c>
      <c r="F48" s="386"/>
      <c r="G48" s="386"/>
      <c r="H48" s="38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4" t="str">
        <f>E9</f>
        <v>04 - VZD- Tereziánská zbrojnice Olomouc</v>
      </c>
      <c r="F50" s="384"/>
      <c r="G50" s="384"/>
      <c r="H50" s="384"/>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Olomouc, Křížkovského ul</v>
      </c>
      <c r="G52" s="38"/>
      <c r="H52" s="38"/>
      <c r="I52" s="113" t="s">
        <v>23</v>
      </c>
      <c r="J52" s="61" t="str">
        <f>IF(J12="","",J12)</f>
        <v>31. 5. 2020</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40.15" customHeight="1">
      <c r="A54" s="36"/>
      <c r="B54" s="37"/>
      <c r="C54" s="31" t="s">
        <v>25</v>
      </c>
      <c r="D54" s="38"/>
      <c r="E54" s="38"/>
      <c r="F54" s="29" t="str">
        <f>E15</f>
        <v>UP v Olomouci, Křížkovského 511/8, 779 00 Olomouc</v>
      </c>
      <c r="G54" s="38"/>
      <c r="H54" s="38"/>
      <c r="I54" s="113" t="s">
        <v>30</v>
      </c>
      <c r="J54" s="34" t="str">
        <f>E21</f>
        <v>Alfaprojekt Olomouc a.s., Tylova 1</v>
      </c>
      <c r="K54" s="38"/>
      <c r="L54" s="111"/>
      <c r="S54" s="36"/>
      <c r="T54" s="36"/>
      <c r="U54" s="36"/>
      <c r="V54" s="36"/>
      <c r="W54" s="36"/>
      <c r="X54" s="36"/>
      <c r="Y54" s="36"/>
      <c r="Z54" s="36"/>
      <c r="AA54" s="36"/>
      <c r="AB54" s="36"/>
      <c r="AC54" s="36"/>
      <c r="AD54" s="36"/>
      <c r="AE54" s="36"/>
    </row>
    <row r="55" spans="1:31" s="2" customFormat="1" ht="40.15" customHeight="1">
      <c r="A55" s="36"/>
      <c r="B55" s="37"/>
      <c r="C55" s="31" t="s">
        <v>29</v>
      </c>
      <c r="D55" s="38"/>
      <c r="E55" s="38"/>
      <c r="F55" s="29" t="str">
        <f>IF(E18="","",E18)</f>
        <v xml:space="preserve"> </v>
      </c>
      <c r="G55" s="38"/>
      <c r="H55" s="38"/>
      <c r="I55" s="113" t="s">
        <v>33</v>
      </c>
      <c r="J55" s="34" t="str">
        <f>E24</f>
        <v>Ing.Rostislav Hynek, Kostelec na Hané</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105</v>
      </c>
      <c r="D57" s="143"/>
      <c r="E57" s="143"/>
      <c r="F57" s="143"/>
      <c r="G57" s="143"/>
      <c r="H57" s="143"/>
      <c r="I57" s="144"/>
      <c r="J57" s="145" t="s">
        <v>106</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69</v>
      </c>
      <c r="D59" s="38"/>
      <c r="E59" s="38"/>
      <c r="F59" s="38"/>
      <c r="G59" s="38"/>
      <c r="H59" s="38"/>
      <c r="I59" s="110"/>
      <c r="J59" s="79">
        <f>J83</f>
        <v>0</v>
      </c>
      <c r="K59" s="38"/>
      <c r="L59" s="111"/>
      <c r="S59" s="36"/>
      <c r="T59" s="36"/>
      <c r="U59" s="36"/>
      <c r="V59" s="36"/>
      <c r="W59" s="36"/>
      <c r="X59" s="36"/>
      <c r="Y59" s="36"/>
      <c r="Z59" s="36"/>
      <c r="AA59" s="36"/>
      <c r="AB59" s="36"/>
      <c r="AC59" s="36"/>
      <c r="AD59" s="36"/>
      <c r="AE59" s="36"/>
      <c r="AU59" s="19" t="s">
        <v>107</v>
      </c>
    </row>
    <row r="60" spans="2:12" s="9" customFormat="1" ht="24.95" customHeight="1">
      <c r="B60" s="147"/>
      <c r="C60" s="148"/>
      <c r="D60" s="149" t="s">
        <v>115</v>
      </c>
      <c r="E60" s="150"/>
      <c r="F60" s="150"/>
      <c r="G60" s="150"/>
      <c r="H60" s="150"/>
      <c r="I60" s="151"/>
      <c r="J60" s="152">
        <f>J84</f>
        <v>0</v>
      </c>
      <c r="K60" s="148"/>
      <c r="L60" s="153"/>
    </row>
    <row r="61" spans="2:12" s="10" customFormat="1" ht="19.9" customHeight="1">
      <c r="B61" s="154"/>
      <c r="C61" s="155"/>
      <c r="D61" s="156" t="s">
        <v>1195</v>
      </c>
      <c r="E61" s="157"/>
      <c r="F61" s="157"/>
      <c r="G61" s="157"/>
      <c r="H61" s="157"/>
      <c r="I61" s="158"/>
      <c r="J61" s="159">
        <f>J85</f>
        <v>0</v>
      </c>
      <c r="K61" s="155"/>
      <c r="L61" s="160"/>
    </row>
    <row r="62" spans="2:12" s="10" customFormat="1" ht="19.9" customHeight="1">
      <c r="B62" s="154"/>
      <c r="C62" s="155"/>
      <c r="D62" s="156" t="s">
        <v>1126</v>
      </c>
      <c r="E62" s="157"/>
      <c r="F62" s="157"/>
      <c r="G62" s="157"/>
      <c r="H62" s="157"/>
      <c r="I62" s="158"/>
      <c r="J62" s="159">
        <f>J102</f>
        <v>0</v>
      </c>
      <c r="K62" s="155"/>
      <c r="L62" s="160"/>
    </row>
    <row r="63" spans="2:12" s="10" customFormat="1" ht="19.9" customHeight="1">
      <c r="B63" s="154"/>
      <c r="C63" s="155"/>
      <c r="D63" s="156" t="s">
        <v>1128</v>
      </c>
      <c r="E63" s="157"/>
      <c r="F63" s="157"/>
      <c r="G63" s="157"/>
      <c r="H63" s="157"/>
      <c r="I63" s="158"/>
      <c r="J63" s="159">
        <f>J107</f>
        <v>0</v>
      </c>
      <c r="K63" s="155"/>
      <c r="L63" s="160"/>
    </row>
    <row r="64" spans="1:31" s="2" customFormat="1" ht="21.75" customHeight="1">
      <c r="A64" s="36"/>
      <c r="B64" s="37"/>
      <c r="C64" s="38"/>
      <c r="D64" s="38"/>
      <c r="E64" s="38"/>
      <c r="F64" s="38"/>
      <c r="G64" s="38"/>
      <c r="H64" s="38"/>
      <c r="I64" s="110"/>
      <c r="J64" s="38"/>
      <c r="K64" s="38"/>
      <c r="L64" s="111"/>
      <c r="S64" s="36"/>
      <c r="T64" s="36"/>
      <c r="U64" s="36"/>
      <c r="V64" s="36"/>
      <c r="W64" s="36"/>
      <c r="X64" s="36"/>
      <c r="Y64" s="36"/>
      <c r="Z64" s="36"/>
      <c r="AA64" s="36"/>
      <c r="AB64" s="36"/>
      <c r="AC64" s="36"/>
      <c r="AD64" s="36"/>
      <c r="AE64" s="36"/>
    </row>
    <row r="65" spans="1:31" s="2" customFormat="1" ht="6.95" customHeight="1">
      <c r="A65" s="36"/>
      <c r="B65" s="49"/>
      <c r="C65" s="50"/>
      <c r="D65" s="50"/>
      <c r="E65" s="50"/>
      <c r="F65" s="50"/>
      <c r="G65" s="50"/>
      <c r="H65" s="50"/>
      <c r="I65" s="138"/>
      <c r="J65" s="50"/>
      <c r="K65" s="50"/>
      <c r="L65" s="111"/>
      <c r="S65" s="36"/>
      <c r="T65" s="36"/>
      <c r="U65" s="36"/>
      <c r="V65" s="36"/>
      <c r="W65" s="36"/>
      <c r="X65" s="36"/>
      <c r="Y65" s="36"/>
      <c r="Z65" s="36"/>
      <c r="AA65" s="36"/>
      <c r="AB65" s="36"/>
      <c r="AC65" s="36"/>
      <c r="AD65" s="36"/>
      <c r="AE65" s="36"/>
    </row>
    <row r="69" spans="1:31" s="2" customFormat="1" ht="6.95" customHeight="1">
      <c r="A69" s="36"/>
      <c r="B69" s="51"/>
      <c r="C69" s="52"/>
      <c r="D69" s="52"/>
      <c r="E69" s="52"/>
      <c r="F69" s="52"/>
      <c r="G69" s="52"/>
      <c r="H69" s="52"/>
      <c r="I69" s="141"/>
      <c r="J69" s="52"/>
      <c r="K69" s="52"/>
      <c r="L69" s="111"/>
      <c r="S69" s="36"/>
      <c r="T69" s="36"/>
      <c r="U69" s="36"/>
      <c r="V69" s="36"/>
      <c r="W69" s="36"/>
      <c r="X69" s="36"/>
      <c r="Y69" s="36"/>
      <c r="Z69" s="36"/>
      <c r="AA69" s="36"/>
      <c r="AB69" s="36"/>
      <c r="AC69" s="36"/>
      <c r="AD69" s="36"/>
      <c r="AE69" s="36"/>
    </row>
    <row r="70" spans="1:31" s="2" customFormat="1" ht="24.95" customHeight="1">
      <c r="A70" s="36"/>
      <c r="B70" s="37"/>
      <c r="C70" s="25" t="s">
        <v>125</v>
      </c>
      <c r="D70" s="38"/>
      <c r="E70" s="38"/>
      <c r="F70" s="38"/>
      <c r="G70" s="38"/>
      <c r="H70" s="38"/>
      <c r="I70" s="110"/>
      <c r="J70" s="38"/>
      <c r="K70" s="38"/>
      <c r="L70" s="111"/>
      <c r="S70" s="36"/>
      <c r="T70" s="36"/>
      <c r="U70" s="36"/>
      <c r="V70" s="36"/>
      <c r="W70" s="36"/>
      <c r="X70" s="36"/>
      <c r="Y70" s="36"/>
      <c r="Z70" s="36"/>
      <c r="AA70" s="36"/>
      <c r="AB70" s="36"/>
      <c r="AC70" s="36"/>
      <c r="AD70" s="36"/>
      <c r="AE70" s="36"/>
    </row>
    <row r="71" spans="1:31" s="2" customFormat="1" ht="6.95" customHeight="1">
      <c r="A71" s="36"/>
      <c r="B71" s="37"/>
      <c r="C71" s="38"/>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12" customHeight="1">
      <c r="A72" s="36"/>
      <c r="B72" s="37"/>
      <c r="C72" s="31" t="s">
        <v>16</v>
      </c>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16.5" customHeight="1">
      <c r="A73" s="36"/>
      <c r="B73" s="37"/>
      <c r="C73" s="38"/>
      <c r="D73" s="38"/>
      <c r="E73" s="385" t="str">
        <f>E7</f>
        <v>TEREZIÁNSKÁ ZBROJNICE OLOMOUC - rekonstrukce hygienického zázemí</v>
      </c>
      <c r="F73" s="386"/>
      <c r="G73" s="386"/>
      <c r="H73" s="386"/>
      <c r="I73" s="110"/>
      <c r="J73" s="38"/>
      <c r="K73" s="38"/>
      <c r="L73" s="111"/>
      <c r="S73" s="36"/>
      <c r="T73" s="36"/>
      <c r="U73" s="36"/>
      <c r="V73" s="36"/>
      <c r="W73" s="36"/>
      <c r="X73" s="36"/>
      <c r="Y73" s="36"/>
      <c r="Z73" s="36"/>
      <c r="AA73" s="36"/>
      <c r="AB73" s="36"/>
      <c r="AC73" s="36"/>
      <c r="AD73" s="36"/>
      <c r="AE73" s="36"/>
    </row>
    <row r="74" spans="1:31" s="2" customFormat="1" ht="12" customHeight="1">
      <c r="A74" s="36"/>
      <c r="B74" s="37"/>
      <c r="C74" s="31" t="s">
        <v>100</v>
      </c>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6.5" customHeight="1">
      <c r="A75" s="36"/>
      <c r="B75" s="37"/>
      <c r="C75" s="38"/>
      <c r="D75" s="38"/>
      <c r="E75" s="364" t="str">
        <f>E9</f>
        <v>04 - VZD- Tereziánská zbrojnice Olomouc</v>
      </c>
      <c r="F75" s="384"/>
      <c r="G75" s="384"/>
      <c r="H75" s="384"/>
      <c r="I75" s="110"/>
      <c r="J75" s="38"/>
      <c r="K75" s="38"/>
      <c r="L75" s="111"/>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110"/>
      <c r="J76" s="38"/>
      <c r="K76" s="38"/>
      <c r="L76" s="111"/>
      <c r="S76" s="36"/>
      <c r="T76" s="36"/>
      <c r="U76" s="36"/>
      <c r="V76" s="36"/>
      <c r="W76" s="36"/>
      <c r="X76" s="36"/>
      <c r="Y76" s="36"/>
      <c r="Z76" s="36"/>
      <c r="AA76" s="36"/>
      <c r="AB76" s="36"/>
      <c r="AC76" s="36"/>
      <c r="AD76" s="36"/>
      <c r="AE76" s="36"/>
    </row>
    <row r="77" spans="1:31" s="2" customFormat="1" ht="12" customHeight="1">
      <c r="A77" s="36"/>
      <c r="B77" s="37"/>
      <c r="C77" s="31" t="s">
        <v>21</v>
      </c>
      <c r="D77" s="38"/>
      <c r="E77" s="38"/>
      <c r="F77" s="29" t="str">
        <f>F12</f>
        <v>Olomouc, Křížkovského ul</v>
      </c>
      <c r="G77" s="38"/>
      <c r="H77" s="38"/>
      <c r="I77" s="113" t="s">
        <v>23</v>
      </c>
      <c r="J77" s="61" t="str">
        <f>IF(J12="","",J12)</f>
        <v>31. 5. 2020</v>
      </c>
      <c r="K77" s="38"/>
      <c r="L77" s="111"/>
      <c r="S77" s="36"/>
      <c r="T77" s="36"/>
      <c r="U77" s="36"/>
      <c r="V77" s="36"/>
      <c r="W77" s="36"/>
      <c r="X77" s="36"/>
      <c r="Y77" s="36"/>
      <c r="Z77" s="36"/>
      <c r="AA77" s="36"/>
      <c r="AB77" s="36"/>
      <c r="AC77" s="36"/>
      <c r="AD77" s="36"/>
      <c r="AE77" s="36"/>
    </row>
    <row r="78" spans="1:31" s="2" customFormat="1" ht="6.95"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2" customFormat="1" ht="40.15" customHeight="1">
      <c r="A79" s="36"/>
      <c r="B79" s="37"/>
      <c r="C79" s="31" t="s">
        <v>25</v>
      </c>
      <c r="D79" s="38"/>
      <c r="E79" s="38"/>
      <c r="F79" s="29" t="str">
        <f>E15</f>
        <v>UP v Olomouci, Křížkovského 511/8, 779 00 Olomouc</v>
      </c>
      <c r="G79" s="38"/>
      <c r="H79" s="38"/>
      <c r="I79" s="113" t="s">
        <v>30</v>
      </c>
      <c r="J79" s="34" t="str">
        <f>E21</f>
        <v>Alfaprojekt Olomouc a.s., Tylova 1</v>
      </c>
      <c r="K79" s="38"/>
      <c r="L79" s="111"/>
      <c r="S79" s="36"/>
      <c r="T79" s="36"/>
      <c r="U79" s="36"/>
      <c r="V79" s="36"/>
      <c r="W79" s="36"/>
      <c r="X79" s="36"/>
      <c r="Y79" s="36"/>
      <c r="Z79" s="36"/>
      <c r="AA79" s="36"/>
      <c r="AB79" s="36"/>
      <c r="AC79" s="36"/>
      <c r="AD79" s="36"/>
      <c r="AE79" s="36"/>
    </row>
    <row r="80" spans="1:31" s="2" customFormat="1" ht="40.15" customHeight="1">
      <c r="A80" s="36"/>
      <c r="B80" s="37"/>
      <c r="C80" s="31" t="s">
        <v>29</v>
      </c>
      <c r="D80" s="38"/>
      <c r="E80" s="38"/>
      <c r="F80" s="29" t="str">
        <f>IF(E18="","",E18)</f>
        <v xml:space="preserve"> </v>
      </c>
      <c r="G80" s="38"/>
      <c r="H80" s="38"/>
      <c r="I80" s="113" t="s">
        <v>33</v>
      </c>
      <c r="J80" s="34" t="str">
        <f>E24</f>
        <v>Ing.Rostislav Hynek, Kostelec na Hané</v>
      </c>
      <c r="K80" s="38"/>
      <c r="L80" s="111"/>
      <c r="S80" s="36"/>
      <c r="T80" s="36"/>
      <c r="U80" s="36"/>
      <c r="V80" s="36"/>
      <c r="W80" s="36"/>
      <c r="X80" s="36"/>
      <c r="Y80" s="36"/>
      <c r="Z80" s="36"/>
      <c r="AA80" s="36"/>
      <c r="AB80" s="36"/>
      <c r="AC80" s="36"/>
      <c r="AD80" s="36"/>
      <c r="AE80" s="36"/>
    </row>
    <row r="81" spans="1:31" s="2" customFormat="1" ht="10.35" customHeight="1">
      <c r="A81" s="36"/>
      <c r="B81" s="37"/>
      <c r="C81" s="38"/>
      <c r="D81" s="38"/>
      <c r="E81" s="38"/>
      <c r="F81" s="38"/>
      <c r="G81" s="38"/>
      <c r="H81" s="38"/>
      <c r="I81" s="110"/>
      <c r="J81" s="38"/>
      <c r="K81" s="38"/>
      <c r="L81" s="111"/>
      <c r="S81" s="36"/>
      <c r="T81" s="36"/>
      <c r="U81" s="36"/>
      <c r="V81" s="36"/>
      <c r="W81" s="36"/>
      <c r="X81" s="36"/>
      <c r="Y81" s="36"/>
      <c r="Z81" s="36"/>
      <c r="AA81" s="36"/>
      <c r="AB81" s="36"/>
      <c r="AC81" s="36"/>
      <c r="AD81" s="36"/>
      <c r="AE81" s="36"/>
    </row>
    <row r="82" spans="1:31" s="11" customFormat="1" ht="29.25" customHeight="1">
      <c r="A82" s="161"/>
      <c r="B82" s="162"/>
      <c r="C82" s="163" t="s">
        <v>126</v>
      </c>
      <c r="D82" s="164" t="s">
        <v>56</v>
      </c>
      <c r="E82" s="164" t="s">
        <v>52</v>
      </c>
      <c r="F82" s="164" t="s">
        <v>53</v>
      </c>
      <c r="G82" s="164" t="s">
        <v>127</v>
      </c>
      <c r="H82" s="164" t="s">
        <v>128</v>
      </c>
      <c r="I82" s="165" t="s">
        <v>129</v>
      </c>
      <c r="J82" s="164" t="s">
        <v>106</v>
      </c>
      <c r="K82" s="166" t="s">
        <v>130</v>
      </c>
      <c r="L82" s="167"/>
      <c r="M82" s="70" t="s">
        <v>19</v>
      </c>
      <c r="N82" s="71" t="s">
        <v>41</v>
      </c>
      <c r="O82" s="71" t="s">
        <v>131</v>
      </c>
      <c r="P82" s="71" t="s">
        <v>132</v>
      </c>
      <c r="Q82" s="71" t="s">
        <v>133</v>
      </c>
      <c r="R82" s="71" t="s">
        <v>134</v>
      </c>
      <c r="S82" s="71" t="s">
        <v>135</v>
      </c>
      <c r="T82" s="72" t="s">
        <v>136</v>
      </c>
      <c r="U82" s="161"/>
      <c r="V82" s="161"/>
      <c r="W82" s="161"/>
      <c r="X82" s="161"/>
      <c r="Y82" s="161"/>
      <c r="Z82" s="161"/>
      <c r="AA82" s="161"/>
      <c r="AB82" s="161"/>
      <c r="AC82" s="161"/>
      <c r="AD82" s="161"/>
      <c r="AE82" s="161"/>
    </row>
    <row r="83" spans="1:63" s="2" customFormat="1" ht="22.9" customHeight="1">
      <c r="A83" s="36"/>
      <c r="B83" s="37"/>
      <c r="C83" s="77" t="s">
        <v>137</v>
      </c>
      <c r="D83" s="38"/>
      <c r="E83" s="38"/>
      <c r="F83" s="38"/>
      <c r="G83" s="38"/>
      <c r="H83" s="38"/>
      <c r="I83" s="110"/>
      <c r="J83" s="168">
        <f>BK83</f>
        <v>0</v>
      </c>
      <c r="K83" s="38"/>
      <c r="L83" s="41"/>
      <c r="M83" s="73"/>
      <c r="N83" s="169"/>
      <c r="O83" s="74"/>
      <c r="P83" s="170">
        <f>P84</f>
        <v>0</v>
      </c>
      <c r="Q83" s="74"/>
      <c r="R83" s="170">
        <f>R84</f>
        <v>0</v>
      </c>
      <c r="S83" s="74"/>
      <c r="T83" s="171">
        <f>T84</f>
        <v>0</v>
      </c>
      <c r="U83" s="36"/>
      <c r="V83" s="36"/>
      <c r="W83" s="36"/>
      <c r="X83" s="36"/>
      <c r="Y83" s="36"/>
      <c r="Z83" s="36"/>
      <c r="AA83" s="36"/>
      <c r="AB83" s="36"/>
      <c r="AC83" s="36"/>
      <c r="AD83" s="36"/>
      <c r="AE83" s="36"/>
      <c r="AT83" s="19" t="s">
        <v>70</v>
      </c>
      <c r="AU83" s="19" t="s">
        <v>107</v>
      </c>
      <c r="BK83" s="172">
        <f>BK84</f>
        <v>0</v>
      </c>
    </row>
    <row r="84" spans="2:63" s="12" customFormat="1" ht="25.9" customHeight="1">
      <c r="B84" s="173"/>
      <c r="C84" s="174"/>
      <c r="D84" s="175" t="s">
        <v>70</v>
      </c>
      <c r="E84" s="176" t="s">
        <v>572</v>
      </c>
      <c r="F84" s="176" t="s">
        <v>573</v>
      </c>
      <c r="G84" s="174"/>
      <c r="H84" s="174"/>
      <c r="I84" s="177"/>
      <c r="J84" s="178">
        <f>BK84</f>
        <v>0</v>
      </c>
      <c r="K84" s="174"/>
      <c r="L84" s="179"/>
      <c r="M84" s="180"/>
      <c r="N84" s="181"/>
      <c r="O84" s="181"/>
      <c r="P84" s="182">
        <f>P85+P102+P107</f>
        <v>0</v>
      </c>
      <c r="Q84" s="181"/>
      <c r="R84" s="182">
        <f>R85+R102+R107</f>
        <v>0</v>
      </c>
      <c r="S84" s="181"/>
      <c r="T84" s="183">
        <f>T85+T102+T107</f>
        <v>0</v>
      </c>
      <c r="AR84" s="184" t="s">
        <v>81</v>
      </c>
      <c r="AT84" s="185" t="s">
        <v>70</v>
      </c>
      <c r="AU84" s="185" t="s">
        <v>71</v>
      </c>
      <c r="AY84" s="184" t="s">
        <v>140</v>
      </c>
      <c r="BK84" s="186">
        <f>BK85+BK102+BK107</f>
        <v>0</v>
      </c>
    </row>
    <row r="85" spans="2:63" s="12" customFormat="1" ht="22.9" customHeight="1">
      <c r="B85" s="173"/>
      <c r="C85" s="174"/>
      <c r="D85" s="175" t="s">
        <v>70</v>
      </c>
      <c r="E85" s="187" t="s">
        <v>1196</v>
      </c>
      <c r="F85" s="187" t="s">
        <v>1197</v>
      </c>
      <c r="G85" s="174"/>
      <c r="H85" s="174"/>
      <c r="I85" s="177"/>
      <c r="J85" s="188">
        <f>BK85</f>
        <v>0</v>
      </c>
      <c r="K85" s="174"/>
      <c r="L85" s="179"/>
      <c r="M85" s="180"/>
      <c r="N85" s="181"/>
      <c r="O85" s="181"/>
      <c r="P85" s="182">
        <f>SUM(P86:P101)</f>
        <v>0</v>
      </c>
      <c r="Q85" s="181"/>
      <c r="R85" s="182">
        <f>SUM(R86:R101)</f>
        <v>0</v>
      </c>
      <c r="S85" s="181"/>
      <c r="T85" s="183">
        <f>SUM(T86:T101)</f>
        <v>0</v>
      </c>
      <c r="AR85" s="184" t="s">
        <v>81</v>
      </c>
      <c r="AT85" s="185" t="s">
        <v>70</v>
      </c>
      <c r="AU85" s="185" t="s">
        <v>79</v>
      </c>
      <c r="AY85" s="184" t="s">
        <v>140</v>
      </c>
      <c r="BK85" s="186">
        <f>SUM(BK86:BK101)</f>
        <v>0</v>
      </c>
    </row>
    <row r="86" spans="1:65" s="2" customFormat="1" ht="16.5" customHeight="1">
      <c r="A86" s="36"/>
      <c r="B86" s="37"/>
      <c r="C86" s="189" t="s">
        <v>79</v>
      </c>
      <c r="D86" s="189" t="s">
        <v>143</v>
      </c>
      <c r="E86" s="190" t="s">
        <v>1198</v>
      </c>
      <c r="F86" s="191" t="s">
        <v>1199</v>
      </c>
      <c r="G86" s="192" t="s">
        <v>678</v>
      </c>
      <c r="H86" s="193">
        <v>1</v>
      </c>
      <c r="I86" s="194"/>
      <c r="J86" s="195">
        <f aca="true" t="shared" si="0" ref="J86:J101">ROUND(I86*H86,2)</f>
        <v>0</v>
      </c>
      <c r="K86" s="191" t="s">
        <v>19</v>
      </c>
      <c r="L86" s="41"/>
      <c r="M86" s="196" t="s">
        <v>19</v>
      </c>
      <c r="N86" s="197" t="s">
        <v>42</v>
      </c>
      <c r="O86" s="66"/>
      <c r="P86" s="198">
        <f aca="true" t="shared" si="1" ref="P86:P101">O86*H86</f>
        <v>0</v>
      </c>
      <c r="Q86" s="198">
        <v>0</v>
      </c>
      <c r="R86" s="198">
        <f aca="true" t="shared" si="2" ref="R86:R101">Q86*H86</f>
        <v>0</v>
      </c>
      <c r="S86" s="198">
        <v>0</v>
      </c>
      <c r="T86" s="199">
        <f aca="true" t="shared" si="3" ref="T86:T101">S86*H86</f>
        <v>0</v>
      </c>
      <c r="U86" s="36"/>
      <c r="V86" s="36"/>
      <c r="W86" s="36"/>
      <c r="X86" s="36"/>
      <c r="Y86" s="36"/>
      <c r="Z86" s="36"/>
      <c r="AA86" s="36"/>
      <c r="AB86" s="36"/>
      <c r="AC86" s="36"/>
      <c r="AD86" s="36"/>
      <c r="AE86" s="36"/>
      <c r="AR86" s="200" t="s">
        <v>236</v>
      </c>
      <c r="AT86" s="200" t="s">
        <v>143</v>
      </c>
      <c r="AU86" s="200" t="s">
        <v>81</v>
      </c>
      <c r="AY86" s="19" t="s">
        <v>140</v>
      </c>
      <c r="BE86" s="201">
        <f aca="true" t="shared" si="4" ref="BE86:BE101">IF(N86="základní",J86,0)</f>
        <v>0</v>
      </c>
      <c r="BF86" s="201">
        <f aca="true" t="shared" si="5" ref="BF86:BF101">IF(N86="snížená",J86,0)</f>
        <v>0</v>
      </c>
      <c r="BG86" s="201">
        <f aca="true" t="shared" si="6" ref="BG86:BG101">IF(N86="zákl. přenesená",J86,0)</f>
        <v>0</v>
      </c>
      <c r="BH86" s="201">
        <f aca="true" t="shared" si="7" ref="BH86:BH101">IF(N86="sníž. přenesená",J86,0)</f>
        <v>0</v>
      </c>
      <c r="BI86" s="201">
        <f aca="true" t="shared" si="8" ref="BI86:BI101">IF(N86="nulová",J86,0)</f>
        <v>0</v>
      </c>
      <c r="BJ86" s="19" t="s">
        <v>79</v>
      </c>
      <c r="BK86" s="201">
        <f aca="true" t="shared" si="9" ref="BK86:BK101">ROUND(I86*H86,2)</f>
        <v>0</v>
      </c>
      <c r="BL86" s="19" t="s">
        <v>236</v>
      </c>
      <c r="BM86" s="200" t="s">
        <v>1200</v>
      </c>
    </row>
    <row r="87" spans="1:65" s="2" customFormat="1" ht="16.5" customHeight="1">
      <c r="A87" s="36"/>
      <c r="B87" s="37"/>
      <c r="C87" s="189" t="s">
        <v>81</v>
      </c>
      <c r="D87" s="189" t="s">
        <v>143</v>
      </c>
      <c r="E87" s="190" t="s">
        <v>1201</v>
      </c>
      <c r="F87" s="191" t="s">
        <v>1202</v>
      </c>
      <c r="G87" s="192" t="s">
        <v>678</v>
      </c>
      <c r="H87" s="193">
        <v>1</v>
      </c>
      <c r="I87" s="194"/>
      <c r="J87" s="195">
        <f t="shared" si="0"/>
        <v>0</v>
      </c>
      <c r="K87" s="191" t="s">
        <v>19</v>
      </c>
      <c r="L87" s="41"/>
      <c r="M87" s="196" t="s">
        <v>19</v>
      </c>
      <c r="N87" s="197" t="s">
        <v>42</v>
      </c>
      <c r="O87" s="66"/>
      <c r="P87" s="198">
        <f t="shared" si="1"/>
        <v>0</v>
      </c>
      <c r="Q87" s="198">
        <v>0</v>
      </c>
      <c r="R87" s="198">
        <f t="shared" si="2"/>
        <v>0</v>
      </c>
      <c r="S87" s="198">
        <v>0</v>
      </c>
      <c r="T87" s="199">
        <f t="shared" si="3"/>
        <v>0</v>
      </c>
      <c r="U87" s="36"/>
      <c r="V87" s="36"/>
      <c r="W87" s="36"/>
      <c r="X87" s="36"/>
      <c r="Y87" s="36"/>
      <c r="Z87" s="36"/>
      <c r="AA87" s="36"/>
      <c r="AB87" s="36"/>
      <c r="AC87" s="36"/>
      <c r="AD87" s="36"/>
      <c r="AE87" s="36"/>
      <c r="AR87" s="200" t="s">
        <v>236</v>
      </c>
      <c r="AT87" s="200" t="s">
        <v>143</v>
      </c>
      <c r="AU87" s="200" t="s">
        <v>81</v>
      </c>
      <c r="AY87" s="19" t="s">
        <v>140</v>
      </c>
      <c r="BE87" s="201">
        <f t="shared" si="4"/>
        <v>0</v>
      </c>
      <c r="BF87" s="201">
        <f t="shared" si="5"/>
        <v>0</v>
      </c>
      <c r="BG87" s="201">
        <f t="shared" si="6"/>
        <v>0</v>
      </c>
      <c r="BH87" s="201">
        <f t="shared" si="7"/>
        <v>0</v>
      </c>
      <c r="BI87" s="201">
        <f t="shared" si="8"/>
        <v>0</v>
      </c>
      <c r="BJ87" s="19" t="s">
        <v>79</v>
      </c>
      <c r="BK87" s="201">
        <f t="shared" si="9"/>
        <v>0</v>
      </c>
      <c r="BL87" s="19" t="s">
        <v>236</v>
      </c>
      <c r="BM87" s="200" t="s">
        <v>1203</v>
      </c>
    </row>
    <row r="88" spans="1:65" s="2" customFormat="1" ht="16.5" customHeight="1">
      <c r="A88" s="36"/>
      <c r="B88" s="37"/>
      <c r="C88" s="189" t="s">
        <v>141</v>
      </c>
      <c r="D88" s="189" t="s">
        <v>143</v>
      </c>
      <c r="E88" s="190" t="s">
        <v>1204</v>
      </c>
      <c r="F88" s="191" t="s">
        <v>1202</v>
      </c>
      <c r="G88" s="192" t="s">
        <v>678</v>
      </c>
      <c r="H88" s="193">
        <v>2</v>
      </c>
      <c r="I88" s="194"/>
      <c r="J88" s="195">
        <f t="shared" si="0"/>
        <v>0</v>
      </c>
      <c r="K88" s="191" t="s">
        <v>19</v>
      </c>
      <c r="L88" s="41"/>
      <c r="M88" s="196" t="s">
        <v>19</v>
      </c>
      <c r="N88" s="197" t="s">
        <v>42</v>
      </c>
      <c r="O88" s="66"/>
      <c r="P88" s="198">
        <f t="shared" si="1"/>
        <v>0</v>
      </c>
      <c r="Q88" s="198">
        <v>0</v>
      </c>
      <c r="R88" s="198">
        <f t="shared" si="2"/>
        <v>0</v>
      </c>
      <c r="S88" s="198">
        <v>0</v>
      </c>
      <c r="T88" s="199">
        <f t="shared" si="3"/>
        <v>0</v>
      </c>
      <c r="U88" s="36"/>
      <c r="V88" s="36"/>
      <c r="W88" s="36"/>
      <c r="X88" s="36"/>
      <c r="Y88" s="36"/>
      <c r="Z88" s="36"/>
      <c r="AA88" s="36"/>
      <c r="AB88" s="36"/>
      <c r="AC88" s="36"/>
      <c r="AD88" s="36"/>
      <c r="AE88" s="36"/>
      <c r="AR88" s="200" t="s">
        <v>236</v>
      </c>
      <c r="AT88" s="200" t="s">
        <v>143</v>
      </c>
      <c r="AU88" s="200" t="s">
        <v>81</v>
      </c>
      <c r="AY88" s="19" t="s">
        <v>140</v>
      </c>
      <c r="BE88" s="201">
        <f t="shared" si="4"/>
        <v>0</v>
      </c>
      <c r="BF88" s="201">
        <f t="shared" si="5"/>
        <v>0</v>
      </c>
      <c r="BG88" s="201">
        <f t="shared" si="6"/>
        <v>0</v>
      </c>
      <c r="BH88" s="201">
        <f t="shared" si="7"/>
        <v>0</v>
      </c>
      <c r="BI88" s="201">
        <f t="shared" si="8"/>
        <v>0</v>
      </c>
      <c r="BJ88" s="19" t="s">
        <v>79</v>
      </c>
      <c r="BK88" s="201">
        <f t="shared" si="9"/>
        <v>0</v>
      </c>
      <c r="BL88" s="19" t="s">
        <v>236</v>
      </c>
      <c r="BM88" s="200" t="s">
        <v>1205</v>
      </c>
    </row>
    <row r="89" spans="1:65" s="2" customFormat="1" ht="16.5" customHeight="1">
      <c r="A89" s="36"/>
      <c r="B89" s="37"/>
      <c r="C89" s="189" t="s">
        <v>148</v>
      </c>
      <c r="D89" s="189" t="s">
        <v>143</v>
      </c>
      <c r="E89" s="190" t="s">
        <v>1206</v>
      </c>
      <c r="F89" s="191" t="s">
        <v>1207</v>
      </c>
      <c r="G89" s="192" t="s">
        <v>678</v>
      </c>
      <c r="H89" s="193">
        <v>2</v>
      </c>
      <c r="I89" s="194"/>
      <c r="J89" s="195">
        <f t="shared" si="0"/>
        <v>0</v>
      </c>
      <c r="K89" s="191" t="s">
        <v>19</v>
      </c>
      <c r="L89" s="41"/>
      <c r="M89" s="196" t="s">
        <v>19</v>
      </c>
      <c r="N89" s="197" t="s">
        <v>42</v>
      </c>
      <c r="O89" s="66"/>
      <c r="P89" s="198">
        <f t="shared" si="1"/>
        <v>0</v>
      </c>
      <c r="Q89" s="198">
        <v>0</v>
      </c>
      <c r="R89" s="198">
        <f t="shared" si="2"/>
        <v>0</v>
      </c>
      <c r="S89" s="198">
        <v>0</v>
      </c>
      <c r="T89" s="199">
        <f t="shared" si="3"/>
        <v>0</v>
      </c>
      <c r="U89" s="36"/>
      <c r="V89" s="36"/>
      <c r="W89" s="36"/>
      <c r="X89" s="36"/>
      <c r="Y89" s="36"/>
      <c r="Z89" s="36"/>
      <c r="AA89" s="36"/>
      <c r="AB89" s="36"/>
      <c r="AC89" s="36"/>
      <c r="AD89" s="36"/>
      <c r="AE89" s="36"/>
      <c r="AR89" s="200" t="s">
        <v>236</v>
      </c>
      <c r="AT89" s="200" t="s">
        <v>143</v>
      </c>
      <c r="AU89" s="200" t="s">
        <v>81</v>
      </c>
      <c r="AY89" s="19" t="s">
        <v>140</v>
      </c>
      <c r="BE89" s="201">
        <f t="shared" si="4"/>
        <v>0</v>
      </c>
      <c r="BF89" s="201">
        <f t="shared" si="5"/>
        <v>0</v>
      </c>
      <c r="BG89" s="201">
        <f t="shared" si="6"/>
        <v>0</v>
      </c>
      <c r="BH89" s="201">
        <f t="shared" si="7"/>
        <v>0</v>
      </c>
      <c r="BI89" s="201">
        <f t="shared" si="8"/>
        <v>0</v>
      </c>
      <c r="BJ89" s="19" t="s">
        <v>79</v>
      </c>
      <c r="BK89" s="201">
        <f t="shared" si="9"/>
        <v>0</v>
      </c>
      <c r="BL89" s="19" t="s">
        <v>236</v>
      </c>
      <c r="BM89" s="200" t="s">
        <v>1208</v>
      </c>
    </row>
    <row r="90" spans="1:65" s="2" customFormat="1" ht="16.5" customHeight="1">
      <c r="A90" s="36"/>
      <c r="B90" s="37"/>
      <c r="C90" s="189" t="s">
        <v>193</v>
      </c>
      <c r="D90" s="189" t="s">
        <v>143</v>
      </c>
      <c r="E90" s="190" t="s">
        <v>1209</v>
      </c>
      <c r="F90" s="191" t="s">
        <v>1210</v>
      </c>
      <c r="G90" s="192" t="s">
        <v>678</v>
      </c>
      <c r="H90" s="193">
        <v>6</v>
      </c>
      <c r="I90" s="194"/>
      <c r="J90" s="195">
        <f t="shared" si="0"/>
        <v>0</v>
      </c>
      <c r="K90" s="191" t="s">
        <v>19</v>
      </c>
      <c r="L90" s="41"/>
      <c r="M90" s="196" t="s">
        <v>19</v>
      </c>
      <c r="N90" s="197" t="s">
        <v>42</v>
      </c>
      <c r="O90" s="66"/>
      <c r="P90" s="198">
        <f t="shared" si="1"/>
        <v>0</v>
      </c>
      <c r="Q90" s="198">
        <v>0</v>
      </c>
      <c r="R90" s="198">
        <f t="shared" si="2"/>
        <v>0</v>
      </c>
      <c r="S90" s="198">
        <v>0</v>
      </c>
      <c r="T90" s="199">
        <f t="shared" si="3"/>
        <v>0</v>
      </c>
      <c r="U90" s="36"/>
      <c r="V90" s="36"/>
      <c r="W90" s="36"/>
      <c r="X90" s="36"/>
      <c r="Y90" s="36"/>
      <c r="Z90" s="36"/>
      <c r="AA90" s="36"/>
      <c r="AB90" s="36"/>
      <c r="AC90" s="36"/>
      <c r="AD90" s="36"/>
      <c r="AE90" s="36"/>
      <c r="AR90" s="200" t="s">
        <v>236</v>
      </c>
      <c r="AT90" s="200" t="s">
        <v>143</v>
      </c>
      <c r="AU90" s="200" t="s">
        <v>81</v>
      </c>
      <c r="AY90" s="19" t="s">
        <v>140</v>
      </c>
      <c r="BE90" s="201">
        <f t="shared" si="4"/>
        <v>0</v>
      </c>
      <c r="BF90" s="201">
        <f t="shared" si="5"/>
        <v>0</v>
      </c>
      <c r="BG90" s="201">
        <f t="shared" si="6"/>
        <v>0</v>
      </c>
      <c r="BH90" s="201">
        <f t="shared" si="7"/>
        <v>0</v>
      </c>
      <c r="BI90" s="201">
        <f t="shared" si="8"/>
        <v>0</v>
      </c>
      <c r="BJ90" s="19" t="s">
        <v>79</v>
      </c>
      <c r="BK90" s="201">
        <f t="shared" si="9"/>
        <v>0</v>
      </c>
      <c r="BL90" s="19" t="s">
        <v>236</v>
      </c>
      <c r="BM90" s="200" t="s">
        <v>1211</v>
      </c>
    </row>
    <row r="91" spans="1:65" s="2" customFormat="1" ht="16.5" customHeight="1">
      <c r="A91" s="36"/>
      <c r="B91" s="37"/>
      <c r="C91" s="189" t="s">
        <v>201</v>
      </c>
      <c r="D91" s="189" t="s">
        <v>143</v>
      </c>
      <c r="E91" s="190" t="s">
        <v>1212</v>
      </c>
      <c r="F91" s="191" t="s">
        <v>1210</v>
      </c>
      <c r="G91" s="192" t="s">
        <v>678</v>
      </c>
      <c r="H91" s="193">
        <v>12</v>
      </c>
      <c r="I91" s="194"/>
      <c r="J91" s="195">
        <f t="shared" si="0"/>
        <v>0</v>
      </c>
      <c r="K91" s="191" t="s">
        <v>19</v>
      </c>
      <c r="L91" s="41"/>
      <c r="M91" s="196" t="s">
        <v>19</v>
      </c>
      <c r="N91" s="197" t="s">
        <v>42</v>
      </c>
      <c r="O91" s="66"/>
      <c r="P91" s="198">
        <f t="shared" si="1"/>
        <v>0</v>
      </c>
      <c r="Q91" s="198">
        <v>0</v>
      </c>
      <c r="R91" s="198">
        <f t="shared" si="2"/>
        <v>0</v>
      </c>
      <c r="S91" s="198">
        <v>0</v>
      </c>
      <c r="T91" s="199">
        <f t="shared" si="3"/>
        <v>0</v>
      </c>
      <c r="U91" s="36"/>
      <c r="V91" s="36"/>
      <c r="W91" s="36"/>
      <c r="X91" s="36"/>
      <c r="Y91" s="36"/>
      <c r="Z91" s="36"/>
      <c r="AA91" s="36"/>
      <c r="AB91" s="36"/>
      <c r="AC91" s="36"/>
      <c r="AD91" s="36"/>
      <c r="AE91" s="36"/>
      <c r="AR91" s="200" t="s">
        <v>236</v>
      </c>
      <c r="AT91" s="200" t="s">
        <v>143</v>
      </c>
      <c r="AU91" s="200" t="s">
        <v>81</v>
      </c>
      <c r="AY91" s="19" t="s">
        <v>140</v>
      </c>
      <c r="BE91" s="201">
        <f t="shared" si="4"/>
        <v>0</v>
      </c>
      <c r="BF91" s="201">
        <f t="shared" si="5"/>
        <v>0</v>
      </c>
      <c r="BG91" s="201">
        <f t="shared" si="6"/>
        <v>0</v>
      </c>
      <c r="BH91" s="201">
        <f t="shared" si="7"/>
        <v>0</v>
      </c>
      <c r="BI91" s="201">
        <f t="shared" si="8"/>
        <v>0</v>
      </c>
      <c r="BJ91" s="19" t="s">
        <v>79</v>
      </c>
      <c r="BK91" s="201">
        <f t="shared" si="9"/>
        <v>0</v>
      </c>
      <c r="BL91" s="19" t="s">
        <v>236</v>
      </c>
      <c r="BM91" s="200" t="s">
        <v>1213</v>
      </c>
    </row>
    <row r="92" spans="1:65" s="2" customFormat="1" ht="16.5" customHeight="1">
      <c r="A92" s="36"/>
      <c r="B92" s="37"/>
      <c r="C92" s="189" t="s">
        <v>212</v>
      </c>
      <c r="D92" s="189" t="s">
        <v>143</v>
      </c>
      <c r="E92" s="190" t="s">
        <v>1214</v>
      </c>
      <c r="F92" s="191" t="s">
        <v>1215</v>
      </c>
      <c r="G92" s="192" t="s">
        <v>678</v>
      </c>
      <c r="H92" s="193">
        <v>1</v>
      </c>
      <c r="I92" s="194"/>
      <c r="J92" s="195">
        <f t="shared" si="0"/>
        <v>0</v>
      </c>
      <c r="K92" s="191" t="s">
        <v>19</v>
      </c>
      <c r="L92" s="41"/>
      <c r="M92" s="196" t="s">
        <v>19</v>
      </c>
      <c r="N92" s="197" t="s">
        <v>42</v>
      </c>
      <c r="O92" s="66"/>
      <c r="P92" s="198">
        <f t="shared" si="1"/>
        <v>0</v>
      </c>
      <c r="Q92" s="198">
        <v>0</v>
      </c>
      <c r="R92" s="198">
        <f t="shared" si="2"/>
        <v>0</v>
      </c>
      <c r="S92" s="198">
        <v>0</v>
      </c>
      <c r="T92" s="199">
        <f t="shared" si="3"/>
        <v>0</v>
      </c>
      <c r="U92" s="36"/>
      <c r="V92" s="36"/>
      <c r="W92" s="36"/>
      <c r="X92" s="36"/>
      <c r="Y92" s="36"/>
      <c r="Z92" s="36"/>
      <c r="AA92" s="36"/>
      <c r="AB92" s="36"/>
      <c r="AC92" s="36"/>
      <c r="AD92" s="36"/>
      <c r="AE92" s="36"/>
      <c r="AR92" s="200" t="s">
        <v>236</v>
      </c>
      <c r="AT92" s="200" t="s">
        <v>143</v>
      </c>
      <c r="AU92" s="200" t="s">
        <v>81</v>
      </c>
      <c r="AY92" s="19" t="s">
        <v>140</v>
      </c>
      <c r="BE92" s="201">
        <f t="shared" si="4"/>
        <v>0</v>
      </c>
      <c r="BF92" s="201">
        <f t="shared" si="5"/>
        <v>0</v>
      </c>
      <c r="BG92" s="201">
        <f t="shared" si="6"/>
        <v>0</v>
      </c>
      <c r="BH92" s="201">
        <f t="shared" si="7"/>
        <v>0</v>
      </c>
      <c r="BI92" s="201">
        <f t="shared" si="8"/>
        <v>0</v>
      </c>
      <c r="BJ92" s="19" t="s">
        <v>79</v>
      </c>
      <c r="BK92" s="201">
        <f t="shared" si="9"/>
        <v>0</v>
      </c>
      <c r="BL92" s="19" t="s">
        <v>236</v>
      </c>
      <c r="BM92" s="200" t="s">
        <v>1216</v>
      </c>
    </row>
    <row r="93" spans="1:65" s="2" customFormat="1" ht="16.5" customHeight="1">
      <c r="A93" s="36"/>
      <c r="B93" s="37"/>
      <c r="C93" s="189" t="s">
        <v>197</v>
      </c>
      <c r="D93" s="189" t="s">
        <v>143</v>
      </c>
      <c r="E93" s="190" t="s">
        <v>1217</v>
      </c>
      <c r="F93" s="191" t="s">
        <v>1218</v>
      </c>
      <c r="G93" s="192" t="s">
        <v>678</v>
      </c>
      <c r="H93" s="193">
        <v>2</v>
      </c>
      <c r="I93" s="194"/>
      <c r="J93" s="195">
        <f t="shared" si="0"/>
        <v>0</v>
      </c>
      <c r="K93" s="191" t="s">
        <v>19</v>
      </c>
      <c r="L93" s="41"/>
      <c r="M93" s="196" t="s">
        <v>19</v>
      </c>
      <c r="N93" s="197" t="s">
        <v>42</v>
      </c>
      <c r="O93" s="66"/>
      <c r="P93" s="198">
        <f t="shared" si="1"/>
        <v>0</v>
      </c>
      <c r="Q93" s="198">
        <v>0</v>
      </c>
      <c r="R93" s="198">
        <f t="shared" si="2"/>
        <v>0</v>
      </c>
      <c r="S93" s="198">
        <v>0</v>
      </c>
      <c r="T93" s="199">
        <f t="shared" si="3"/>
        <v>0</v>
      </c>
      <c r="U93" s="36"/>
      <c r="V93" s="36"/>
      <c r="W93" s="36"/>
      <c r="X93" s="36"/>
      <c r="Y93" s="36"/>
      <c r="Z93" s="36"/>
      <c r="AA93" s="36"/>
      <c r="AB93" s="36"/>
      <c r="AC93" s="36"/>
      <c r="AD93" s="36"/>
      <c r="AE93" s="36"/>
      <c r="AR93" s="200" t="s">
        <v>236</v>
      </c>
      <c r="AT93" s="200" t="s">
        <v>143</v>
      </c>
      <c r="AU93" s="200" t="s">
        <v>81</v>
      </c>
      <c r="AY93" s="19" t="s">
        <v>140</v>
      </c>
      <c r="BE93" s="201">
        <f t="shared" si="4"/>
        <v>0</v>
      </c>
      <c r="BF93" s="201">
        <f t="shared" si="5"/>
        <v>0</v>
      </c>
      <c r="BG93" s="201">
        <f t="shared" si="6"/>
        <v>0</v>
      </c>
      <c r="BH93" s="201">
        <f t="shared" si="7"/>
        <v>0</v>
      </c>
      <c r="BI93" s="201">
        <f t="shared" si="8"/>
        <v>0</v>
      </c>
      <c r="BJ93" s="19" t="s">
        <v>79</v>
      </c>
      <c r="BK93" s="201">
        <f t="shared" si="9"/>
        <v>0</v>
      </c>
      <c r="BL93" s="19" t="s">
        <v>236</v>
      </c>
      <c r="BM93" s="200" t="s">
        <v>1219</v>
      </c>
    </row>
    <row r="94" spans="1:65" s="2" customFormat="1" ht="16.5" customHeight="1">
      <c r="A94" s="36"/>
      <c r="B94" s="37"/>
      <c r="C94" s="189" t="s">
        <v>225</v>
      </c>
      <c r="D94" s="189" t="s">
        <v>143</v>
      </c>
      <c r="E94" s="190" t="s">
        <v>1220</v>
      </c>
      <c r="F94" s="191" t="s">
        <v>1221</v>
      </c>
      <c r="G94" s="192" t="s">
        <v>678</v>
      </c>
      <c r="H94" s="193">
        <v>8</v>
      </c>
      <c r="I94" s="194"/>
      <c r="J94" s="195">
        <f t="shared" si="0"/>
        <v>0</v>
      </c>
      <c r="K94" s="191" t="s">
        <v>19</v>
      </c>
      <c r="L94" s="41"/>
      <c r="M94" s="196" t="s">
        <v>19</v>
      </c>
      <c r="N94" s="197" t="s">
        <v>42</v>
      </c>
      <c r="O94" s="66"/>
      <c r="P94" s="198">
        <f t="shared" si="1"/>
        <v>0</v>
      </c>
      <c r="Q94" s="198">
        <v>0</v>
      </c>
      <c r="R94" s="198">
        <f t="shared" si="2"/>
        <v>0</v>
      </c>
      <c r="S94" s="198">
        <v>0</v>
      </c>
      <c r="T94" s="199">
        <f t="shared" si="3"/>
        <v>0</v>
      </c>
      <c r="U94" s="36"/>
      <c r="V94" s="36"/>
      <c r="W94" s="36"/>
      <c r="X94" s="36"/>
      <c r="Y94" s="36"/>
      <c r="Z94" s="36"/>
      <c r="AA94" s="36"/>
      <c r="AB94" s="36"/>
      <c r="AC94" s="36"/>
      <c r="AD94" s="36"/>
      <c r="AE94" s="36"/>
      <c r="AR94" s="200" t="s">
        <v>236</v>
      </c>
      <c r="AT94" s="200" t="s">
        <v>143</v>
      </c>
      <c r="AU94" s="200" t="s">
        <v>81</v>
      </c>
      <c r="AY94" s="19" t="s">
        <v>140</v>
      </c>
      <c r="BE94" s="201">
        <f t="shared" si="4"/>
        <v>0</v>
      </c>
      <c r="BF94" s="201">
        <f t="shared" si="5"/>
        <v>0</v>
      </c>
      <c r="BG94" s="201">
        <f t="shared" si="6"/>
        <v>0</v>
      </c>
      <c r="BH94" s="201">
        <f t="shared" si="7"/>
        <v>0</v>
      </c>
      <c r="BI94" s="201">
        <f t="shared" si="8"/>
        <v>0</v>
      </c>
      <c r="BJ94" s="19" t="s">
        <v>79</v>
      </c>
      <c r="BK94" s="201">
        <f t="shared" si="9"/>
        <v>0</v>
      </c>
      <c r="BL94" s="19" t="s">
        <v>236</v>
      </c>
      <c r="BM94" s="200" t="s">
        <v>1222</v>
      </c>
    </row>
    <row r="95" spans="1:65" s="2" customFormat="1" ht="16.5" customHeight="1">
      <c r="A95" s="36"/>
      <c r="B95" s="37"/>
      <c r="C95" s="189" t="s">
        <v>233</v>
      </c>
      <c r="D95" s="189" t="s">
        <v>143</v>
      </c>
      <c r="E95" s="190" t="s">
        <v>1223</v>
      </c>
      <c r="F95" s="191" t="s">
        <v>1224</v>
      </c>
      <c r="G95" s="192" t="s">
        <v>215</v>
      </c>
      <c r="H95" s="193">
        <v>5</v>
      </c>
      <c r="I95" s="194"/>
      <c r="J95" s="195">
        <f t="shared" si="0"/>
        <v>0</v>
      </c>
      <c r="K95" s="191" t="s">
        <v>19</v>
      </c>
      <c r="L95" s="41"/>
      <c r="M95" s="196" t="s">
        <v>19</v>
      </c>
      <c r="N95" s="197" t="s">
        <v>42</v>
      </c>
      <c r="O95" s="66"/>
      <c r="P95" s="198">
        <f t="shared" si="1"/>
        <v>0</v>
      </c>
      <c r="Q95" s="198">
        <v>0</v>
      </c>
      <c r="R95" s="198">
        <f t="shared" si="2"/>
        <v>0</v>
      </c>
      <c r="S95" s="198">
        <v>0</v>
      </c>
      <c r="T95" s="199">
        <f t="shared" si="3"/>
        <v>0</v>
      </c>
      <c r="U95" s="36"/>
      <c r="V95" s="36"/>
      <c r="W95" s="36"/>
      <c r="X95" s="36"/>
      <c r="Y95" s="36"/>
      <c r="Z95" s="36"/>
      <c r="AA95" s="36"/>
      <c r="AB95" s="36"/>
      <c r="AC95" s="36"/>
      <c r="AD95" s="36"/>
      <c r="AE95" s="36"/>
      <c r="AR95" s="200" t="s">
        <v>236</v>
      </c>
      <c r="AT95" s="200" t="s">
        <v>143</v>
      </c>
      <c r="AU95" s="200" t="s">
        <v>81</v>
      </c>
      <c r="AY95" s="19" t="s">
        <v>140</v>
      </c>
      <c r="BE95" s="201">
        <f t="shared" si="4"/>
        <v>0</v>
      </c>
      <c r="BF95" s="201">
        <f t="shared" si="5"/>
        <v>0</v>
      </c>
      <c r="BG95" s="201">
        <f t="shared" si="6"/>
        <v>0</v>
      </c>
      <c r="BH95" s="201">
        <f t="shared" si="7"/>
        <v>0</v>
      </c>
      <c r="BI95" s="201">
        <f t="shared" si="8"/>
        <v>0</v>
      </c>
      <c r="BJ95" s="19" t="s">
        <v>79</v>
      </c>
      <c r="BK95" s="201">
        <f t="shared" si="9"/>
        <v>0</v>
      </c>
      <c r="BL95" s="19" t="s">
        <v>236</v>
      </c>
      <c r="BM95" s="200" t="s">
        <v>1225</v>
      </c>
    </row>
    <row r="96" spans="1:65" s="2" customFormat="1" ht="16.5" customHeight="1">
      <c r="A96" s="36"/>
      <c r="B96" s="37"/>
      <c r="C96" s="189" t="s">
        <v>239</v>
      </c>
      <c r="D96" s="189" t="s">
        <v>143</v>
      </c>
      <c r="E96" s="190" t="s">
        <v>1226</v>
      </c>
      <c r="F96" s="191" t="s">
        <v>1227</v>
      </c>
      <c r="G96" s="192" t="s">
        <v>215</v>
      </c>
      <c r="H96" s="193">
        <v>4</v>
      </c>
      <c r="I96" s="194"/>
      <c r="J96" s="195">
        <f t="shared" si="0"/>
        <v>0</v>
      </c>
      <c r="K96" s="191" t="s">
        <v>19</v>
      </c>
      <c r="L96" s="41"/>
      <c r="M96" s="196" t="s">
        <v>19</v>
      </c>
      <c r="N96" s="197" t="s">
        <v>42</v>
      </c>
      <c r="O96" s="66"/>
      <c r="P96" s="198">
        <f t="shared" si="1"/>
        <v>0</v>
      </c>
      <c r="Q96" s="198">
        <v>0</v>
      </c>
      <c r="R96" s="198">
        <f t="shared" si="2"/>
        <v>0</v>
      </c>
      <c r="S96" s="198">
        <v>0</v>
      </c>
      <c r="T96" s="199">
        <f t="shared" si="3"/>
        <v>0</v>
      </c>
      <c r="U96" s="36"/>
      <c r="V96" s="36"/>
      <c r="W96" s="36"/>
      <c r="X96" s="36"/>
      <c r="Y96" s="36"/>
      <c r="Z96" s="36"/>
      <c r="AA96" s="36"/>
      <c r="AB96" s="36"/>
      <c r="AC96" s="36"/>
      <c r="AD96" s="36"/>
      <c r="AE96" s="36"/>
      <c r="AR96" s="200" t="s">
        <v>236</v>
      </c>
      <c r="AT96" s="200" t="s">
        <v>143</v>
      </c>
      <c r="AU96" s="200" t="s">
        <v>81</v>
      </c>
      <c r="AY96" s="19" t="s">
        <v>140</v>
      </c>
      <c r="BE96" s="201">
        <f t="shared" si="4"/>
        <v>0</v>
      </c>
      <c r="BF96" s="201">
        <f t="shared" si="5"/>
        <v>0</v>
      </c>
      <c r="BG96" s="201">
        <f t="shared" si="6"/>
        <v>0</v>
      </c>
      <c r="BH96" s="201">
        <f t="shared" si="7"/>
        <v>0</v>
      </c>
      <c r="BI96" s="201">
        <f t="shared" si="8"/>
        <v>0</v>
      </c>
      <c r="BJ96" s="19" t="s">
        <v>79</v>
      </c>
      <c r="BK96" s="201">
        <f t="shared" si="9"/>
        <v>0</v>
      </c>
      <c r="BL96" s="19" t="s">
        <v>236</v>
      </c>
      <c r="BM96" s="200" t="s">
        <v>1228</v>
      </c>
    </row>
    <row r="97" spans="1:65" s="2" customFormat="1" ht="16.5" customHeight="1">
      <c r="A97" s="36"/>
      <c r="B97" s="37"/>
      <c r="C97" s="189" t="s">
        <v>243</v>
      </c>
      <c r="D97" s="189" t="s">
        <v>143</v>
      </c>
      <c r="E97" s="190" t="s">
        <v>1229</v>
      </c>
      <c r="F97" s="191" t="s">
        <v>1230</v>
      </c>
      <c r="G97" s="192" t="s">
        <v>215</v>
      </c>
      <c r="H97" s="193">
        <v>18</v>
      </c>
      <c r="I97" s="194"/>
      <c r="J97" s="195">
        <f t="shared" si="0"/>
        <v>0</v>
      </c>
      <c r="K97" s="191" t="s">
        <v>19</v>
      </c>
      <c r="L97" s="41"/>
      <c r="M97" s="196" t="s">
        <v>19</v>
      </c>
      <c r="N97" s="197" t="s">
        <v>42</v>
      </c>
      <c r="O97" s="66"/>
      <c r="P97" s="198">
        <f t="shared" si="1"/>
        <v>0</v>
      </c>
      <c r="Q97" s="198">
        <v>0</v>
      </c>
      <c r="R97" s="198">
        <f t="shared" si="2"/>
        <v>0</v>
      </c>
      <c r="S97" s="198">
        <v>0</v>
      </c>
      <c r="T97" s="199">
        <f t="shared" si="3"/>
        <v>0</v>
      </c>
      <c r="U97" s="36"/>
      <c r="V97" s="36"/>
      <c r="W97" s="36"/>
      <c r="X97" s="36"/>
      <c r="Y97" s="36"/>
      <c r="Z97" s="36"/>
      <c r="AA97" s="36"/>
      <c r="AB97" s="36"/>
      <c r="AC97" s="36"/>
      <c r="AD97" s="36"/>
      <c r="AE97" s="36"/>
      <c r="AR97" s="200" t="s">
        <v>236</v>
      </c>
      <c r="AT97" s="200" t="s">
        <v>143</v>
      </c>
      <c r="AU97" s="200" t="s">
        <v>81</v>
      </c>
      <c r="AY97" s="19" t="s">
        <v>140</v>
      </c>
      <c r="BE97" s="201">
        <f t="shared" si="4"/>
        <v>0</v>
      </c>
      <c r="BF97" s="201">
        <f t="shared" si="5"/>
        <v>0</v>
      </c>
      <c r="BG97" s="201">
        <f t="shared" si="6"/>
        <v>0</v>
      </c>
      <c r="BH97" s="201">
        <f t="shared" si="7"/>
        <v>0</v>
      </c>
      <c r="BI97" s="201">
        <f t="shared" si="8"/>
        <v>0</v>
      </c>
      <c r="BJ97" s="19" t="s">
        <v>79</v>
      </c>
      <c r="BK97" s="201">
        <f t="shared" si="9"/>
        <v>0</v>
      </c>
      <c r="BL97" s="19" t="s">
        <v>236</v>
      </c>
      <c r="BM97" s="200" t="s">
        <v>1231</v>
      </c>
    </row>
    <row r="98" spans="1:65" s="2" customFormat="1" ht="16.5" customHeight="1">
      <c r="A98" s="36"/>
      <c r="B98" s="37"/>
      <c r="C98" s="189" t="s">
        <v>250</v>
      </c>
      <c r="D98" s="189" t="s">
        <v>143</v>
      </c>
      <c r="E98" s="190" t="s">
        <v>1232</v>
      </c>
      <c r="F98" s="191" t="s">
        <v>1233</v>
      </c>
      <c r="G98" s="192" t="s">
        <v>678</v>
      </c>
      <c r="H98" s="193">
        <v>3</v>
      </c>
      <c r="I98" s="194"/>
      <c r="J98" s="195">
        <f t="shared" si="0"/>
        <v>0</v>
      </c>
      <c r="K98" s="191" t="s">
        <v>19</v>
      </c>
      <c r="L98" s="41"/>
      <c r="M98" s="196" t="s">
        <v>19</v>
      </c>
      <c r="N98" s="197" t="s">
        <v>42</v>
      </c>
      <c r="O98" s="66"/>
      <c r="P98" s="198">
        <f t="shared" si="1"/>
        <v>0</v>
      </c>
      <c r="Q98" s="198">
        <v>0</v>
      </c>
      <c r="R98" s="198">
        <f t="shared" si="2"/>
        <v>0</v>
      </c>
      <c r="S98" s="198">
        <v>0</v>
      </c>
      <c r="T98" s="199">
        <f t="shared" si="3"/>
        <v>0</v>
      </c>
      <c r="U98" s="36"/>
      <c r="V98" s="36"/>
      <c r="W98" s="36"/>
      <c r="X98" s="36"/>
      <c r="Y98" s="36"/>
      <c r="Z98" s="36"/>
      <c r="AA98" s="36"/>
      <c r="AB98" s="36"/>
      <c r="AC98" s="36"/>
      <c r="AD98" s="36"/>
      <c r="AE98" s="36"/>
      <c r="AR98" s="200" t="s">
        <v>236</v>
      </c>
      <c r="AT98" s="200" t="s">
        <v>143</v>
      </c>
      <c r="AU98" s="200" t="s">
        <v>81</v>
      </c>
      <c r="AY98" s="19" t="s">
        <v>140</v>
      </c>
      <c r="BE98" s="201">
        <f t="shared" si="4"/>
        <v>0</v>
      </c>
      <c r="BF98" s="201">
        <f t="shared" si="5"/>
        <v>0</v>
      </c>
      <c r="BG98" s="201">
        <f t="shared" si="6"/>
        <v>0</v>
      </c>
      <c r="BH98" s="201">
        <f t="shared" si="7"/>
        <v>0</v>
      </c>
      <c r="BI98" s="201">
        <f t="shared" si="8"/>
        <v>0</v>
      </c>
      <c r="BJ98" s="19" t="s">
        <v>79</v>
      </c>
      <c r="BK98" s="201">
        <f t="shared" si="9"/>
        <v>0</v>
      </c>
      <c r="BL98" s="19" t="s">
        <v>236</v>
      </c>
      <c r="BM98" s="200" t="s">
        <v>1234</v>
      </c>
    </row>
    <row r="99" spans="1:65" s="2" customFormat="1" ht="16.5" customHeight="1">
      <c r="A99" s="36"/>
      <c r="B99" s="37"/>
      <c r="C99" s="189" t="s">
        <v>259</v>
      </c>
      <c r="D99" s="189" t="s">
        <v>143</v>
      </c>
      <c r="E99" s="190" t="s">
        <v>1235</v>
      </c>
      <c r="F99" s="191" t="s">
        <v>1236</v>
      </c>
      <c r="G99" s="192" t="s">
        <v>1237</v>
      </c>
      <c r="H99" s="193">
        <v>48</v>
      </c>
      <c r="I99" s="194"/>
      <c r="J99" s="195">
        <f t="shared" si="0"/>
        <v>0</v>
      </c>
      <c r="K99" s="191" t="s">
        <v>19</v>
      </c>
      <c r="L99" s="41"/>
      <c r="M99" s="196" t="s">
        <v>19</v>
      </c>
      <c r="N99" s="197" t="s">
        <v>42</v>
      </c>
      <c r="O99" s="66"/>
      <c r="P99" s="198">
        <f t="shared" si="1"/>
        <v>0</v>
      </c>
      <c r="Q99" s="198">
        <v>0</v>
      </c>
      <c r="R99" s="198">
        <f t="shared" si="2"/>
        <v>0</v>
      </c>
      <c r="S99" s="198">
        <v>0</v>
      </c>
      <c r="T99" s="199">
        <f t="shared" si="3"/>
        <v>0</v>
      </c>
      <c r="U99" s="36"/>
      <c r="V99" s="36"/>
      <c r="W99" s="36"/>
      <c r="X99" s="36"/>
      <c r="Y99" s="36"/>
      <c r="Z99" s="36"/>
      <c r="AA99" s="36"/>
      <c r="AB99" s="36"/>
      <c r="AC99" s="36"/>
      <c r="AD99" s="36"/>
      <c r="AE99" s="36"/>
      <c r="AR99" s="200" t="s">
        <v>236</v>
      </c>
      <c r="AT99" s="200" t="s">
        <v>143</v>
      </c>
      <c r="AU99" s="200" t="s">
        <v>81</v>
      </c>
      <c r="AY99" s="19" t="s">
        <v>140</v>
      </c>
      <c r="BE99" s="201">
        <f t="shared" si="4"/>
        <v>0</v>
      </c>
      <c r="BF99" s="201">
        <f t="shared" si="5"/>
        <v>0</v>
      </c>
      <c r="BG99" s="201">
        <f t="shared" si="6"/>
        <v>0</v>
      </c>
      <c r="BH99" s="201">
        <f t="shared" si="7"/>
        <v>0</v>
      </c>
      <c r="BI99" s="201">
        <f t="shared" si="8"/>
        <v>0</v>
      </c>
      <c r="BJ99" s="19" t="s">
        <v>79</v>
      </c>
      <c r="BK99" s="201">
        <f t="shared" si="9"/>
        <v>0</v>
      </c>
      <c r="BL99" s="19" t="s">
        <v>236</v>
      </c>
      <c r="BM99" s="200" t="s">
        <v>1238</v>
      </c>
    </row>
    <row r="100" spans="1:65" s="2" customFormat="1" ht="16.5" customHeight="1">
      <c r="A100" s="36"/>
      <c r="B100" s="37"/>
      <c r="C100" s="189" t="s">
        <v>8</v>
      </c>
      <c r="D100" s="189" t="s">
        <v>143</v>
      </c>
      <c r="E100" s="190" t="s">
        <v>1239</v>
      </c>
      <c r="F100" s="191" t="s">
        <v>1240</v>
      </c>
      <c r="G100" s="192" t="s">
        <v>1175</v>
      </c>
      <c r="H100" s="193">
        <v>48</v>
      </c>
      <c r="I100" s="194"/>
      <c r="J100" s="195">
        <f t="shared" si="0"/>
        <v>0</v>
      </c>
      <c r="K100" s="191" t="s">
        <v>19</v>
      </c>
      <c r="L100" s="41"/>
      <c r="M100" s="196" t="s">
        <v>19</v>
      </c>
      <c r="N100" s="197" t="s">
        <v>42</v>
      </c>
      <c r="O100" s="66"/>
      <c r="P100" s="198">
        <f t="shared" si="1"/>
        <v>0</v>
      </c>
      <c r="Q100" s="198">
        <v>0</v>
      </c>
      <c r="R100" s="198">
        <f t="shared" si="2"/>
        <v>0</v>
      </c>
      <c r="S100" s="198">
        <v>0</v>
      </c>
      <c r="T100" s="199">
        <f t="shared" si="3"/>
        <v>0</v>
      </c>
      <c r="U100" s="36"/>
      <c r="V100" s="36"/>
      <c r="W100" s="36"/>
      <c r="X100" s="36"/>
      <c r="Y100" s="36"/>
      <c r="Z100" s="36"/>
      <c r="AA100" s="36"/>
      <c r="AB100" s="36"/>
      <c r="AC100" s="36"/>
      <c r="AD100" s="36"/>
      <c r="AE100" s="36"/>
      <c r="AR100" s="200" t="s">
        <v>236</v>
      </c>
      <c r="AT100" s="200" t="s">
        <v>143</v>
      </c>
      <c r="AU100" s="200" t="s">
        <v>81</v>
      </c>
      <c r="AY100" s="19" t="s">
        <v>140</v>
      </c>
      <c r="BE100" s="201">
        <f t="shared" si="4"/>
        <v>0</v>
      </c>
      <c r="BF100" s="201">
        <f t="shared" si="5"/>
        <v>0</v>
      </c>
      <c r="BG100" s="201">
        <f t="shared" si="6"/>
        <v>0</v>
      </c>
      <c r="BH100" s="201">
        <f t="shared" si="7"/>
        <v>0</v>
      </c>
      <c r="BI100" s="201">
        <f t="shared" si="8"/>
        <v>0</v>
      </c>
      <c r="BJ100" s="19" t="s">
        <v>79</v>
      </c>
      <c r="BK100" s="201">
        <f t="shared" si="9"/>
        <v>0</v>
      </c>
      <c r="BL100" s="19" t="s">
        <v>236</v>
      </c>
      <c r="BM100" s="200" t="s">
        <v>1241</v>
      </c>
    </row>
    <row r="101" spans="1:65" s="2" customFormat="1" ht="16.5" customHeight="1">
      <c r="A101" s="36"/>
      <c r="B101" s="37"/>
      <c r="C101" s="189" t="s">
        <v>236</v>
      </c>
      <c r="D101" s="189" t="s">
        <v>143</v>
      </c>
      <c r="E101" s="190" t="s">
        <v>1242</v>
      </c>
      <c r="F101" s="191" t="s">
        <v>1243</v>
      </c>
      <c r="G101" s="192" t="s">
        <v>1175</v>
      </c>
      <c r="H101" s="193">
        <v>8</v>
      </c>
      <c r="I101" s="194"/>
      <c r="J101" s="195">
        <f t="shared" si="0"/>
        <v>0</v>
      </c>
      <c r="K101" s="191" t="s">
        <v>19</v>
      </c>
      <c r="L101" s="41"/>
      <c r="M101" s="196" t="s">
        <v>19</v>
      </c>
      <c r="N101" s="197" t="s">
        <v>42</v>
      </c>
      <c r="O101" s="66"/>
      <c r="P101" s="198">
        <f t="shared" si="1"/>
        <v>0</v>
      </c>
      <c r="Q101" s="198">
        <v>0</v>
      </c>
      <c r="R101" s="198">
        <f t="shared" si="2"/>
        <v>0</v>
      </c>
      <c r="S101" s="198">
        <v>0</v>
      </c>
      <c r="T101" s="199">
        <f t="shared" si="3"/>
        <v>0</v>
      </c>
      <c r="U101" s="36"/>
      <c r="V101" s="36"/>
      <c r="W101" s="36"/>
      <c r="X101" s="36"/>
      <c r="Y101" s="36"/>
      <c r="Z101" s="36"/>
      <c r="AA101" s="36"/>
      <c r="AB101" s="36"/>
      <c r="AC101" s="36"/>
      <c r="AD101" s="36"/>
      <c r="AE101" s="36"/>
      <c r="AR101" s="200" t="s">
        <v>236</v>
      </c>
      <c r="AT101" s="200" t="s">
        <v>143</v>
      </c>
      <c r="AU101" s="200" t="s">
        <v>81</v>
      </c>
      <c r="AY101" s="19" t="s">
        <v>140</v>
      </c>
      <c r="BE101" s="201">
        <f t="shared" si="4"/>
        <v>0</v>
      </c>
      <c r="BF101" s="201">
        <f t="shared" si="5"/>
        <v>0</v>
      </c>
      <c r="BG101" s="201">
        <f t="shared" si="6"/>
        <v>0</v>
      </c>
      <c r="BH101" s="201">
        <f t="shared" si="7"/>
        <v>0</v>
      </c>
      <c r="BI101" s="201">
        <f t="shared" si="8"/>
        <v>0</v>
      </c>
      <c r="BJ101" s="19" t="s">
        <v>79</v>
      </c>
      <c r="BK101" s="201">
        <f t="shared" si="9"/>
        <v>0</v>
      </c>
      <c r="BL101" s="19" t="s">
        <v>236</v>
      </c>
      <c r="BM101" s="200" t="s">
        <v>1244</v>
      </c>
    </row>
    <row r="102" spans="2:63" s="12" customFormat="1" ht="22.9" customHeight="1">
      <c r="B102" s="173"/>
      <c r="C102" s="174"/>
      <c r="D102" s="175" t="s">
        <v>70</v>
      </c>
      <c r="E102" s="187" t="s">
        <v>1171</v>
      </c>
      <c r="F102" s="187" t="s">
        <v>1172</v>
      </c>
      <c r="G102" s="174"/>
      <c r="H102" s="174"/>
      <c r="I102" s="177"/>
      <c r="J102" s="188">
        <f>BK102</f>
        <v>0</v>
      </c>
      <c r="K102" s="174"/>
      <c r="L102" s="179"/>
      <c r="M102" s="180"/>
      <c r="N102" s="181"/>
      <c r="O102" s="181"/>
      <c r="P102" s="182">
        <f>SUM(P103:P106)</f>
        <v>0</v>
      </c>
      <c r="Q102" s="181"/>
      <c r="R102" s="182">
        <f>SUM(R103:R106)</f>
        <v>0</v>
      </c>
      <c r="S102" s="181"/>
      <c r="T102" s="183">
        <f>SUM(T103:T106)</f>
        <v>0</v>
      </c>
      <c r="AR102" s="184" t="s">
        <v>81</v>
      </c>
      <c r="AT102" s="185" t="s">
        <v>70</v>
      </c>
      <c r="AU102" s="185" t="s">
        <v>79</v>
      </c>
      <c r="AY102" s="184" t="s">
        <v>140</v>
      </c>
      <c r="BK102" s="186">
        <f>SUM(BK103:BK106)</f>
        <v>0</v>
      </c>
    </row>
    <row r="103" spans="1:65" s="2" customFormat="1" ht="16.5" customHeight="1">
      <c r="A103" s="36"/>
      <c r="B103" s="37"/>
      <c r="C103" s="189" t="s">
        <v>316</v>
      </c>
      <c r="D103" s="189" t="s">
        <v>143</v>
      </c>
      <c r="E103" s="190" t="s">
        <v>1173</v>
      </c>
      <c r="F103" s="191" t="s">
        <v>1245</v>
      </c>
      <c r="G103" s="192" t="s">
        <v>1175</v>
      </c>
      <c r="H103" s="193">
        <v>2</v>
      </c>
      <c r="I103" s="194"/>
      <c r="J103" s="195">
        <f>ROUND(I103*H103,2)</f>
        <v>0</v>
      </c>
      <c r="K103" s="191" t="s">
        <v>19</v>
      </c>
      <c r="L103" s="41"/>
      <c r="M103" s="196" t="s">
        <v>19</v>
      </c>
      <c r="N103" s="197" t="s">
        <v>42</v>
      </c>
      <c r="O103" s="66"/>
      <c r="P103" s="198">
        <f>O103*H103</f>
        <v>0</v>
      </c>
      <c r="Q103" s="198">
        <v>0</v>
      </c>
      <c r="R103" s="198">
        <f>Q103*H103</f>
        <v>0</v>
      </c>
      <c r="S103" s="198">
        <v>0</v>
      </c>
      <c r="T103" s="199">
        <f>S103*H103</f>
        <v>0</v>
      </c>
      <c r="U103" s="36"/>
      <c r="V103" s="36"/>
      <c r="W103" s="36"/>
      <c r="X103" s="36"/>
      <c r="Y103" s="36"/>
      <c r="Z103" s="36"/>
      <c r="AA103" s="36"/>
      <c r="AB103" s="36"/>
      <c r="AC103" s="36"/>
      <c r="AD103" s="36"/>
      <c r="AE103" s="36"/>
      <c r="AR103" s="200" t="s">
        <v>236</v>
      </c>
      <c r="AT103" s="200" t="s">
        <v>143</v>
      </c>
      <c r="AU103" s="200" t="s">
        <v>81</v>
      </c>
      <c r="AY103" s="19" t="s">
        <v>140</v>
      </c>
      <c r="BE103" s="201">
        <f>IF(N103="základní",J103,0)</f>
        <v>0</v>
      </c>
      <c r="BF103" s="201">
        <f>IF(N103="snížená",J103,0)</f>
        <v>0</v>
      </c>
      <c r="BG103" s="201">
        <f>IF(N103="zákl. přenesená",J103,0)</f>
        <v>0</v>
      </c>
      <c r="BH103" s="201">
        <f>IF(N103="sníž. přenesená",J103,0)</f>
        <v>0</v>
      </c>
      <c r="BI103" s="201">
        <f>IF(N103="nulová",J103,0)</f>
        <v>0</v>
      </c>
      <c r="BJ103" s="19" t="s">
        <v>79</v>
      </c>
      <c r="BK103" s="201">
        <f>ROUND(I103*H103,2)</f>
        <v>0</v>
      </c>
      <c r="BL103" s="19" t="s">
        <v>236</v>
      </c>
      <c r="BM103" s="200" t="s">
        <v>1246</v>
      </c>
    </row>
    <row r="104" spans="1:65" s="2" customFormat="1" ht="16.5" customHeight="1">
      <c r="A104" s="36"/>
      <c r="B104" s="37"/>
      <c r="C104" s="189" t="s">
        <v>350</v>
      </c>
      <c r="D104" s="189" t="s">
        <v>143</v>
      </c>
      <c r="E104" s="190" t="s">
        <v>1177</v>
      </c>
      <c r="F104" s="191" t="s">
        <v>1247</v>
      </c>
      <c r="G104" s="192" t="s">
        <v>1175</v>
      </c>
      <c r="H104" s="193">
        <v>2</v>
      </c>
      <c r="I104" s="194"/>
      <c r="J104" s="195">
        <f>ROUND(I104*H104,2)</f>
        <v>0</v>
      </c>
      <c r="K104" s="191" t="s">
        <v>19</v>
      </c>
      <c r="L104" s="41"/>
      <c r="M104" s="196" t="s">
        <v>19</v>
      </c>
      <c r="N104" s="197" t="s">
        <v>42</v>
      </c>
      <c r="O104" s="66"/>
      <c r="P104" s="198">
        <f>O104*H104</f>
        <v>0</v>
      </c>
      <c r="Q104" s="198">
        <v>0</v>
      </c>
      <c r="R104" s="198">
        <f>Q104*H104</f>
        <v>0</v>
      </c>
      <c r="S104" s="198">
        <v>0</v>
      </c>
      <c r="T104" s="199">
        <f>S104*H104</f>
        <v>0</v>
      </c>
      <c r="U104" s="36"/>
      <c r="V104" s="36"/>
      <c r="W104" s="36"/>
      <c r="X104" s="36"/>
      <c r="Y104" s="36"/>
      <c r="Z104" s="36"/>
      <c r="AA104" s="36"/>
      <c r="AB104" s="36"/>
      <c r="AC104" s="36"/>
      <c r="AD104" s="36"/>
      <c r="AE104" s="36"/>
      <c r="AR104" s="200" t="s">
        <v>236</v>
      </c>
      <c r="AT104" s="200" t="s">
        <v>143</v>
      </c>
      <c r="AU104" s="200" t="s">
        <v>81</v>
      </c>
      <c r="AY104" s="19" t="s">
        <v>140</v>
      </c>
      <c r="BE104" s="201">
        <f>IF(N104="základní",J104,0)</f>
        <v>0</v>
      </c>
      <c r="BF104" s="201">
        <f>IF(N104="snížená",J104,0)</f>
        <v>0</v>
      </c>
      <c r="BG104" s="201">
        <f>IF(N104="zákl. přenesená",J104,0)</f>
        <v>0</v>
      </c>
      <c r="BH104" s="201">
        <f>IF(N104="sníž. přenesená",J104,0)</f>
        <v>0</v>
      </c>
      <c r="BI104" s="201">
        <f>IF(N104="nulová",J104,0)</f>
        <v>0</v>
      </c>
      <c r="BJ104" s="19" t="s">
        <v>79</v>
      </c>
      <c r="BK104" s="201">
        <f>ROUND(I104*H104,2)</f>
        <v>0</v>
      </c>
      <c r="BL104" s="19" t="s">
        <v>236</v>
      </c>
      <c r="BM104" s="200" t="s">
        <v>1248</v>
      </c>
    </row>
    <row r="105" spans="1:65" s="2" customFormat="1" ht="16.5" customHeight="1">
      <c r="A105" s="36"/>
      <c r="B105" s="37"/>
      <c r="C105" s="189" t="s">
        <v>360</v>
      </c>
      <c r="D105" s="189" t="s">
        <v>143</v>
      </c>
      <c r="E105" s="190" t="s">
        <v>1180</v>
      </c>
      <c r="F105" s="191" t="s">
        <v>1249</v>
      </c>
      <c r="G105" s="192" t="s">
        <v>1175</v>
      </c>
      <c r="H105" s="193">
        <v>1</v>
      </c>
      <c r="I105" s="194"/>
      <c r="J105" s="195">
        <f>ROUND(I105*H105,2)</f>
        <v>0</v>
      </c>
      <c r="K105" s="191" t="s">
        <v>19</v>
      </c>
      <c r="L105" s="41"/>
      <c r="M105" s="196" t="s">
        <v>19</v>
      </c>
      <c r="N105" s="197" t="s">
        <v>42</v>
      </c>
      <c r="O105" s="66"/>
      <c r="P105" s="198">
        <f>O105*H105</f>
        <v>0</v>
      </c>
      <c r="Q105" s="198">
        <v>0</v>
      </c>
      <c r="R105" s="198">
        <f>Q105*H105</f>
        <v>0</v>
      </c>
      <c r="S105" s="198">
        <v>0</v>
      </c>
      <c r="T105" s="199">
        <f>S105*H105</f>
        <v>0</v>
      </c>
      <c r="U105" s="36"/>
      <c r="V105" s="36"/>
      <c r="W105" s="36"/>
      <c r="X105" s="36"/>
      <c r="Y105" s="36"/>
      <c r="Z105" s="36"/>
      <c r="AA105" s="36"/>
      <c r="AB105" s="36"/>
      <c r="AC105" s="36"/>
      <c r="AD105" s="36"/>
      <c r="AE105" s="36"/>
      <c r="AR105" s="200" t="s">
        <v>236</v>
      </c>
      <c r="AT105" s="200" t="s">
        <v>143</v>
      </c>
      <c r="AU105" s="200" t="s">
        <v>81</v>
      </c>
      <c r="AY105" s="19" t="s">
        <v>140</v>
      </c>
      <c r="BE105" s="201">
        <f>IF(N105="základní",J105,0)</f>
        <v>0</v>
      </c>
      <c r="BF105" s="201">
        <f>IF(N105="snížená",J105,0)</f>
        <v>0</v>
      </c>
      <c r="BG105" s="201">
        <f>IF(N105="zákl. přenesená",J105,0)</f>
        <v>0</v>
      </c>
      <c r="BH105" s="201">
        <f>IF(N105="sníž. přenesená",J105,0)</f>
        <v>0</v>
      </c>
      <c r="BI105" s="201">
        <f>IF(N105="nulová",J105,0)</f>
        <v>0</v>
      </c>
      <c r="BJ105" s="19" t="s">
        <v>79</v>
      </c>
      <c r="BK105" s="201">
        <f>ROUND(I105*H105,2)</f>
        <v>0</v>
      </c>
      <c r="BL105" s="19" t="s">
        <v>236</v>
      </c>
      <c r="BM105" s="200" t="s">
        <v>1250</v>
      </c>
    </row>
    <row r="106" spans="1:65" s="2" customFormat="1" ht="16.5" customHeight="1">
      <c r="A106" s="36"/>
      <c r="B106" s="37"/>
      <c r="C106" s="189" t="s">
        <v>366</v>
      </c>
      <c r="D106" s="189" t="s">
        <v>143</v>
      </c>
      <c r="E106" s="190" t="s">
        <v>1251</v>
      </c>
      <c r="F106" s="191" t="s">
        <v>1252</v>
      </c>
      <c r="G106" s="192" t="s">
        <v>1175</v>
      </c>
      <c r="H106" s="193">
        <v>2</v>
      </c>
      <c r="I106" s="194"/>
      <c r="J106" s="195">
        <f>ROUND(I106*H106,2)</f>
        <v>0</v>
      </c>
      <c r="K106" s="191" t="s">
        <v>19</v>
      </c>
      <c r="L106" s="41"/>
      <c r="M106" s="196" t="s">
        <v>19</v>
      </c>
      <c r="N106" s="197" t="s">
        <v>42</v>
      </c>
      <c r="O106" s="66"/>
      <c r="P106" s="198">
        <f>O106*H106</f>
        <v>0</v>
      </c>
      <c r="Q106" s="198">
        <v>0</v>
      </c>
      <c r="R106" s="198">
        <f>Q106*H106</f>
        <v>0</v>
      </c>
      <c r="S106" s="198">
        <v>0</v>
      </c>
      <c r="T106" s="199">
        <f>S106*H106</f>
        <v>0</v>
      </c>
      <c r="U106" s="36"/>
      <c r="V106" s="36"/>
      <c r="W106" s="36"/>
      <c r="X106" s="36"/>
      <c r="Y106" s="36"/>
      <c r="Z106" s="36"/>
      <c r="AA106" s="36"/>
      <c r="AB106" s="36"/>
      <c r="AC106" s="36"/>
      <c r="AD106" s="36"/>
      <c r="AE106" s="36"/>
      <c r="AR106" s="200" t="s">
        <v>236</v>
      </c>
      <c r="AT106" s="200" t="s">
        <v>143</v>
      </c>
      <c r="AU106" s="200" t="s">
        <v>81</v>
      </c>
      <c r="AY106" s="19" t="s">
        <v>140</v>
      </c>
      <c r="BE106" s="201">
        <f>IF(N106="základní",J106,0)</f>
        <v>0</v>
      </c>
      <c r="BF106" s="201">
        <f>IF(N106="snížená",J106,0)</f>
        <v>0</v>
      </c>
      <c r="BG106" s="201">
        <f>IF(N106="zákl. přenesená",J106,0)</f>
        <v>0</v>
      </c>
      <c r="BH106" s="201">
        <f>IF(N106="sníž. přenesená",J106,0)</f>
        <v>0</v>
      </c>
      <c r="BI106" s="201">
        <f>IF(N106="nulová",J106,0)</f>
        <v>0</v>
      </c>
      <c r="BJ106" s="19" t="s">
        <v>79</v>
      </c>
      <c r="BK106" s="201">
        <f>ROUND(I106*H106,2)</f>
        <v>0</v>
      </c>
      <c r="BL106" s="19" t="s">
        <v>236</v>
      </c>
      <c r="BM106" s="200" t="s">
        <v>1253</v>
      </c>
    </row>
    <row r="107" spans="2:63" s="12" customFormat="1" ht="22.9" customHeight="1">
      <c r="B107" s="173"/>
      <c r="C107" s="174"/>
      <c r="D107" s="175" t="s">
        <v>70</v>
      </c>
      <c r="E107" s="187" t="s">
        <v>1188</v>
      </c>
      <c r="F107" s="187" t="s">
        <v>1189</v>
      </c>
      <c r="G107" s="174"/>
      <c r="H107" s="174"/>
      <c r="I107" s="177"/>
      <c r="J107" s="188">
        <f>BK107</f>
        <v>0</v>
      </c>
      <c r="K107" s="174"/>
      <c r="L107" s="179"/>
      <c r="M107" s="180"/>
      <c r="N107" s="181"/>
      <c r="O107" s="181"/>
      <c r="P107" s="182">
        <f>P108</f>
        <v>0</v>
      </c>
      <c r="Q107" s="181"/>
      <c r="R107" s="182">
        <f>R108</f>
        <v>0</v>
      </c>
      <c r="S107" s="181"/>
      <c r="T107" s="183">
        <f>T108</f>
        <v>0</v>
      </c>
      <c r="AR107" s="184" t="s">
        <v>81</v>
      </c>
      <c r="AT107" s="185" t="s">
        <v>70</v>
      </c>
      <c r="AU107" s="185" t="s">
        <v>79</v>
      </c>
      <c r="AY107" s="184" t="s">
        <v>140</v>
      </c>
      <c r="BK107" s="186">
        <f>BK108</f>
        <v>0</v>
      </c>
    </row>
    <row r="108" spans="1:65" s="2" customFormat="1" ht="16.5" customHeight="1">
      <c r="A108" s="36"/>
      <c r="B108" s="37"/>
      <c r="C108" s="189" t="s">
        <v>7</v>
      </c>
      <c r="D108" s="189" t="s">
        <v>143</v>
      </c>
      <c r="E108" s="190" t="s">
        <v>1254</v>
      </c>
      <c r="F108" s="191" t="s">
        <v>1255</v>
      </c>
      <c r="G108" s="192" t="s">
        <v>1175</v>
      </c>
      <c r="H108" s="193">
        <v>17</v>
      </c>
      <c r="I108" s="194"/>
      <c r="J108" s="195">
        <f>ROUND(I108*H108,2)</f>
        <v>0</v>
      </c>
      <c r="K108" s="191" t="s">
        <v>19</v>
      </c>
      <c r="L108" s="41"/>
      <c r="M108" s="259" t="s">
        <v>19</v>
      </c>
      <c r="N108" s="260" t="s">
        <v>42</v>
      </c>
      <c r="O108" s="261"/>
      <c r="P108" s="262">
        <f>O108*H108</f>
        <v>0</v>
      </c>
      <c r="Q108" s="262">
        <v>0</v>
      </c>
      <c r="R108" s="262">
        <f>Q108*H108</f>
        <v>0</v>
      </c>
      <c r="S108" s="262">
        <v>0</v>
      </c>
      <c r="T108" s="263">
        <f>S108*H108</f>
        <v>0</v>
      </c>
      <c r="U108" s="36"/>
      <c r="V108" s="36"/>
      <c r="W108" s="36"/>
      <c r="X108" s="36"/>
      <c r="Y108" s="36"/>
      <c r="Z108" s="36"/>
      <c r="AA108" s="36"/>
      <c r="AB108" s="36"/>
      <c r="AC108" s="36"/>
      <c r="AD108" s="36"/>
      <c r="AE108" s="36"/>
      <c r="AR108" s="200" t="s">
        <v>236</v>
      </c>
      <c r="AT108" s="200" t="s">
        <v>143</v>
      </c>
      <c r="AU108" s="200" t="s">
        <v>81</v>
      </c>
      <c r="AY108" s="19" t="s">
        <v>140</v>
      </c>
      <c r="BE108" s="201">
        <f>IF(N108="základní",J108,0)</f>
        <v>0</v>
      </c>
      <c r="BF108" s="201">
        <f>IF(N108="snížená",J108,0)</f>
        <v>0</v>
      </c>
      <c r="BG108" s="201">
        <f>IF(N108="zákl. přenesená",J108,0)</f>
        <v>0</v>
      </c>
      <c r="BH108" s="201">
        <f>IF(N108="sníž. přenesená",J108,0)</f>
        <v>0</v>
      </c>
      <c r="BI108" s="201">
        <f>IF(N108="nulová",J108,0)</f>
        <v>0</v>
      </c>
      <c r="BJ108" s="19" t="s">
        <v>79</v>
      </c>
      <c r="BK108" s="201">
        <f>ROUND(I108*H108,2)</f>
        <v>0</v>
      </c>
      <c r="BL108" s="19" t="s">
        <v>236</v>
      </c>
      <c r="BM108" s="200" t="s">
        <v>1256</v>
      </c>
    </row>
    <row r="109" spans="1:31" s="2" customFormat="1" ht="6.95" customHeight="1">
      <c r="A109" s="36"/>
      <c r="B109" s="49"/>
      <c r="C109" s="50"/>
      <c r="D109" s="50"/>
      <c r="E109" s="50"/>
      <c r="F109" s="50"/>
      <c r="G109" s="50"/>
      <c r="H109" s="50"/>
      <c r="I109" s="138"/>
      <c r="J109" s="50"/>
      <c r="K109" s="50"/>
      <c r="L109" s="41"/>
      <c r="M109" s="36"/>
      <c r="O109" s="36"/>
      <c r="P109" s="36"/>
      <c r="Q109" s="36"/>
      <c r="R109" s="36"/>
      <c r="S109" s="36"/>
      <c r="T109" s="36"/>
      <c r="U109" s="36"/>
      <c r="V109" s="36"/>
      <c r="W109" s="36"/>
      <c r="X109" s="36"/>
      <c r="Y109" s="36"/>
      <c r="Z109" s="36"/>
      <c r="AA109" s="36"/>
      <c r="AB109" s="36"/>
      <c r="AC109" s="36"/>
      <c r="AD109" s="36"/>
      <c r="AE109" s="36"/>
    </row>
  </sheetData>
  <sheetProtection password="CC35" sheet="1" objects="1" scenarios="1" formatColumns="0" formatRows="0" autoFilter="0"/>
  <autoFilter ref="C82:K108"/>
  <mergeCells count="9">
    <mergeCell ref="E50:H50"/>
    <mergeCell ref="E73:H73"/>
    <mergeCell ref="E75:H75"/>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4"/>
  <sheetViews>
    <sheetView showGridLines="0" workbookViewId="0" topLeftCell="A92"/>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70"/>
      <c r="M2" s="370"/>
      <c r="N2" s="370"/>
      <c r="O2" s="370"/>
      <c r="P2" s="370"/>
      <c r="Q2" s="370"/>
      <c r="R2" s="370"/>
      <c r="S2" s="370"/>
      <c r="T2" s="370"/>
      <c r="U2" s="370"/>
      <c r="V2" s="370"/>
      <c r="AT2" s="19" t="s">
        <v>93</v>
      </c>
    </row>
    <row r="3" spans="2:46" s="1" customFormat="1" ht="6.95" customHeight="1">
      <c r="B3" s="104"/>
      <c r="C3" s="105"/>
      <c r="D3" s="105"/>
      <c r="E3" s="105"/>
      <c r="F3" s="105"/>
      <c r="G3" s="105"/>
      <c r="H3" s="105"/>
      <c r="I3" s="106"/>
      <c r="J3" s="105"/>
      <c r="K3" s="105"/>
      <c r="L3" s="22"/>
      <c r="AT3" s="19" t="s">
        <v>81</v>
      </c>
    </row>
    <row r="4" spans="2:46" s="1" customFormat="1" ht="24.95" customHeight="1">
      <c r="B4" s="22"/>
      <c r="D4" s="107" t="s">
        <v>99</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7" t="str">
        <f>'Rekapitulace stavby'!K6</f>
        <v>TEREZIÁNSKÁ ZBROJNICE OLOMOUC - rekonstrukce hygienického zázemí</v>
      </c>
      <c r="F7" s="388"/>
      <c r="G7" s="388"/>
      <c r="H7" s="388"/>
      <c r="I7" s="103"/>
      <c r="L7" s="22"/>
    </row>
    <row r="8" spans="1:31" s="2" customFormat="1" ht="12" customHeight="1">
      <c r="A8" s="36"/>
      <c r="B8" s="41"/>
      <c r="C8" s="36"/>
      <c r="D8" s="109" t="s">
        <v>100</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89" t="s">
        <v>1257</v>
      </c>
      <c r="F9" s="390"/>
      <c r="G9" s="390"/>
      <c r="H9" s="390"/>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849</v>
      </c>
      <c r="G12" s="36"/>
      <c r="H12" s="36"/>
      <c r="I12" s="113" t="s">
        <v>23</v>
      </c>
      <c r="J12" s="114" t="str">
        <f>'Rekapitulace stavby'!AN8</f>
        <v>31. 5. 2020</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tr">
        <f>IF('Rekapitulace stavby'!AN10="","",'Rekapitulace stavby'!AN10)</f>
        <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tr">
        <f>IF('Rekapitulace stavby'!E11="","",'Rekapitulace stavby'!E11)</f>
        <v>UP v Olomouci, Křížkovského 511/8, 779 00 Olomouc</v>
      </c>
      <c r="F15" s="36"/>
      <c r="G15" s="36"/>
      <c r="H15" s="36"/>
      <c r="I15" s="113" t="s">
        <v>28</v>
      </c>
      <c r="J15" s="112" t="str">
        <f>IF('Rekapitulace stavby'!AN11="","",'Rekapitulace stavby'!AN11)</f>
        <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29</v>
      </c>
      <c r="E17" s="36"/>
      <c r="F17" s="36"/>
      <c r="G17" s="36"/>
      <c r="H17" s="36"/>
      <c r="I17" s="113" t="s">
        <v>26</v>
      </c>
      <c r="J17" s="32" t="str">
        <f>'Rekapitulace stavby'!AN13</f>
        <v xml:space="preserve"> </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1" t="str">
        <f>'Rekapitulace stavby'!E14</f>
        <v xml:space="preserve"> </v>
      </c>
      <c r="F18" s="392"/>
      <c r="G18" s="392"/>
      <c r="H18" s="392"/>
      <c r="I18" s="113" t="s">
        <v>28</v>
      </c>
      <c r="J18" s="32" t="str">
        <f>'Rekapitulace stavby'!AN14</f>
        <v xml:space="preserve"> </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30</v>
      </c>
      <c r="E20" s="36"/>
      <c r="F20" s="36"/>
      <c r="G20" s="36"/>
      <c r="H20" s="36"/>
      <c r="I20" s="113" t="s">
        <v>26</v>
      </c>
      <c r="J20" s="112" t="s">
        <v>19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850</v>
      </c>
      <c r="F21" s="36"/>
      <c r="G21" s="36"/>
      <c r="H21" s="36"/>
      <c r="I21" s="113" t="s">
        <v>28</v>
      </c>
      <c r="J21" s="112" t="s">
        <v>19</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33</v>
      </c>
      <c r="E23" s="36"/>
      <c r="F23" s="36"/>
      <c r="G23" s="36"/>
      <c r="H23" s="36"/>
      <c r="I23" s="113" t="s">
        <v>26</v>
      </c>
      <c r="J23" s="112" t="s">
        <v>19</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1258</v>
      </c>
      <c r="F24" s="36"/>
      <c r="G24" s="36"/>
      <c r="H24" s="36"/>
      <c r="I24" s="113" t="s">
        <v>28</v>
      </c>
      <c r="J24" s="112" t="s">
        <v>19</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35</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3" t="s">
        <v>19</v>
      </c>
      <c r="F27" s="393"/>
      <c r="G27" s="393"/>
      <c r="H27" s="393"/>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110"/>
      <c r="J30" s="122">
        <f>ROUND(J82,2)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4" t="s">
        <v>38</v>
      </c>
      <c r="J32" s="123" t="s">
        <v>40</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41</v>
      </c>
      <c r="E33" s="109" t="s">
        <v>42</v>
      </c>
      <c r="F33" s="126">
        <f>ROUND((SUM(BE82:BE133)),2)</f>
        <v>0</v>
      </c>
      <c r="G33" s="36"/>
      <c r="H33" s="36"/>
      <c r="I33" s="127">
        <v>0.21</v>
      </c>
      <c r="J33" s="126">
        <f>ROUND(((SUM(BE82:BE133))*I33),2)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43</v>
      </c>
      <c r="F34" s="126">
        <f>ROUND((SUM(BF82:BF133)),2)</f>
        <v>0</v>
      </c>
      <c r="G34" s="36"/>
      <c r="H34" s="36"/>
      <c r="I34" s="127">
        <v>0.15</v>
      </c>
      <c r="J34" s="126">
        <f>ROUND(((SUM(BF82:BF133))*I34),2)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44</v>
      </c>
      <c r="F35" s="126">
        <f>ROUND((SUM(BG82:BG133)),2)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45</v>
      </c>
      <c r="F36" s="126">
        <f>ROUND((SUM(BH82:BH133)),2)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46</v>
      </c>
      <c r="F37" s="126">
        <f>ROUND((SUM(BI82:BI133)),2)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47</v>
      </c>
      <c r="E39" s="130"/>
      <c r="F39" s="130"/>
      <c r="G39" s="131" t="s">
        <v>48</v>
      </c>
      <c r="H39" s="132" t="s">
        <v>49</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104</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5" t="str">
        <f>E7</f>
        <v>TEREZIÁNSKÁ ZBROJNICE OLOMOUC - rekonstrukce hygienického zázemí</v>
      </c>
      <c r="F48" s="386"/>
      <c r="G48" s="386"/>
      <c r="H48" s="38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4" t="str">
        <f>E9</f>
        <v>05 - Elektroinstalace - Tereziánská zbrojnice Olomouc</v>
      </c>
      <c r="F50" s="384"/>
      <c r="G50" s="384"/>
      <c r="H50" s="384"/>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Olomouc, Křížkovského ul.</v>
      </c>
      <c r="G52" s="38"/>
      <c r="H52" s="38"/>
      <c r="I52" s="113" t="s">
        <v>23</v>
      </c>
      <c r="J52" s="61" t="str">
        <f>IF(J12="","",J12)</f>
        <v>31. 5. 2020</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40.15" customHeight="1">
      <c r="A54" s="36"/>
      <c r="B54" s="37"/>
      <c r="C54" s="31" t="s">
        <v>25</v>
      </c>
      <c r="D54" s="38"/>
      <c r="E54" s="38"/>
      <c r="F54" s="29" t="str">
        <f>E15</f>
        <v>UP v Olomouci, Křížkovského 511/8, 779 00 Olomouc</v>
      </c>
      <c r="G54" s="38"/>
      <c r="H54" s="38"/>
      <c r="I54" s="113" t="s">
        <v>30</v>
      </c>
      <c r="J54" s="34" t="str">
        <f>E21</f>
        <v>Alfaprojekt Olomouc a.s., Tylova 1</v>
      </c>
      <c r="K54" s="38"/>
      <c r="L54" s="111"/>
      <c r="S54" s="36"/>
      <c r="T54" s="36"/>
      <c r="U54" s="36"/>
      <c r="V54" s="36"/>
      <c r="W54" s="36"/>
      <c r="X54" s="36"/>
      <c r="Y54" s="36"/>
      <c r="Z54" s="36"/>
      <c r="AA54" s="36"/>
      <c r="AB54" s="36"/>
      <c r="AC54" s="36"/>
      <c r="AD54" s="36"/>
      <c r="AE54" s="36"/>
    </row>
    <row r="55" spans="1:31" s="2" customFormat="1" ht="40.15" customHeight="1">
      <c r="A55" s="36"/>
      <c r="B55" s="37"/>
      <c r="C55" s="31" t="s">
        <v>29</v>
      </c>
      <c r="D55" s="38"/>
      <c r="E55" s="38"/>
      <c r="F55" s="29" t="str">
        <f>IF(E18="","",E18)</f>
        <v xml:space="preserve"> </v>
      </c>
      <c r="G55" s="38"/>
      <c r="H55" s="38"/>
      <c r="I55" s="113" t="s">
        <v>33</v>
      </c>
      <c r="J55" s="34" t="str">
        <f>E24</f>
        <v>Vladimír Pokorný, Alfaprojekt Olomouc</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105</v>
      </c>
      <c r="D57" s="143"/>
      <c r="E57" s="143"/>
      <c r="F57" s="143"/>
      <c r="G57" s="143"/>
      <c r="H57" s="143"/>
      <c r="I57" s="144"/>
      <c r="J57" s="145" t="s">
        <v>106</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69</v>
      </c>
      <c r="D59" s="38"/>
      <c r="E59" s="38"/>
      <c r="F59" s="38"/>
      <c r="G59" s="38"/>
      <c r="H59" s="38"/>
      <c r="I59" s="110"/>
      <c r="J59" s="79">
        <f>J82</f>
        <v>0</v>
      </c>
      <c r="K59" s="38"/>
      <c r="L59" s="111"/>
      <c r="S59" s="36"/>
      <c r="T59" s="36"/>
      <c r="U59" s="36"/>
      <c r="V59" s="36"/>
      <c r="W59" s="36"/>
      <c r="X59" s="36"/>
      <c r="Y59" s="36"/>
      <c r="Z59" s="36"/>
      <c r="AA59" s="36"/>
      <c r="AB59" s="36"/>
      <c r="AC59" s="36"/>
      <c r="AD59" s="36"/>
      <c r="AE59" s="36"/>
      <c r="AU59" s="19" t="s">
        <v>107</v>
      </c>
    </row>
    <row r="60" spans="2:12" s="9" customFormat="1" ht="24.95" customHeight="1">
      <c r="B60" s="147"/>
      <c r="C60" s="148"/>
      <c r="D60" s="149" t="s">
        <v>1259</v>
      </c>
      <c r="E60" s="150"/>
      <c r="F60" s="150"/>
      <c r="G60" s="150"/>
      <c r="H60" s="150"/>
      <c r="I60" s="151"/>
      <c r="J60" s="152">
        <f>J83</f>
        <v>0</v>
      </c>
      <c r="K60" s="148"/>
      <c r="L60" s="153"/>
    </row>
    <row r="61" spans="2:12" s="9" customFormat="1" ht="24.95" customHeight="1">
      <c r="B61" s="147"/>
      <c r="C61" s="148"/>
      <c r="D61" s="149" t="s">
        <v>1260</v>
      </c>
      <c r="E61" s="150"/>
      <c r="F61" s="150"/>
      <c r="G61" s="150"/>
      <c r="H61" s="150"/>
      <c r="I61" s="151"/>
      <c r="J61" s="152">
        <f>J122</f>
        <v>0</v>
      </c>
      <c r="K61" s="148"/>
      <c r="L61" s="153"/>
    </row>
    <row r="62" spans="2:12" s="9" customFormat="1" ht="24.95" customHeight="1">
      <c r="B62" s="147"/>
      <c r="C62" s="148"/>
      <c r="D62" s="149" t="s">
        <v>1261</v>
      </c>
      <c r="E62" s="150"/>
      <c r="F62" s="150"/>
      <c r="G62" s="150"/>
      <c r="H62" s="150"/>
      <c r="I62" s="151"/>
      <c r="J62" s="152">
        <f>J130</f>
        <v>0</v>
      </c>
      <c r="K62" s="148"/>
      <c r="L62" s="153"/>
    </row>
    <row r="63" spans="1:31" s="2" customFormat="1" ht="21.75" customHeight="1">
      <c r="A63" s="36"/>
      <c r="B63" s="37"/>
      <c r="C63" s="38"/>
      <c r="D63" s="38"/>
      <c r="E63" s="38"/>
      <c r="F63" s="38"/>
      <c r="G63" s="38"/>
      <c r="H63" s="38"/>
      <c r="I63" s="110"/>
      <c r="J63" s="38"/>
      <c r="K63" s="38"/>
      <c r="L63" s="111"/>
      <c r="S63" s="36"/>
      <c r="T63" s="36"/>
      <c r="U63" s="36"/>
      <c r="V63" s="36"/>
      <c r="W63" s="36"/>
      <c r="X63" s="36"/>
      <c r="Y63" s="36"/>
      <c r="Z63" s="36"/>
      <c r="AA63" s="36"/>
      <c r="AB63" s="36"/>
      <c r="AC63" s="36"/>
      <c r="AD63" s="36"/>
      <c r="AE63" s="36"/>
    </row>
    <row r="64" spans="1:31" s="2" customFormat="1" ht="6.95" customHeight="1">
      <c r="A64" s="36"/>
      <c r="B64" s="49"/>
      <c r="C64" s="50"/>
      <c r="D64" s="50"/>
      <c r="E64" s="50"/>
      <c r="F64" s="50"/>
      <c r="G64" s="50"/>
      <c r="H64" s="50"/>
      <c r="I64" s="138"/>
      <c r="J64" s="50"/>
      <c r="K64" s="50"/>
      <c r="L64" s="111"/>
      <c r="S64" s="36"/>
      <c r="T64" s="36"/>
      <c r="U64" s="36"/>
      <c r="V64" s="36"/>
      <c r="W64" s="36"/>
      <c r="X64" s="36"/>
      <c r="Y64" s="36"/>
      <c r="Z64" s="36"/>
      <c r="AA64" s="36"/>
      <c r="AB64" s="36"/>
      <c r="AC64" s="36"/>
      <c r="AD64" s="36"/>
      <c r="AE64" s="36"/>
    </row>
    <row r="68" spans="1:31" s="2" customFormat="1" ht="6.95" customHeight="1">
      <c r="A68" s="36"/>
      <c r="B68" s="51"/>
      <c r="C68" s="52"/>
      <c r="D68" s="52"/>
      <c r="E68" s="52"/>
      <c r="F68" s="52"/>
      <c r="G68" s="52"/>
      <c r="H68" s="52"/>
      <c r="I68" s="141"/>
      <c r="J68" s="52"/>
      <c r="K68" s="52"/>
      <c r="L68" s="111"/>
      <c r="S68" s="36"/>
      <c r="T68" s="36"/>
      <c r="U68" s="36"/>
      <c r="V68" s="36"/>
      <c r="W68" s="36"/>
      <c r="X68" s="36"/>
      <c r="Y68" s="36"/>
      <c r="Z68" s="36"/>
      <c r="AA68" s="36"/>
      <c r="AB68" s="36"/>
      <c r="AC68" s="36"/>
      <c r="AD68" s="36"/>
      <c r="AE68" s="36"/>
    </row>
    <row r="69" spans="1:31" s="2" customFormat="1" ht="24.95" customHeight="1">
      <c r="A69" s="36"/>
      <c r="B69" s="37"/>
      <c r="C69" s="25" t="s">
        <v>125</v>
      </c>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6.95" customHeight="1">
      <c r="A70" s="36"/>
      <c r="B70" s="37"/>
      <c r="C70" s="38"/>
      <c r="D70" s="38"/>
      <c r="E70" s="38"/>
      <c r="F70" s="38"/>
      <c r="G70" s="38"/>
      <c r="H70" s="38"/>
      <c r="I70" s="110"/>
      <c r="J70" s="38"/>
      <c r="K70" s="38"/>
      <c r="L70" s="111"/>
      <c r="S70" s="36"/>
      <c r="T70" s="36"/>
      <c r="U70" s="36"/>
      <c r="V70" s="36"/>
      <c r="W70" s="36"/>
      <c r="X70" s="36"/>
      <c r="Y70" s="36"/>
      <c r="Z70" s="36"/>
      <c r="AA70" s="36"/>
      <c r="AB70" s="36"/>
      <c r="AC70" s="36"/>
      <c r="AD70" s="36"/>
      <c r="AE70" s="36"/>
    </row>
    <row r="71" spans="1:31" s="2" customFormat="1" ht="12" customHeight="1">
      <c r="A71" s="36"/>
      <c r="B71" s="37"/>
      <c r="C71" s="31" t="s">
        <v>16</v>
      </c>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16.5" customHeight="1">
      <c r="A72" s="36"/>
      <c r="B72" s="37"/>
      <c r="C72" s="38"/>
      <c r="D72" s="38"/>
      <c r="E72" s="385" t="str">
        <f>E7</f>
        <v>TEREZIÁNSKÁ ZBROJNICE OLOMOUC - rekonstrukce hygienického zázemí</v>
      </c>
      <c r="F72" s="386"/>
      <c r="G72" s="386"/>
      <c r="H72" s="386"/>
      <c r="I72" s="110"/>
      <c r="J72" s="38"/>
      <c r="K72" s="38"/>
      <c r="L72" s="111"/>
      <c r="S72" s="36"/>
      <c r="T72" s="36"/>
      <c r="U72" s="36"/>
      <c r="V72" s="36"/>
      <c r="W72" s="36"/>
      <c r="X72" s="36"/>
      <c r="Y72" s="36"/>
      <c r="Z72" s="36"/>
      <c r="AA72" s="36"/>
      <c r="AB72" s="36"/>
      <c r="AC72" s="36"/>
      <c r="AD72" s="36"/>
      <c r="AE72" s="36"/>
    </row>
    <row r="73" spans="1:31" s="2" customFormat="1" ht="12" customHeight="1">
      <c r="A73" s="36"/>
      <c r="B73" s="37"/>
      <c r="C73" s="31" t="s">
        <v>100</v>
      </c>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16.5" customHeight="1">
      <c r="A74" s="36"/>
      <c r="B74" s="37"/>
      <c r="C74" s="38"/>
      <c r="D74" s="38"/>
      <c r="E74" s="364" t="str">
        <f>E9</f>
        <v>05 - Elektroinstalace - Tereziánská zbrojnice Olomouc</v>
      </c>
      <c r="F74" s="384"/>
      <c r="G74" s="384"/>
      <c r="H74" s="384"/>
      <c r="I74" s="110"/>
      <c r="J74" s="38"/>
      <c r="K74" s="38"/>
      <c r="L74" s="111"/>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2" customHeight="1">
      <c r="A76" s="36"/>
      <c r="B76" s="37"/>
      <c r="C76" s="31" t="s">
        <v>21</v>
      </c>
      <c r="D76" s="38"/>
      <c r="E76" s="38"/>
      <c r="F76" s="29" t="str">
        <f>F12</f>
        <v>Olomouc, Křížkovského ul.</v>
      </c>
      <c r="G76" s="38"/>
      <c r="H76" s="38"/>
      <c r="I76" s="113" t="s">
        <v>23</v>
      </c>
      <c r="J76" s="61" t="str">
        <f>IF(J12="","",J12)</f>
        <v>31. 5. 2020</v>
      </c>
      <c r="K76" s="38"/>
      <c r="L76" s="111"/>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40.15" customHeight="1">
      <c r="A78" s="36"/>
      <c r="B78" s="37"/>
      <c r="C78" s="31" t="s">
        <v>25</v>
      </c>
      <c r="D78" s="38"/>
      <c r="E78" s="38"/>
      <c r="F78" s="29" t="str">
        <f>E15</f>
        <v>UP v Olomouci, Křížkovského 511/8, 779 00 Olomouc</v>
      </c>
      <c r="G78" s="38"/>
      <c r="H78" s="38"/>
      <c r="I78" s="113" t="s">
        <v>30</v>
      </c>
      <c r="J78" s="34" t="str">
        <f>E21</f>
        <v>Alfaprojekt Olomouc a.s., Tylova 1</v>
      </c>
      <c r="K78" s="38"/>
      <c r="L78" s="111"/>
      <c r="S78" s="36"/>
      <c r="T78" s="36"/>
      <c r="U78" s="36"/>
      <c r="V78" s="36"/>
      <c r="W78" s="36"/>
      <c r="X78" s="36"/>
      <c r="Y78" s="36"/>
      <c r="Z78" s="36"/>
      <c r="AA78" s="36"/>
      <c r="AB78" s="36"/>
      <c r="AC78" s="36"/>
      <c r="AD78" s="36"/>
      <c r="AE78" s="36"/>
    </row>
    <row r="79" spans="1:31" s="2" customFormat="1" ht="40.15" customHeight="1">
      <c r="A79" s="36"/>
      <c r="B79" s="37"/>
      <c r="C79" s="31" t="s">
        <v>29</v>
      </c>
      <c r="D79" s="38"/>
      <c r="E79" s="38"/>
      <c r="F79" s="29" t="str">
        <f>IF(E18="","",E18)</f>
        <v xml:space="preserve"> </v>
      </c>
      <c r="G79" s="38"/>
      <c r="H79" s="38"/>
      <c r="I79" s="113" t="s">
        <v>33</v>
      </c>
      <c r="J79" s="34" t="str">
        <f>E24</f>
        <v>Vladimír Pokorný, Alfaprojekt Olomouc</v>
      </c>
      <c r="K79" s="38"/>
      <c r="L79" s="111"/>
      <c r="S79" s="36"/>
      <c r="T79" s="36"/>
      <c r="U79" s="36"/>
      <c r="V79" s="36"/>
      <c r="W79" s="36"/>
      <c r="X79" s="36"/>
      <c r="Y79" s="36"/>
      <c r="Z79" s="36"/>
      <c r="AA79" s="36"/>
      <c r="AB79" s="36"/>
      <c r="AC79" s="36"/>
      <c r="AD79" s="36"/>
      <c r="AE79" s="36"/>
    </row>
    <row r="80" spans="1:31" s="2" customFormat="1" ht="10.35" customHeight="1">
      <c r="A80" s="36"/>
      <c r="B80" s="37"/>
      <c r="C80" s="38"/>
      <c r="D80" s="38"/>
      <c r="E80" s="38"/>
      <c r="F80" s="38"/>
      <c r="G80" s="38"/>
      <c r="H80" s="38"/>
      <c r="I80" s="110"/>
      <c r="J80" s="38"/>
      <c r="K80" s="38"/>
      <c r="L80" s="111"/>
      <c r="S80" s="36"/>
      <c r="T80" s="36"/>
      <c r="U80" s="36"/>
      <c r="V80" s="36"/>
      <c r="W80" s="36"/>
      <c r="X80" s="36"/>
      <c r="Y80" s="36"/>
      <c r="Z80" s="36"/>
      <c r="AA80" s="36"/>
      <c r="AB80" s="36"/>
      <c r="AC80" s="36"/>
      <c r="AD80" s="36"/>
      <c r="AE80" s="36"/>
    </row>
    <row r="81" spans="1:31" s="11" customFormat="1" ht="29.25" customHeight="1">
      <c r="A81" s="161"/>
      <c r="B81" s="162"/>
      <c r="C81" s="163" t="s">
        <v>126</v>
      </c>
      <c r="D81" s="164" t="s">
        <v>56</v>
      </c>
      <c r="E81" s="164" t="s">
        <v>52</v>
      </c>
      <c r="F81" s="164" t="s">
        <v>53</v>
      </c>
      <c r="G81" s="164" t="s">
        <v>127</v>
      </c>
      <c r="H81" s="164" t="s">
        <v>128</v>
      </c>
      <c r="I81" s="165" t="s">
        <v>129</v>
      </c>
      <c r="J81" s="164" t="s">
        <v>106</v>
      </c>
      <c r="K81" s="166" t="s">
        <v>130</v>
      </c>
      <c r="L81" s="167"/>
      <c r="M81" s="70" t="s">
        <v>19</v>
      </c>
      <c r="N81" s="71" t="s">
        <v>41</v>
      </c>
      <c r="O81" s="71" t="s">
        <v>131</v>
      </c>
      <c r="P81" s="71" t="s">
        <v>132</v>
      </c>
      <c r="Q81" s="71" t="s">
        <v>133</v>
      </c>
      <c r="R81" s="71" t="s">
        <v>134</v>
      </c>
      <c r="S81" s="71" t="s">
        <v>135</v>
      </c>
      <c r="T81" s="72" t="s">
        <v>136</v>
      </c>
      <c r="U81" s="161"/>
      <c r="V81" s="161"/>
      <c r="W81" s="161"/>
      <c r="X81" s="161"/>
      <c r="Y81" s="161"/>
      <c r="Z81" s="161"/>
      <c r="AA81" s="161"/>
      <c r="AB81" s="161"/>
      <c r="AC81" s="161"/>
      <c r="AD81" s="161"/>
      <c r="AE81" s="161"/>
    </row>
    <row r="82" spans="1:63" s="2" customFormat="1" ht="22.9" customHeight="1">
      <c r="A82" s="36"/>
      <c r="B82" s="37"/>
      <c r="C82" s="77" t="s">
        <v>137</v>
      </c>
      <c r="D82" s="38"/>
      <c r="E82" s="38"/>
      <c r="F82" s="38"/>
      <c r="G82" s="38"/>
      <c r="H82" s="38"/>
      <c r="I82" s="110"/>
      <c r="J82" s="168">
        <f>BK82</f>
        <v>0</v>
      </c>
      <c r="K82" s="38"/>
      <c r="L82" s="41"/>
      <c r="M82" s="73"/>
      <c r="N82" s="169"/>
      <c r="O82" s="74"/>
      <c r="P82" s="170">
        <f>P83+P122+P130</f>
        <v>0</v>
      </c>
      <c r="Q82" s="74"/>
      <c r="R82" s="170">
        <f>R83+R122+R130</f>
        <v>0.071518</v>
      </c>
      <c r="S82" s="74"/>
      <c r="T82" s="171">
        <f>T83+T122+T130</f>
        <v>0</v>
      </c>
      <c r="U82" s="36"/>
      <c r="V82" s="36"/>
      <c r="W82" s="36"/>
      <c r="X82" s="36"/>
      <c r="Y82" s="36"/>
      <c r="Z82" s="36"/>
      <c r="AA82" s="36"/>
      <c r="AB82" s="36"/>
      <c r="AC82" s="36"/>
      <c r="AD82" s="36"/>
      <c r="AE82" s="36"/>
      <c r="AT82" s="19" t="s">
        <v>70</v>
      </c>
      <c r="AU82" s="19" t="s">
        <v>107</v>
      </c>
      <c r="BK82" s="172">
        <f>BK83+BK122+BK130</f>
        <v>0</v>
      </c>
    </row>
    <row r="83" spans="2:63" s="12" customFormat="1" ht="25.9" customHeight="1">
      <c r="B83" s="173"/>
      <c r="C83" s="174"/>
      <c r="D83" s="175" t="s">
        <v>70</v>
      </c>
      <c r="E83" s="176" t="s">
        <v>194</v>
      </c>
      <c r="F83" s="176" t="s">
        <v>1262</v>
      </c>
      <c r="G83" s="174"/>
      <c r="H83" s="174"/>
      <c r="I83" s="177"/>
      <c r="J83" s="178">
        <f>BK83</f>
        <v>0</v>
      </c>
      <c r="K83" s="174"/>
      <c r="L83" s="179"/>
      <c r="M83" s="180"/>
      <c r="N83" s="181"/>
      <c r="O83" s="181"/>
      <c r="P83" s="182">
        <f>SUM(P84:P121)</f>
        <v>0</v>
      </c>
      <c r="Q83" s="181"/>
      <c r="R83" s="182">
        <f>SUM(R84:R121)</f>
        <v>0.050608</v>
      </c>
      <c r="S83" s="181"/>
      <c r="T83" s="183">
        <f>SUM(T84:T121)</f>
        <v>0</v>
      </c>
      <c r="AR83" s="184" t="s">
        <v>141</v>
      </c>
      <c r="AT83" s="185" t="s">
        <v>70</v>
      </c>
      <c r="AU83" s="185" t="s">
        <v>71</v>
      </c>
      <c r="AY83" s="184" t="s">
        <v>140</v>
      </c>
      <c r="BK83" s="186">
        <f>SUM(BK84:BK121)</f>
        <v>0</v>
      </c>
    </row>
    <row r="84" spans="1:65" s="2" customFormat="1" ht="33" customHeight="1">
      <c r="A84" s="36"/>
      <c r="B84" s="37"/>
      <c r="C84" s="189" t="s">
        <v>79</v>
      </c>
      <c r="D84" s="189" t="s">
        <v>143</v>
      </c>
      <c r="E84" s="190" t="s">
        <v>1263</v>
      </c>
      <c r="F84" s="191" t="s">
        <v>1264</v>
      </c>
      <c r="G84" s="192" t="s">
        <v>215</v>
      </c>
      <c r="H84" s="193">
        <v>227</v>
      </c>
      <c r="I84" s="194"/>
      <c r="J84" s="195">
        <f>ROUND(I84*H84,2)</f>
        <v>0</v>
      </c>
      <c r="K84" s="191" t="s">
        <v>147</v>
      </c>
      <c r="L84" s="41"/>
      <c r="M84" s="196" t="s">
        <v>19</v>
      </c>
      <c r="N84" s="197" t="s">
        <v>42</v>
      </c>
      <c r="O84" s="66"/>
      <c r="P84" s="198">
        <f>O84*H84</f>
        <v>0</v>
      </c>
      <c r="Q84" s="198">
        <v>0</v>
      </c>
      <c r="R84" s="198">
        <f>Q84*H84</f>
        <v>0</v>
      </c>
      <c r="S84" s="198">
        <v>0</v>
      </c>
      <c r="T84" s="199">
        <f>S84*H84</f>
        <v>0</v>
      </c>
      <c r="U84" s="36"/>
      <c r="V84" s="36"/>
      <c r="W84" s="36"/>
      <c r="X84" s="36"/>
      <c r="Y84" s="36"/>
      <c r="Z84" s="36"/>
      <c r="AA84" s="36"/>
      <c r="AB84" s="36"/>
      <c r="AC84" s="36"/>
      <c r="AD84" s="36"/>
      <c r="AE84" s="36"/>
      <c r="AR84" s="200" t="s">
        <v>667</v>
      </c>
      <c r="AT84" s="200" t="s">
        <v>143</v>
      </c>
      <c r="AU84" s="200" t="s">
        <v>79</v>
      </c>
      <c r="AY84" s="19" t="s">
        <v>140</v>
      </c>
      <c r="BE84" s="201">
        <f>IF(N84="základní",J84,0)</f>
        <v>0</v>
      </c>
      <c r="BF84" s="201">
        <f>IF(N84="snížená",J84,0)</f>
        <v>0</v>
      </c>
      <c r="BG84" s="201">
        <f>IF(N84="zákl. přenesená",J84,0)</f>
        <v>0</v>
      </c>
      <c r="BH84" s="201">
        <f>IF(N84="sníž. přenesená",J84,0)</f>
        <v>0</v>
      </c>
      <c r="BI84" s="201">
        <f>IF(N84="nulová",J84,0)</f>
        <v>0</v>
      </c>
      <c r="BJ84" s="19" t="s">
        <v>79</v>
      </c>
      <c r="BK84" s="201">
        <f>ROUND(I84*H84,2)</f>
        <v>0</v>
      </c>
      <c r="BL84" s="19" t="s">
        <v>667</v>
      </c>
      <c r="BM84" s="200" t="s">
        <v>1265</v>
      </c>
    </row>
    <row r="85" spans="1:65" s="2" customFormat="1" ht="16.5" customHeight="1">
      <c r="A85" s="36"/>
      <c r="B85" s="37"/>
      <c r="C85" s="246" t="s">
        <v>81</v>
      </c>
      <c r="D85" s="246" t="s">
        <v>194</v>
      </c>
      <c r="E85" s="247" t="s">
        <v>1266</v>
      </c>
      <c r="F85" s="248" t="s">
        <v>1267</v>
      </c>
      <c r="G85" s="249" t="s">
        <v>215</v>
      </c>
      <c r="H85" s="250">
        <v>272.4</v>
      </c>
      <c r="I85" s="251"/>
      <c r="J85" s="252">
        <f>ROUND(I85*H85,2)</f>
        <v>0</v>
      </c>
      <c r="K85" s="248" t="s">
        <v>147</v>
      </c>
      <c r="L85" s="253"/>
      <c r="M85" s="254" t="s">
        <v>19</v>
      </c>
      <c r="N85" s="255" t="s">
        <v>42</v>
      </c>
      <c r="O85" s="66"/>
      <c r="P85" s="198">
        <f>O85*H85</f>
        <v>0</v>
      </c>
      <c r="Q85" s="198">
        <v>0.00012</v>
      </c>
      <c r="R85" s="198">
        <f>Q85*H85</f>
        <v>0.032687999999999995</v>
      </c>
      <c r="S85" s="198">
        <v>0</v>
      </c>
      <c r="T85" s="199">
        <f>S85*H85</f>
        <v>0</v>
      </c>
      <c r="U85" s="36"/>
      <c r="V85" s="36"/>
      <c r="W85" s="36"/>
      <c r="X85" s="36"/>
      <c r="Y85" s="36"/>
      <c r="Z85" s="36"/>
      <c r="AA85" s="36"/>
      <c r="AB85" s="36"/>
      <c r="AC85" s="36"/>
      <c r="AD85" s="36"/>
      <c r="AE85" s="36"/>
      <c r="AR85" s="200" t="s">
        <v>1268</v>
      </c>
      <c r="AT85" s="200" t="s">
        <v>194</v>
      </c>
      <c r="AU85" s="200" t="s">
        <v>79</v>
      </c>
      <c r="AY85" s="19" t="s">
        <v>140</v>
      </c>
      <c r="BE85" s="201">
        <f>IF(N85="základní",J85,0)</f>
        <v>0</v>
      </c>
      <c r="BF85" s="201">
        <f>IF(N85="snížená",J85,0)</f>
        <v>0</v>
      </c>
      <c r="BG85" s="201">
        <f>IF(N85="zákl. přenesená",J85,0)</f>
        <v>0</v>
      </c>
      <c r="BH85" s="201">
        <f>IF(N85="sníž. přenesená",J85,0)</f>
        <v>0</v>
      </c>
      <c r="BI85" s="201">
        <f>IF(N85="nulová",J85,0)</f>
        <v>0</v>
      </c>
      <c r="BJ85" s="19" t="s">
        <v>79</v>
      </c>
      <c r="BK85" s="201">
        <f>ROUND(I85*H85,2)</f>
        <v>0</v>
      </c>
      <c r="BL85" s="19" t="s">
        <v>1268</v>
      </c>
      <c r="BM85" s="200" t="s">
        <v>1269</v>
      </c>
    </row>
    <row r="86" spans="2:51" s="13" customFormat="1" ht="12">
      <c r="B86" s="202"/>
      <c r="C86" s="203"/>
      <c r="D86" s="204" t="s">
        <v>150</v>
      </c>
      <c r="E86" s="205" t="s">
        <v>19</v>
      </c>
      <c r="F86" s="206" t="s">
        <v>1270</v>
      </c>
      <c r="G86" s="203"/>
      <c r="H86" s="205" t="s">
        <v>19</v>
      </c>
      <c r="I86" s="207"/>
      <c r="J86" s="203"/>
      <c r="K86" s="203"/>
      <c r="L86" s="208"/>
      <c r="M86" s="209"/>
      <c r="N86" s="210"/>
      <c r="O86" s="210"/>
      <c r="P86" s="210"/>
      <c r="Q86" s="210"/>
      <c r="R86" s="210"/>
      <c r="S86" s="210"/>
      <c r="T86" s="211"/>
      <c r="AT86" s="212" t="s">
        <v>150</v>
      </c>
      <c r="AU86" s="212" t="s">
        <v>79</v>
      </c>
      <c r="AV86" s="13" t="s">
        <v>79</v>
      </c>
      <c r="AW86" s="13" t="s">
        <v>32</v>
      </c>
      <c r="AX86" s="13" t="s">
        <v>71</v>
      </c>
      <c r="AY86" s="212" t="s">
        <v>140</v>
      </c>
    </row>
    <row r="87" spans="2:51" s="14" customFormat="1" ht="12">
      <c r="B87" s="213"/>
      <c r="C87" s="214"/>
      <c r="D87" s="204" t="s">
        <v>150</v>
      </c>
      <c r="E87" s="215" t="s">
        <v>19</v>
      </c>
      <c r="F87" s="216" t="s">
        <v>1271</v>
      </c>
      <c r="G87" s="214"/>
      <c r="H87" s="217">
        <v>205</v>
      </c>
      <c r="I87" s="218"/>
      <c r="J87" s="214"/>
      <c r="K87" s="214"/>
      <c r="L87" s="219"/>
      <c r="M87" s="220"/>
      <c r="N87" s="221"/>
      <c r="O87" s="221"/>
      <c r="P87" s="221"/>
      <c r="Q87" s="221"/>
      <c r="R87" s="221"/>
      <c r="S87" s="221"/>
      <c r="T87" s="222"/>
      <c r="AT87" s="223" t="s">
        <v>150</v>
      </c>
      <c r="AU87" s="223" t="s">
        <v>79</v>
      </c>
      <c r="AV87" s="14" t="s">
        <v>81</v>
      </c>
      <c r="AW87" s="14" t="s">
        <v>32</v>
      </c>
      <c r="AX87" s="14" t="s">
        <v>71</v>
      </c>
      <c r="AY87" s="223" t="s">
        <v>140</v>
      </c>
    </row>
    <row r="88" spans="2:51" s="13" customFormat="1" ht="12">
      <c r="B88" s="202"/>
      <c r="C88" s="203"/>
      <c r="D88" s="204" t="s">
        <v>150</v>
      </c>
      <c r="E88" s="205" t="s">
        <v>19</v>
      </c>
      <c r="F88" s="206" t="s">
        <v>1272</v>
      </c>
      <c r="G88" s="203"/>
      <c r="H88" s="205" t="s">
        <v>19</v>
      </c>
      <c r="I88" s="207"/>
      <c r="J88" s="203"/>
      <c r="K88" s="203"/>
      <c r="L88" s="208"/>
      <c r="M88" s="209"/>
      <c r="N88" s="210"/>
      <c r="O88" s="210"/>
      <c r="P88" s="210"/>
      <c r="Q88" s="210"/>
      <c r="R88" s="210"/>
      <c r="S88" s="210"/>
      <c r="T88" s="211"/>
      <c r="AT88" s="212" t="s">
        <v>150</v>
      </c>
      <c r="AU88" s="212" t="s">
        <v>79</v>
      </c>
      <c r="AV88" s="13" t="s">
        <v>79</v>
      </c>
      <c r="AW88" s="13" t="s">
        <v>32</v>
      </c>
      <c r="AX88" s="13" t="s">
        <v>71</v>
      </c>
      <c r="AY88" s="212" t="s">
        <v>140</v>
      </c>
    </row>
    <row r="89" spans="2:51" s="14" customFormat="1" ht="12">
      <c r="B89" s="213"/>
      <c r="C89" s="214"/>
      <c r="D89" s="204" t="s">
        <v>150</v>
      </c>
      <c r="E89" s="215" t="s">
        <v>19</v>
      </c>
      <c r="F89" s="216" t="s">
        <v>377</v>
      </c>
      <c r="G89" s="214"/>
      <c r="H89" s="217">
        <v>22</v>
      </c>
      <c r="I89" s="218"/>
      <c r="J89" s="214"/>
      <c r="K89" s="214"/>
      <c r="L89" s="219"/>
      <c r="M89" s="220"/>
      <c r="N89" s="221"/>
      <c r="O89" s="221"/>
      <c r="P89" s="221"/>
      <c r="Q89" s="221"/>
      <c r="R89" s="221"/>
      <c r="S89" s="221"/>
      <c r="T89" s="222"/>
      <c r="AT89" s="223" t="s">
        <v>150</v>
      </c>
      <c r="AU89" s="223" t="s">
        <v>79</v>
      </c>
      <c r="AV89" s="14" t="s">
        <v>81</v>
      </c>
      <c r="AW89" s="14" t="s">
        <v>32</v>
      </c>
      <c r="AX89" s="14" t="s">
        <v>71</v>
      </c>
      <c r="AY89" s="223" t="s">
        <v>140</v>
      </c>
    </row>
    <row r="90" spans="2:51" s="15" customFormat="1" ht="12">
      <c r="B90" s="224"/>
      <c r="C90" s="225"/>
      <c r="D90" s="204" t="s">
        <v>150</v>
      </c>
      <c r="E90" s="226" t="s">
        <v>19</v>
      </c>
      <c r="F90" s="227" t="s">
        <v>155</v>
      </c>
      <c r="G90" s="225"/>
      <c r="H90" s="228">
        <v>227</v>
      </c>
      <c r="I90" s="229"/>
      <c r="J90" s="225"/>
      <c r="K90" s="225"/>
      <c r="L90" s="230"/>
      <c r="M90" s="231"/>
      <c r="N90" s="232"/>
      <c r="O90" s="232"/>
      <c r="P90" s="232"/>
      <c r="Q90" s="232"/>
      <c r="R90" s="232"/>
      <c r="S90" s="232"/>
      <c r="T90" s="233"/>
      <c r="AT90" s="234" t="s">
        <v>150</v>
      </c>
      <c r="AU90" s="234" t="s">
        <v>79</v>
      </c>
      <c r="AV90" s="15" t="s">
        <v>148</v>
      </c>
      <c r="AW90" s="15" t="s">
        <v>32</v>
      </c>
      <c r="AX90" s="15" t="s">
        <v>79</v>
      </c>
      <c r="AY90" s="234" t="s">
        <v>140</v>
      </c>
    </row>
    <row r="91" spans="2:51" s="14" customFormat="1" ht="12">
      <c r="B91" s="213"/>
      <c r="C91" s="214"/>
      <c r="D91" s="204" t="s">
        <v>150</v>
      </c>
      <c r="E91" s="214"/>
      <c r="F91" s="216" t="s">
        <v>1273</v>
      </c>
      <c r="G91" s="214"/>
      <c r="H91" s="217">
        <v>272.4</v>
      </c>
      <c r="I91" s="218"/>
      <c r="J91" s="214"/>
      <c r="K91" s="214"/>
      <c r="L91" s="219"/>
      <c r="M91" s="220"/>
      <c r="N91" s="221"/>
      <c r="O91" s="221"/>
      <c r="P91" s="221"/>
      <c r="Q91" s="221"/>
      <c r="R91" s="221"/>
      <c r="S91" s="221"/>
      <c r="T91" s="222"/>
      <c r="AT91" s="223" t="s">
        <v>150</v>
      </c>
      <c r="AU91" s="223" t="s">
        <v>79</v>
      </c>
      <c r="AV91" s="14" t="s">
        <v>81</v>
      </c>
      <c r="AW91" s="14" t="s">
        <v>4</v>
      </c>
      <c r="AX91" s="14" t="s">
        <v>79</v>
      </c>
      <c r="AY91" s="223" t="s">
        <v>140</v>
      </c>
    </row>
    <row r="92" spans="1:65" s="2" customFormat="1" ht="33" customHeight="1">
      <c r="A92" s="36"/>
      <c r="B92" s="37"/>
      <c r="C92" s="189" t="s">
        <v>141</v>
      </c>
      <c r="D92" s="189" t="s">
        <v>143</v>
      </c>
      <c r="E92" s="190" t="s">
        <v>1274</v>
      </c>
      <c r="F92" s="191" t="s">
        <v>1275</v>
      </c>
      <c r="G92" s="192" t="s">
        <v>215</v>
      </c>
      <c r="H92" s="193">
        <v>60</v>
      </c>
      <c r="I92" s="194"/>
      <c r="J92" s="195">
        <f>ROUND(I92*H92,2)</f>
        <v>0</v>
      </c>
      <c r="K92" s="191" t="s">
        <v>147</v>
      </c>
      <c r="L92" s="41"/>
      <c r="M92" s="196" t="s">
        <v>19</v>
      </c>
      <c r="N92" s="197" t="s">
        <v>42</v>
      </c>
      <c r="O92" s="66"/>
      <c r="P92" s="198">
        <f>O92*H92</f>
        <v>0</v>
      </c>
      <c r="Q92" s="198">
        <v>0</v>
      </c>
      <c r="R92" s="198">
        <f>Q92*H92</f>
        <v>0</v>
      </c>
      <c r="S92" s="198">
        <v>0</v>
      </c>
      <c r="T92" s="199">
        <f>S92*H92</f>
        <v>0</v>
      </c>
      <c r="U92" s="36"/>
      <c r="V92" s="36"/>
      <c r="W92" s="36"/>
      <c r="X92" s="36"/>
      <c r="Y92" s="36"/>
      <c r="Z92" s="36"/>
      <c r="AA92" s="36"/>
      <c r="AB92" s="36"/>
      <c r="AC92" s="36"/>
      <c r="AD92" s="36"/>
      <c r="AE92" s="36"/>
      <c r="AR92" s="200" t="s">
        <v>667</v>
      </c>
      <c r="AT92" s="200" t="s">
        <v>143</v>
      </c>
      <c r="AU92" s="200" t="s">
        <v>79</v>
      </c>
      <c r="AY92" s="19" t="s">
        <v>140</v>
      </c>
      <c r="BE92" s="201">
        <f>IF(N92="základní",J92,0)</f>
        <v>0</v>
      </c>
      <c r="BF92" s="201">
        <f>IF(N92="snížená",J92,0)</f>
        <v>0</v>
      </c>
      <c r="BG92" s="201">
        <f>IF(N92="zákl. přenesená",J92,0)</f>
        <v>0</v>
      </c>
      <c r="BH92" s="201">
        <f>IF(N92="sníž. přenesená",J92,0)</f>
        <v>0</v>
      </c>
      <c r="BI92" s="201">
        <f>IF(N92="nulová",J92,0)</f>
        <v>0</v>
      </c>
      <c r="BJ92" s="19" t="s">
        <v>79</v>
      </c>
      <c r="BK92" s="201">
        <f>ROUND(I92*H92,2)</f>
        <v>0</v>
      </c>
      <c r="BL92" s="19" t="s">
        <v>667</v>
      </c>
      <c r="BM92" s="200" t="s">
        <v>1276</v>
      </c>
    </row>
    <row r="93" spans="1:65" s="2" customFormat="1" ht="16.5" customHeight="1">
      <c r="A93" s="36"/>
      <c r="B93" s="37"/>
      <c r="C93" s="246" t="s">
        <v>148</v>
      </c>
      <c r="D93" s="246" t="s">
        <v>194</v>
      </c>
      <c r="E93" s="247" t="s">
        <v>1277</v>
      </c>
      <c r="F93" s="248" t="s">
        <v>1278</v>
      </c>
      <c r="G93" s="249" t="s">
        <v>215</v>
      </c>
      <c r="H93" s="250">
        <v>72</v>
      </c>
      <c r="I93" s="251"/>
      <c r="J93" s="252">
        <f>ROUND(I93*H93,2)</f>
        <v>0</v>
      </c>
      <c r="K93" s="248" t="s">
        <v>147</v>
      </c>
      <c r="L93" s="253"/>
      <c r="M93" s="254" t="s">
        <v>19</v>
      </c>
      <c r="N93" s="255" t="s">
        <v>42</v>
      </c>
      <c r="O93" s="66"/>
      <c r="P93" s="198">
        <f>O93*H93</f>
        <v>0</v>
      </c>
      <c r="Q93" s="198">
        <v>0.00017</v>
      </c>
      <c r="R93" s="198">
        <f>Q93*H93</f>
        <v>0.012240000000000001</v>
      </c>
      <c r="S93" s="198">
        <v>0</v>
      </c>
      <c r="T93" s="199">
        <f>S93*H93</f>
        <v>0</v>
      </c>
      <c r="U93" s="36"/>
      <c r="V93" s="36"/>
      <c r="W93" s="36"/>
      <c r="X93" s="36"/>
      <c r="Y93" s="36"/>
      <c r="Z93" s="36"/>
      <c r="AA93" s="36"/>
      <c r="AB93" s="36"/>
      <c r="AC93" s="36"/>
      <c r="AD93" s="36"/>
      <c r="AE93" s="36"/>
      <c r="AR93" s="200" t="s">
        <v>1268</v>
      </c>
      <c r="AT93" s="200" t="s">
        <v>194</v>
      </c>
      <c r="AU93" s="200" t="s">
        <v>79</v>
      </c>
      <c r="AY93" s="19" t="s">
        <v>140</v>
      </c>
      <c r="BE93" s="201">
        <f>IF(N93="základní",J93,0)</f>
        <v>0</v>
      </c>
      <c r="BF93" s="201">
        <f>IF(N93="snížená",J93,0)</f>
        <v>0</v>
      </c>
      <c r="BG93" s="201">
        <f>IF(N93="zákl. přenesená",J93,0)</f>
        <v>0</v>
      </c>
      <c r="BH93" s="201">
        <f>IF(N93="sníž. přenesená",J93,0)</f>
        <v>0</v>
      </c>
      <c r="BI93" s="201">
        <f>IF(N93="nulová",J93,0)</f>
        <v>0</v>
      </c>
      <c r="BJ93" s="19" t="s">
        <v>79</v>
      </c>
      <c r="BK93" s="201">
        <f>ROUND(I93*H93,2)</f>
        <v>0</v>
      </c>
      <c r="BL93" s="19" t="s">
        <v>1268</v>
      </c>
      <c r="BM93" s="200" t="s">
        <v>1279</v>
      </c>
    </row>
    <row r="94" spans="2:51" s="14" customFormat="1" ht="12">
      <c r="B94" s="213"/>
      <c r="C94" s="214"/>
      <c r="D94" s="204" t="s">
        <v>150</v>
      </c>
      <c r="E94" s="214"/>
      <c r="F94" s="216" t="s">
        <v>1280</v>
      </c>
      <c r="G94" s="214"/>
      <c r="H94" s="217">
        <v>72</v>
      </c>
      <c r="I94" s="218"/>
      <c r="J94" s="214"/>
      <c r="K94" s="214"/>
      <c r="L94" s="219"/>
      <c r="M94" s="220"/>
      <c r="N94" s="221"/>
      <c r="O94" s="221"/>
      <c r="P94" s="221"/>
      <c r="Q94" s="221"/>
      <c r="R94" s="221"/>
      <c r="S94" s="221"/>
      <c r="T94" s="222"/>
      <c r="AT94" s="223" t="s">
        <v>150</v>
      </c>
      <c r="AU94" s="223" t="s">
        <v>79</v>
      </c>
      <c r="AV94" s="14" t="s">
        <v>81</v>
      </c>
      <c r="AW94" s="14" t="s">
        <v>4</v>
      </c>
      <c r="AX94" s="14" t="s">
        <v>79</v>
      </c>
      <c r="AY94" s="223" t="s">
        <v>140</v>
      </c>
    </row>
    <row r="95" spans="1:65" s="2" customFormat="1" ht="33" customHeight="1">
      <c r="A95" s="36"/>
      <c r="B95" s="37"/>
      <c r="C95" s="189" t="s">
        <v>193</v>
      </c>
      <c r="D95" s="189" t="s">
        <v>143</v>
      </c>
      <c r="E95" s="190" t="s">
        <v>1281</v>
      </c>
      <c r="F95" s="191" t="s">
        <v>1282</v>
      </c>
      <c r="G95" s="192" t="s">
        <v>204</v>
      </c>
      <c r="H95" s="193">
        <v>19</v>
      </c>
      <c r="I95" s="194"/>
      <c r="J95" s="195">
        <f aca="true" t="shared" si="0" ref="J95:J121">ROUND(I95*H95,2)</f>
        <v>0</v>
      </c>
      <c r="K95" s="191" t="s">
        <v>147</v>
      </c>
      <c r="L95" s="41"/>
      <c r="M95" s="196" t="s">
        <v>19</v>
      </c>
      <c r="N95" s="197" t="s">
        <v>42</v>
      </c>
      <c r="O95" s="66"/>
      <c r="P95" s="198">
        <f aca="true" t="shared" si="1" ref="P95:P121">O95*H95</f>
        <v>0</v>
      </c>
      <c r="Q95" s="198">
        <v>0</v>
      </c>
      <c r="R95" s="198">
        <f aca="true" t="shared" si="2" ref="R95:R121">Q95*H95</f>
        <v>0</v>
      </c>
      <c r="S95" s="198">
        <v>0</v>
      </c>
      <c r="T95" s="199">
        <f aca="true" t="shared" si="3" ref="T95:T121">S95*H95</f>
        <v>0</v>
      </c>
      <c r="U95" s="36"/>
      <c r="V95" s="36"/>
      <c r="W95" s="36"/>
      <c r="X95" s="36"/>
      <c r="Y95" s="36"/>
      <c r="Z95" s="36"/>
      <c r="AA95" s="36"/>
      <c r="AB95" s="36"/>
      <c r="AC95" s="36"/>
      <c r="AD95" s="36"/>
      <c r="AE95" s="36"/>
      <c r="AR95" s="200" t="s">
        <v>667</v>
      </c>
      <c r="AT95" s="200" t="s">
        <v>143</v>
      </c>
      <c r="AU95" s="200" t="s">
        <v>79</v>
      </c>
      <c r="AY95" s="19" t="s">
        <v>140</v>
      </c>
      <c r="BE95" s="201">
        <f aca="true" t="shared" si="4" ref="BE95:BE121">IF(N95="základní",J95,0)</f>
        <v>0</v>
      </c>
      <c r="BF95" s="201">
        <f aca="true" t="shared" si="5" ref="BF95:BF121">IF(N95="snížená",J95,0)</f>
        <v>0</v>
      </c>
      <c r="BG95" s="201">
        <f aca="true" t="shared" si="6" ref="BG95:BG121">IF(N95="zákl. přenesená",J95,0)</f>
        <v>0</v>
      </c>
      <c r="BH95" s="201">
        <f aca="true" t="shared" si="7" ref="BH95:BH121">IF(N95="sníž. přenesená",J95,0)</f>
        <v>0</v>
      </c>
      <c r="BI95" s="201">
        <f aca="true" t="shared" si="8" ref="BI95:BI121">IF(N95="nulová",J95,0)</f>
        <v>0</v>
      </c>
      <c r="BJ95" s="19" t="s">
        <v>79</v>
      </c>
      <c r="BK95" s="201">
        <f aca="true" t="shared" si="9" ref="BK95:BK121">ROUND(I95*H95,2)</f>
        <v>0</v>
      </c>
      <c r="BL95" s="19" t="s">
        <v>667</v>
      </c>
      <c r="BM95" s="200" t="s">
        <v>1283</v>
      </c>
    </row>
    <row r="96" spans="1:65" s="2" customFormat="1" ht="16.5" customHeight="1">
      <c r="A96" s="36"/>
      <c r="B96" s="37"/>
      <c r="C96" s="246" t="s">
        <v>201</v>
      </c>
      <c r="D96" s="246" t="s">
        <v>194</v>
      </c>
      <c r="E96" s="247" t="s">
        <v>1284</v>
      </c>
      <c r="F96" s="248" t="s">
        <v>1285</v>
      </c>
      <c r="G96" s="249" t="s">
        <v>204</v>
      </c>
      <c r="H96" s="250">
        <v>19</v>
      </c>
      <c r="I96" s="251"/>
      <c r="J96" s="252">
        <f t="shared" si="0"/>
        <v>0</v>
      </c>
      <c r="K96" s="248" t="s">
        <v>147</v>
      </c>
      <c r="L96" s="253"/>
      <c r="M96" s="254" t="s">
        <v>19</v>
      </c>
      <c r="N96" s="255" t="s">
        <v>42</v>
      </c>
      <c r="O96" s="66"/>
      <c r="P96" s="198">
        <f t="shared" si="1"/>
        <v>0</v>
      </c>
      <c r="Q96" s="198">
        <v>3E-05</v>
      </c>
      <c r="R96" s="198">
        <f t="shared" si="2"/>
        <v>0.00057</v>
      </c>
      <c r="S96" s="198">
        <v>0</v>
      </c>
      <c r="T96" s="199">
        <f t="shared" si="3"/>
        <v>0</v>
      </c>
      <c r="U96" s="36"/>
      <c r="V96" s="36"/>
      <c r="W96" s="36"/>
      <c r="X96" s="36"/>
      <c r="Y96" s="36"/>
      <c r="Z96" s="36"/>
      <c r="AA96" s="36"/>
      <c r="AB96" s="36"/>
      <c r="AC96" s="36"/>
      <c r="AD96" s="36"/>
      <c r="AE96" s="36"/>
      <c r="AR96" s="200" t="s">
        <v>1268</v>
      </c>
      <c r="AT96" s="200" t="s">
        <v>194</v>
      </c>
      <c r="AU96" s="200" t="s">
        <v>79</v>
      </c>
      <c r="AY96" s="19" t="s">
        <v>140</v>
      </c>
      <c r="BE96" s="201">
        <f t="shared" si="4"/>
        <v>0</v>
      </c>
      <c r="BF96" s="201">
        <f t="shared" si="5"/>
        <v>0</v>
      </c>
      <c r="BG96" s="201">
        <f t="shared" si="6"/>
        <v>0</v>
      </c>
      <c r="BH96" s="201">
        <f t="shared" si="7"/>
        <v>0</v>
      </c>
      <c r="BI96" s="201">
        <f t="shared" si="8"/>
        <v>0</v>
      </c>
      <c r="BJ96" s="19" t="s">
        <v>79</v>
      </c>
      <c r="BK96" s="201">
        <f t="shared" si="9"/>
        <v>0</v>
      </c>
      <c r="BL96" s="19" t="s">
        <v>1268</v>
      </c>
      <c r="BM96" s="200" t="s">
        <v>1286</v>
      </c>
    </row>
    <row r="97" spans="1:65" s="2" customFormat="1" ht="44.25" customHeight="1">
      <c r="A97" s="36"/>
      <c r="B97" s="37"/>
      <c r="C97" s="189" t="s">
        <v>212</v>
      </c>
      <c r="D97" s="189" t="s">
        <v>143</v>
      </c>
      <c r="E97" s="190" t="s">
        <v>1287</v>
      </c>
      <c r="F97" s="191" t="s">
        <v>1288</v>
      </c>
      <c r="G97" s="192" t="s">
        <v>204</v>
      </c>
      <c r="H97" s="193">
        <v>29</v>
      </c>
      <c r="I97" s="194"/>
      <c r="J97" s="195">
        <f t="shared" si="0"/>
        <v>0</v>
      </c>
      <c r="K97" s="191" t="s">
        <v>147</v>
      </c>
      <c r="L97" s="41"/>
      <c r="M97" s="196" t="s">
        <v>19</v>
      </c>
      <c r="N97" s="197" t="s">
        <v>42</v>
      </c>
      <c r="O97" s="66"/>
      <c r="P97" s="198">
        <f t="shared" si="1"/>
        <v>0</v>
      </c>
      <c r="Q97" s="198">
        <v>0</v>
      </c>
      <c r="R97" s="198">
        <f t="shared" si="2"/>
        <v>0</v>
      </c>
      <c r="S97" s="198">
        <v>0</v>
      </c>
      <c r="T97" s="199">
        <f t="shared" si="3"/>
        <v>0</v>
      </c>
      <c r="U97" s="36"/>
      <c r="V97" s="36"/>
      <c r="W97" s="36"/>
      <c r="X97" s="36"/>
      <c r="Y97" s="36"/>
      <c r="Z97" s="36"/>
      <c r="AA97" s="36"/>
      <c r="AB97" s="36"/>
      <c r="AC97" s="36"/>
      <c r="AD97" s="36"/>
      <c r="AE97" s="36"/>
      <c r="AR97" s="200" t="s">
        <v>667</v>
      </c>
      <c r="AT97" s="200" t="s">
        <v>143</v>
      </c>
      <c r="AU97" s="200" t="s">
        <v>79</v>
      </c>
      <c r="AY97" s="19" t="s">
        <v>140</v>
      </c>
      <c r="BE97" s="201">
        <f t="shared" si="4"/>
        <v>0</v>
      </c>
      <c r="BF97" s="201">
        <f t="shared" si="5"/>
        <v>0</v>
      </c>
      <c r="BG97" s="201">
        <f t="shared" si="6"/>
        <v>0</v>
      </c>
      <c r="BH97" s="201">
        <f t="shared" si="7"/>
        <v>0</v>
      </c>
      <c r="BI97" s="201">
        <f t="shared" si="8"/>
        <v>0</v>
      </c>
      <c r="BJ97" s="19" t="s">
        <v>79</v>
      </c>
      <c r="BK97" s="201">
        <f t="shared" si="9"/>
        <v>0</v>
      </c>
      <c r="BL97" s="19" t="s">
        <v>667</v>
      </c>
      <c r="BM97" s="200" t="s">
        <v>1289</v>
      </c>
    </row>
    <row r="98" spans="1:65" s="2" customFormat="1" ht="33" customHeight="1">
      <c r="A98" s="36"/>
      <c r="B98" s="37"/>
      <c r="C98" s="246" t="s">
        <v>197</v>
      </c>
      <c r="D98" s="246" t="s">
        <v>194</v>
      </c>
      <c r="E98" s="247" t="s">
        <v>1290</v>
      </c>
      <c r="F98" s="248" t="s">
        <v>1291</v>
      </c>
      <c r="G98" s="249" t="s">
        <v>204</v>
      </c>
      <c r="H98" s="250">
        <v>29</v>
      </c>
      <c r="I98" s="251"/>
      <c r="J98" s="252">
        <f t="shared" si="0"/>
        <v>0</v>
      </c>
      <c r="K98" s="248" t="s">
        <v>147</v>
      </c>
      <c r="L98" s="253"/>
      <c r="M98" s="254" t="s">
        <v>19</v>
      </c>
      <c r="N98" s="255" t="s">
        <v>42</v>
      </c>
      <c r="O98" s="66"/>
      <c r="P98" s="198">
        <f t="shared" si="1"/>
        <v>0</v>
      </c>
      <c r="Q98" s="198">
        <v>9E-05</v>
      </c>
      <c r="R98" s="198">
        <f t="shared" si="2"/>
        <v>0.0026100000000000003</v>
      </c>
      <c r="S98" s="198">
        <v>0</v>
      </c>
      <c r="T98" s="199">
        <f t="shared" si="3"/>
        <v>0</v>
      </c>
      <c r="U98" s="36"/>
      <c r="V98" s="36"/>
      <c r="W98" s="36"/>
      <c r="X98" s="36"/>
      <c r="Y98" s="36"/>
      <c r="Z98" s="36"/>
      <c r="AA98" s="36"/>
      <c r="AB98" s="36"/>
      <c r="AC98" s="36"/>
      <c r="AD98" s="36"/>
      <c r="AE98" s="36"/>
      <c r="AR98" s="200" t="s">
        <v>1268</v>
      </c>
      <c r="AT98" s="200" t="s">
        <v>194</v>
      </c>
      <c r="AU98" s="200" t="s">
        <v>79</v>
      </c>
      <c r="AY98" s="19" t="s">
        <v>140</v>
      </c>
      <c r="BE98" s="201">
        <f t="shared" si="4"/>
        <v>0</v>
      </c>
      <c r="BF98" s="201">
        <f t="shared" si="5"/>
        <v>0</v>
      </c>
      <c r="BG98" s="201">
        <f t="shared" si="6"/>
        <v>0</v>
      </c>
      <c r="BH98" s="201">
        <f t="shared" si="7"/>
        <v>0</v>
      </c>
      <c r="BI98" s="201">
        <f t="shared" si="8"/>
        <v>0</v>
      </c>
      <c r="BJ98" s="19" t="s">
        <v>79</v>
      </c>
      <c r="BK98" s="201">
        <f t="shared" si="9"/>
        <v>0</v>
      </c>
      <c r="BL98" s="19" t="s">
        <v>1268</v>
      </c>
      <c r="BM98" s="200" t="s">
        <v>1292</v>
      </c>
    </row>
    <row r="99" spans="1:65" s="2" customFormat="1" ht="33" customHeight="1">
      <c r="A99" s="36"/>
      <c r="B99" s="37"/>
      <c r="C99" s="189" t="s">
        <v>225</v>
      </c>
      <c r="D99" s="189" t="s">
        <v>143</v>
      </c>
      <c r="E99" s="190" t="s">
        <v>1293</v>
      </c>
      <c r="F99" s="191" t="s">
        <v>1294</v>
      </c>
      <c r="G99" s="192" t="s">
        <v>204</v>
      </c>
      <c r="H99" s="193">
        <v>2</v>
      </c>
      <c r="I99" s="194"/>
      <c r="J99" s="195">
        <f t="shared" si="0"/>
        <v>0</v>
      </c>
      <c r="K99" s="191" t="s">
        <v>147</v>
      </c>
      <c r="L99" s="41"/>
      <c r="M99" s="196" t="s">
        <v>19</v>
      </c>
      <c r="N99" s="197" t="s">
        <v>42</v>
      </c>
      <c r="O99" s="66"/>
      <c r="P99" s="198">
        <f t="shared" si="1"/>
        <v>0</v>
      </c>
      <c r="Q99" s="198">
        <v>0</v>
      </c>
      <c r="R99" s="198">
        <f t="shared" si="2"/>
        <v>0</v>
      </c>
      <c r="S99" s="198">
        <v>0</v>
      </c>
      <c r="T99" s="199">
        <f t="shared" si="3"/>
        <v>0</v>
      </c>
      <c r="U99" s="36"/>
      <c r="V99" s="36"/>
      <c r="W99" s="36"/>
      <c r="X99" s="36"/>
      <c r="Y99" s="36"/>
      <c r="Z99" s="36"/>
      <c r="AA99" s="36"/>
      <c r="AB99" s="36"/>
      <c r="AC99" s="36"/>
      <c r="AD99" s="36"/>
      <c r="AE99" s="36"/>
      <c r="AR99" s="200" t="s">
        <v>667</v>
      </c>
      <c r="AT99" s="200" t="s">
        <v>143</v>
      </c>
      <c r="AU99" s="200" t="s">
        <v>79</v>
      </c>
      <c r="AY99" s="19" t="s">
        <v>140</v>
      </c>
      <c r="BE99" s="201">
        <f t="shared" si="4"/>
        <v>0</v>
      </c>
      <c r="BF99" s="201">
        <f t="shared" si="5"/>
        <v>0</v>
      </c>
      <c r="BG99" s="201">
        <f t="shared" si="6"/>
        <v>0</v>
      </c>
      <c r="BH99" s="201">
        <f t="shared" si="7"/>
        <v>0</v>
      </c>
      <c r="BI99" s="201">
        <f t="shared" si="8"/>
        <v>0</v>
      </c>
      <c r="BJ99" s="19" t="s">
        <v>79</v>
      </c>
      <c r="BK99" s="201">
        <f t="shared" si="9"/>
        <v>0</v>
      </c>
      <c r="BL99" s="19" t="s">
        <v>667</v>
      </c>
      <c r="BM99" s="200" t="s">
        <v>1295</v>
      </c>
    </row>
    <row r="100" spans="1:65" s="2" customFormat="1" ht="16.5" customHeight="1">
      <c r="A100" s="36"/>
      <c r="B100" s="37"/>
      <c r="C100" s="246" t="s">
        <v>233</v>
      </c>
      <c r="D100" s="246" t="s">
        <v>194</v>
      </c>
      <c r="E100" s="247" t="s">
        <v>1296</v>
      </c>
      <c r="F100" s="248" t="s">
        <v>1297</v>
      </c>
      <c r="G100" s="249" t="s">
        <v>204</v>
      </c>
      <c r="H100" s="250">
        <v>2</v>
      </c>
      <c r="I100" s="251"/>
      <c r="J100" s="252">
        <f t="shared" si="0"/>
        <v>0</v>
      </c>
      <c r="K100" s="248" t="s">
        <v>147</v>
      </c>
      <c r="L100" s="253"/>
      <c r="M100" s="254" t="s">
        <v>19</v>
      </c>
      <c r="N100" s="255" t="s">
        <v>42</v>
      </c>
      <c r="O100" s="66"/>
      <c r="P100" s="198">
        <f t="shared" si="1"/>
        <v>0</v>
      </c>
      <c r="Q100" s="198">
        <v>5E-05</v>
      </c>
      <c r="R100" s="198">
        <f t="shared" si="2"/>
        <v>0.0001</v>
      </c>
      <c r="S100" s="198">
        <v>0</v>
      </c>
      <c r="T100" s="199">
        <f t="shared" si="3"/>
        <v>0</v>
      </c>
      <c r="U100" s="36"/>
      <c r="V100" s="36"/>
      <c r="W100" s="36"/>
      <c r="X100" s="36"/>
      <c r="Y100" s="36"/>
      <c r="Z100" s="36"/>
      <c r="AA100" s="36"/>
      <c r="AB100" s="36"/>
      <c r="AC100" s="36"/>
      <c r="AD100" s="36"/>
      <c r="AE100" s="36"/>
      <c r="AR100" s="200" t="s">
        <v>1268</v>
      </c>
      <c r="AT100" s="200" t="s">
        <v>194</v>
      </c>
      <c r="AU100" s="200" t="s">
        <v>79</v>
      </c>
      <c r="AY100" s="19" t="s">
        <v>140</v>
      </c>
      <c r="BE100" s="201">
        <f t="shared" si="4"/>
        <v>0</v>
      </c>
      <c r="BF100" s="201">
        <f t="shared" si="5"/>
        <v>0</v>
      </c>
      <c r="BG100" s="201">
        <f t="shared" si="6"/>
        <v>0</v>
      </c>
      <c r="BH100" s="201">
        <f t="shared" si="7"/>
        <v>0</v>
      </c>
      <c r="BI100" s="201">
        <f t="shared" si="8"/>
        <v>0</v>
      </c>
      <c r="BJ100" s="19" t="s">
        <v>79</v>
      </c>
      <c r="BK100" s="201">
        <f t="shared" si="9"/>
        <v>0</v>
      </c>
      <c r="BL100" s="19" t="s">
        <v>1268</v>
      </c>
      <c r="BM100" s="200" t="s">
        <v>1298</v>
      </c>
    </row>
    <row r="101" spans="1:65" s="2" customFormat="1" ht="21.75" customHeight="1">
      <c r="A101" s="36"/>
      <c r="B101" s="37"/>
      <c r="C101" s="189" t="s">
        <v>239</v>
      </c>
      <c r="D101" s="189" t="s">
        <v>143</v>
      </c>
      <c r="E101" s="190" t="s">
        <v>1299</v>
      </c>
      <c r="F101" s="191" t="s">
        <v>1300</v>
      </c>
      <c r="G101" s="192" t="s">
        <v>204</v>
      </c>
      <c r="H101" s="193">
        <v>17</v>
      </c>
      <c r="I101" s="194"/>
      <c r="J101" s="195">
        <f t="shared" si="0"/>
        <v>0</v>
      </c>
      <c r="K101" s="191" t="s">
        <v>147</v>
      </c>
      <c r="L101" s="41"/>
      <c r="M101" s="196" t="s">
        <v>19</v>
      </c>
      <c r="N101" s="197" t="s">
        <v>42</v>
      </c>
      <c r="O101" s="66"/>
      <c r="P101" s="198">
        <f t="shared" si="1"/>
        <v>0</v>
      </c>
      <c r="Q101" s="198">
        <v>0</v>
      </c>
      <c r="R101" s="198">
        <f t="shared" si="2"/>
        <v>0</v>
      </c>
      <c r="S101" s="198">
        <v>0</v>
      </c>
      <c r="T101" s="199">
        <f t="shared" si="3"/>
        <v>0</v>
      </c>
      <c r="U101" s="36"/>
      <c r="V101" s="36"/>
      <c r="W101" s="36"/>
      <c r="X101" s="36"/>
      <c r="Y101" s="36"/>
      <c r="Z101" s="36"/>
      <c r="AA101" s="36"/>
      <c r="AB101" s="36"/>
      <c r="AC101" s="36"/>
      <c r="AD101" s="36"/>
      <c r="AE101" s="36"/>
      <c r="AR101" s="200" t="s">
        <v>667</v>
      </c>
      <c r="AT101" s="200" t="s">
        <v>143</v>
      </c>
      <c r="AU101" s="200" t="s">
        <v>79</v>
      </c>
      <c r="AY101" s="19" t="s">
        <v>140</v>
      </c>
      <c r="BE101" s="201">
        <f t="shared" si="4"/>
        <v>0</v>
      </c>
      <c r="BF101" s="201">
        <f t="shared" si="5"/>
        <v>0</v>
      </c>
      <c r="BG101" s="201">
        <f t="shared" si="6"/>
        <v>0</v>
      </c>
      <c r="BH101" s="201">
        <f t="shared" si="7"/>
        <v>0</v>
      </c>
      <c r="BI101" s="201">
        <f t="shared" si="8"/>
        <v>0</v>
      </c>
      <c r="BJ101" s="19" t="s">
        <v>79</v>
      </c>
      <c r="BK101" s="201">
        <f t="shared" si="9"/>
        <v>0</v>
      </c>
      <c r="BL101" s="19" t="s">
        <v>667</v>
      </c>
      <c r="BM101" s="200" t="s">
        <v>1301</v>
      </c>
    </row>
    <row r="102" spans="1:65" s="2" customFormat="1" ht="16.5" customHeight="1">
      <c r="A102" s="36"/>
      <c r="B102" s="37"/>
      <c r="C102" s="246" t="s">
        <v>243</v>
      </c>
      <c r="D102" s="246" t="s">
        <v>194</v>
      </c>
      <c r="E102" s="247" t="s">
        <v>1302</v>
      </c>
      <c r="F102" s="248" t="s">
        <v>1303</v>
      </c>
      <c r="G102" s="249" t="s">
        <v>678</v>
      </c>
      <c r="H102" s="250">
        <v>17</v>
      </c>
      <c r="I102" s="251"/>
      <c r="J102" s="252">
        <f t="shared" si="0"/>
        <v>0</v>
      </c>
      <c r="K102" s="248" t="s">
        <v>19</v>
      </c>
      <c r="L102" s="253"/>
      <c r="M102" s="254" t="s">
        <v>19</v>
      </c>
      <c r="N102" s="255" t="s">
        <v>42</v>
      </c>
      <c r="O102" s="66"/>
      <c r="P102" s="198">
        <f t="shared" si="1"/>
        <v>0</v>
      </c>
      <c r="Q102" s="198">
        <v>0</v>
      </c>
      <c r="R102" s="198">
        <f t="shared" si="2"/>
        <v>0</v>
      </c>
      <c r="S102" s="198">
        <v>0</v>
      </c>
      <c r="T102" s="199">
        <f t="shared" si="3"/>
        <v>0</v>
      </c>
      <c r="U102" s="36"/>
      <c r="V102" s="36"/>
      <c r="W102" s="36"/>
      <c r="X102" s="36"/>
      <c r="Y102" s="36"/>
      <c r="Z102" s="36"/>
      <c r="AA102" s="36"/>
      <c r="AB102" s="36"/>
      <c r="AC102" s="36"/>
      <c r="AD102" s="36"/>
      <c r="AE102" s="36"/>
      <c r="AR102" s="200" t="s">
        <v>1268</v>
      </c>
      <c r="AT102" s="200" t="s">
        <v>194</v>
      </c>
      <c r="AU102" s="200" t="s">
        <v>79</v>
      </c>
      <c r="AY102" s="19" t="s">
        <v>140</v>
      </c>
      <c r="BE102" s="201">
        <f t="shared" si="4"/>
        <v>0</v>
      </c>
      <c r="BF102" s="201">
        <f t="shared" si="5"/>
        <v>0</v>
      </c>
      <c r="BG102" s="201">
        <f t="shared" si="6"/>
        <v>0</v>
      </c>
      <c r="BH102" s="201">
        <f t="shared" si="7"/>
        <v>0</v>
      </c>
      <c r="BI102" s="201">
        <f t="shared" si="8"/>
        <v>0</v>
      </c>
      <c r="BJ102" s="19" t="s">
        <v>79</v>
      </c>
      <c r="BK102" s="201">
        <f t="shared" si="9"/>
        <v>0</v>
      </c>
      <c r="BL102" s="19" t="s">
        <v>1268</v>
      </c>
      <c r="BM102" s="200" t="s">
        <v>1304</v>
      </c>
    </row>
    <row r="103" spans="1:65" s="2" customFormat="1" ht="21.75" customHeight="1">
      <c r="A103" s="36"/>
      <c r="B103" s="37"/>
      <c r="C103" s="189" t="s">
        <v>250</v>
      </c>
      <c r="D103" s="189" t="s">
        <v>143</v>
      </c>
      <c r="E103" s="190" t="s">
        <v>1305</v>
      </c>
      <c r="F103" s="191" t="s">
        <v>1306</v>
      </c>
      <c r="G103" s="192" t="s">
        <v>204</v>
      </c>
      <c r="H103" s="193">
        <v>23</v>
      </c>
      <c r="I103" s="194"/>
      <c r="J103" s="195">
        <f t="shared" si="0"/>
        <v>0</v>
      </c>
      <c r="K103" s="191" t="s">
        <v>147</v>
      </c>
      <c r="L103" s="41"/>
      <c r="M103" s="196" t="s">
        <v>19</v>
      </c>
      <c r="N103" s="197" t="s">
        <v>42</v>
      </c>
      <c r="O103" s="66"/>
      <c r="P103" s="198">
        <f t="shared" si="1"/>
        <v>0</v>
      </c>
      <c r="Q103" s="198">
        <v>0</v>
      </c>
      <c r="R103" s="198">
        <f t="shared" si="2"/>
        <v>0</v>
      </c>
      <c r="S103" s="198">
        <v>0</v>
      </c>
      <c r="T103" s="199">
        <f t="shared" si="3"/>
        <v>0</v>
      </c>
      <c r="U103" s="36"/>
      <c r="V103" s="36"/>
      <c r="W103" s="36"/>
      <c r="X103" s="36"/>
      <c r="Y103" s="36"/>
      <c r="Z103" s="36"/>
      <c r="AA103" s="36"/>
      <c r="AB103" s="36"/>
      <c r="AC103" s="36"/>
      <c r="AD103" s="36"/>
      <c r="AE103" s="36"/>
      <c r="AR103" s="200" t="s">
        <v>667</v>
      </c>
      <c r="AT103" s="200" t="s">
        <v>143</v>
      </c>
      <c r="AU103" s="200" t="s">
        <v>79</v>
      </c>
      <c r="AY103" s="19" t="s">
        <v>140</v>
      </c>
      <c r="BE103" s="201">
        <f t="shared" si="4"/>
        <v>0</v>
      </c>
      <c r="BF103" s="201">
        <f t="shared" si="5"/>
        <v>0</v>
      </c>
      <c r="BG103" s="201">
        <f t="shared" si="6"/>
        <v>0</v>
      </c>
      <c r="BH103" s="201">
        <f t="shared" si="7"/>
        <v>0</v>
      </c>
      <c r="BI103" s="201">
        <f t="shared" si="8"/>
        <v>0</v>
      </c>
      <c r="BJ103" s="19" t="s">
        <v>79</v>
      </c>
      <c r="BK103" s="201">
        <f t="shared" si="9"/>
        <v>0</v>
      </c>
      <c r="BL103" s="19" t="s">
        <v>667</v>
      </c>
      <c r="BM103" s="200" t="s">
        <v>1307</v>
      </c>
    </row>
    <row r="104" spans="1:65" s="2" customFormat="1" ht="16.5" customHeight="1">
      <c r="A104" s="36"/>
      <c r="B104" s="37"/>
      <c r="C104" s="246" t="s">
        <v>259</v>
      </c>
      <c r="D104" s="246" t="s">
        <v>194</v>
      </c>
      <c r="E104" s="247" t="s">
        <v>1308</v>
      </c>
      <c r="F104" s="248" t="s">
        <v>1309</v>
      </c>
      <c r="G104" s="249" t="s">
        <v>678</v>
      </c>
      <c r="H104" s="250">
        <v>14</v>
      </c>
      <c r="I104" s="251"/>
      <c r="J104" s="252">
        <f t="shared" si="0"/>
        <v>0</v>
      </c>
      <c r="K104" s="248" t="s">
        <v>19</v>
      </c>
      <c r="L104" s="253"/>
      <c r="M104" s="254" t="s">
        <v>19</v>
      </c>
      <c r="N104" s="255" t="s">
        <v>42</v>
      </c>
      <c r="O104" s="66"/>
      <c r="P104" s="198">
        <f t="shared" si="1"/>
        <v>0</v>
      </c>
      <c r="Q104" s="198">
        <v>0</v>
      </c>
      <c r="R104" s="198">
        <f t="shared" si="2"/>
        <v>0</v>
      </c>
      <c r="S104" s="198">
        <v>0</v>
      </c>
      <c r="T104" s="199">
        <f t="shared" si="3"/>
        <v>0</v>
      </c>
      <c r="U104" s="36"/>
      <c r="V104" s="36"/>
      <c r="W104" s="36"/>
      <c r="X104" s="36"/>
      <c r="Y104" s="36"/>
      <c r="Z104" s="36"/>
      <c r="AA104" s="36"/>
      <c r="AB104" s="36"/>
      <c r="AC104" s="36"/>
      <c r="AD104" s="36"/>
      <c r="AE104" s="36"/>
      <c r="AR104" s="200" t="s">
        <v>1268</v>
      </c>
      <c r="AT104" s="200" t="s">
        <v>194</v>
      </c>
      <c r="AU104" s="200" t="s">
        <v>79</v>
      </c>
      <c r="AY104" s="19" t="s">
        <v>140</v>
      </c>
      <c r="BE104" s="201">
        <f t="shared" si="4"/>
        <v>0</v>
      </c>
      <c r="BF104" s="201">
        <f t="shared" si="5"/>
        <v>0</v>
      </c>
      <c r="BG104" s="201">
        <f t="shared" si="6"/>
        <v>0</v>
      </c>
      <c r="BH104" s="201">
        <f t="shared" si="7"/>
        <v>0</v>
      </c>
      <c r="BI104" s="201">
        <f t="shared" si="8"/>
        <v>0</v>
      </c>
      <c r="BJ104" s="19" t="s">
        <v>79</v>
      </c>
      <c r="BK104" s="201">
        <f t="shared" si="9"/>
        <v>0</v>
      </c>
      <c r="BL104" s="19" t="s">
        <v>1268</v>
      </c>
      <c r="BM104" s="200" t="s">
        <v>1310</v>
      </c>
    </row>
    <row r="105" spans="1:65" s="2" customFormat="1" ht="16.5" customHeight="1">
      <c r="A105" s="36"/>
      <c r="B105" s="37"/>
      <c r="C105" s="246" t="s">
        <v>8</v>
      </c>
      <c r="D105" s="246" t="s">
        <v>194</v>
      </c>
      <c r="E105" s="247" t="s">
        <v>1311</v>
      </c>
      <c r="F105" s="248" t="s">
        <v>1309</v>
      </c>
      <c r="G105" s="249" t="s">
        <v>678</v>
      </c>
      <c r="H105" s="250">
        <v>8</v>
      </c>
      <c r="I105" s="251"/>
      <c r="J105" s="252">
        <f t="shared" si="0"/>
        <v>0</v>
      </c>
      <c r="K105" s="248" t="s">
        <v>19</v>
      </c>
      <c r="L105" s="253"/>
      <c r="M105" s="254" t="s">
        <v>19</v>
      </c>
      <c r="N105" s="255" t="s">
        <v>42</v>
      </c>
      <c r="O105" s="66"/>
      <c r="P105" s="198">
        <f t="shared" si="1"/>
        <v>0</v>
      </c>
      <c r="Q105" s="198">
        <v>0</v>
      </c>
      <c r="R105" s="198">
        <f t="shared" si="2"/>
        <v>0</v>
      </c>
      <c r="S105" s="198">
        <v>0</v>
      </c>
      <c r="T105" s="199">
        <f t="shared" si="3"/>
        <v>0</v>
      </c>
      <c r="U105" s="36"/>
      <c r="V105" s="36"/>
      <c r="W105" s="36"/>
      <c r="X105" s="36"/>
      <c r="Y105" s="36"/>
      <c r="Z105" s="36"/>
      <c r="AA105" s="36"/>
      <c r="AB105" s="36"/>
      <c r="AC105" s="36"/>
      <c r="AD105" s="36"/>
      <c r="AE105" s="36"/>
      <c r="AR105" s="200" t="s">
        <v>1268</v>
      </c>
      <c r="AT105" s="200" t="s">
        <v>194</v>
      </c>
      <c r="AU105" s="200" t="s">
        <v>79</v>
      </c>
      <c r="AY105" s="19" t="s">
        <v>140</v>
      </c>
      <c r="BE105" s="201">
        <f t="shared" si="4"/>
        <v>0</v>
      </c>
      <c r="BF105" s="201">
        <f t="shared" si="5"/>
        <v>0</v>
      </c>
      <c r="BG105" s="201">
        <f t="shared" si="6"/>
        <v>0</v>
      </c>
      <c r="BH105" s="201">
        <f t="shared" si="7"/>
        <v>0</v>
      </c>
      <c r="BI105" s="201">
        <f t="shared" si="8"/>
        <v>0</v>
      </c>
      <c r="BJ105" s="19" t="s">
        <v>79</v>
      </c>
      <c r="BK105" s="201">
        <f t="shared" si="9"/>
        <v>0</v>
      </c>
      <c r="BL105" s="19" t="s">
        <v>1268</v>
      </c>
      <c r="BM105" s="200" t="s">
        <v>1312</v>
      </c>
    </row>
    <row r="106" spans="1:65" s="2" customFormat="1" ht="16.5" customHeight="1">
      <c r="A106" s="36"/>
      <c r="B106" s="37"/>
      <c r="C106" s="246" t="s">
        <v>236</v>
      </c>
      <c r="D106" s="246" t="s">
        <v>194</v>
      </c>
      <c r="E106" s="247" t="s">
        <v>1313</v>
      </c>
      <c r="F106" s="248" t="s">
        <v>1309</v>
      </c>
      <c r="G106" s="249" t="s">
        <v>678</v>
      </c>
      <c r="H106" s="250">
        <v>1</v>
      </c>
      <c r="I106" s="251"/>
      <c r="J106" s="252">
        <f t="shared" si="0"/>
        <v>0</v>
      </c>
      <c r="K106" s="248" t="s">
        <v>19</v>
      </c>
      <c r="L106" s="253"/>
      <c r="M106" s="254" t="s">
        <v>19</v>
      </c>
      <c r="N106" s="255" t="s">
        <v>42</v>
      </c>
      <c r="O106" s="66"/>
      <c r="P106" s="198">
        <f t="shared" si="1"/>
        <v>0</v>
      </c>
      <c r="Q106" s="198">
        <v>0</v>
      </c>
      <c r="R106" s="198">
        <f t="shared" si="2"/>
        <v>0</v>
      </c>
      <c r="S106" s="198">
        <v>0</v>
      </c>
      <c r="T106" s="199">
        <f t="shared" si="3"/>
        <v>0</v>
      </c>
      <c r="U106" s="36"/>
      <c r="V106" s="36"/>
      <c r="W106" s="36"/>
      <c r="X106" s="36"/>
      <c r="Y106" s="36"/>
      <c r="Z106" s="36"/>
      <c r="AA106" s="36"/>
      <c r="AB106" s="36"/>
      <c r="AC106" s="36"/>
      <c r="AD106" s="36"/>
      <c r="AE106" s="36"/>
      <c r="AR106" s="200" t="s">
        <v>1268</v>
      </c>
      <c r="AT106" s="200" t="s">
        <v>194</v>
      </c>
      <c r="AU106" s="200" t="s">
        <v>79</v>
      </c>
      <c r="AY106" s="19" t="s">
        <v>140</v>
      </c>
      <c r="BE106" s="201">
        <f t="shared" si="4"/>
        <v>0</v>
      </c>
      <c r="BF106" s="201">
        <f t="shared" si="5"/>
        <v>0</v>
      </c>
      <c r="BG106" s="201">
        <f t="shared" si="6"/>
        <v>0</v>
      </c>
      <c r="BH106" s="201">
        <f t="shared" si="7"/>
        <v>0</v>
      </c>
      <c r="BI106" s="201">
        <f t="shared" si="8"/>
        <v>0</v>
      </c>
      <c r="BJ106" s="19" t="s">
        <v>79</v>
      </c>
      <c r="BK106" s="201">
        <f t="shared" si="9"/>
        <v>0</v>
      </c>
      <c r="BL106" s="19" t="s">
        <v>1268</v>
      </c>
      <c r="BM106" s="200" t="s">
        <v>1314</v>
      </c>
    </row>
    <row r="107" spans="1:65" s="2" customFormat="1" ht="33" customHeight="1">
      <c r="A107" s="36"/>
      <c r="B107" s="37"/>
      <c r="C107" s="189" t="s">
        <v>316</v>
      </c>
      <c r="D107" s="189" t="s">
        <v>143</v>
      </c>
      <c r="E107" s="190" t="s">
        <v>1315</v>
      </c>
      <c r="F107" s="191" t="s">
        <v>1316</v>
      </c>
      <c r="G107" s="192" t="s">
        <v>204</v>
      </c>
      <c r="H107" s="193">
        <v>12</v>
      </c>
      <c r="I107" s="194"/>
      <c r="J107" s="195">
        <f t="shared" si="0"/>
        <v>0</v>
      </c>
      <c r="K107" s="191" t="s">
        <v>19</v>
      </c>
      <c r="L107" s="41"/>
      <c r="M107" s="196" t="s">
        <v>19</v>
      </c>
      <c r="N107" s="197" t="s">
        <v>42</v>
      </c>
      <c r="O107" s="66"/>
      <c r="P107" s="198">
        <f t="shared" si="1"/>
        <v>0</v>
      </c>
      <c r="Q107" s="198">
        <v>0</v>
      </c>
      <c r="R107" s="198">
        <f t="shared" si="2"/>
        <v>0</v>
      </c>
      <c r="S107" s="198">
        <v>0</v>
      </c>
      <c r="T107" s="199">
        <f t="shared" si="3"/>
        <v>0</v>
      </c>
      <c r="U107" s="36"/>
      <c r="V107" s="36"/>
      <c r="W107" s="36"/>
      <c r="X107" s="36"/>
      <c r="Y107" s="36"/>
      <c r="Z107" s="36"/>
      <c r="AA107" s="36"/>
      <c r="AB107" s="36"/>
      <c r="AC107" s="36"/>
      <c r="AD107" s="36"/>
      <c r="AE107" s="36"/>
      <c r="AR107" s="200" t="s">
        <v>667</v>
      </c>
      <c r="AT107" s="200" t="s">
        <v>143</v>
      </c>
      <c r="AU107" s="200" t="s">
        <v>79</v>
      </c>
      <c r="AY107" s="19" t="s">
        <v>140</v>
      </c>
      <c r="BE107" s="201">
        <f t="shared" si="4"/>
        <v>0</v>
      </c>
      <c r="BF107" s="201">
        <f t="shared" si="5"/>
        <v>0</v>
      </c>
      <c r="BG107" s="201">
        <f t="shared" si="6"/>
        <v>0</v>
      </c>
      <c r="BH107" s="201">
        <f t="shared" si="7"/>
        <v>0</v>
      </c>
      <c r="BI107" s="201">
        <f t="shared" si="8"/>
        <v>0</v>
      </c>
      <c r="BJ107" s="19" t="s">
        <v>79</v>
      </c>
      <c r="BK107" s="201">
        <f t="shared" si="9"/>
        <v>0</v>
      </c>
      <c r="BL107" s="19" t="s">
        <v>667</v>
      </c>
      <c r="BM107" s="200" t="s">
        <v>1317</v>
      </c>
    </row>
    <row r="108" spans="1:65" s="2" customFormat="1" ht="16.5" customHeight="1">
      <c r="A108" s="36"/>
      <c r="B108" s="37"/>
      <c r="C108" s="246" t="s">
        <v>350</v>
      </c>
      <c r="D108" s="246" t="s">
        <v>194</v>
      </c>
      <c r="E108" s="247" t="s">
        <v>1318</v>
      </c>
      <c r="F108" s="248" t="s">
        <v>1319</v>
      </c>
      <c r="G108" s="249" t="s">
        <v>678</v>
      </c>
      <c r="H108" s="250">
        <v>12</v>
      </c>
      <c r="I108" s="251"/>
      <c r="J108" s="252">
        <f t="shared" si="0"/>
        <v>0</v>
      </c>
      <c r="K108" s="248" t="s">
        <v>19</v>
      </c>
      <c r="L108" s="253"/>
      <c r="M108" s="254" t="s">
        <v>19</v>
      </c>
      <c r="N108" s="255" t="s">
        <v>42</v>
      </c>
      <c r="O108" s="66"/>
      <c r="P108" s="198">
        <f t="shared" si="1"/>
        <v>0</v>
      </c>
      <c r="Q108" s="198">
        <v>0</v>
      </c>
      <c r="R108" s="198">
        <f t="shared" si="2"/>
        <v>0</v>
      </c>
      <c r="S108" s="198">
        <v>0</v>
      </c>
      <c r="T108" s="199">
        <f t="shared" si="3"/>
        <v>0</v>
      </c>
      <c r="U108" s="36"/>
      <c r="V108" s="36"/>
      <c r="W108" s="36"/>
      <c r="X108" s="36"/>
      <c r="Y108" s="36"/>
      <c r="Z108" s="36"/>
      <c r="AA108" s="36"/>
      <c r="AB108" s="36"/>
      <c r="AC108" s="36"/>
      <c r="AD108" s="36"/>
      <c r="AE108" s="36"/>
      <c r="AR108" s="200" t="s">
        <v>1268</v>
      </c>
      <c r="AT108" s="200" t="s">
        <v>194</v>
      </c>
      <c r="AU108" s="200" t="s">
        <v>79</v>
      </c>
      <c r="AY108" s="19" t="s">
        <v>140</v>
      </c>
      <c r="BE108" s="201">
        <f t="shared" si="4"/>
        <v>0</v>
      </c>
      <c r="BF108" s="201">
        <f t="shared" si="5"/>
        <v>0</v>
      </c>
      <c r="BG108" s="201">
        <f t="shared" si="6"/>
        <v>0</v>
      </c>
      <c r="BH108" s="201">
        <f t="shared" si="7"/>
        <v>0</v>
      </c>
      <c r="BI108" s="201">
        <f t="shared" si="8"/>
        <v>0</v>
      </c>
      <c r="BJ108" s="19" t="s">
        <v>79</v>
      </c>
      <c r="BK108" s="201">
        <f t="shared" si="9"/>
        <v>0</v>
      </c>
      <c r="BL108" s="19" t="s">
        <v>1268</v>
      </c>
      <c r="BM108" s="200" t="s">
        <v>1320</v>
      </c>
    </row>
    <row r="109" spans="1:65" s="2" customFormat="1" ht="33" customHeight="1">
      <c r="A109" s="36"/>
      <c r="B109" s="37"/>
      <c r="C109" s="189" t="s">
        <v>360</v>
      </c>
      <c r="D109" s="189" t="s">
        <v>143</v>
      </c>
      <c r="E109" s="190" t="s">
        <v>1321</v>
      </c>
      <c r="F109" s="191" t="s">
        <v>1322</v>
      </c>
      <c r="G109" s="192" t="s">
        <v>204</v>
      </c>
      <c r="H109" s="193">
        <v>1</v>
      </c>
      <c r="I109" s="194"/>
      <c r="J109" s="195">
        <f t="shared" si="0"/>
        <v>0</v>
      </c>
      <c r="K109" s="191" t="s">
        <v>19</v>
      </c>
      <c r="L109" s="41"/>
      <c r="M109" s="196" t="s">
        <v>19</v>
      </c>
      <c r="N109" s="197" t="s">
        <v>42</v>
      </c>
      <c r="O109" s="66"/>
      <c r="P109" s="198">
        <f t="shared" si="1"/>
        <v>0</v>
      </c>
      <c r="Q109" s="198">
        <v>0</v>
      </c>
      <c r="R109" s="198">
        <f t="shared" si="2"/>
        <v>0</v>
      </c>
      <c r="S109" s="198">
        <v>0</v>
      </c>
      <c r="T109" s="199">
        <f t="shared" si="3"/>
        <v>0</v>
      </c>
      <c r="U109" s="36"/>
      <c r="V109" s="36"/>
      <c r="W109" s="36"/>
      <c r="X109" s="36"/>
      <c r="Y109" s="36"/>
      <c r="Z109" s="36"/>
      <c r="AA109" s="36"/>
      <c r="AB109" s="36"/>
      <c r="AC109" s="36"/>
      <c r="AD109" s="36"/>
      <c r="AE109" s="36"/>
      <c r="AR109" s="200" t="s">
        <v>667</v>
      </c>
      <c r="AT109" s="200" t="s">
        <v>143</v>
      </c>
      <c r="AU109" s="200" t="s">
        <v>79</v>
      </c>
      <c r="AY109" s="19" t="s">
        <v>140</v>
      </c>
      <c r="BE109" s="201">
        <f t="shared" si="4"/>
        <v>0</v>
      </c>
      <c r="BF109" s="201">
        <f t="shared" si="5"/>
        <v>0</v>
      </c>
      <c r="BG109" s="201">
        <f t="shared" si="6"/>
        <v>0</v>
      </c>
      <c r="BH109" s="201">
        <f t="shared" si="7"/>
        <v>0</v>
      </c>
      <c r="BI109" s="201">
        <f t="shared" si="8"/>
        <v>0</v>
      </c>
      <c r="BJ109" s="19" t="s">
        <v>79</v>
      </c>
      <c r="BK109" s="201">
        <f t="shared" si="9"/>
        <v>0</v>
      </c>
      <c r="BL109" s="19" t="s">
        <v>667</v>
      </c>
      <c r="BM109" s="200" t="s">
        <v>1323</v>
      </c>
    </row>
    <row r="110" spans="1:65" s="2" customFormat="1" ht="16.5" customHeight="1">
      <c r="A110" s="36"/>
      <c r="B110" s="37"/>
      <c r="C110" s="246" t="s">
        <v>366</v>
      </c>
      <c r="D110" s="246" t="s">
        <v>194</v>
      </c>
      <c r="E110" s="247" t="s">
        <v>1324</v>
      </c>
      <c r="F110" s="248" t="s">
        <v>1319</v>
      </c>
      <c r="G110" s="249" t="s">
        <v>678</v>
      </c>
      <c r="H110" s="250">
        <v>1</v>
      </c>
      <c r="I110" s="251"/>
      <c r="J110" s="252">
        <f t="shared" si="0"/>
        <v>0</v>
      </c>
      <c r="K110" s="248" t="s">
        <v>19</v>
      </c>
      <c r="L110" s="253"/>
      <c r="M110" s="254" t="s">
        <v>19</v>
      </c>
      <c r="N110" s="255" t="s">
        <v>42</v>
      </c>
      <c r="O110" s="66"/>
      <c r="P110" s="198">
        <f t="shared" si="1"/>
        <v>0</v>
      </c>
      <c r="Q110" s="198">
        <v>0</v>
      </c>
      <c r="R110" s="198">
        <f t="shared" si="2"/>
        <v>0</v>
      </c>
      <c r="S110" s="198">
        <v>0</v>
      </c>
      <c r="T110" s="199">
        <f t="shared" si="3"/>
        <v>0</v>
      </c>
      <c r="U110" s="36"/>
      <c r="V110" s="36"/>
      <c r="W110" s="36"/>
      <c r="X110" s="36"/>
      <c r="Y110" s="36"/>
      <c r="Z110" s="36"/>
      <c r="AA110" s="36"/>
      <c r="AB110" s="36"/>
      <c r="AC110" s="36"/>
      <c r="AD110" s="36"/>
      <c r="AE110" s="36"/>
      <c r="AR110" s="200" t="s">
        <v>1268</v>
      </c>
      <c r="AT110" s="200" t="s">
        <v>194</v>
      </c>
      <c r="AU110" s="200" t="s">
        <v>79</v>
      </c>
      <c r="AY110" s="19" t="s">
        <v>140</v>
      </c>
      <c r="BE110" s="201">
        <f t="shared" si="4"/>
        <v>0</v>
      </c>
      <c r="BF110" s="201">
        <f t="shared" si="5"/>
        <v>0</v>
      </c>
      <c r="BG110" s="201">
        <f t="shared" si="6"/>
        <v>0</v>
      </c>
      <c r="BH110" s="201">
        <f t="shared" si="7"/>
        <v>0</v>
      </c>
      <c r="BI110" s="201">
        <f t="shared" si="8"/>
        <v>0</v>
      </c>
      <c r="BJ110" s="19" t="s">
        <v>79</v>
      </c>
      <c r="BK110" s="201">
        <f t="shared" si="9"/>
        <v>0</v>
      </c>
      <c r="BL110" s="19" t="s">
        <v>1268</v>
      </c>
      <c r="BM110" s="200" t="s">
        <v>1325</v>
      </c>
    </row>
    <row r="111" spans="1:65" s="2" customFormat="1" ht="33" customHeight="1">
      <c r="A111" s="36"/>
      <c r="B111" s="37"/>
      <c r="C111" s="189" t="s">
        <v>7</v>
      </c>
      <c r="D111" s="189" t="s">
        <v>143</v>
      </c>
      <c r="E111" s="190" t="s">
        <v>1326</v>
      </c>
      <c r="F111" s="191" t="s">
        <v>1327</v>
      </c>
      <c r="G111" s="192" t="s">
        <v>204</v>
      </c>
      <c r="H111" s="193">
        <v>46</v>
      </c>
      <c r="I111" s="194"/>
      <c r="J111" s="195">
        <f t="shared" si="0"/>
        <v>0</v>
      </c>
      <c r="K111" s="191" t="s">
        <v>147</v>
      </c>
      <c r="L111" s="41"/>
      <c r="M111" s="196" t="s">
        <v>19</v>
      </c>
      <c r="N111" s="197" t="s">
        <v>42</v>
      </c>
      <c r="O111" s="66"/>
      <c r="P111" s="198">
        <f t="shared" si="1"/>
        <v>0</v>
      </c>
      <c r="Q111" s="198">
        <v>0</v>
      </c>
      <c r="R111" s="198">
        <f t="shared" si="2"/>
        <v>0</v>
      </c>
      <c r="S111" s="198">
        <v>0</v>
      </c>
      <c r="T111" s="199">
        <f t="shared" si="3"/>
        <v>0</v>
      </c>
      <c r="U111" s="36"/>
      <c r="V111" s="36"/>
      <c r="W111" s="36"/>
      <c r="X111" s="36"/>
      <c r="Y111" s="36"/>
      <c r="Z111" s="36"/>
      <c r="AA111" s="36"/>
      <c r="AB111" s="36"/>
      <c r="AC111" s="36"/>
      <c r="AD111" s="36"/>
      <c r="AE111" s="36"/>
      <c r="AR111" s="200" t="s">
        <v>667</v>
      </c>
      <c r="AT111" s="200" t="s">
        <v>143</v>
      </c>
      <c r="AU111" s="200" t="s">
        <v>79</v>
      </c>
      <c r="AY111" s="19" t="s">
        <v>140</v>
      </c>
      <c r="BE111" s="201">
        <f t="shared" si="4"/>
        <v>0</v>
      </c>
      <c r="BF111" s="201">
        <f t="shared" si="5"/>
        <v>0</v>
      </c>
      <c r="BG111" s="201">
        <f t="shared" si="6"/>
        <v>0</v>
      </c>
      <c r="BH111" s="201">
        <f t="shared" si="7"/>
        <v>0</v>
      </c>
      <c r="BI111" s="201">
        <f t="shared" si="8"/>
        <v>0</v>
      </c>
      <c r="BJ111" s="19" t="s">
        <v>79</v>
      </c>
      <c r="BK111" s="201">
        <f t="shared" si="9"/>
        <v>0</v>
      </c>
      <c r="BL111" s="19" t="s">
        <v>667</v>
      </c>
      <c r="BM111" s="200" t="s">
        <v>1328</v>
      </c>
    </row>
    <row r="112" spans="1:65" s="2" customFormat="1" ht="16.5" customHeight="1">
      <c r="A112" s="36"/>
      <c r="B112" s="37"/>
      <c r="C112" s="246" t="s">
        <v>377</v>
      </c>
      <c r="D112" s="246" t="s">
        <v>194</v>
      </c>
      <c r="E112" s="247" t="s">
        <v>1329</v>
      </c>
      <c r="F112" s="248" t="s">
        <v>1330</v>
      </c>
      <c r="G112" s="249" t="s">
        <v>1331</v>
      </c>
      <c r="H112" s="250">
        <v>0.046</v>
      </c>
      <c r="I112" s="251"/>
      <c r="J112" s="252">
        <f t="shared" si="0"/>
        <v>0</v>
      </c>
      <c r="K112" s="248" t="s">
        <v>147</v>
      </c>
      <c r="L112" s="253"/>
      <c r="M112" s="254" t="s">
        <v>19</v>
      </c>
      <c r="N112" s="255" t="s">
        <v>42</v>
      </c>
      <c r="O112" s="66"/>
      <c r="P112" s="198">
        <f t="shared" si="1"/>
        <v>0</v>
      </c>
      <c r="Q112" s="198">
        <v>0</v>
      </c>
      <c r="R112" s="198">
        <f t="shared" si="2"/>
        <v>0</v>
      </c>
      <c r="S112" s="198">
        <v>0</v>
      </c>
      <c r="T112" s="199">
        <f t="shared" si="3"/>
        <v>0</v>
      </c>
      <c r="U112" s="36"/>
      <c r="V112" s="36"/>
      <c r="W112" s="36"/>
      <c r="X112" s="36"/>
      <c r="Y112" s="36"/>
      <c r="Z112" s="36"/>
      <c r="AA112" s="36"/>
      <c r="AB112" s="36"/>
      <c r="AC112" s="36"/>
      <c r="AD112" s="36"/>
      <c r="AE112" s="36"/>
      <c r="AR112" s="200" t="s">
        <v>1268</v>
      </c>
      <c r="AT112" s="200" t="s">
        <v>194</v>
      </c>
      <c r="AU112" s="200" t="s">
        <v>79</v>
      </c>
      <c r="AY112" s="19" t="s">
        <v>140</v>
      </c>
      <c r="BE112" s="201">
        <f t="shared" si="4"/>
        <v>0</v>
      </c>
      <c r="BF112" s="201">
        <f t="shared" si="5"/>
        <v>0</v>
      </c>
      <c r="BG112" s="201">
        <f t="shared" si="6"/>
        <v>0</v>
      </c>
      <c r="BH112" s="201">
        <f t="shared" si="7"/>
        <v>0</v>
      </c>
      <c r="BI112" s="201">
        <f t="shared" si="8"/>
        <v>0</v>
      </c>
      <c r="BJ112" s="19" t="s">
        <v>79</v>
      </c>
      <c r="BK112" s="201">
        <f t="shared" si="9"/>
        <v>0</v>
      </c>
      <c r="BL112" s="19" t="s">
        <v>1268</v>
      </c>
      <c r="BM112" s="200" t="s">
        <v>1332</v>
      </c>
    </row>
    <row r="113" spans="1:65" s="2" customFormat="1" ht="21.75" customHeight="1">
      <c r="A113" s="36"/>
      <c r="B113" s="37"/>
      <c r="C113" s="189" t="s">
        <v>386</v>
      </c>
      <c r="D113" s="189" t="s">
        <v>143</v>
      </c>
      <c r="E113" s="190" t="s">
        <v>1333</v>
      </c>
      <c r="F113" s="191" t="s">
        <v>1334</v>
      </c>
      <c r="G113" s="192" t="s">
        <v>204</v>
      </c>
      <c r="H113" s="193">
        <v>6</v>
      </c>
      <c r="I113" s="194"/>
      <c r="J113" s="195">
        <f t="shared" si="0"/>
        <v>0</v>
      </c>
      <c r="K113" s="191" t="s">
        <v>147</v>
      </c>
      <c r="L113" s="41"/>
      <c r="M113" s="196" t="s">
        <v>19</v>
      </c>
      <c r="N113" s="197" t="s">
        <v>42</v>
      </c>
      <c r="O113" s="66"/>
      <c r="P113" s="198">
        <f t="shared" si="1"/>
        <v>0</v>
      </c>
      <c r="Q113" s="198">
        <v>0</v>
      </c>
      <c r="R113" s="198">
        <f t="shared" si="2"/>
        <v>0</v>
      </c>
      <c r="S113" s="198">
        <v>0</v>
      </c>
      <c r="T113" s="199">
        <f t="shared" si="3"/>
        <v>0</v>
      </c>
      <c r="U113" s="36"/>
      <c r="V113" s="36"/>
      <c r="W113" s="36"/>
      <c r="X113" s="36"/>
      <c r="Y113" s="36"/>
      <c r="Z113" s="36"/>
      <c r="AA113" s="36"/>
      <c r="AB113" s="36"/>
      <c r="AC113" s="36"/>
      <c r="AD113" s="36"/>
      <c r="AE113" s="36"/>
      <c r="AR113" s="200" t="s">
        <v>667</v>
      </c>
      <c r="AT113" s="200" t="s">
        <v>143</v>
      </c>
      <c r="AU113" s="200" t="s">
        <v>79</v>
      </c>
      <c r="AY113" s="19" t="s">
        <v>140</v>
      </c>
      <c r="BE113" s="201">
        <f t="shared" si="4"/>
        <v>0</v>
      </c>
      <c r="BF113" s="201">
        <f t="shared" si="5"/>
        <v>0</v>
      </c>
      <c r="BG113" s="201">
        <f t="shared" si="6"/>
        <v>0</v>
      </c>
      <c r="BH113" s="201">
        <f t="shared" si="7"/>
        <v>0</v>
      </c>
      <c r="BI113" s="201">
        <f t="shared" si="8"/>
        <v>0</v>
      </c>
      <c r="BJ113" s="19" t="s">
        <v>79</v>
      </c>
      <c r="BK113" s="201">
        <f t="shared" si="9"/>
        <v>0</v>
      </c>
      <c r="BL113" s="19" t="s">
        <v>667</v>
      </c>
      <c r="BM113" s="200" t="s">
        <v>1335</v>
      </c>
    </row>
    <row r="114" spans="1:65" s="2" customFormat="1" ht="16.5" customHeight="1">
      <c r="A114" s="36"/>
      <c r="B114" s="37"/>
      <c r="C114" s="246" t="s">
        <v>394</v>
      </c>
      <c r="D114" s="246" t="s">
        <v>194</v>
      </c>
      <c r="E114" s="247" t="s">
        <v>1336</v>
      </c>
      <c r="F114" s="248" t="s">
        <v>1337</v>
      </c>
      <c r="G114" s="249" t="s">
        <v>204</v>
      </c>
      <c r="H114" s="250">
        <v>3</v>
      </c>
      <c r="I114" s="251"/>
      <c r="J114" s="252">
        <f t="shared" si="0"/>
        <v>0</v>
      </c>
      <c r="K114" s="248" t="s">
        <v>147</v>
      </c>
      <c r="L114" s="253"/>
      <c r="M114" s="254" t="s">
        <v>19</v>
      </c>
      <c r="N114" s="255" t="s">
        <v>42</v>
      </c>
      <c r="O114" s="66"/>
      <c r="P114" s="198">
        <f t="shared" si="1"/>
        <v>0</v>
      </c>
      <c r="Q114" s="198">
        <v>0.0004</v>
      </c>
      <c r="R114" s="198">
        <f t="shared" si="2"/>
        <v>0.0012000000000000001</v>
      </c>
      <c r="S114" s="198">
        <v>0</v>
      </c>
      <c r="T114" s="199">
        <f t="shared" si="3"/>
        <v>0</v>
      </c>
      <c r="U114" s="36"/>
      <c r="V114" s="36"/>
      <c r="W114" s="36"/>
      <c r="X114" s="36"/>
      <c r="Y114" s="36"/>
      <c r="Z114" s="36"/>
      <c r="AA114" s="36"/>
      <c r="AB114" s="36"/>
      <c r="AC114" s="36"/>
      <c r="AD114" s="36"/>
      <c r="AE114" s="36"/>
      <c r="AR114" s="200" t="s">
        <v>1268</v>
      </c>
      <c r="AT114" s="200" t="s">
        <v>194</v>
      </c>
      <c r="AU114" s="200" t="s">
        <v>79</v>
      </c>
      <c r="AY114" s="19" t="s">
        <v>140</v>
      </c>
      <c r="BE114" s="201">
        <f t="shared" si="4"/>
        <v>0</v>
      </c>
      <c r="BF114" s="201">
        <f t="shared" si="5"/>
        <v>0</v>
      </c>
      <c r="BG114" s="201">
        <f t="shared" si="6"/>
        <v>0</v>
      </c>
      <c r="BH114" s="201">
        <f t="shared" si="7"/>
        <v>0</v>
      </c>
      <c r="BI114" s="201">
        <f t="shared" si="8"/>
        <v>0</v>
      </c>
      <c r="BJ114" s="19" t="s">
        <v>79</v>
      </c>
      <c r="BK114" s="201">
        <f t="shared" si="9"/>
        <v>0</v>
      </c>
      <c r="BL114" s="19" t="s">
        <v>1268</v>
      </c>
      <c r="BM114" s="200" t="s">
        <v>1338</v>
      </c>
    </row>
    <row r="115" spans="1:65" s="2" customFormat="1" ht="16.5" customHeight="1">
      <c r="A115" s="36"/>
      <c r="B115" s="37"/>
      <c r="C115" s="246" t="s">
        <v>399</v>
      </c>
      <c r="D115" s="246" t="s">
        <v>194</v>
      </c>
      <c r="E115" s="247" t="s">
        <v>1339</v>
      </c>
      <c r="F115" s="248" t="s">
        <v>1340</v>
      </c>
      <c r="G115" s="249" t="s">
        <v>204</v>
      </c>
      <c r="H115" s="250">
        <v>3</v>
      </c>
      <c r="I115" s="251"/>
      <c r="J115" s="252">
        <f t="shared" si="0"/>
        <v>0</v>
      </c>
      <c r="K115" s="248" t="s">
        <v>147</v>
      </c>
      <c r="L115" s="253"/>
      <c r="M115" s="254" t="s">
        <v>19</v>
      </c>
      <c r="N115" s="255" t="s">
        <v>42</v>
      </c>
      <c r="O115" s="66"/>
      <c r="P115" s="198">
        <f t="shared" si="1"/>
        <v>0</v>
      </c>
      <c r="Q115" s="198">
        <v>0.0004</v>
      </c>
      <c r="R115" s="198">
        <f t="shared" si="2"/>
        <v>0.0012000000000000001</v>
      </c>
      <c r="S115" s="198">
        <v>0</v>
      </c>
      <c r="T115" s="199">
        <f t="shared" si="3"/>
        <v>0</v>
      </c>
      <c r="U115" s="36"/>
      <c r="V115" s="36"/>
      <c r="W115" s="36"/>
      <c r="X115" s="36"/>
      <c r="Y115" s="36"/>
      <c r="Z115" s="36"/>
      <c r="AA115" s="36"/>
      <c r="AB115" s="36"/>
      <c r="AC115" s="36"/>
      <c r="AD115" s="36"/>
      <c r="AE115" s="36"/>
      <c r="AR115" s="200" t="s">
        <v>1268</v>
      </c>
      <c r="AT115" s="200" t="s">
        <v>194</v>
      </c>
      <c r="AU115" s="200" t="s">
        <v>79</v>
      </c>
      <c r="AY115" s="19" t="s">
        <v>140</v>
      </c>
      <c r="BE115" s="201">
        <f t="shared" si="4"/>
        <v>0</v>
      </c>
      <c r="BF115" s="201">
        <f t="shared" si="5"/>
        <v>0</v>
      </c>
      <c r="BG115" s="201">
        <f t="shared" si="6"/>
        <v>0</v>
      </c>
      <c r="BH115" s="201">
        <f t="shared" si="7"/>
        <v>0</v>
      </c>
      <c r="BI115" s="201">
        <f t="shared" si="8"/>
        <v>0</v>
      </c>
      <c r="BJ115" s="19" t="s">
        <v>79</v>
      </c>
      <c r="BK115" s="201">
        <f t="shared" si="9"/>
        <v>0</v>
      </c>
      <c r="BL115" s="19" t="s">
        <v>1268</v>
      </c>
      <c r="BM115" s="200" t="s">
        <v>1341</v>
      </c>
    </row>
    <row r="116" spans="1:65" s="2" customFormat="1" ht="21.75" customHeight="1">
      <c r="A116" s="36"/>
      <c r="B116" s="37"/>
      <c r="C116" s="189" t="s">
        <v>406</v>
      </c>
      <c r="D116" s="189" t="s">
        <v>143</v>
      </c>
      <c r="E116" s="190" t="s">
        <v>1342</v>
      </c>
      <c r="F116" s="191" t="s">
        <v>1343</v>
      </c>
      <c r="G116" s="192" t="s">
        <v>204</v>
      </c>
      <c r="H116" s="193">
        <v>5</v>
      </c>
      <c r="I116" s="194"/>
      <c r="J116" s="195">
        <f t="shared" si="0"/>
        <v>0</v>
      </c>
      <c r="K116" s="191" t="s">
        <v>19</v>
      </c>
      <c r="L116" s="41"/>
      <c r="M116" s="196" t="s">
        <v>19</v>
      </c>
      <c r="N116" s="197" t="s">
        <v>42</v>
      </c>
      <c r="O116" s="66"/>
      <c r="P116" s="198">
        <f t="shared" si="1"/>
        <v>0</v>
      </c>
      <c r="Q116" s="198">
        <v>0</v>
      </c>
      <c r="R116" s="198">
        <f t="shared" si="2"/>
        <v>0</v>
      </c>
      <c r="S116" s="198">
        <v>0</v>
      </c>
      <c r="T116" s="199">
        <f t="shared" si="3"/>
        <v>0</v>
      </c>
      <c r="U116" s="36"/>
      <c r="V116" s="36"/>
      <c r="W116" s="36"/>
      <c r="X116" s="36"/>
      <c r="Y116" s="36"/>
      <c r="Z116" s="36"/>
      <c r="AA116" s="36"/>
      <c r="AB116" s="36"/>
      <c r="AC116" s="36"/>
      <c r="AD116" s="36"/>
      <c r="AE116" s="36"/>
      <c r="AR116" s="200" t="s">
        <v>667</v>
      </c>
      <c r="AT116" s="200" t="s">
        <v>143</v>
      </c>
      <c r="AU116" s="200" t="s">
        <v>79</v>
      </c>
      <c r="AY116" s="19" t="s">
        <v>140</v>
      </c>
      <c r="BE116" s="201">
        <f t="shared" si="4"/>
        <v>0</v>
      </c>
      <c r="BF116" s="201">
        <f t="shared" si="5"/>
        <v>0</v>
      </c>
      <c r="BG116" s="201">
        <f t="shared" si="6"/>
        <v>0</v>
      </c>
      <c r="BH116" s="201">
        <f t="shared" si="7"/>
        <v>0</v>
      </c>
      <c r="BI116" s="201">
        <f t="shared" si="8"/>
        <v>0</v>
      </c>
      <c r="BJ116" s="19" t="s">
        <v>79</v>
      </c>
      <c r="BK116" s="201">
        <f t="shared" si="9"/>
        <v>0</v>
      </c>
      <c r="BL116" s="19" t="s">
        <v>667</v>
      </c>
      <c r="BM116" s="200" t="s">
        <v>1344</v>
      </c>
    </row>
    <row r="117" spans="1:65" s="2" customFormat="1" ht="16.5" customHeight="1">
      <c r="A117" s="36"/>
      <c r="B117" s="37"/>
      <c r="C117" s="246" t="s">
        <v>410</v>
      </c>
      <c r="D117" s="246" t="s">
        <v>194</v>
      </c>
      <c r="E117" s="247" t="s">
        <v>1345</v>
      </c>
      <c r="F117" s="248" t="s">
        <v>1346</v>
      </c>
      <c r="G117" s="249" t="s">
        <v>678</v>
      </c>
      <c r="H117" s="250">
        <v>5</v>
      </c>
      <c r="I117" s="251"/>
      <c r="J117" s="252">
        <f t="shared" si="0"/>
        <v>0</v>
      </c>
      <c r="K117" s="248" t="s">
        <v>19</v>
      </c>
      <c r="L117" s="253"/>
      <c r="M117" s="254" t="s">
        <v>19</v>
      </c>
      <c r="N117" s="255" t="s">
        <v>42</v>
      </c>
      <c r="O117" s="66"/>
      <c r="P117" s="198">
        <f t="shared" si="1"/>
        <v>0</v>
      </c>
      <c r="Q117" s="198">
        <v>0</v>
      </c>
      <c r="R117" s="198">
        <f t="shared" si="2"/>
        <v>0</v>
      </c>
      <c r="S117" s="198">
        <v>0</v>
      </c>
      <c r="T117" s="199">
        <f t="shared" si="3"/>
        <v>0</v>
      </c>
      <c r="U117" s="36"/>
      <c r="V117" s="36"/>
      <c r="W117" s="36"/>
      <c r="X117" s="36"/>
      <c r="Y117" s="36"/>
      <c r="Z117" s="36"/>
      <c r="AA117" s="36"/>
      <c r="AB117" s="36"/>
      <c r="AC117" s="36"/>
      <c r="AD117" s="36"/>
      <c r="AE117" s="36"/>
      <c r="AR117" s="200" t="s">
        <v>1347</v>
      </c>
      <c r="AT117" s="200" t="s">
        <v>194</v>
      </c>
      <c r="AU117" s="200" t="s">
        <v>79</v>
      </c>
      <c r="AY117" s="19" t="s">
        <v>140</v>
      </c>
      <c r="BE117" s="201">
        <f t="shared" si="4"/>
        <v>0</v>
      </c>
      <c r="BF117" s="201">
        <f t="shared" si="5"/>
        <v>0</v>
      </c>
      <c r="BG117" s="201">
        <f t="shared" si="6"/>
        <v>0</v>
      </c>
      <c r="BH117" s="201">
        <f t="shared" si="7"/>
        <v>0</v>
      </c>
      <c r="BI117" s="201">
        <f t="shared" si="8"/>
        <v>0</v>
      </c>
      <c r="BJ117" s="19" t="s">
        <v>79</v>
      </c>
      <c r="BK117" s="201">
        <f t="shared" si="9"/>
        <v>0</v>
      </c>
      <c r="BL117" s="19" t="s">
        <v>667</v>
      </c>
      <c r="BM117" s="200" t="s">
        <v>1348</v>
      </c>
    </row>
    <row r="118" spans="1:65" s="2" customFormat="1" ht="16.5" customHeight="1">
      <c r="A118" s="36"/>
      <c r="B118" s="37"/>
      <c r="C118" s="189" t="s">
        <v>414</v>
      </c>
      <c r="D118" s="189" t="s">
        <v>143</v>
      </c>
      <c r="E118" s="190" t="s">
        <v>1349</v>
      </c>
      <c r="F118" s="191" t="s">
        <v>1350</v>
      </c>
      <c r="G118" s="192" t="s">
        <v>1351</v>
      </c>
      <c r="H118" s="264"/>
      <c r="I118" s="194"/>
      <c r="J118" s="195">
        <f t="shared" si="0"/>
        <v>0</v>
      </c>
      <c r="K118" s="191" t="s">
        <v>19</v>
      </c>
      <c r="L118" s="41"/>
      <c r="M118" s="196" t="s">
        <v>19</v>
      </c>
      <c r="N118" s="197" t="s">
        <v>42</v>
      </c>
      <c r="O118" s="66"/>
      <c r="P118" s="198">
        <f t="shared" si="1"/>
        <v>0</v>
      </c>
      <c r="Q118" s="198">
        <v>0</v>
      </c>
      <c r="R118" s="198">
        <f t="shared" si="2"/>
        <v>0</v>
      </c>
      <c r="S118" s="198">
        <v>0</v>
      </c>
      <c r="T118" s="199">
        <f t="shared" si="3"/>
        <v>0</v>
      </c>
      <c r="U118" s="36"/>
      <c r="V118" s="36"/>
      <c r="W118" s="36"/>
      <c r="X118" s="36"/>
      <c r="Y118" s="36"/>
      <c r="Z118" s="36"/>
      <c r="AA118" s="36"/>
      <c r="AB118" s="36"/>
      <c r="AC118" s="36"/>
      <c r="AD118" s="36"/>
      <c r="AE118" s="36"/>
      <c r="AR118" s="200" t="s">
        <v>667</v>
      </c>
      <c r="AT118" s="200" t="s">
        <v>143</v>
      </c>
      <c r="AU118" s="200" t="s">
        <v>79</v>
      </c>
      <c r="AY118" s="19" t="s">
        <v>140</v>
      </c>
      <c r="BE118" s="201">
        <f t="shared" si="4"/>
        <v>0</v>
      </c>
      <c r="BF118" s="201">
        <f t="shared" si="5"/>
        <v>0</v>
      </c>
      <c r="BG118" s="201">
        <f t="shared" si="6"/>
        <v>0</v>
      </c>
      <c r="BH118" s="201">
        <f t="shared" si="7"/>
        <v>0</v>
      </c>
      <c r="BI118" s="201">
        <f t="shared" si="8"/>
        <v>0</v>
      </c>
      <c r="BJ118" s="19" t="s">
        <v>79</v>
      </c>
      <c r="BK118" s="201">
        <f t="shared" si="9"/>
        <v>0</v>
      </c>
      <c r="BL118" s="19" t="s">
        <v>667</v>
      </c>
      <c r="BM118" s="200" t="s">
        <v>1352</v>
      </c>
    </row>
    <row r="119" spans="1:65" s="2" customFormat="1" ht="16.5" customHeight="1">
      <c r="A119" s="36"/>
      <c r="B119" s="37"/>
      <c r="C119" s="189" t="s">
        <v>420</v>
      </c>
      <c r="D119" s="189" t="s">
        <v>143</v>
      </c>
      <c r="E119" s="190" t="s">
        <v>1353</v>
      </c>
      <c r="F119" s="191" t="s">
        <v>1354</v>
      </c>
      <c r="G119" s="192" t="s">
        <v>1351</v>
      </c>
      <c r="H119" s="264"/>
      <c r="I119" s="194"/>
      <c r="J119" s="195">
        <f t="shared" si="0"/>
        <v>0</v>
      </c>
      <c r="K119" s="191" t="s">
        <v>19</v>
      </c>
      <c r="L119" s="41"/>
      <c r="M119" s="196" t="s">
        <v>19</v>
      </c>
      <c r="N119" s="197" t="s">
        <v>42</v>
      </c>
      <c r="O119" s="66"/>
      <c r="P119" s="198">
        <f t="shared" si="1"/>
        <v>0</v>
      </c>
      <c r="Q119" s="198">
        <v>0</v>
      </c>
      <c r="R119" s="198">
        <f t="shared" si="2"/>
        <v>0</v>
      </c>
      <c r="S119" s="198">
        <v>0</v>
      </c>
      <c r="T119" s="199">
        <f t="shared" si="3"/>
        <v>0</v>
      </c>
      <c r="U119" s="36"/>
      <c r="V119" s="36"/>
      <c r="W119" s="36"/>
      <c r="X119" s="36"/>
      <c r="Y119" s="36"/>
      <c r="Z119" s="36"/>
      <c r="AA119" s="36"/>
      <c r="AB119" s="36"/>
      <c r="AC119" s="36"/>
      <c r="AD119" s="36"/>
      <c r="AE119" s="36"/>
      <c r="AR119" s="200" t="s">
        <v>1268</v>
      </c>
      <c r="AT119" s="200" t="s">
        <v>143</v>
      </c>
      <c r="AU119" s="200" t="s">
        <v>79</v>
      </c>
      <c r="AY119" s="19" t="s">
        <v>140</v>
      </c>
      <c r="BE119" s="201">
        <f t="shared" si="4"/>
        <v>0</v>
      </c>
      <c r="BF119" s="201">
        <f t="shared" si="5"/>
        <v>0</v>
      </c>
      <c r="BG119" s="201">
        <f t="shared" si="6"/>
        <v>0</v>
      </c>
      <c r="BH119" s="201">
        <f t="shared" si="7"/>
        <v>0</v>
      </c>
      <c r="BI119" s="201">
        <f t="shared" si="8"/>
        <v>0</v>
      </c>
      <c r="BJ119" s="19" t="s">
        <v>79</v>
      </c>
      <c r="BK119" s="201">
        <f t="shared" si="9"/>
        <v>0</v>
      </c>
      <c r="BL119" s="19" t="s">
        <v>1268</v>
      </c>
      <c r="BM119" s="200" t="s">
        <v>1355</v>
      </c>
    </row>
    <row r="120" spans="1:65" s="2" customFormat="1" ht="16.5" customHeight="1">
      <c r="A120" s="36"/>
      <c r="B120" s="37"/>
      <c r="C120" s="189" t="s">
        <v>434</v>
      </c>
      <c r="D120" s="189" t="s">
        <v>143</v>
      </c>
      <c r="E120" s="190" t="s">
        <v>1356</v>
      </c>
      <c r="F120" s="191" t="s">
        <v>1357</v>
      </c>
      <c r="G120" s="192" t="s">
        <v>1351</v>
      </c>
      <c r="H120" s="264"/>
      <c r="I120" s="194"/>
      <c r="J120" s="195">
        <f t="shared" si="0"/>
        <v>0</v>
      </c>
      <c r="K120" s="191" t="s">
        <v>19</v>
      </c>
      <c r="L120" s="41"/>
      <c r="M120" s="196" t="s">
        <v>19</v>
      </c>
      <c r="N120" s="197" t="s">
        <v>42</v>
      </c>
      <c r="O120" s="66"/>
      <c r="P120" s="198">
        <f t="shared" si="1"/>
        <v>0</v>
      </c>
      <c r="Q120" s="198">
        <v>0</v>
      </c>
      <c r="R120" s="198">
        <f t="shared" si="2"/>
        <v>0</v>
      </c>
      <c r="S120" s="198">
        <v>0</v>
      </c>
      <c r="T120" s="199">
        <f t="shared" si="3"/>
        <v>0</v>
      </c>
      <c r="U120" s="36"/>
      <c r="V120" s="36"/>
      <c r="W120" s="36"/>
      <c r="X120" s="36"/>
      <c r="Y120" s="36"/>
      <c r="Z120" s="36"/>
      <c r="AA120" s="36"/>
      <c r="AB120" s="36"/>
      <c r="AC120" s="36"/>
      <c r="AD120" s="36"/>
      <c r="AE120" s="36"/>
      <c r="AR120" s="200" t="s">
        <v>667</v>
      </c>
      <c r="AT120" s="200" t="s">
        <v>143</v>
      </c>
      <c r="AU120" s="200" t="s">
        <v>79</v>
      </c>
      <c r="AY120" s="19" t="s">
        <v>140</v>
      </c>
      <c r="BE120" s="201">
        <f t="shared" si="4"/>
        <v>0</v>
      </c>
      <c r="BF120" s="201">
        <f t="shared" si="5"/>
        <v>0</v>
      </c>
      <c r="BG120" s="201">
        <f t="shared" si="6"/>
        <v>0</v>
      </c>
      <c r="BH120" s="201">
        <f t="shared" si="7"/>
        <v>0</v>
      </c>
      <c r="BI120" s="201">
        <f t="shared" si="8"/>
        <v>0</v>
      </c>
      <c r="BJ120" s="19" t="s">
        <v>79</v>
      </c>
      <c r="BK120" s="201">
        <f t="shared" si="9"/>
        <v>0</v>
      </c>
      <c r="BL120" s="19" t="s">
        <v>667</v>
      </c>
      <c r="BM120" s="200" t="s">
        <v>1358</v>
      </c>
    </row>
    <row r="121" spans="1:65" s="2" customFormat="1" ht="16.5" customHeight="1">
      <c r="A121" s="36"/>
      <c r="B121" s="37"/>
      <c r="C121" s="189" t="s">
        <v>442</v>
      </c>
      <c r="D121" s="189" t="s">
        <v>143</v>
      </c>
      <c r="E121" s="190" t="s">
        <v>1359</v>
      </c>
      <c r="F121" s="191" t="s">
        <v>1360</v>
      </c>
      <c r="G121" s="192" t="s">
        <v>1351</v>
      </c>
      <c r="H121" s="264"/>
      <c r="I121" s="194"/>
      <c r="J121" s="195">
        <f t="shared" si="0"/>
        <v>0</v>
      </c>
      <c r="K121" s="191" t="s">
        <v>19</v>
      </c>
      <c r="L121" s="41"/>
      <c r="M121" s="196" t="s">
        <v>19</v>
      </c>
      <c r="N121" s="197" t="s">
        <v>42</v>
      </c>
      <c r="O121" s="66"/>
      <c r="P121" s="198">
        <f t="shared" si="1"/>
        <v>0</v>
      </c>
      <c r="Q121" s="198">
        <v>0</v>
      </c>
      <c r="R121" s="198">
        <f t="shared" si="2"/>
        <v>0</v>
      </c>
      <c r="S121" s="198">
        <v>0</v>
      </c>
      <c r="T121" s="199">
        <f t="shared" si="3"/>
        <v>0</v>
      </c>
      <c r="U121" s="36"/>
      <c r="V121" s="36"/>
      <c r="W121" s="36"/>
      <c r="X121" s="36"/>
      <c r="Y121" s="36"/>
      <c r="Z121" s="36"/>
      <c r="AA121" s="36"/>
      <c r="AB121" s="36"/>
      <c r="AC121" s="36"/>
      <c r="AD121" s="36"/>
      <c r="AE121" s="36"/>
      <c r="AR121" s="200" t="s">
        <v>667</v>
      </c>
      <c r="AT121" s="200" t="s">
        <v>143</v>
      </c>
      <c r="AU121" s="200" t="s">
        <v>79</v>
      </c>
      <c r="AY121" s="19" t="s">
        <v>140</v>
      </c>
      <c r="BE121" s="201">
        <f t="shared" si="4"/>
        <v>0</v>
      </c>
      <c r="BF121" s="201">
        <f t="shared" si="5"/>
        <v>0</v>
      </c>
      <c r="BG121" s="201">
        <f t="shared" si="6"/>
        <v>0</v>
      </c>
      <c r="BH121" s="201">
        <f t="shared" si="7"/>
        <v>0</v>
      </c>
      <c r="BI121" s="201">
        <f t="shared" si="8"/>
        <v>0</v>
      </c>
      <c r="BJ121" s="19" t="s">
        <v>79</v>
      </c>
      <c r="BK121" s="201">
        <f t="shared" si="9"/>
        <v>0</v>
      </c>
      <c r="BL121" s="19" t="s">
        <v>667</v>
      </c>
      <c r="BM121" s="200" t="s">
        <v>1361</v>
      </c>
    </row>
    <row r="122" spans="2:63" s="12" customFormat="1" ht="25.9" customHeight="1">
      <c r="B122" s="173"/>
      <c r="C122" s="174"/>
      <c r="D122" s="175" t="s">
        <v>70</v>
      </c>
      <c r="E122" s="176" t="s">
        <v>1362</v>
      </c>
      <c r="F122" s="176" t="s">
        <v>1363</v>
      </c>
      <c r="G122" s="174"/>
      <c r="H122" s="174"/>
      <c r="I122" s="177"/>
      <c r="J122" s="178">
        <f>BK122</f>
        <v>0</v>
      </c>
      <c r="K122" s="174"/>
      <c r="L122" s="179"/>
      <c r="M122" s="180"/>
      <c r="N122" s="181"/>
      <c r="O122" s="181"/>
      <c r="P122" s="182">
        <f>SUM(P123:P129)</f>
        <v>0</v>
      </c>
      <c r="Q122" s="181"/>
      <c r="R122" s="182">
        <f>SUM(R123:R129)</f>
        <v>0.020909999999999998</v>
      </c>
      <c r="S122" s="181"/>
      <c r="T122" s="183">
        <f>SUM(T123:T129)</f>
        <v>0</v>
      </c>
      <c r="AR122" s="184" t="s">
        <v>141</v>
      </c>
      <c r="AT122" s="185" t="s">
        <v>70</v>
      </c>
      <c r="AU122" s="185" t="s">
        <v>71</v>
      </c>
      <c r="AY122" s="184" t="s">
        <v>140</v>
      </c>
      <c r="BK122" s="186">
        <f>SUM(BK123:BK129)</f>
        <v>0</v>
      </c>
    </row>
    <row r="123" spans="1:65" s="2" customFormat="1" ht="33" customHeight="1">
      <c r="A123" s="36"/>
      <c r="B123" s="37"/>
      <c r="C123" s="189" t="s">
        <v>453</v>
      </c>
      <c r="D123" s="189" t="s">
        <v>143</v>
      </c>
      <c r="E123" s="190" t="s">
        <v>1364</v>
      </c>
      <c r="F123" s="191" t="s">
        <v>1365</v>
      </c>
      <c r="G123" s="192" t="s">
        <v>215</v>
      </c>
      <c r="H123" s="193">
        <v>129</v>
      </c>
      <c r="I123" s="194"/>
      <c r="J123" s="195">
        <f aca="true" t="shared" si="10" ref="J123:J129">ROUND(I123*H123,2)</f>
        <v>0</v>
      </c>
      <c r="K123" s="191" t="s">
        <v>147</v>
      </c>
      <c r="L123" s="41"/>
      <c r="M123" s="196" t="s">
        <v>19</v>
      </c>
      <c r="N123" s="197" t="s">
        <v>42</v>
      </c>
      <c r="O123" s="66"/>
      <c r="P123" s="198">
        <f aca="true" t="shared" si="11" ref="P123:P129">O123*H123</f>
        <v>0</v>
      </c>
      <c r="Q123" s="198">
        <v>0</v>
      </c>
      <c r="R123" s="198">
        <f aca="true" t="shared" si="12" ref="R123:R129">Q123*H123</f>
        <v>0</v>
      </c>
      <c r="S123" s="198">
        <v>0</v>
      </c>
      <c r="T123" s="199">
        <f aca="true" t="shared" si="13" ref="T123:T129">S123*H123</f>
        <v>0</v>
      </c>
      <c r="U123" s="36"/>
      <c r="V123" s="36"/>
      <c r="W123" s="36"/>
      <c r="X123" s="36"/>
      <c r="Y123" s="36"/>
      <c r="Z123" s="36"/>
      <c r="AA123" s="36"/>
      <c r="AB123" s="36"/>
      <c r="AC123" s="36"/>
      <c r="AD123" s="36"/>
      <c r="AE123" s="36"/>
      <c r="AR123" s="200" t="s">
        <v>236</v>
      </c>
      <c r="AT123" s="200" t="s">
        <v>143</v>
      </c>
      <c r="AU123" s="200" t="s">
        <v>79</v>
      </c>
      <c r="AY123" s="19" t="s">
        <v>140</v>
      </c>
      <c r="BE123" s="201">
        <f aca="true" t="shared" si="14" ref="BE123:BE129">IF(N123="základní",J123,0)</f>
        <v>0</v>
      </c>
      <c r="BF123" s="201">
        <f aca="true" t="shared" si="15" ref="BF123:BF129">IF(N123="snížená",J123,0)</f>
        <v>0</v>
      </c>
      <c r="BG123" s="201">
        <f aca="true" t="shared" si="16" ref="BG123:BG129">IF(N123="zákl. přenesená",J123,0)</f>
        <v>0</v>
      </c>
      <c r="BH123" s="201">
        <f aca="true" t="shared" si="17" ref="BH123:BH129">IF(N123="sníž. přenesená",J123,0)</f>
        <v>0</v>
      </c>
      <c r="BI123" s="201">
        <f aca="true" t="shared" si="18" ref="BI123:BI129">IF(N123="nulová",J123,0)</f>
        <v>0</v>
      </c>
      <c r="BJ123" s="19" t="s">
        <v>79</v>
      </c>
      <c r="BK123" s="201">
        <f aca="true" t="shared" si="19" ref="BK123:BK129">ROUND(I123*H123,2)</f>
        <v>0</v>
      </c>
      <c r="BL123" s="19" t="s">
        <v>236</v>
      </c>
      <c r="BM123" s="200" t="s">
        <v>1366</v>
      </c>
    </row>
    <row r="124" spans="1:65" s="2" customFormat="1" ht="33" customHeight="1">
      <c r="A124" s="36"/>
      <c r="B124" s="37"/>
      <c r="C124" s="189" t="s">
        <v>469</v>
      </c>
      <c r="D124" s="189" t="s">
        <v>143</v>
      </c>
      <c r="E124" s="190" t="s">
        <v>1367</v>
      </c>
      <c r="F124" s="191" t="s">
        <v>1368</v>
      </c>
      <c r="G124" s="192" t="s">
        <v>215</v>
      </c>
      <c r="H124" s="193">
        <v>6</v>
      </c>
      <c r="I124" s="194"/>
      <c r="J124" s="195">
        <f t="shared" si="10"/>
        <v>0</v>
      </c>
      <c r="K124" s="191" t="s">
        <v>147</v>
      </c>
      <c r="L124" s="41"/>
      <c r="M124" s="196" t="s">
        <v>19</v>
      </c>
      <c r="N124" s="197" t="s">
        <v>42</v>
      </c>
      <c r="O124" s="66"/>
      <c r="P124" s="198">
        <f t="shared" si="11"/>
        <v>0</v>
      </c>
      <c r="Q124" s="198">
        <v>0</v>
      </c>
      <c r="R124" s="198">
        <f t="shared" si="12"/>
        <v>0</v>
      </c>
      <c r="S124" s="198">
        <v>0</v>
      </c>
      <c r="T124" s="199">
        <f t="shared" si="13"/>
        <v>0</v>
      </c>
      <c r="U124" s="36"/>
      <c r="V124" s="36"/>
      <c r="W124" s="36"/>
      <c r="X124" s="36"/>
      <c r="Y124" s="36"/>
      <c r="Z124" s="36"/>
      <c r="AA124" s="36"/>
      <c r="AB124" s="36"/>
      <c r="AC124" s="36"/>
      <c r="AD124" s="36"/>
      <c r="AE124" s="36"/>
      <c r="AR124" s="200" t="s">
        <v>236</v>
      </c>
      <c r="AT124" s="200" t="s">
        <v>143</v>
      </c>
      <c r="AU124" s="200" t="s">
        <v>79</v>
      </c>
      <c r="AY124" s="19" t="s">
        <v>140</v>
      </c>
      <c r="BE124" s="201">
        <f t="shared" si="14"/>
        <v>0</v>
      </c>
      <c r="BF124" s="201">
        <f t="shared" si="15"/>
        <v>0</v>
      </c>
      <c r="BG124" s="201">
        <f t="shared" si="16"/>
        <v>0</v>
      </c>
      <c r="BH124" s="201">
        <f t="shared" si="17"/>
        <v>0</v>
      </c>
      <c r="BI124" s="201">
        <f t="shared" si="18"/>
        <v>0</v>
      </c>
      <c r="BJ124" s="19" t="s">
        <v>79</v>
      </c>
      <c r="BK124" s="201">
        <f t="shared" si="19"/>
        <v>0</v>
      </c>
      <c r="BL124" s="19" t="s">
        <v>236</v>
      </c>
      <c r="BM124" s="200" t="s">
        <v>1369</v>
      </c>
    </row>
    <row r="125" spans="1:65" s="2" customFormat="1" ht="33" customHeight="1">
      <c r="A125" s="36"/>
      <c r="B125" s="37"/>
      <c r="C125" s="189" t="s">
        <v>490</v>
      </c>
      <c r="D125" s="189" t="s">
        <v>143</v>
      </c>
      <c r="E125" s="190" t="s">
        <v>1370</v>
      </c>
      <c r="F125" s="191" t="s">
        <v>1371</v>
      </c>
      <c r="G125" s="192" t="s">
        <v>204</v>
      </c>
      <c r="H125" s="193">
        <v>15</v>
      </c>
      <c r="I125" s="194"/>
      <c r="J125" s="195">
        <f t="shared" si="10"/>
        <v>0</v>
      </c>
      <c r="K125" s="191" t="s">
        <v>147</v>
      </c>
      <c r="L125" s="41"/>
      <c r="M125" s="196" t="s">
        <v>19</v>
      </c>
      <c r="N125" s="197" t="s">
        <v>42</v>
      </c>
      <c r="O125" s="66"/>
      <c r="P125" s="198">
        <f t="shared" si="11"/>
        <v>0</v>
      </c>
      <c r="Q125" s="198">
        <v>0</v>
      </c>
      <c r="R125" s="198">
        <f t="shared" si="12"/>
        <v>0</v>
      </c>
      <c r="S125" s="198">
        <v>0</v>
      </c>
      <c r="T125" s="199">
        <f t="shared" si="13"/>
        <v>0</v>
      </c>
      <c r="U125" s="36"/>
      <c r="V125" s="36"/>
      <c r="W125" s="36"/>
      <c r="X125" s="36"/>
      <c r="Y125" s="36"/>
      <c r="Z125" s="36"/>
      <c r="AA125" s="36"/>
      <c r="AB125" s="36"/>
      <c r="AC125" s="36"/>
      <c r="AD125" s="36"/>
      <c r="AE125" s="36"/>
      <c r="AR125" s="200" t="s">
        <v>236</v>
      </c>
      <c r="AT125" s="200" t="s">
        <v>143</v>
      </c>
      <c r="AU125" s="200" t="s">
        <v>79</v>
      </c>
      <c r="AY125" s="19" t="s">
        <v>140</v>
      </c>
      <c r="BE125" s="201">
        <f t="shared" si="14"/>
        <v>0</v>
      </c>
      <c r="BF125" s="201">
        <f t="shared" si="15"/>
        <v>0</v>
      </c>
      <c r="BG125" s="201">
        <f t="shared" si="16"/>
        <v>0</v>
      </c>
      <c r="BH125" s="201">
        <f t="shared" si="17"/>
        <v>0</v>
      </c>
      <c r="BI125" s="201">
        <f t="shared" si="18"/>
        <v>0</v>
      </c>
      <c r="BJ125" s="19" t="s">
        <v>79</v>
      </c>
      <c r="BK125" s="201">
        <f t="shared" si="19"/>
        <v>0</v>
      </c>
      <c r="BL125" s="19" t="s">
        <v>236</v>
      </c>
      <c r="BM125" s="200" t="s">
        <v>1372</v>
      </c>
    </row>
    <row r="126" spans="1:65" s="2" customFormat="1" ht="21.75" customHeight="1">
      <c r="A126" s="36"/>
      <c r="B126" s="37"/>
      <c r="C126" s="189" t="s">
        <v>506</v>
      </c>
      <c r="D126" s="189" t="s">
        <v>143</v>
      </c>
      <c r="E126" s="190" t="s">
        <v>1373</v>
      </c>
      <c r="F126" s="191" t="s">
        <v>1374</v>
      </c>
      <c r="G126" s="192" t="s">
        <v>215</v>
      </c>
      <c r="H126" s="193">
        <v>129</v>
      </c>
      <c r="I126" s="194"/>
      <c r="J126" s="195">
        <f t="shared" si="10"/>
        <v>0</v>
      </c>
      <c r="K126" s="191" t="s">
        <v>147</v>
      </c>
      <c r="L126" s="41"/>
      <c r="M126" s="196" t="s">
        <v>19</v>
      </c>
      <c r="N126" s="197" t="s">
        <v>42</v>
      </c>
      <c r="O126" s="66"/>
      <c r="P126" s="198">
        <f t="shared" si="11"/>
        <v>0</v>
      </c>
      <c r="Q126" s="198">
        <v>0.00015</v>
      </c>
      <c r="R126" s="198">
        <f t="shared" si="12"/>
        <v>0.01935</v>
      </c>
      <c r="S126" s="198">
        <v>0</v>
      </c>
      <c r="T126" s="199">
        <f t="shared" si="13"/>
        <v>0</v>
      </c>
      <c r="U126" s="36"/>
      <c r="V126" s="36"/>
      <c r="W126" s="36"/>
      <c r="X126" s="36"/>
      <c r="Y126" s="36"/>
      <c r="Z126" s="36"/>
      <c r="AA126" s="36"/>
      <c r="AB126" s="36"/>
      <c r="AC126" s="36"/>
      <c r="AD126" s="36"/>
      <c r="AE126" s="36"/>
      <c r="AR126" s="200" t="s">
        <v>236</v>
      </c>
      <c r="AT126" s="200" t="s">
        <v>143</v>
      </c>
      <c r="AU126" s="200" t="s">
        <v>79</v>
      </c>
      <c r="AY126" s="19" t="s">
        <v>140</v>
      </c>
      <c r="BE126" s="201">
        <f t="shared" si="14"/>
        <v>0</v>
      </c>
      <c r="BF126" s="201">
        <f t="shared" si="15"/>
        <v>0</v>
      </c>
      <c r="BG126" s="201">
        <f t="shared" si="16"/>
        <v>0</v>
      </c>
      <c r="BH126" s="201">
        <f t="shared" si="17"/>
        <v>0</v>
      </c>
      <c r="BI126" s="201">
        <f t="shared" si="18"/>
        <v>0</v>
      </c>
      <c r="BJ126" s="19" t="s">
        <v>79</v>
      </c>
      <c r="BK126" s="201">
        <f t="shared" si="19"/>
        <v>0</v>
      </c>
      <c r="BL126" s="19" t="s">
        <v>236</v>
      </c>
      <c r="BM126" s="200" t="s">
        <v>1375</v>
      </c>
    </row>
    <row r="127" spans="1:65" s="2" customFormat="1" ht="21.75" customHeight="1">
      <c r="A127" s="36"/>
      <c r="B127" s="37"/>
      <c r="C127" s="189" t="s">
        <v>511</v>
      </c>
      <c r="D127" s="189" t="s">
        <v>143</v>
      </c>
      <c r="E127" s="190" t="s">
        <v>1376</v>
      </c>
      <c r="F127" s="191" t="s">
        <v>1377</v>
      </c>
      <c r="G127" s="192" t="s">
        <v>215</v>
      </c>
      <c r="H127" s="193">
        <v>6</v>
      </c>
      <c r="I127" s="194"/>
      <c r="J127" s="195">
        <f t="shared" si="10"/>
        <v>0</v>
      </c>
      <c r="K127" s="191" t="s">
        <v>147</v>
      </c>
      <c r="L127" s="41"/>
      <c r="M127" s="196" t="s">
        <v>19</v>
      </c>
      <c r="N127" s="197" t="s">
        <v>42</v>
      </c>
      <c r="O127" s="66"/>
      <c r="P127" s="198">
        <f t="shared" si="11"/>
        <v>0</v>
      </c>
      <c r="Q127" s="198">
        <v>0.00026</v>
      </c>
      <c r="R127" s="198">
        <f t="shared" si="12"/>
        <v>0.0015599999999999998</v>
      </c>
      <c r="S127" s="198">
        <v>0</v>
      </c>
      <c r="T127" s="199">
        <f t="shared" si="13"/>
        <v>0</v>
      </c>
      <c r="U127" s="36"/>
      <c r="V127" s="36"/>
      <c r="W127" s="36"/>
      <c r="X127" s="36"/>
      <c r="Y127" s="36"/>
      <c r="Z127" s="36"/>
      <c r="AA127" s="36"/>
      <c r="AB127" s="36"/>
      <c r="AC127" s="36"/>
      <c r="AD127" s="36"/>
      <c r="AE127" s="36"/>
      <c r="AR127" s="200" t="s">
        <v>236</v>
      </c>
      <c r="AT127" s="200" t="s">
        <v>143</v>
      </c>
      <c r="AU127" s="200" t="s">
        <v>79</v>
      </c>
      <c r="AY127" s="19" t="s">
        <v>140</v>
      </c>
      <c r="BE127" s="201">
        <f t="shared" si="14"/>
        <v>0</v>
      </c>
      <c r="BF127" s="201">
        <f t="shared" si="15"/>
        <v>0</v>
      </c>
      <c r="BG127" s="201">
        <f t="shared" si="16"/>
        <v>0</v>
      </c>
      <c r="BH127" s="201">
        <f t="shared" si="17"/>
        <v>0</v>
      </c>
      <c r="BI127" s="201">
        <f t="shared" si="18"/>
        <v>0</v>
      </c>
      <c r="BJ127" s="19" t="s">
        <v>79</v>
      </c>
      <c r="BK127" s="201">
        <f t="shared" si="19"/>
        <v>0</v>
      </c>
      <c r="BL127" s="19" t="s">
        <v>236</v>
      </c>
      <c r="BM127" s="200" t="s">
        <v>1378</v>
      </c>
    </row>
    <row r="128" spans="1:65" s="2" customFormat="1" ht="44.25" customHeight="1">
      <c r="A128" s="36"/>
      <c r="B128" s="37"/>
      <c r="C128" s="189" t="s">
        <v>519</v>
      </c>
      <c r="D128" s="189" t="s">
        <v>143</v>
      </c>
      <c r="E128" s="190" t="s">
        <v>1379</v>
      </c>
      <c r="F128" s="191" t="s">
        <v>1380</v>
      </c>
      <c r="G128" s="192" t="s">
        <v>204</v>
      </c>
      <c r="H128" s="193">
        <v>17</v>
      </c>
      <c r="I128" s="194"/>
      <c r="J128" s="195">
        <f t="shared" si="10"/>
        <v>0</v>
      </c>
      <c r="K128" s="191" t="s">
        <v>147</v>
      </c>
      <c r="L128" s="41"/>
      <c r="M128" s="196" t="s">
        <v>19</v>
      </c>
      <c r="N128" s="197" t="s">
        <v>42</v>
      </c>
      <c r="O128" s="66"/>
      <c r="P128" s="198">
        <f t="shared" si="11"/>
        <v>0</v>
      </c>
      <c r="Q128" s="198">
        <v>0</v>
      </c>
      <c r="R128" s="198">
        <f t="shared" si="12"/>
        <v>0</v>
      </c>
      <c r="S128" s="198">
        <v>0</v>
      </c>
      <c r="T128" s="199">
        <f t="shared" si="13"/>
        <v>0</v>
      </c>
      <c r="U128" s="36"/>
      <c r="V128" s="36"/>
      <c r="W128" s="36"/>
      <c r="X128" s="36"/>
      <c r="Y128" s="36"/>
      <c r="Z128" s="36"/>
      <c r="AA128" s="36"/>
      <c r="AB128" s="36"/>
      <c r="AC128" s="36"/>
      <c r="AD128" s="36"/>
      <c r="AE128" s="36"/>
      <c r="AR128" s="200" t="s">
        <v>236</v>
      </c>
      <c r="AT128" s="200" t="s">
        <v>143</v>
      </c>
      <c r="AU128" s="200" t="s">
        <v>79</v>
      </c>
      <c r="AY128" s="19" t="s">
        <v>140</v>
      </c>
      <c r="BE128" s="201">
        <f t="shared" si="14"/>
        <v>0</v>
      </c>
      <c r="BF128" s="201">
        <f t="shared" si="15"/>
        <v>0</v>
      </c>
      <c r="BG128" s="201">
        <f t="shared" si="16"/>
        <v>0</v>
      </c>
      <c r="BH128" s="201">
        <f t="shared" si="17"/>
        <v>0</v>
      </c>
      <c r="BI128" s="201">
        <f t="shared" si="18"/>
        <v>0</v>
      </c>
      <c r="BJ128" s="19" t="s">
        <v>79</v>
      </c>
      <c r="BK128" s="201">
        <f t="shared" si="19"/>
        <v>0</v>
      </c>
      <c r="BL128" s="19" t="s">
        <v>236</v>
      </c>
      <c r="BM128" s="200" t="s">
        <v>1381</v>
      </c>
    </row>
    <row r="129" spans="1:65" s="2" customFormat="1" ht="44.25" customHeight="1">
      <c r="A129" s="36"/>
      <c r="B129" s="37"/>
      <c r="C129" s="189" t="s">
        <v>527</v>
      </c>
      <c r="D129" s="189" t="s">
        <v>143</v>
      </c>
      <c r="E129" s="190" t="s">
        <v>1382</v>
      </c>
      <c r="F129" s="191" t="s">
        <v>1383</v>
      </c>
      <c r="G129" s="192" t="s">
        <v>204</v>
      </c>
      <c r="H129" s="193">
        <v>29</v>
      </c>
      <c r="I129" s="194"/>
      <c r="J129" s="195">
        <f t="shared" si="10"/>
        <v>0</v>
      </c>
      <c r="K129" s="191" t="s">
        <v>147</v>
      </c>
      <c r="L129" s="41"/>
      <c r="M129" s="196" t="s">
        <v>19</v>
      </c>
      <c r="N129" s="197" t="s">
        <v>42</v>
      </c>
      <c r="O129" s="66"/>
      <c r="P129" s="198">
        <f t="shared" si="11"/>
        <v>0</v>
      </c>
      <c r="Q129" s="198">
        <v>0</v>
      </c>
      <c r="R129" s="198">
        <f t="shared" si="12"/>
        <v>0</v>
      </c>
      <c r="S129" s="198">
        <v>0</v>
      </c>
      <c r="T129" s="199">
        <f t="shared" si="13"/>
        <v>0</v>
      </c>
      <c r="U129" s="36"/>
      <c r="V129" s="36"/>
      <c r="W129" s="36"/>
      <c r="X129" s="36"/>
      <c r="Y129" s="36"/>
      <c r="Z129" s="36"/>
      <c r="AA129" s="36"/>
      <c r="AB129" s="36"/>
      <c r="AC129" s="36"/>
      <c r="AD129" s="36"/>
      <c r="AE129" s="36"/>
      <c r="AR129" s="200" t="s">
        <v>236</v>
      </c>
      <c r="AT129" s="200" t="s">
        <v>143</v>
      </c>
      <c r="AU129" s="200" t="s">
        <v>79</v>
      </c>
      <c r="AY129" s="19" t="s">
        <v>140</v>
      </c>
      <c r="BE129" s="201">
        <f t="shared" si="14"/>
        <v>0</v>
      </c>
      <c r="BF129" s="201">
        <f t="shared" si="15"/>
        <v>0</v>
      </c>
      <c r="BG129" s="201">
        <f t="shared" si="16"/>
        <v>0</v>
      </c>
      <c r="BH129" s="201">
        <f t="shared" si="17"/>
        <v>0</v>
      </c>
      <c r="BI129" s="201">
        <f t="shared" si="18"/>
        <v>0</v>
      </c>
      <c r="BJ129" s="19" t="s">
        <v>79</v>
      </c>
      <c r="BK129" s="201">
        <f t="shared" si="19"/>
        <v>0</v>
      </c>
      <c r="BL129" s="19" t="s">
        <v>236</v>
      </c>
      <c r="BM129" s="200" t="s">
        <v>1384</v>
      </c>
    </row>
    <row r="130" spans="2:63" s="12" customFormat="1" ht="25.9" customHeight="1">
      <c r="B130" s="173"/>
      <c r="C130" s="174"/>
      <c r="D130" s="175" t="s">
        <v>70</v>
      </c>
      <c r="E130" s="176" t="s">
        <v>1385</v>
      </c>
      <c r="F130" s="176" t="s">
        <v>1386</v>
      </c>
      <c r="G130" s="174"/>
      <c r="H130" s="174"/>
      <c r="I130" s="177"/>
      <c r="J130" s="178">
        <f>BK130</f>
        <v>0</v>
      </c>
      <c r="K130" s="174"/>
      <c r="L130" s="179"/>
      <c r="M130" s="180"/>
      <c r="N130" s="181"/>
      <c r="O130" s="181"/>
      <c r="P130" s="182">
        <f>SUM(P131:P133)</f>
        <v>0</v>
      </c>
      <c r="Q130" s="181"/>
      <c r="R130" s="182">
        <f>SUM(R131:R133)</f>
        <v>0</v>
      </c>
      <c r="S130" s="181"/>
      <c r="T130" s="183">
        <f>SUM(T131:T133)</f>
        <v>0</v>
      </c>
      <c r="AR130" s="184" t="s">
        <v>148</v>
      </c>
      <c r="AT130" s="185" t="s">
        <v>70</v>
      </c>
      <c r="AU130" s="185" t="s">
        <v>71</v>
      </c>
      <c r="AY130" s="184" t="s">
        <v>140</v>
      </c>
      <c r="BK130" s="186">
        <f>SUM(BK131:BK133)</f>
        <v>0</v>
      </c>
    </row>
    <row r="131" spans="1:65" s="2" customFormat="1" ht="16.5" customHeight="1">
      <c r="A131" s="36"/>
      <c r="B131" s="37"/>
      <c r="C131" s="189" t="s">
        <v>534</v>
      </c>
      <c r="D131" s="189" t="s">
        <v>143</v>
      </c>
      <c r="E131" s="190" t="s">
        <v>1387</v>
      </c>
      <c r="F131" s="191" t="s">
        <v>1388</v>
      </c>
      <c r="G131" s="192" t="s">
        <v>1389</v>
      </c>
      <c r="H131" s="193">
        <v>24</v>
      </c>
      <c r="I131" s="194"/>
      <c r="J131" s="195">
        <f>ROUND(I131*H131,2)</f>
        <v>0</v>
      </c>
      <c r="K131" s="191" t="s">
        <v>19</v>
      </c>
      <c r="L131" s="41"/>
      <c r="M131" s="196" t="s">
        <v>19</v>
      </c>
      <c r="N131" s="197" t="s">
        <v>42</v>
      </c>
      <c r="O131" s="66"/>
      <c r="P131" s="198">
        <f>O131*H131</f>
        <v>0</v>
      </c>
      <c r="Q131" s="198">
        <v>0</v>
      </c>
      <c r="R131" s="198">
        <f>Q131*H131</f>
        <v>0</v>
      </c>
      <c r="S131" s="198">
        <v>0</v>
      </c>
      <c r="T131" s="199">
        <f>S131*H131</f>
        <v>0</v>
      </c>
      <c r="U131" s="36"/>
      <c r="V131" s="36"/>
      <c r="W131" s="36"/>
      <c r="X131" s="36"/>
      <c r="Y131" s="36"/>
      <c r="Z131" s="36"/>
      <c r="AA131" s="36"/>
      <c r="AB131" s="36"/>
      <c r="AC131" s="36"/>
      <c r="AD131" s="36"/>
      <c r="AE131" s="36"/>
      <c r="AR131" s="200" t="s">
        <v>1390</v>
      </c>
      <c r="AT131" s="200" t="s">
        <v>143</v>
      </c>
      <c r="AU131" s="200" t="s">
        <v>79</v>
      </c>
      <c r="AY131" s="19" t="s">
        <v>140</v>
      </c>
      <c r="BE131" s="201">
        <f>IF(N131="základní",J131,0)</f>
        <v>0</v>
      </c>
      <c r="BF131" s="201">
        <f>IF(N131="snížená",J131,0)</f>
        <v>0</v>
      </c>
      <c r="BG131" s="201">
        <f>IF(N131="zákl. přenesená",J131,0)</f>
        <v>0</v>
      </c>
      <c r="BH131" s="201">
        <f>IF(N131="sníž. přenesená",J131,0)</f>
        <v>0</v>
      </c>
      <c r="BI131" s="201">
        <f>IF(N131="nulová",J131,0)</f>
        <v>0</v>
      </c>
      <c r="BJ131" s="19" t="s">
        <v>79</v>
      </c>
      <c r="BK131" s="201">
        <f>ROUND(I131*H131,2)</f>
        <v>0</v>
      </c>
      <c r="BL131" s="19" t="s">
        <v>1390</v>
      </c>
      <c r="BM131" s="200" t="s">
        <v>1391</v>
      </c>
    </row>
    <row r="132" spans="1:65" s="2" customFormat="1" ht="16.5" customHeight="1">
      <c r="A132" s="36"/>
      <c r="B132" s="37"/>
      <c r="C132" s="189" t="s">
        <v>540</v>
      </c>
      <c r="D132" s="189" t="s">
        <v>143</v>
      </c>
      <c r="E132" s="190" t="s">
        <v>1392</v>
      </c>
      <c r="F132" s="191" t="s">
        <v>1393</v>
      </c>
      <c r="G132" s="192" t="s">
        <v>1389</v>
      </c>
      <c r="H132" s="193">
        <v>2</v>
      </c>
      <c r="I132" s="194"/>
      <c r="J132" s="195">
        <f>ROUND(I132*H132,2)</f>
        <v>0</v>
      </c>
      <c r="K132" s="191" t="s">
        <v>19</v>
      </c>
      <c r="L132" s="41"/>
      <c r="M132" s="196" t="s">
        <v>19</v>
      </c>
      <c r="N132" s="197" t="s">
        <v>42</v>
      </c>
      <c r="O132" s="66"/>
      <c r="P132" s="198">
        <f>O132*H132</f>
        <v>0</v>
      </c>
      <c r="Q132" s="198">
        <v>0</v>
      </c>
      <c r="R132" s="198">
        <f>Q132*H132</f>
        <v>0</v>
      </c>
      <c r="S132" s="198">
        <v>0</v>
      </c>
      <c r="T132" s="199">
        <f>S132*H132</f>
        <v>0</v>
      </c>
      <c r="U132" s="36"/>
      <c r="V132" s="36"/>
      <c r="W132" s="36"/>
      <c r="X132" s="36"/>
      <c r="Y132" s="36"/>
      <c r="Z132" s="36"/>
      <c r="AA132" s="36"/>
      <c r="AB132" s="36"/>
      <c r="AC132" s="36"/>
      <c r="AD132" s="36"/>
      <c r="AE132" s="36"/>
      <c r="AR132" s="200" t="s">
        <v>1390</v>
      </c>
      <c r="AT132" s="200" t="s">
        <v>143</v>
      </c>
      <c r="AU132" s="200" t="s">
        <v>79</v>
      </c>
      <c r="AY132" s="19" t="s">
        <v>140</v>
      </c>
      <c r="BE132" s="201">
        <f>IF(N132="základní",J132,0)</f>
        <v>0</v>
      </c>
      <c r="BF132" s="201">
        <f>IF(N132="snížená",J132,0)</f>
        <v>0</v>
      </c>
      <c r="BG132" s="201">
        <f>IF(N132="zákl. přenesená",J132,0)</f>
        <v>0</v>
      </c>
      <c r="BH132" s="201">
        <f>IF(N132="sníž. přenesená",J132,0)</f>
        <v>0</v>
      </c>
      <c r="BI132" s="201">
        <f>IF(N132="nulová",J132,0)</f>
        <v>0</v>
      </c>
      <c r="BJ132" s="19" t="s">
        <v>79</v>
      </c>
      <c r="BK132" s="201">
        <f>ROUND(I132*H132,2)</f>
        <v>0</v>
      </c>
      <c r="BL132" s="19" t="s">
        <v>1390</v>
      </c>
      <c r="BM132" s="200" t="s">
        <v>1394</v>
      </c>
    </row>
    <row r="133" spans="1:65" s="2" customFormat="1" ht="16.5" customHeight="1">
      <c r="A133" s="36"/>
      <c r="B133" s="37"/>
      <c r="C133" s="189" t="s">
        <v>547</v>
      </c>
      <c r="D133" s="189" t="s">
        <v>143</v>
      </c>
      <c r="E133" s="190" t="s">
        <v>1395</v>
      </c>
      <c r="F133" s="191" t="s">
        <v>1396</v>
      </c>
      <c r="G133" s="192" t="s">
        <v>1389</v>
      </c>
      <c r="H133" s="193">
        <v>16</v>
      </c>
      <c r="I133" s="194"/>
      <c r="J133" s="195">
        <f>ROUND(I133*H133,2)</f>
        <v>0</v>
      </c>
      <c r="K133" s="191" t="s">
        <v>19</v>
      </c>
      <c r="L133" s="41"/>
      <c r="M133" s="259" t="s">
        <v>19</v>
      </c>
      <c r="N133" s="260" t="s">
        <v>42</v>
      </c>
      <c r="O133" s="261"/>
      <c r="P133" s="262">
        <f>O133*H133</f>
        <v>0</v>
      </c>
      <c r="Q133" s="262">
        <v>0</v>
      </c>
      <c r="R133" s="262">
        <f>Q133*H133</f>
        <v>0</v>
      </c>
      <c r="S133" s="262">
        <v>0</v>
      </c>
      <c r="T133" s="263">
        <f>S133*H133</f>
        <v>0</v>
      </c>
      <c r="U133" s="36"/>
      <c r="V133" s="36"/>
      <c r="W133" s="36"/>
      <c r="X133" s="36"/>
      <c r="Y133" s="36"/>
      <c r="Z133" s="36"/>
      <c r="AA133" s="36"/>
      <c r="AB133" s="36"/>
      <c r="AC133" s="36"/>
      <c r="AD133" s="36"/>
      <c r="AE133" s="36"/>
      <c r="AR133" s="200" t="s">
        <v>827</v>
      </c>
      <c r="AT133" s="200" t="s">
        <v>143</v>
      </c>
      <c r="AU133" s="200" t="s">
        <v>79</v>
      </c>
      <c r="AY133" s="19" t="s">
        <v>140</v>
      </c>
      <c r="BE133" s="201">
        <f>IF(N133="základní",J133,0)</f>
        <v>0</v>
      </c>
      <c r="BF133" s="201">
        <f>IF(N133="snížená",J133,0)</f>
        <v>0</v>
      </c>
      <c r="BG133" s="201">
        <f>IF(N133="zákl. přenesená",J133,0)</f>
        <v>0</v>
      </c>
      <c r="BH133" s="201">
        <f>IF(N133="sníž. přenesená",J133,0)</f>
        <v>0</v>
      </c>
      <c r="BI133" s="201">
        <f>IF(N133="nulová",J133,0)</f>
        <v>0</v>
      </c>
      <c r="BJ133" s="19" t="s">
        <v>79</v>
      </c>
      <c r="BK133" s="201">
        <f>ROUND(I133*H133,2)</f>
        <v>0</v>
      </c>
      <c r="BL133" s="19" t="s">
        <v>827</v>
      </c>
      <c r="BM133" s="200" t="s">
        <v>1397</v>
      </c>
    </row>
    <row r="134" spans="1:31" s="2" customFormat="1" ht="6.95" customHeight="1">
      <c r="A134" s="36"/>
      <c r="B134" s="49"/>
      <c r="C134" s="50"/>
      <c r="D134" s="50"/>
      <c r="E134" s="50"/>
      <c r="F134" s="50"/>
      <c r="G134" s="50"/>
      <c r="H134" s="50"/>
      <c r="I134" s="138"/>
      <c r="J134" s="50"/>
      <c r="K134" s="50"/>
      <c r="L134" s="41"/>
      <c r="M134" s="36"/>
      <c r="O134" s="36"/>
      <c r="P134" s="36"/>
      <c r="Q134" s="36"/>
      <c r="R134" s="36"/>
      <c r="S134" s="36"/>
      <c r="T134" s="36"/>
      <c r="U134" s="36"/>
      <c r="V134" s="36"/>
      <c r="W134" s="36"/>
      <c r="X134" s="36"/>
      <c r="Y134" s="36"/>
      <c r="Z134" s="36"/>
      <c r="AA134" s="36"/>
      <c r="AB134" s="36"/>
      <c r="AC134" s="36"/>
      <c r="AD134" s="36"/>
      <c r="AE134" s="36"/>
    </row>
  </sheetData>
  <sheetProtection password="CC35" sheet="1" objects="1" scenarios="1" formatColumns="0" formatRows="0" autoFilter="0"/>
  <autoFilter ref="C81:K133"/>
  <mergeCells count="9">
    <mergeCell ref="E50:H50"/>
    <mergeCell ref="E72:H72"/>
    <mergeCell ref="E74:H74"/>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97"/>
  <sheetViews>
    <sheetView showGridLines="0" tabSelected="1" workbookViewId="0" topLeftCell="A7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70"/>
      <c r="M2" s="370"/>
      <c r="N2" s="370"/>
      <c r="O2" s="370"/>
      <c r="P2" s="370"/>
      <c r="Q2" s="370"/>
      <c r="R2" s="370"/>
      <c r="S2" s="370"/>
      <c r="T2" s="370"/>
      <c r="U2" s="370"/>
      <c r="V2" s="370"/>
      <c r="AT2" s="19" t="s">
        <v>97</v>
      </c>
    </row>
    <row r="3" spans="2:46" s="1" customFormat="1" ht="6.95" customHeight="1">
      <c r="B3" s="104"/>
      <c r="C3" s="105"/>
      <c r="D3" s="105"/>
      <c r="E3" s="105"/>
      <c r="F3" s="105"/>
      <c r="G3" s="105"/>
      <c r="H3" s="105"/>
      <c r="I3" s="106"/>
      <c r="J3" s="105"/>
      <c r="K3" s="105"/>
      <c r="L3" s="22"/>
      <c r="AT3" s="19" t="s">
        <v>81</v>
      </c>
    </row>
    <row r="4" spans="2:46" s="1" customFormat="1" ht="24.95" customHeight="1">
      <c r="B4" s="22"/>
      <c r="D4" s="107" t="s">
        <v>99</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7" t="str">
        <f>'Rekapitulace stavby'!K6</f>
        <v>TEREZIÁNSKÁ ZBROJNICE OLOMOUC - rekonstrukce hygienického zázemí</v>
      </c>
      <c r="F7" s="388"/>
      <c r="G7" s="388"/>
      <c r="H7" s="388"/>
      <c r="I7" s="103"/>
      <c r="L7" s="22"/>
    </row>
    <row r="8" spans="1:31" s="2" customFormat="1" ht="12" customHeight="1">
      <c r="A8" s="36"/>
      <c r="B8" s="41"/>
      <c r="C8" s="36"/>
      <c r="D8" s="109" t="s">
        <v>100</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89" t="s">
        <v>1398</v>
      </c>
      <c r="F9" s="390"/>
      <c r="G9" s="390"/>
      <c r="H9" s="390"/>
      <c r="I9" s="110"/>
      <c r="J9" s="36"/>
      <c r="K9" s="36"/>
      <c r="L9" s="111"/>
      <c r="S9" s="36"/>
      <c r="T9" s="36"/>
      <c r="U9" s="36"/>
      <c r="V9" s="36"/>
      <c r="W9" s="36"/>
      <c r="X9" s="36"/>
      <c r="Y9" s="36"/>
      <c r="Z9" s="36"/>
      <c r="AA9" s="36"/>
      <c r="AB9" s="36"/>
      <c r="AC9" s="36"/>
      <c r="AD9" s="36"/>
      <c r="AE9" s="36"/>
    </row>
    <row r="10" spans="1:31" s="2" customFormat="1" ht="12">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98</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849</v>
      </c>
      <c r="G12" s="36"/>
      <c r="H12" s="36"/>
      <c r="I12" s="113" t="s">
        <v>23</v>
      </c>
      <c r="J12" s="114" t="str">
        <f>'Rekapitulace stavby'!AN8</f>
        <v>31. 5. 2020</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19</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1399</v>
      </c>
      <c r="F15" s="36"/>
      <c r="G15" s="36"/>
      <c r="H15" s="36"/>
      <c r="I15" s="113" t="s">
        <v>28</v>
      </c>
      <c r="J15" s="112" t="s">
        <v>19</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29</v>
      </c>
      <c r="E17" s="36"/>
      <c r="F17" s="36"/>
      <c r="G17" s="36"/>
      <c r="H17" s="36"/>
      <c r="I17" s="113" t="s">
        <v>26</v>
      </c>
      <c r="J17" s="32" t="str">
        <f>'Rekapitulace stavby'!AN13</f>
        <v xml:space="preserve"> </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1" t="str">
        <f>'Rekapitulace stavby'!E14</f>
        <v xml:space="preserve"> </v>
      </c>
      <c r="F18" s="392"/>
      <c r="G18" s="392"/>
      <c r="H18" s="392"/>
      <c r="I18" s="113" t="s">
        <v>28</v>
      </c>
      <c r="J18" s="32" t="str">
        <f>'Rekapitulace stavby'!AN14</f>
        <v xml:space="preserve"> </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30</v>
      </c>
      <c r="E20" s="36"/>
      <c r="F20" s="36"/>
      <c r="G20" s="36"/>
      <c r="H20" s="36"/>
      <c r="I20" s="113" t="s">
        <v>26</v>
      </c>
      <c r="J20" s="112" t="s">
        <v>19</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850</v>
      </c>
      <c r="F21" s="36"/>
      <c r="G21" s="36"/>
      <c r="H21" s="36"/>
      <c r="I21" s="113" t="s">
        <v>28</v>
      </c>
      <c r="J21" s="112" t="s">
        <v>19</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33</v>
      </c>
      <c r="E23" s="36"/>
      <c r="F23" s="36"/>
      <c r="G23" s="36"/>
      <c r="H23" s="36"/>
      <c r="I23" s="113" t="s">
        <v>26</v>
      </c>
      <c r="J23" s="112" t="s">
        <v>19</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
        <v>103</v>
      </c>
      <c r="F24" s="36"/>
      <c r="G24" s="36"/>
      <c r="H24" s="36"/>
      <c r="I24" s="113" t="s">
        <v>28</v>
      </c>
      <c r="J24" s="112" t="s">
        <v>19</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35</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3" t="s">
        <v>19</v>
      </c>
      <c r="F27" s="393"/>
      <c r="G27" s="393"/>
      <c r="H27" s="393"/>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37</v>
      </c>
      <c r="E30" s="36"/>
      <c r="F30" s="36"/>
      <c r="G30" s="36"/>
      <c r="H30" s="36"/>
      <c r="I30" s="110"/>
      <c r="J30" s="122">
        <f>ROUND(J81,2)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39</v>
      </c>
      <c r="G32" s="36"/>
      <c r="H32" s="36"/>
      <c r="I32" s="124" t="s">
        <v>38</v>
      </c>
      <c r="J32" s="123" t="s">
        <v>40</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41</v>
      </c>
      <c r="E33" s="109" t="s">
        <v>42</v>
      </c>
      <c r="F33" s="126">
        <f>ROUND((SUM(BE81:BE96)),2)</f>
        <v>0</v>
      </c>
      <c r="G33" s="36"/>
      <c r="H33" s="36"/>
      <c r="I33" s="127">
        <v>0.21</v>
      </c>
      <c r="J33" s="126">
        <f>ROUND(((SUM(BE81:BE96))*I33),2)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43</v>
      </c>
      <c r="F34" s="126">
        <f>ROUND((SUM(BF81:BF96)),2)</f>
        <v>0</v>
      </c>
      <c r="G34" s="36"/>
      <c r="H34" s="36"/>
      <c r="I34" s="127">
        <v>0.15</v>
      </c>
      <c r="J34" s="126">
        <f>ROUND(((SUM(BF81:BF96))*I34),2)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44</v>
      </c>
      <c r="F35" s="126">
        <f>ROUND((SUM(BG81:BG96)),2)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45</v>
      </c>
      <c r="F36" s="126">
        <f>ROUND((SUM(BH81:BH96)),2)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46</v>
      </c>
      <c r="F37" s="126">
        <f>ROUND((SUM(BI81:BI96)),2)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47</v>
      </c>
      <c r="E39" s="130"/>
      <c r="F39" s="130"/>
      <c r="G39" s="131" t="s">
        <v>48</v>
      </c>
      <c r="H39" s="132" t="s">
        <v>49</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104</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85" t="str">
        <f>E7</f>
        <v>TEREZIÁNSKÁ ZBROJNICE OLOMOUC - rekonstrukce hygienického zázemí</v>
      </c>
      <c r="F48" s="386"/>
      <c r="G48" s="386"/>
      <c r="H48" s="38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100</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4" t="str">
        <f>E9</f>
        <v>99 - Vedlejší a ostatní náklady-Tereziánská zbrojnice Ol.</v>
      </c>
      <c r="F50" s="384"/>
      <c r="G50" s="384"/>
      <c r="H50" s="384"/>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Olomouc, Křížkovského ul.</v>
      </c>
      <c r="G52" s="38"/>
      <c r="H52" s="38"/>
      <c r="I52" s="113" t="s">
        <v>23</v>
      </c>
      <c r="J52" s="61" t="str">
        <f>IF(J12="","",J12)</f>
        <v>31. 5. 2020</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40.15" customHeight="1">
      <c r="A54" s="36"/>
      <c r="B54" s="37"/>
      <c r="C54" s="31" t="s">
        <v>25</v>
      </c>
      <c r="D54" s="38"/>
      <c r="E54" s="38"/>
      <c r="F54" s="29" t="str">
        <f>E15</f>
        <v>UP Olomouc, Křížkovského 511/8, 771 47 Olomouc</v>
      </c>
      <c r="G54" s="38"/>
      <c r="H54" s="38"/>
      <c r="I54" s="113" t="s">
        <v>30</v>
      </c>
      <c r="J54" s="34" t="str">
        <f>E21</f>
        <v>Alfaprojekt Olomouc a.s., Tylova 1</v>
      </c>
      <c r="K54" s="38"/>
      <c r="L54" s="111"/>
      <c r="S54" s="36"/>
      <c r="T54" s="36"/>
      <c r="U54" s="36"/>
      <c r="V54" s="36"/>
      <c r="W54" s="36"/>
      <c r="X54" s="36"/>
      <c r="Y54" s="36"/>
      <c r="Z54" s="36"/>
      <c r="AA54" s="36"/>
      <c r="AB54" s="36"/>
      <c r="AC54" s="36"/>
      <c r="AD54" s="36"/>
      <c r="AE54" s="36"/>
    </row>
    <row r="55" spans="1:31" s="2" customFormat="1" ht="25.7" customHeight="1">
      <c r="A55" s="36"/>
      <c r="B55" s="37"/>
      <c r="C55" s="31" t="s">
        <v>29</v>
      </c>
      <c r="D55" s="38"/>
      <c r="E55" s="38"/>
      <c r="F55" s="29" t="str">
        <f>IF(E18="","",E18)</f>
        <v xml:space="preserve"> </v>
      </c>
      <c r="G55" s="38"/>
      <c r="H55" s="38"/>
      <c r="I55" s="113" t="s">
        <v>33</v>
      </c>
      <c r="J55" s="34" t="str">
        <f>E24</f>
        <v>Jiří Valachovics, Olomouc</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105</v>
      </c>
      <c r="D57" s="143"/>
      <c r="E57" s="143"/>
      <c r="F57" s="143"/>
      <c r="G57" s="143"/>
      <c r="H57" s="143"/>
      <c r="I57" s="144"/>
      <c r="J57" s="145" t="s">
        <v>106</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69</v>
      </c>
      <c r="D59" s="38"/>
      <c r="E59" s="38"/>
      <c r="F59" s="38"/>
      <c r="G59" s="38"/>
      <c r="H59" s="38"/>
      <c r="I59" s="110"/>
      <c r="J59" s="79">
        <f>J81</f>
        <v>0</v>
      </c>
      <c r="K59" s="38"/>
      <c r="L59" s="111"/>
      <c r="S59" s="36"/>
      <c r="T59" s="36"/>
      <c r="U59" s="36"/>
      <c r="V59" s="36"/>
      <c r="W59" s="36"/>
      <c r="X59" s="36"/>
      <c r="Y59" s="36"/>
      <c r="Z59" s="36"/>
      <c r="AA59" s="36"/>
      <c r="AB59" s="36"/>
      <c r="AC59" s="36"/>
      <c r="AD59" s="36"/>
      <c r="AE59" s="36"/>
      <c r="AU59" s="19" t="s">
        <v>107</v>
      </c>
    </row>
    <row r="60" spans="2:12" s="9" customFormat="1" ht="24.95" customHeight="1">
      <c r="B60" s="147"/>
      <c r="C60" s="148"/>
      <c r="D60" s="149" t="s">
        <v>1400</v>
      </c>
      <c r="E60" s="150"/>
      <c r="F60" s="150"/>
      <c r="G60" s="150"/>
      <c r="H60" s="150"/>
      <c r="I60" s="151"/>
      <c r="J60" s="152">
        <f>J82</f>
        <v>0</v>
      </c>
      <c r="K60" s="148"/>
      <c r="L60" s="153"/>
    </row>
    <row r="61" spans="2:12" s="9" customFormat="1" ht="24.95" customHeight="1">
      <c r="B61" s="147"/>
      <c r="C61" s="148"/>
      <c r="D61" s="149" t="s">
        <v>1401</v>
      </c>
      <c r="E61" s="150"/>
      <c r="F61" s="150"/>
      <c r="G61" s="150"/>
      <c r="H61" s="150"/>
      <c r="I61" s="151"/>
      <c r="J61" s="152">
        <f>J91</f>
        <v>0</v>
      </c>
      <c r="K61" s="148"/>
      <c r="L61" s="153"/>
    </row>
    <row r="62" spans="1:31" s="2" customFormat="1" ht="21.75" customHeight="1">
      <c r="A62" s="36"/>
      <c r="B62" s="37"/>
      <c r="C62" s="38"/>
      <c r="D62" s="38"/>
      <c r="E62" s="38"/>
      <c r="F62" s="38"/>
      <c r="G62" s="38"/>
      <c r="H62" s="38"/>
      <c r="I62" s="110"/>
      <c r="J62" s="38"/>
      <c r="K62" s="38"/>
      <c r="L62" s="111"/>
      <c r="S62" s="36"/>
      <c r="T62" s="36"/>
      <c r="U62" s="36"/>
      <c r="V62" s="36"/>
      <c r="W62" s="36"/>
      <c r="X62" s="36"/>
      <c r="Y62" s="36"/>
      <c r="Z62" s="36"/>
      <c r="AA62" s="36"/>
      <c r="AB62" s="36"/>
      <c r="AC62" s="36"/>
      <c r="AD62" s="36"/>
      <c r="AE62" s="36"/>
    </row>
    <row r="63" spans="1:31" s="2" customFormat="1" ht="6.95" customHeight="1">
      <c r="A63" s="36"/>
      <c r="B63" s="49"/>
      <c r="C63" s="50"/>
      <c r="D63" s="50"/>
      <c r="E63" s="50"/>
      <c r="F63" s="50"/>
      <c r="G63" s="50"/>
      <c r="H63" s="50"/>
      <c r="I63" s="138"/>
      <c r="J63" s="50"/>
      <c r="K63" s="50"/>
      <c r="L63" s="111"/>
      <c r="S63" s="36"/>
      <c r="T63" s="36"/>
      <c r="U63" s="36"/>
      <c r="V63" s="36"/>
      <c r="W63" s="36"/>
      <c r="X63" s="36"/>
      <c r="Y63" s="36"/>
      <c r="Z63" s="36"/>
      <c r="AA63" s="36"/>
      <c r="AB63" s="36"/>
      <c r="AC63" s="36"/>
      <c r="AD63" s="36"/>
      <c r="AE63" s="36"/>
    </row>
    <row r="67" spans="1:31" s="2" customFormat="1" ht="6.95" customHeight="1">
      <c r="A67" s="36"/>
      <c r="B67" s="51"/>
      <c r="C67" s="52"/>
      <c r="D67" s="52"/>
      <c r="E67" s="52"/>
      <c r="F67" s="52"/>
      <c r="G67" s="52"/>
      <c r="H67" s="52"/>
      <c r="I67" s="141"/>
      <c r="J67" s="52"/>
      <c r="K67" s="52"/>
      <c r="L67" s="111"/>
      <c r="S67" s="36"/>
      <c r="T67" s="36"/>
      <c r="U67" s="36"/>
      <c r="V67" s="36"/>
      <c r="W67" s="36"/>
      <c r="X67" s="36"/>
      <c r="Y67" s="36"/>
      <c r="Z67" s="36"/>
      <c r="AA67" s="36"/>
      <c r="AB67" s="36"/>
      <c r="AC67" s="36"/>
      <c r="AD67" s="36"/>
      <c r="AE67" s="36"/>
    </row>
    <row r="68" spans="1:31" s="2" customFormat="1" ht="24.95" customHeight="1">
      <c r="A68" s="36"/>
      <c r="B68" s="37"/>
      <c r="C68" s="25" t="s">
        <v>125</v>
      </c>
      <c r="D68" s="38"/>
      <c r="E68" s="38"/>
      <c r="F68" s="38"/>
      <c r="G68" s="38"/>
      <c r="H68" s="38"/>
      <c r="I68" s="110"/>
      <c r="J68" s="38"/>
      <c r="K68" s="38"/>
      <c r="L68" s="111"/>
      <c r="S68" s="36"/>
      <c r="T68" s="36"/>
      <c r="U68" s="36"/>
      <c r="V68" s="36"/>
      <c r="W68" s="36"/>
      <c r="X68" s="36"/>
      <c r="Y68" s="36"/>
      <c r="Z68" s="36"/>
      <c r="AA68" s="36"/>
      <c r="AB68" s="36"/>
      <c r="AC68" s="36"/>
      <c r="AD68" s="36"/>
      <c r="AE68" s="36"/>
    </row>
    <row r="69" spans="1:31" s="2" customFormat="1" ht="6.95" customHeight="1">
      <c r="A69" s="36"/>
      <c r="B69" s="37"/>
      <c r="C69" s="38"/>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12" customHeight="1">
      <c r="A70" s="36"/>
      <c r="B70" s="37"/>
      <c r="C70" s="31" t="s">
        <v>16</v>
      </c>
      <c r="D70" s="38"/>
      <c r="E70" s="38"/>
      <c r="F70" s="38"/>
      <c r="G70" s="38"/>
      <c r="H70" s="38"/>
      <c r="I70" s="110"/>
      <c r="J70" s="38"/>
      <c r="K70" s="38"/>
      <c r="L70" s="111"/>
      <c r="S70" s="36"/>
      <c r="T70" s="36"/>
      <c r="U70" s="36"/>
      <c r="V70" s="36"/>
      <c r="W70" s="36"/>
      <c r="X70" s="36"/>
      <c r="Y70" s="36"/>
      <c r="Z70" s="36"/>
      <c r="AA70" s="36"/>
      <c r="AB70" s="36"/>
      <c r="AC70" s="36"/>
      <c r="AD70" s="36"/>
      <c r="AE70" s="36"/>
    </row>
    <row r="71" spans="1:31" s="2" customFormat="1" ht="16.5" customHeight="1">
      <c r="A71" s="36"/>
      <c r="B71" s="37"/>
      <c r="C71" s="38"/>
      <c r="D71" s="38"/>
      <c r="E71" s="385" t="str">
        <f>E7</f>
        <v>TEREZIÁNSKÁ ZBROJNICE OLOMOUC - rekonstrukce hygienického zázemí</v>
      </c>
      <c r="F71" s="386"/>
      <c r="G71" s="386"/>
      <c r="H71" s="386"/>
      <c r="I71" s="110"/>
      <c r="J71" s="38"/>
      <c r="K71" s="38"/>
      <c r="L71" s="111"/>
      <c r="S71" s="36"/>
      <c r="T71" s="36"/>
      <c r="U71" s="36"/>
      <c r="V71" s="36"/>
      <c r="W71" s="36"/>
      <c r="X71" s="36"/>
      <c r="Y71" s="36"/>
      <c r="Z71" s="36"/>
      <c r="AA71" s="36"/>
      <c r="AB71" s="36"/>
      <c r="AC71" s="36"/>
      <c r="AD71" s="36"/>
      <c r="AE71" s="36"/>
    </row>
    <row r="72" spans="1:31" s="2" customFormat="1" ht="12" customHeight="1">
      <c r="A72" s="36"/>
      <c r="B72" s="37"/>
      <c r="C72" s="31" t="s">
        <v>100</v>
      </c>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16.5" customHeight="1">
      <c r="A73" s="36"/>
      <c r="B73" s="37"/>
      <c r="C73" s="38"/>
      <c r="D73" s="38"/>
      <c r="E73" s="364" t="str">
        <f>E9</f>
        <v>99 - Vedlejší a ostatní náklady-Tereziánská zbrojnice Ol.</v>
      </c>
      <c r="F73" s="384"/>
      <c r="G73" s="384"/>
      <c r="H73" s="384"/>
      <c r="I73" s="110"/>
      <c r="J73" s="38"/>
      <c r="K73" s="38"/>
      <c r="L73" s="111"/>
      <c r="S73" s="36"/>
      <c r="T73" s="36"/>
      <c r="U73" s="36"/>
      <c r="V73" s="36"/>
      <c r="W73" s="36"/>
      <c r="X73" s="36"/>
      <c r="Y73" s="36"/>
      <c r="Z73" s="36"/>
      <c r="AA73" s="36"/>
      <c r="AB73" s="36"/>
      <c r="AC73" s="36"/>
      <c r="AD73" s="36"/>
      <c r="AE73" s="36"/>
    </row>
    <row r="74" spans="1:31" s="2" customFormat="1" ht="6.95" customHeight="1">
      <c r="A74" s="36"/>
      <c r="B74" s="37"/>
      <c r="C74" s="38"/>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12" customHeight="1">
      <c r="A75" s="36"/>
      <c r="B75" s="37"/>
      <c r="C75" s="31" t="s">
        <v>21</v>
      </c>
      <c r="D75" s="38"/>
      <c r="E75" s="38"/>
      <c r="F75" s="29" t="str">
        <f>F12</f>
        <v>Olomouc, Křížkovského ul.</v>
      </c>
      <c r="G75" s="38"/>
      <c r="H75" s="38"/>
      <c r="I75" s="113" t="s">
        <v>23</v>
      </c>
      <c r="J75" s="61" t="str">
        <f>IF(J12="","",J12)</f>
        <v>31. 5. 2020</v>
      </c>
      <c r="K75" s="38"/>
      <c r="L75" s="111"/>
      <c r="S75" s="36"/>
      <c r="T75" s="36"/>
      <c r="U75" s="36"/>
      <c r="V75" s="36"/>
      <c r="W75" s="36"/>
      <c r="X75" s="36"/>
      <c r="Y75" s="36"/>
      <c r="Z75" s="36"/>
      <c r="AA75" s="36"/>
      <c r="AB75" s="36"/>
      <c r="AC75" s="36"/>
      <c r="AD75" s="36"/>
      <c r="AE75" s="36"/>
    </row>
    <row r="76" spans="1:31" s="2" customFormat="1" ht="6.95" customHeight="1">
      <c r="A76" s="36"/>
      <c r="B76" s="37"/>
      <c r="C76" s="38"/>
      <c r="D76" s="38"/>
      <c r="E76" s="38"/>
      <c r="F76" s="38"/>
      <c r="G76" s="38"/>
      <c r="H76" s="38"/>
      <c r="I76" s="110"/>
      <c r="J76" s="38"/>
      <c r="K76" s="38"/>
      <c r="L76" s="111"/>
      <c r="S76" s="36"/>
      <c r="T76" s="36"/>
      <c r="U76" s="36"/>
      <c r="V76" s="36"/>
      <c r="W76" s="36"/>
      <c r="X76" s="36"/>
      <c r="Y76" s="36"/>
      <c r="Z76" s="36"/>
      <c r="AA76" s="36"/>
      <c r="AB76" s="36"/>
      <c r="AC76" s="36"/>
      <c r="AD76" s="36"/>
      <c r="AE76" s="36"/>
    </row>
    <row r="77" spans="1:31" s="2" customFormat="1" ht="40.15" customHeight="1">
      <c r="A77" s="36"/>
      <c r="B77" s="37"/>
      <c r="C77" s="31" t="s">
        <v>25</v>
      </c>
      <c r="D77" s="38"/>
      <c r="E77" s="38"/>
      <c r="F77" s="29" t="str">
        <f>E15</f>
        <v>UP Olomouc, Křížkovského 511/8, 771 47 Olomouc</v>
      </c>
      <c r="G77" s="38"/>
      <c r="H77" s="38"/>
      <c r="I77" s="113" t="s">
        <v>30</v>
      </c>
      <c r="J77" s="34" t="str">
        <f>E21</f>
        <v>Alfaprojekt Olomouc a.s., Tylova 1</v>
      </c>
      <c r="K77" s="38"/>
      <c r="L77" s="111"/>
      <c r="S77" s="36"/>
      <c r="T77" s="36"/>
      <c r="U77" s="36"/>
      <c r="V77" s="36"/>
      <c r="W77" s="36"/>
      <c r="X77" s="36"/>
      <c r="Y77" s="36"/>
      <c r="Z77" s="36"/>
      <c r="AA77" s="36"/>
      <c r="AB77" s="36"/>
      <c r="AC77" s="36"/>
      <c r="AD77" s="36"/>
      <c r="AE77" s="36"/>
    </row>
    <row r="78" spans="1:31" s="2" customFormat="1" ht="25.7" customHeight="1">
      <c r="A78" s="36"/>
      <c r="B78" s="37"/>
      <c r="C78" s="31" t="s">
        <v>29</v>
      </c>
      <c r="D78" s="38"/>
      <c r="E78" s="38"/>
      <c r="F78" s="29" t="str">
        <f>IF(E18="","",E18)</f>
        <v xml:space="preserve"> </v>
      </c>
      <c r="G78" s="38"/>
      <c r="H78" s="38"/>
      <c r="I78" s="113" t="s">
        <v>33</v>
      </c>
      <c r="J78" s="34" t="str">
        <f>E24</f>
        <v>Jiří Valachovics, Olomouc</v>
      </c>
      <c r="K78" s="38"/>
      <c r="L78" s="111"/>
      <c r="S78" s="36"/>
      <c r="T78" s="36"/>
      <c r="U78" s="36"/>
      <c r="V78" s="36"/>
      <c r="W78" s="36"/>
      <c r="X78" s="36"/>
      <c r="Y78" s="36"/>
      <c r="Z78" s="36"/>
      <c r="AA78" s="36"/>
      <c r="AB78" s="36"/>
      <c r="AC78" s="36"/>
      <c r="AD78" s="36"/>
      <c r="AE78" s="36"/>
    </row>
    <row r="79" spans="1:31" s="2" customFormat="1" ht="10.3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11" customFormat="1" ht="29.25" customHeight="1">
      <c r="A80" s="161"/>
      <c r="B80" s="162"/>
      <c r="C80" s="163" t="s">
        <v>126</v>
      </c>
      <c r="D80" s="164" t="s">
        <v>56</v>
      </c>
      <c r="E80" s="164" t="s">
        <v>52</v>
      </c>
      <c r="F80" s="164" t="s">
        <v>53</v>
      </c>
      <c r="G80" s="164" t="s">
        <v>127</v>
      </c>
      <c r="H80" s="164" t="s">
        <v>128</v>
      </c>
      <c r="I80" s="165" t="s">
        <v>129</v>
      </c>
      <c r="J80" s="164" t="s">
        <v>106</v>
      </c>
      <c r="K80" s="166" t="s">
        <v>130</v>
      </c>
      <c r="L80" s="167"/>
      <c r="M80" s="70" t="s">
        <v>19</v>
      </c>
      <c r="N80" s="71" t="s">
        <v>41</v>
      </c>
      <c r="O80" s="71" t="s">
        <v>131</v>
      </c>
      <c r="P80" s="71" t="s">
        <v>132</v>
      </c>
      <c r="Q80" s="71" t="s">
        <v>133</v>
      </c>
      <c r="R80" s="71" t="s">
        <v>134</v>
      </c>
      <c r="S80" s="71" t="s">
        <v>135</v>
      </c>
      <c r="T80" s="72" t="s">
        <v>136</v>
      </c>
      <c r="U80" s="161"/>
      <c r="V80" s="161"/>
      <c r="W80" s="161"/>
      <c r="X80" s="161"/>
      <c r="Y80" s="161"/>
      <c r="Z80" s="161"/>
      <c r="AA80" s="161"/>
      <c r="AB80" s="161"/>
      <c r="AC80" s="161"/>
      <c r="AD80" s="161"/>
      <c r="AE80" s="161"/>
    </row>
    <row r="81" spans="1:63" s="2" customFormat="1" ht="22.9" customHeight="1">
      <c r="A81" s="36"/>
      <c r="B81" s="37"/>
      <c r="C81" s="77" t="s">
        <v>137</v>
      </c>
      <c r="D81" s="38"/>
      <c r="E81" s="38"/>
      <c r="F81" s="38"/>
      <c r="G81" s="38"/>
      <c r="H81" s="38"/>
      <c r="I81" s="110"/>
      <c r="J81" s="168">
        <f>BK81</f>
        <v>0</v>
      </c>
      <c r="K81" s="38"/>
      <c r="L81" s="41"/>
      <c r="M81" s="73"/>
      <c r="N81" s="169"/>
      <c r="O81" s="74"/>
      <c r="P81" s="170">
        <f>P82+P91</f>
        <v>0</v>
      </c>
      <c r="Q81" s="74"/>
      <c r="R81" s="170">
        <f>R82+R91</f>
        <v>0</v>
      </c>
      <c r="S81" s="74"/>
      <c r="T81" s="171">
        <f>T82+T91</f>
        <v>0</v>
      </c>
      <c r="U81" s="36"/>
      <c r="V81" s="36"/>
      <c r="W81" s="36"/>
      <c r="X81" s="36"/>
      <c r="Y81" s="36"/>
      <c r="Z81" s="36"/>
      <c r="AA81" s="36"/>
      <c r="AB81" s="36"/>
      <c r="AC81" s="36"/>
      <c r="AD81" s="36"/>
      <c r="AE81" s="36"/>
      <c r="AT81" s="19" t="s">
        <v>70</v>
      </c>
      <c r="AU81" s="19" t="s">
        <v>107</v>
      </c>
      <c r="BK81" s="172">
        <f>BK82+BK91</f>
        <v>0</v>
      </c>
    </row>
    <row r="82" spans="2:63" s="12" customFormat="1" ht="25.9" customHeight="1">
      <c r="B82" s="173"/>
      <c r="C82" s="174"/>
      <c r="D82" s="175" t="s">
        <v>70</v>
      </c>
      <c r="E82" s="176" t="s">
        <v>822</v>
      </c>
      <c r="F82" s="176" t="s">
        <v>1402</v>
      </c>
      <c r="G82" s="174"/>
      <c r="H82" s="174"/>
      <c r="I82" s="177"/>
      <c r="J82" s="178">
        <f>BK82</f>
        <v>0</v>
      </c>
      <c r="K82" s="174"/>
      <c r="L82" s="179"/>
      <c r="M82" s="180"/>
      <c r="N82" s="181"/>
      <c r="O82" s="181"/>
      <c r="P82" s="182">
        <f>SUM(P83:P90)</f>
        <v>0</v>
      </c>
      <c r="Q82" s="181"/>
      <c r="R82" s="182">
        <f>SUM(R83:R90)</f>
        <v>0</v>
      </c>
      <c r="S82" s="181"/>
      <c r="T82" s="183">
        <f>SUM(T83:T90)</f>
        <v>0</v>
      </c>
      <c r="AR82" s="184" t="s">
        <v>148</v>
      </c>
      <c r="AT82" s="185" t="s">
        <v>70</v>
      </c>
      <c r="AU82" s="185" t="s">
        <v>71</v>
      </c>
      <c r="AY82" s="184" t="s">
        <v>140</v>
      </c>
      <c r="BK82" s="186">
        <f>SUM(BK83:BK90)</f>
        <v>0</v>
      </c>
    </row>
    <row r="83" spans="1:65" s="2" customFormat="1" ht="21.75" customHeight="1">
      <c r="A83" s="36"/>
      <c r="B83" s="37"/>
      <c r="C83" s="189" t="s">
        <v>79</v>
      </c>
      <c r="D83" s="189" t="s">
        <v>143</v>
      </c>
      <c r="E83" s="190" t="s">
        <v>1403</v>
      </c>
      <c r="F83" s="191" t="s">
        <v>1404</v>
      </c>
      <c r="G83" s="192" t="s">
        <v>983</v>
      </c>
      <c r="H83" s="193">
        <v>1</v>
      </c>
      <c r="I83" s="194"/>
      <c r="J83" s="195">
        <f aca="true" t="shared" si="0" ref="J83:J90">ROUND(I83*H83,2)</f>
        <v>0</v>
      </c>
      <c r="K83" s="191" t="s">
        <v>19</v>
      </c>
      <c r="L83" s="41"/>
      <c r="M83" s="196" t="s">
        <v>19</v>
      </c>
      <c r="N83" s="197" t="s">
        <v>42</v>
      </c>
      <c r="O83" s="66"/>
      <c r="P83" s="198">
        <f aca="true" t="shared" si="1" ref="P83:P90">O83*H83</f>
        <v>0</v>
      </c>
      <c r="Q83" s="198">
        <v>0</v>
      </c>
      <c r="R83" s="198">
        <f aca="true" t="shared" si="2" ref="R83:R90">Q83*H83</f>
        <v>0</v>
      </c>
      <c r="S83" s="198">
        <v>0</v>
      </c>
      <c r="T83" s="199">
        <f aca="true" t="shared" si="3" ref="T83:T90">S83*H83</f>
        <v>0</v>
      </c>
      <c r="U83" s="36"/>
      <c r="V83" s="36"/>
      <c r="W83" s="36"/>
      <c r="X83" s="36"/>
      <c r="Y83" s="36"/>
      <c r="Z83" s="36"/>
      <c r="AA83" s="36"/>
      <c r="AB83" s="36"/>
      <c r="AC83" s="36"/>
      <c r="AD83" s="36"/>
      <c r="AE83" s="36"/>
      <c r="AR83" s="200" t="s">
        <v>827</v>
      </c>
      <c r="AT83" s="200" t="s">
        <v>143</v>
      </c>
      <c r="AU83" s="200" t="s">
        <v>79</v>
      </c>
      <c r="AY83" s="19" t="s">
        <v>140</v>
      </c>
      <c r="BE83" s="201">
        <f aca="true" t="shared" si="4" ref="BE83:BE90">IF(N83="základní",J83,0)</f>
        <v>0</v>
      </c>
      <c r="BF83" s="201">
        <f aca="true" t="shared" si="5" ref="BF83:BF90">IF(N83="snížená",J83,0)</f>
        <v>0</v>
      </c>
      <c r="BG83" s="201">
        <f aca="true" t="shared" si="6" ref="BG83:BG90">IF(N83="zákl. přenesená",J83,0)</f>
        <v>0</v>
      </c>
      <c r="BH83" s="201">
        <f aca="true" t="shared" si="7" ref="BH83:BH90">IF(N83="sníž. přenesená",J83,0)</f>
        <v>0</v>
      </c>
      <c r="BI83" s="201">
        <f aca="true" t="shared" si="8" ref="BI83:BI90">IF(N83="nulová",J83,0)</f>
        <v>0</v>
      </c>
      <c r="BJ83" s="19" t="s">
        <v>79</v>
      </c>
      <c r="BK83" s="201">
        <f aca="true" t="shared" si="9" ref="BK83:BK90">ROUND(I83*H83,2)</f>
        <v>0</v>
      </c>
      <c r="BL83" s="19" t="s">
        <v>827</v>
      </c>
      <c r="BM83" s="200" t="s">
        <v>1405</v>
      </c>
    </row>
    <row r="84" spans="1:65" s="2" customFormat="1" ht="16.5" customHeight="1">
      <c r="A84" s="36"/>
      <c r="B84" s="37"/>
      <c r="C84" s="189" t="s">
        <v>81</v>
      </c>
      <c r="D84" s="189" t="s">
        <v>143</v>
      </c>
      <c r="E84" s="190" t="s">
        <v>1406</v>
      </c>
      <c r="F84" s="191" t="s">
        <v>1407</v>
      </c>
      <c r="G84" s="192" t="s">
        <v>983</v>
      </c>
      <c r="H84" s="193">
        <v>1</v>
      </c>
      <c r="I84" s="194"/>
      <c r="J84" s="195">
        <f t="shared" si="0"/>
        <v>0</v>
      </c>
      <c r="K84" s="191" t="s">
        <v>19</v>
      </c>
      <c r="L84" s="41"/>
      <c r="M84" s="196" t="s">
        <v>19</v>
      </c>
      <c r="N84" s="197" t="s">
        <v>42</v>
      </c>
      <c r="O84" s="66"/>
      <c r="P84" s="198">
        <f t="shared" si="1"/>
        <v>0</v>
      </c>
      <c r="Q84" s="198">
        <v>0</v>
      </c>
      <c r="R84" s="198">
        <f t="shared" si="2"/>
        <v>0</v>
      </c>
      <c r="S84" s="198">
        <v>0</v>
      </c>
      <c r="T84" s="199">
        <f t="shared" si="3"/>
        <v>0</v>
      </c>
      <c r="U84" s="36"/>
      <c r="V84" s="36"/>
      <c r="W84" s="36"/>
      <c r="X84" s="36"/>
      <c r="Y84" s="36"/>
      <c r="Z84" s="36"/>
      <c r="AA84" s="36"/>
      <c r="AB84" s="36"/>
      <c r="AC84" s="36"/>
      <c r="AD84" s="36"/>
      <c r="AE84" s="36"/>
      <c r="AR84" s="200" t="s">
        <v>827</v>
      </c>
      <c r="AT84" s="200" t="s">
        <v>143</v>
      </c>
      <c r="AU84" s="200" t="s">
        <v>79</v>
      </c>
      <c r="AY84" s="19" t="s">
        <v>140</v>
      </c>
      <c r="BE84" s="201">
        <f t="shared" si="4"/>
        <v>0</v>
      </c>
      <c r="BF84" s="201">
        <f t="shared" si="5"/>
        <v>0</v>
      </c>
      <c r="BG84" s="201">
        <f t="shared" si="6"/>
        <v>0</v>
      </c>
      <c r="BH84" s="201">
        <f t="shared" si="7"/>
        <v>0</v>
      </c>
      <c r="BI84" s="201">
        <f t="shared" si="8"/>
        <v>0</v>
      </c>
      <c r="BJ84" s="19" t="s">
        <v>79</v>
      </c>
      <c r="BK84" s="201">
        <f t="shared" si="9"/>
        <v>0</v>
      </c>
      <c r="BL84" s="19" t="s">
        <v>827</v>
      </c>
      <c r="BM84" s="200" t="s">
        <v>1408</v>
      </c>
    </row>
    <row r="85" spans="1:65" s="2" customFormat="1" ht="16.5" customHeight="1">
      <c r="A85" s="36"/>
      <c r="B85" s="37"/>
      <c r="C85" s="189" t="s">
        <v>141</v>
      </c>
      <c r="D85" s="189" t="s">
        <v>143</v>
      </c>
      <c r="E85" s="190" t="s">
        <v>1409</v>
      </c>
      <c r="F85" s="191" t="s">
        <v>1410</v>
      </c>
      <c r="G85" s="192" t="s">
        <v>983</v>
      </c>
      <c r="H85" s="193">
        <v>1</v>
      </c>
      <c r="I85" s="194"/>
      <c r="J85" s="195">
        <f t="shared" si="0"/>
        <v>0</v>
      </c>
      <c r="K85" s="191" t="s">
        <v>19</v>
      </c>
      <c r="L85" s="41"/>
      <c r="M85" s="196" t="s">
        <v>19</v>
      </c>
      <c r="N85" s="197" t="s">
        <v>42</v>
      </c>
      <c r="O85" s="66"/>
      <c r="P85" s="198">
        <f t="shared" si="1"/>
        <v>0</v>
      </c>
      <c r="Q85" s="198">
        <v>0</v>
      </c>
      <c r="R85" s="198">
        <f t="shared" si="2"/>
        <v>0</v>
      </c>
      <c r="S85" s="198">
        <v>0</v>
      </c>
      <c r="T85" s="199">
        <f t="shared" si="3"/>
        <v>0</v>
      </c>
      <c r="U85" s="36"/>
      <c r="V85" s="36"/>
      <c r="W85" s="36"/>
      <c r="X85" s="36"/>
      <c r="Y85" s="36"/>
      <c r="Z85" s="36"/>
      <c r="AA85" s="36"/>
      <c r="AB85" s="36"/>
      <c r="AC85" s="36"/>
      <c r="AD85" s="36"/>
      <c r="AE85" s="36"/>
      <c r="AR85" s="200" t="s">
        <v>827</v>
      </c>
      <c r="AT85" s="200" t="s">
        <v>143</v>
      </c>
      <c r="AU85" s="200" t="s">
        <v>79</v>
      </c>
      <c r="AY85" s="19" t="s">
        <v>140</v>
      </c>
      <c r="BE85" s="201">
        <f t="shared" si="4"/>
        <v>0</v>
      </c>
      <c r="BF85" s="201">
        <f t="shared" si="5"/>
        <v>0</v>
      </c>
      <c r="BG85" s="201">
        <f t="shared" si="6"/>
        <v>0</v>
      </c>
      <c r="BH85" s="201">
        <f t="shared" si="7"/>
        <v>0</v>
      </c>
      <c r="BI85" s="201">
        <f t="shared" si="8"/>
        <v>0</v>
      </c>
      <c r="BJ85" s="19" t="s">
        <v>79</v>
      </c>
      <c r="BK85" s="201">
        <f t="shared" si="9"/>
        <v>0</v>
      </c>
      <c r="BL85" s="19" t="s">
        <v>827</v>
      </c>
      <c r="BM85" s="200" t="s">
        <v>1411</v>
      </c>
    </row>
    <row r="86" spans="1:65" s="2" customFormat="1" ht="16.5" customHeight="1">
      <c r="A86" s="36"/>
      <c r="B86" s="37"/>
      <c r="C86" s="189" t="s">
        <v>148</v>
      </c>
      <c r="D86" s="189" t="s">
        <v>143</v>
      </c>
      <c r="E86" s="190" t="s">
        <v>1412</v>
      </c>
      <c r="F86" s="191" t="s">
        <v>1413</v>
      </c>
      <c r="G86" s="192" t="s">
        <v>983</v>
      </c>
      <c r="H86" s="193">
        <v>1</v>
      </c>
      <c r="I86" s="194"/>
      <c r="J86" s="195">
        <f t="shared" si="0"/>
        <v>0</v>
      </c>
      <c r="K86" s="191" t="s">
        <v>19</v>
      </c>
      <c r="L86" s="41"/>
      <c r="M86" s="196" t="s">
        <v>19</v>
      </c>
      <c r="N86" s="197" t="s">
        <v>42</v>
      </c>
      <c r="O86" s="66"/>
      <c r="P86" s="198">
        <f t="shared" si="1"/>
        <v>0</v>
      </c>
      <c r="Q86" s="198">
        <v>0</v>
      </c>
      <c r="R86" s="198">
        <f t="shared" si="2"/>
        <v>0</v>
      </c>
      <c r="S86" s="198">
        <v>0</v>
      </c>
      <c r="T86" s="199">
        <f t="shared" si="3"/>
        <v>0</v>
      </c>
      <c r="U86" s="36"/>
      <c r="V86" s="36"/>
      <c r="W86" s="36"/>
      <c r="X86" s="36"/>
      <c r="Y86" s="36"/>
      <c r="Z86" s="36"/>
      <c r="AA86" s="36"/>
      <c r="AB86" s="36"/>
      <c r="AC86" s="36"/>
      <c r="AD86" s="36"/>
      <c r="AE86" s="36"/>
      <c r="AR86" s="200" t="s">
        <v>827</v>
      </c>
      <c r="AT86" s="200" t="s">
        <v>143</v>
      </c>
      <c r="AU86" s="200" t="s">
        <v>79</v>
      </c>
      <c r="AY86" s="19" t="s">
        <v>140</v>
      </c>
      <c r="BE86" s="201">
        <f t="shared" si="4"/>
        <v>0</v>
      </c>
      <c r="BF86" s="201">
        <f t="shared" si="5"/>
        <v>0</v>
      </c>
      <c r="BG86" s="201">
        <f t="shared" si="6"/>
        <v>0</v>
      </c>
      <c r="BH86" s="201">
        <f t="shared" si="7"/>
        <v>0</v>
      </c>
      <c r="BI86" s="201">
        <f t="shared" si="8"/>
        <v>0</v>
      </c>
      <c r="BJ86" s="19" t="s">
        <v>79</v>
      </c>
      <c r="BK86" s="201">
        <f t="shared" si="9"/>
        <v>0</v>
      </c>
      <c r="BL86" s="19" t="s">
        <v>827</v>
      </c>
      <c r="BM86" s="200" t="s">
        <v>1414</v>
      </c>
    </row>
    <row r="87" spans="1:65" s="2" customFormat="1" ht="16.5" customHeight="1">
      <c r="A87" s="36"/>
      <c r="B87" s="37"/>
      <c r="C87" s="189" t="s">
        <v>193</v>
      </c>
      <c r="D87" s="189" t="s">
        <v>143</v>
      </c>
      <c r="E87" s="190" t="s">
        <v>1415</v>
      </c>
      <c r="F87" s="191" t="s">
        <v>1416</v>
      </c>
      <c r="G87" s="192" t="s">
        <v>983</v>
      </c>
      <c r="H87" s="193">
        <v>1</v>
      </c>
      <c r="I87" s="194"/>
      <c r="J87" s="195">
        <f t="shared" si="0"/>
        <v>0</v>
      </c>
      <c r="K87" s="191" t="s">
        <v>19</v>
      </c>
      <c r="L87" s="41"/>
      <c r="M87" s="196" t="s">
        <v>19</v>
      </c>
      <c r="N87" s="197" t="s">
        <v>42</v>
      </c>
      <c r="O87" s="66"/>
      <c r="P87" s="198">
        <f t="shared" si="1"/>
        <v>0</v>
      </c>
      <c r="Q87" s="198">
        <v>0</v>
      </c>
      <c r="R87" s="198">
        <f t="shared" si="2"/>
        <v>0</v>
      </c>
      <c r="S87" s="198">
        <v>0</v>
      </c>
      <c r="T87" s="199">
        <f t="shared" si="3"/>
        <v>0</v>
      </c>
      <c r="U87" s="36"/>
      <c r="V87" s="36"/>
      <c r="W87" s="36"/>
      <c r="X87" s="36"/>
      <c r="Y87" s="36"/>
      <c r="Z87" s="36"/>
      <c r="AA87" s="36"/>
      <c r="AB87" s="36"/>
      <c r="AC87" s="36"/>
      <c r="AD87" s="36"/>
      <c r="AE87" s="36"/>
      <c r="AR87" s="200" t="s">
        <v>827</v>
      </c>
      <c r="AT87" s="200" t="s">
        <v>143</v>
      </c>
      <c r="AU87" s="200" t="s">
        <v>79</v>
      </c>
      <c r="AY87" s="19" t="s">
        <v>140</v>
      </c>
      <c r="BE87" s="201">
        <f t="shared" si="4"/>
        <v>0</v>
      </c>
      <c r="BF87" s="201">
        <f t="shared" si="5"/>
        <v>0</v>
      </c>
      <c r="BG87" s="201">
        <f t="shared" si="6"/>
        <v>0</v>
      </c>
      <c r="BH87" s="201">
        <f t="shared" si="7"/>
        <v>0</v>
      </c>
      <c r="BI87" s="201">
        <f t="shared" si="8"/>
        <v>0</v>
      </c>
      <c r="BJ87" s="19" t="s">
        <v>79</v>
      </c>
      <c r="BK87" s="201">
        <f t="shared" si="9"/>
        <v>0</v>
      </c>
      <c r="BL87" s="19" t="s">
        <v>827</v>
      </c>
      <c r="BM87" s="200" t="s">
        <v>1417</v>
      </c>
    </row>
    <row r="88" spans="1:65" s="2" customFormat="1" ht="33" customHeight="1">
      <c r="A88" s="36"/>
      <c r="B88" s="37"/>
      <c r="C88" s="189" t="s">
        <v>201</v>
      </c>
      <c r="D88" s="189" t="s">
        <v>143</v>
      </c>
      <c r="E88" s="190" t="s">
        <v>1418</v>
      </c>
      <c r="F88" s="191" t="s">
        <v>1419</v>
      </c>
      <c r="G88" s="192" t="s">
        <v>983</v>
      </c>
      <c r="H88" s="193">
        <v>1</v>
      </c>
      <c r="I88" s="194"/>
      <c r="J88" s="195">
        <f t="shared" si="0"/>
        <v>0</v>
      </c>
      <c r="K88" s="191" t="s">
        <v>19</v>
      </c>
      <c r="L88" s="41"/>
      <c r="M88" s="196" t="s">
        <v>19</v>
      </c>
      <c r="N88" s="197" t="s">
        <v>42</v>
      </c>
      <c r="O88" s="66"/>
      <c r="P88" s="198">
        <f t="shared" si="1"/>
        <v>0</v>
      </c>
      <c r="Q88" s="198">
        <v>0</v>
      </c>
      <c r="R88" s="198">
        <f t="shared" si="2"/>
        <v>0</v>
      </c>
      <c r="S88" s="198">
        <v>0</v>
      </c>
      <c r="T88" s="199">
        <f t="shared" si="3"/>
        <v>0</v>
      </c>
      <c r="U88" s="36"/>
      <c r="V88" s="36"/>
      <c r="W88" s="36"/>
      <c r="X88" s="36"/>
      <c r="Y88" s="36"/>
      <c r="Z88" s="36"/>
      <c r="AA88" s="36"/>
      <c r="AB88" s="36"/>
      <c r="AC88" s="36"/>
      <c r="AD88" s="36"/>
      <c r="AE88" s="36"/>
      <c r="AR88" s="200" t="s">
        <v>827</v>
      </c>
      <c r="AT88" s="200" t="s">
        <v>143</v>
      </c>
      <c r="AU88" s="200" t="s">
        <v>79</v>
      </c>
      <c r="AY88" s="19" t="s">
        <v>140</v>
      </c>
      <c r="BE88" s="201">
        <f t="shared" si="4"/>
        <v>0</v>
      </c>
      <c r="BF88" s="201">
        <f t="shared" si="5"/>
        <v>0</v>
      </c>
      <c r="BG88" s="201">
        <f t="shared" si="6"/>
        <v>0</v>
      </c>
      <c r="BH88" s="201">
        <f t="shared" si="7"/>
        <v>0</v>
      </c>
      <c r="BI88" s="201">
        <f t="shared" si="8"/>
        <v>0</v>
      </c>
      <c r="BJ88" s="19" t="s">
        <v>79</v>
      </c>
      <c r="BK88" s="201">
        <f t="shared" si="9"/>
        <v>0</v>
      </c>
      <c r="BL88" s="19" t="s">
        <v>827</v>
      </c>
      <c r="BM88" s="200" t="s">
        <v>1420</v>
      </c>
    </row>
    <row r="89" spans="1:65" s="2" customFormat="1" ht="21.75" customHeight="1">
      <c r="A89" s="36"/>
      <c r="B89" s="37"/>
      <c r="C89" s="189" t="s">
        <v>212</v>
      </c>
      <c r="D89" s="189" t="s">
        <v>143</v>
      </c>
      <c r="E89" s="190" t="s">
        <v>1421</v>
      </c>
      <c r="F89" s="191" t="s">
        <v>1422</v>
      </c>
      <c r="G89" s="192" t="s">
        <v>983</v>
      </c>
      <c r="H89" s="193">
        <v>1</v>
      </c>
      <c r="I89" s="194"/>
      <c r="J89" s="195">
        <f t="shared" si="0"/>
        <v>0</v>
      </c>
      <c r="K89" s="191" t="s">
        <v>19</v>
      </c>
      <c r="L89" s="41"/>
      <c r="M89" s="196" t="s">
        <v>19</v>
      </c>
      <c r="N89" s="197" t="s">
        <v>42</v>
      </c>
      <c r="O89" s="66"/>
      <c r="P89" s="198">
        <f t="shared" si="1"/>
        <v>0</v>
      </c>
      <c r="Q89" s="198">
        <v>0</v>
      </c>
      <c r="R89" s="198">
        <f t="shared" si="2"/>
        <v>0</v>
      </c>
      <c r="S89" s="198">
        <v>0</v>
      </c>
      <c r="T89" s="199">
        <f t="shared" si="3"/>
        <v>0</v>
      </c>
      <c r="U89" s="36"/>
      <c r="V89" s="36"/>
      <c r="W89" s="36"/>
      <c r="X89" s="36"/>
      <c r="Y89" s="36"/>
      <c r="Z89" s="36"/>
      <c r="AA89" s="36"/>
      <c r="AB89" s="36"/>
      <c r="AC89" s="36"/>
      <c r="AD89" s="36"/>
      <c r="AE89" s="36"/>
      <c r="AR89" s="200" t="s">
        <v>827</v>
      </c>
      <c r="AT89" s="200" t="s">
        <v>143</v>
      </c>
      <c r="AU89" s="200" t="s">
        <v>79</v>
      </c>
      <c r="AY89" s="19" t="s">
        <v>140</v>
      </c>
      <c r="BE89" s="201">
        <f t="shared" si="4"/>
        <v>0</v>
      </c>
      <c r="BF89" s="201">
        <f t="shared" si="5"/>
        <v>0</v>
      </c>
      <c r="BG89" s="201">
        <f t="shared" si="6"/>
        <v>0</v>
      </c>
      <c r="BH89" s="201">
        <f t="shared" si="7"/>
        <v>0</v>
      </c>
      <c r="BI89" s="201">
        <f t="shared" si="8"/>
        <v>0</v>
      </c>
      <c r="BJ89" s="19" t="s">
        <v>79</v>
      </c>
      <c r="BK89" s="201">
        <f t="shared" si="9"/>
        <v>0</v>
      </c>
      <c r="BL89" s="19" t="s">
        <v>827</v>
      </c>
      <c r="BM89" s="200" t="s">
        <v>1423</v>
      </c>
    </row>
    <row r="90" spans="1:65" s="2" customFormat="1" ht="21.75" customHeight="1">
      <c r="A90" s="36"/>
      <c r="B90" s="37"/>
      <c r="C90" s="189" t="s">
        <v>197</v>
      </c>
      <c r="D90" s="189" t="s">
        <v>143</v>
      </c>
      <c r="E90" s="190" t="s">
        <v>1424</v>
      </c>
      <c r="F90" s="191" t="s">
        <v>1425</v>
      </c>
      <c r="G90" s="192" t="s">
        <v>983</v>
      </c>
      <c r="H90" s="193">
        <v>1</v>
      </c>
      <c r="I90" s="194"/>
      <c r="J90" s="195">
        <f t="shared" si="0"/>
        <v>0</v>
      </c>
      <c r="K90" s="191" t="s">
        <v>19</v>
      </c>
      <c r="L90" s="41"/>
      <c r="M90" s="196" t="s">
        <v>19</v>
      </c>
      <c r="N90" s="197" t="s">
        <v>42</v>
      </c>
      <c r="O90" s="66"/>
      <c r="P90" s="198">
        <f t="shared" si="1"/>
        <v>0</v>
      </c>
      <c r="Q90" s="198">
        <v>0</v>
      </c>
      <c r="R90" s="198">
        <f t="shared" si="2"/>
        <v>0</v>
      </c>
      <c r="S90" s="198">
        <v>0</v>
      </c>
      <c r="T90" s="199">
        <f t="shared" si="3"/>
        <v>0</v>
      </c>
      <c r="U90" s="36"/>
      <c r="V90" s="36"/>
      <c r="W90" s="36"/>
      <c r="X90" s="36"/>
      <c r="Y90" s="36"/>
      <c r="Z90" s="36"/>
      <c r="AA90" s="36"/>
      <c r="AB90" s="36"/>
      <c r="AC90" s="36"/>
      <c r="AD90" s="36"/>
      <c r="AE90" s="36"/>
      <c r="AR90" s="200" t="s">
        <v>827</v>
      </c>
      <c r="AT90" s="200" t="s">
        <v>143</v>
      </c>
      <c r="AU90" s="200" t="s">
        <v>79</v>
      </c>
      <c r="AY90" s="19" t="s">
        <v>140</v>
      </c>
      <c r="BE90" s="201">
        <f t="shared" si="4"/>
        <v>0</v>
      </c>
      <c r="BF90" s="201">
        <f t="shared" si="5"/>
        <v>0</v>
      </c>
      <c r="BG90" s="201">
        <f t="shared" si="6"/>
        <v>0</v>
      </c>
      <c r="BH90" s="201">
        <f t="shared" si="7"/>
        <v>0</v>
      </c>
      <c r="BI90" s="201">
        <f t="shared" si="8"/>
        <v>0</v>
      </c>
      <c r="BJ90" s="19" t="s">
        <v>79</v>
      </c>
      <c r="BK90" s="201">
        <f t="shared" si="9"/>
        <v>0</v>
      </c>
      <c r="BL90" s="19" t="s">
        <v>827</v>
      </c>
      <c r="BM90" s="200" t="s">
        <v>1426</v>
      </c>
    </row>
    <row r="91" spans="2:63" s="12" customFormat="1" ht="25.9" customHeight="1">
      <c r="B91" s="173"/>
      <c r="C91" s="174"/>
      <c r="D91" s="175" t="s">
        <v>70</v>
      </c>
      <c r="E91" s="176" t="s">
        <v>1427</v>
      </c>
      <c r="F91" s="176" t="s">
        <v>1428</v>
      </c>
      <c r="G91" s="174"/>
      <c r="H91" s="174"/>
      <c r="I91" s="177"/>
      <c r="J91" s="178">
        <f>BK91</f>
        <v>0</v>
      </c>
      <c r="K91" s="174"/>
      <c r="L91" s="179"/>
      <c r="M91" s="180"/>
      <c r="N91" s="181"/>
      <c r="O91" s="181"/>
      <c r="P91" s="182">
        <f>SUM(P92:P96)</f>
        <v>0</v>
      </c>
      <c r="Q91" s="181"/>
      <c r="R91" s="182">
        <f>SUM(R92:R96)</f>
        <v>0</v>
      </c>
      <c r="S91" s="181"/>
      <c r="T91" s="183">
        <f>SUM(T92:T96)</f>
        <v>0</v>
      </c>
      <c r="AR91" s="184" t="s">
        <v>193</v>
      </c>
      <c r="AT91" s="185" t="s">
        <v>70</v>
      </c>
      <c r="AU91" s="185" t="s">
        <v>71</v>
      </c>
      <c r="AY91" s="184" t="s">
        <v>140</v>
      </c>
      <c r="BK91" s="186">
        <f>SUM(BK92:BK96)</f>
        <v>0</v>
      </c>
    </row>
    <row r="92" spans="1:65" s="2" customFormat="1" ht="21.75" customHeight="1">
      <c r="A92" s="36"/>
      <c r="B92" s="37"/>
      <c r="C92" s="189" t="s">
        <v>225</v>
      </c>
      <c r="D92" s="189" t="s">
        <v>143</v>
      </c>
      <c r="E92" s="190" t="s">
        <v>1429</v>
      </c>
      <c r="F92" s="191" t="s">
        <v>1430</v>
      </c>
      <c r="G92" s="192" t="s">
        <v>983</v>
      </c>
      <c r="H92" s="193">
        <v>1</v>
      </c>
      <c r="I92" s="194"/>
      <c r="J92" s="195">
        <f>ROUND(I92*H92,2)</f>
        <v>0</v>
      </c>
      <c r="K92" s="191" t="s">
        <v>19</v>
      </c>
      <c r="L92" s="41"/>
      <c r="M92" s="196" t="s">
        <v>19</v>
      </c>
      <c r="N92" s="197" t="s">
        <v>42</v>
      </c>
      <c r="O92" s="66"/>
      <c r="P92" s="198">
        <f>O92*H92</f>
        <v>0</v>
      </c>
      <c r="Q92" s="198">
        <v>0</v>
      </c>
      <c r="R92" s="198">
        <f>Q92*H92</f>
        <v>0</v>
      </c>
      <c r="S92" s="198">
        <v>0</v>
      </c>
      <c r="T92" s="199">
        <f>S92*H92</f>
        <v>0</v>
      </c>
      <c r="U92" s="36"/>
      <c r="V92" s="36"/>
      <c r="W92" s="36"/>
      <c r="X92" s="36"/>
      <c r="Y92" s="36"/>
      <c r="Z92" s="36"/>
      <c r="AA92" s="36"/>
      <c r="AB92" s="36"/>
      <c r="AC92" s="36"/>
      <c r="AD92" s="36"/>
      <c r="AE92" s="36"/>
      <c r="AR92" s="200" t="s">
        <v>1431</v>
      </c>
      <c r="AT92" s="200" t="s">
        <v>143</v>
      </c>
      <c r="AU92" s="200" t="s">
        <v>79</v>
      </c>
      <c r="AY92" s="19" t="s">
        <v>140</v>
      </c>
      <c r="BE92" s="201">
        <f>IF(N92="základní",J92,0)</f>
        <v>0</v>
      </c>
      <c r="BF92" s="201">
        <f>IF(N92="snížená",J92,0)</f>
        <v>0</v>
      </c>
      <c r="BG92" s="201">
        <f>IF(N92="zákl. přenesená",J92,0)</f>
        <v>0</v>
      </c>
      <c r="BH92" s="201">
        <f>IF(N92="sníž. přenesená",J92,0)</f>
        <v>0</v>
      </c>
      <c r="BI92" s="201">
        <f>IF(N92="nulová",J92,0)</f>
        <v>0</v>
      </c>
      <c r="BJ92" s="19" t="s">
        <v>79</v>
      </c>
      <c r="BK92" s="201">
        <f>ROUND(I92*H92,2)</f>
        <v>0</v>
      </c>
      <c r="BL92" s="19" t="s">
        <v>1431</v>
      </c>
      <c r="BM92" s="200" t="s">
        <v>1432</v>
      </c>
    </row>
    <row r="93" spans="1:65" s="2" customFormat="1" ht="21.75" customHeight="1">
      <c r="A93" s="36"/>
      <c r="B93" s="37"/>
      <c r="C93" s="189" t="s">
        <v>233</v>
      </c>
      <c r="D93" s="189" t="s">
        <v>143</v>
      </c>
      <c r="E93" s="190" t="s">
        <v>1433</v>
      </c>
      <c r="F93" s="191" t="s">
        <v>1434</v>
      </c>
      <c r="G93" s="192" t="s">
        <v>983</v>
      </c>
      <c r="H93" s="193">
        <v>1</v>
      </c>
      <c r="I93" s="194"/>
      <c r="J93" s="195">
        <f>ROUND(I93*H93,2)</f>
        <v>0</v>
      </c>
      <c r="K93" s="191" t="s">
        <v>19</v>
      </c>
      <c r="L93" s="41"/>
      <c r="M93" s="196" t="s">
        <v>19</v>
      </c>
      <c r="N93" s="197" t="s">
        <v>42</v>
      </c>
      <c r="O93" s="66"/>
      <c r="P93" s="198">
        <f>O93*H93</f>
        <v>0</v>
      </c>
      <c r="Q93" s="198">
        <v>0</v>
      </c>
      <c r="R93" s="198">
        <f>Q93*H93</f>
        <v>0</v>
      </c>
      <c r="S93" s="198">
        <v>0</v>
      </c>
      <c r="T93" s="199">
        <f>S93*H93</f>
        <v>0</v>
      </c>
      <c r="U93" s="36"/>
      <c r="V93" s="36"/>
      <c r="W93" s="36"/>
      <c r="X93" s="36"/>
      <c r="Y93" s="36"/>
      <c r="Z93" s="36"/>
      <c r="AA93" s="36"/>
      <c r="AB93" s="36"/>
      <c r="AC93" s="36"/>
      <c r="AD93" s="36"/>
      <c r="AE93" s="36"/>
      <c r="AR93" s="200" t="s">
        <v>1431</v>
      </c>
      <c r="AT93" s="200" t="s">
        <v>143</v>
      </c>
      <c r="AU93" s="200" t="s">
        <v>79</v>
      </c>
      <c r="AY93" s="19" t="s">
        <v>140</v>
      </c>
      <c r="BE93" s="201">
        <f>IF(N93="základní",J93,0)</f>
        <v>0</v>
      </c>
      <c r="BF93" s="201">
        <f>IF(N93="snížená",J93,0)</f>
        <v>0</v>
      </c>
      <c r="BG93" s="201">
        <f>IF(N93="zákl. přenesená",J93,0)</f>
        <v>0</v>
      </c>
      <c r="BH93" s="201">
        <f>IF(N93="sníž. přenesená",J93,0)</f>
        <v>0</v>
      </c>
      <c r="BI93" s="201">
        <f>IF(N93="nulová",J93,0)</f>
        <v>0</v>
      </c>
      <c r="BJ93" s="19" t="s">
        <v>79</v>
      </c>
      <c r="BK93" s="201">
        <f>ROUND(I93*H93,2)</f>
        <v>0</v>
      </c>
      <c r="BL93" s="19" t="s">
        <v>1431</v>
      </c>
      <c r="BM93" s="200" t="s">
        <v>1435</v>
      </c>
    </row>
    <row r="94" spans="1:65" s="2" customFormat="1" ht="21.75" customHeight="1">
      <c r="A94" s="36"/>
      <c r="B94" s="37"/>
      <c r="C94" s="189" t="s">
        <v>239</v>
      </c>
      <c r="D94" s="189" t="s">
        <v>143</v>
      </c>
      <c r="E94" s="190" t="s">
        <v>1436</v>
      </c>
      <c r="F94" s="191" t="s">
        <v>1437</v>
      </c>
      <c r="G94" s="192" t="s">
        <v>983</v>
      </c>
      <c r="H94" s="193">
        <v>1</v>
      </c>
      <c r="I94" s="194"/>
      <c r="J94" s="195">
        <f>ROUND(I94*H94,2)</f>
        <v>0</v>
      </c>
      <c r="K94" s="191" t="s">
        <v>19</v>
      </c>
      <c r="L94" s="41"/>
      <c r="M94" s="196" t="s">
        <v>19</v>
      </c>
      <c r="N94" s="197" t="s">
        <v>42</v>
      </c>
      <c r="O94" s="66"/>
      <c r="P94" s="198">
        <f>O94*H94</f>
        <v>0</v>
      </c>
      <c r="Q94" s="198">
        <v>0</v>
      </c>
      <c r="R94" s="198">
        <f>Q94*H94</f>
        <v>0</v>
      </c>
      <c r="S94" s="198">
        <v>0</v>
      </c>
      <c r="T94" s="199">
        <f>S94*H94</f>
        <v>0</v>
      </c>
      <c r="U94" s="36"/>
      <c r="V94" s="36"/>
      <c r="W94" s="36"/>
      <c r="X94" s="36"/>
      <c r="Y94" s="36"/>
      <c r="Z94" s="36"/>
      <c r="AA94" s="36"/>
      <c r="AB94" s="36"/>
      <c r="AC94" s="36"/>
      <c r="AD94" s="36"/>
      <c r="AE94" s="36"/>
      <c r="AR94" s="200" t="s">
        <v>1431</v>
      </c>
      <c r="AT94" s="200" t="s">
        <v>143</v>
      </c>
      <c r="AU94" s="200" t="s">
        <v>79</v>
      </c>
      <c r="AY94" s="19" t="s">
        <v>140</v>
      </c>
      <c r="BE94" s="201">
        <f>IF(N94="základní",J94,0)</f>
        <v>0</v>
      </c>
      <c r="BF94" s="201">
        <f>IF(N94="snížená",J94,0)</f>
        <v>0</v>
      </c>
      <c r="BG94" s="201">
        <f>IF(N94="zákl. přenesená",J94,0)</f>
        <v>0</v>
      </c>
      <c r="BH94" s="201">
        <f>IF(N94="sníž. přenesená",J94,0)</f>
        <v>0</v>
      </c>
      <c r="BI94" s="201">
        <f>IF(N94="nulová",J94,0)</f>
        <v>0</v>
      </c>
      <c r="BJ94" s="19" t="s">
        <v>79</v>
      </c>
      <c r="BK94" s="201">
        <f>ROUND(I94*H94,2)</f>
        <v>0</v>
      </c>
      <c r="BL94" s="19" t="s">
        <v>1431</v>
      </c>
      <c r="BM94" s="200" t="s">
        <v>1438</v>
      </c>
    </row>
    <row r="95" spans="1:65" s="2" customFormat="1" ht="21.75" customHeight="1">
      <c r="A95" s="36"/>
      <c r="B95" s="37"/>
      <c r="C95" s="189" t="s">
        <v>243</v>
      </c>
      <c r="D95" s="189" t="s">
        <v>143</v>
      </c>
      <c r="E95" s="190" t="s">
        <v>1439</v>
      </c>
      <c r="F95" s="191" t="s">
        <v>1440</v>
      </c>
      <c r="G95" s="192" t="s">
        <v>983</v>
      </c>
      <c r="H95" s="193">
        <v>1</v>
      </c>
      <c r="I95" s="194"/>
      <c r="J95" s="195">
        <f>ROUND(I95*H95,2)</f>
        <v>0</v>
      </c>
      <c r="K95" s="191" t="s">
        <v>19</v>
      </c>
      <c r="L95" s="41"/>
      <c r="M95" s="196" t="s">
        <v>19</v>
      </c>
      <c r="N95" s="197" t="s">
        <v>42</v>
      </c>
      <c r="O95" s="66"/>
      <c r="P95" s="198">
        <f>O95*H95</f>
        <v>0</v>
      </c>
      <c r="Q95" s="198">
        <v>0</v>
      </c>
      <c r="R95" s="198">
        <f>Q95*H95</f>
        <v>0</v>
      </c>
      <c r="S95" s="198">
        <v>0</v>
      </c>
      <c r="T95" s="199">
        <f>S95*H95</f>
        <v>0</v>
      </c>
      <c r="U95" s="36"/>
      <c r="V95" s="36"/>
      <c r="W95" s="36"/>
      <c r="X95" s="36"/>
      <c r="Y95" s="36"/>
      <c r="Z95" s="36"/>
      <c r="AA95" s="36"/>
      <c r="AB95" s="36"/>
      <c r="AC95" s="36"/>
      <c r="AD95" s="36"/>
      <c r="AE95" s="36"/>
      <c r="AR95" s="200" t="s">
        <v>1431</v>
      </c>
      <c r="AT95" s="200" t="s">
        <v>143</v>
      </c>
      <c r="AU95" s="200" t="s">
        <v>79</v>
      </c>
      <c r="AY95" s="19" t="s">
        <v>140</v>
      </c>
      <c r="BE95" s="201">
        <f>IF(N95="základní",J95,0)</f>
        <v>0</v>
      </c>
      <c r="BF95" s="201">
        <f>IF(N95="snížená",J95,0)</f>
        <v>0</v>
      </c>
      <c r="BG95" s="201">
        <f>IF(N95="zákl. přenesená",J95,0)</f>
        <v>0</v>
      </c>
      <c r="BH95" s="201">
        <f>IF(N95="sníž. přenesená",J95,0)</f>
        <v>0</v>
      </c>
      <c r="BI95" s="201">
        <f>IF(N95="nulová",J95,0)</f>
        <v>0</v>
      </c>
      <c r="BJ95" s="19" t="s">
        <v>79</v>
      </c>
      <c r="BK95" s="201">
        <f>ROUND(I95*H95,2)</f>
        <v>0</v>
      </c>
      <c r="BL95" s="19" t="s">
        <v>1431</v>
      </c>
      <c r="BM95" s="200" t="s">
        <v>1441</v>
      </c>
    </row>
    <row r="96" spans="1:65" s="2" customFormat="1" ht="16.5" customHeight="1">
      <c r="A96" s="36"/>
      <c r="B96" s="37"/>
      <c r="C96" s="189" t="s">
        <v>250</v>
      </c>
      <c r="D96" s="189" t="s">
        <v>143</v>
      </c>
      <c r="E96" s="190" t="s">
        <v>1442</v>
      </c>
      <c r="F96" s="191" t="s">
        <v>1443</v>
      </c>
      <c r="G96" s="192" t="s">
        <v>983</v>
      </c>
      <c r="H96" s="193">
        <v>1</v>
      </c>
      <c r="I96" s="194"/>
      <c r="J96" s="195">
        <f>ROUND(I96*H96,2)</f>
        <v>0</v>
      </c>
      <c r="K96" s="191" t="s">
        <v>19</v>
      </c>
      <c r="L96" s="41"/>
      <c r="M96" s="259" t="s">
        <v>19</v>
      </c>
      <c r="N96" s="260" t="s">
        <v>42</v>
      </c>
      <c r="O96" s="261"/>
      <c r="P96" s="262">
        <f>O96*H96</f>
        <v>0</v>
      </c>
      <c r="Q96" s="262">
        <v>0</v>
      </c>
      <c r="R96" s="262">
        <f>Q96*H96</f>
        <v>0</v>
      </c>
      <c r="S96" s="262">
        <v>0</v>
      </c>
      <c r="T96" s="263">
        <f>S96*H96</f>
        <v>0</v>
      </c>
      <c r="U96" s="36"/>
      <c r="V96" s="36"/>
      <c r="W96" s="36"/>
      <c r="X96" s="36"/>
      <c r="Y96" s="36"/>
      <c r="Z96" s="36"/>
      <c r="AA96" s="36"/>
      <c r="AB96" s="36"/>
      <c r="AC96" s="36"/>
      <c r="AD96" s="36"/>
      <c r="AE96" s="36"/>
      <c r="AR96" s="200" t="s">
        <v>1431</v>
      </c>
      <c r="AT96" s="200" t="s">
        <v>143</v>
      </c>
      <c r="AU96" s="200" t="s">
        <v>79</v>
      </c>
      <c r="AY96" s="19" t="s">
        <v>140</v>
      </c>
      <c r="BE96" s="201">
        <f>IF(N96="základní",J96,0)</f>
        <v>0</v>
      </c>
      <c r="BF96" s="201">
        <f>IF(N96="snížená",J96,0)</f>
        <v>0</v>
      </c>
      <c r="BG96" s="201">
        <f>IF(N96="zákl. přenesená",J96,0)</f>
        <v>0</v>
      </c>
      <c r="BH96" s="201">
        <f>IF(N96="sníž. přenesená",J96,0)</f>
        <v>0</v>
      </c>
      <c r="BI96" s="201">
        <f>IF(N96="nulová",J96,0)</f>
        <v>0</v>
      </c>
      <c r="BJ96" s="19" t="s">
        <v>79</v>
      </c>
      <c r="BK96" s="201">
        <f>ROUND(I96*H96,2)</f>
        <v>0</v>
      </c>
      <c r="BL96" s="19" t="s">
        <v>1431</v>
      </c>
      <c r="BM96" s="200" t="s">
        <v>1444</v>
      </c>
    </row>
    <row r="97" spans="1:31" s="2" customFormat="1" ht="6.95" customHeight="1">
      <c r="A97" s="36"/>
      <c r="B97" s="49"/>
      <c r="C97" s="50"/>
      <c r="D97" s="50"/>
      <c r="E97" s="50"/>
      <c r="F97" s="50"/>
      <c r="G97" s="50"/>
      <c r="H97" s="50"/>
      <c r="I97" s="138"/>
      <c r="J97" s="50"/>
      <c r="K97" s="50"/>
      <c r="L97" s="41"/>
      <c r="M97" s="36"/>
      <c r="O97" s="36"/>
      <c r="P97" s="36"/>
      <c r="Q97" s="36"/>
      <c r="R97" s="36"/>
      <c r="S97" s="36"/>
      <c r="T97" s="36"/>
      <c r="U97" s="36"/>
      <c r="V97" s="36"/>
      <c r="W97" s="36"/>
      <c r="X97" s="36"/>
      <c r="Y97" s="36"/>
      <c r="Z97" s="36"/>
      <c r="AA97" s="36"/>
      <c r="AB97" s="36"/>
      <c r="AC97" s="36"/>
      <c r="AD97" s="36"/>
      <c r="AE97" s="36"/>
    </row>
  </sheetData>
  <sheetProtection password="CC35" sheet="1" objects="1" scenarios="1" formatColumns="0" formatRows="0" autoFilter="0"/>
  <autoFilter ref="C80:K96"/>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portrait" paperSize="9" scale="77"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8"/>
  <sheetViews>
    <sheetView showGridLines="0" zoomScale="110" zoomScaleNormal="110" workbookViewId="0" topLeftCell="A1"/>
  </sheetViews>
  <sheetFormatPr defaultColWidth="9.140625" defaultRowHeight="12"/>
  <cols>
    <col min="1" max="1" width="8.28125" style="265" customWidth="1"/>
    <col min="2" max="2" width="1.7109375" style="265" customWidth="1"/>
    <col min="3" max="4" width="5.00390625" style="265" customWidth="1"/>
    <col min="5" max="5" width="11.7109375" style="265" customWidth="1"/>
    <col min="6" max="6" width="9.140625" style="265" customWidth="1"/>
    <col min="7" max="7" width="5.00390625" style="265" customWidth="1"/>
    <col min="8" max="8" width="77.8515625" style="265" customWidth="1"/>
    <col min="9" max="10" width="20.00390625" style="265" customWidth="1"/>
    <col min="11" max="11" width="1.7109375" style="265" customWidth="1"/>
  </cols>
  <sheetData>
    <row r="1" s="1" customFormat="1" ht="37.5" customHeight="1"/>
    <row r="2" spans="2:11" s="1" customFormat="1" ht="7.5" customHeight="1">
      <c r="B2" s="266"/>
      <c r="C2" s="267"/>
      <c r="D2" s="267"/>
      <c r="E2" s="267"/>
      <c r="F2" s="267"/>
      <c r="G2" s="267"/>
      <c r="H2" s="267"/>
      <c r="I2" s="267"/>
      <c r="J2" s="267"/>
      <c r="K2" s="268"/>
    </row>
    <row r="3" spans="2:11" s="17" customFormat="1" ht="45" customHeight="1">
      <c r="B3" s="269"/>
      <c r="C3" s="395" t="s">
        <v>1445</v>
      </c>
      <c r="D3" s="395"/>
      <c r="E3" s="395"/>
      <c r="F3" s="395"/>
      <c r="G3" s="395"/>
      <c r="H3" s="395"/>
      <c r="I3" s="395"/>
      <c r="J3" s="395"/>
      <c r="K3" s="270"/>
    </row>
    <row r="4" spans="2:11" s="1" customFormat="1" ht="25.5" customHeight="1">
      <c r="B4" s="271"/>
      <c r="C4" s="400" t="s">
        <v>1446</v>
      </c>
      <c r="D4" s="400"/>
      <c r="E4" s="400"/>
      <c r="F4" s="400"/>
      <c r="G4" s="400"/>
      <c r="H4" s="400"/>
      <c r="I4" s="400"/>
      <c r="J4" s="400"/>
      <c r="K4" s="272"/>
    </row>
    <row r="5" spans="2:11" s="1" customFormat="1" ht="5.25" customHeight="1">
      <c r="B5" s="271"/>
      <c r="C5" s="273"/>
      <c r="D5" s="273"/>
      <c r="E5" s="273"/>
      <c r="F5" s="273"/>
      <c r="G5" s="273"/>
      <c r="H5" s="273"/>
      <c r="I5" s="273"/>
      <c r="J5" s="273"/>
      <c r="K5" s="272"/>
    </row>
    <row r="6" spans="2:11" s="1" customFormat="1" ht="15" customHeight="1">
      <c r="B6" s="271"/>
      <c r="C6" s="399" t="s">
        <v>1447</v>
      </c>
      <c r="D6" s="399"/>
      <c r="E6" s="399"/>
      <c r="F6" s="399"/>
      <c r="G6" s="399"/>
      <c r="H6" s="399"/>
      <c r="I6" s="399"/>
      <c r="J6" s="399"/>
      <c r="K6" s="272"/>
    </row>
    <row r="7" spans="2:11" s="1" customFormat="1" ht="15" customHeight="1">
      <c r="B7" s="275"/>
      <c r="C7" s="399" t="s">
        <v>1448</v>
      </c>
      <c r="D7" s="399"/>
      <c r="E7" s="399"/>
      <c r="F7" s="399"/>
      <c r="G7" s="399"/>
      <c r="H7" s="399"/>
      <c r="I7" s="399"/>
      <c r="J7" s="399"/>
      <c r="K7" s="272"/>
    </row>
    <row r="8" spans="2:11" s="1" customFormat="1" ht="12.75" customHeight="1">
      <c r="B8" s="275"/>
      <c r="C8" s="274"/>
      <c r="D8" s="274"/>
      <c r="E8" s="274"/>
      <c r="F8" s="274"/>
      <c r="G8" s="274"/>
      <c r="H8" s="274"/>
      <c r="I8" s="274"/>
      <c r="J8" s="274"/>
      <c r="K8" s="272"/>
    </row>
    <row r="9" spans="2:11" s="1" customFormat="1" ht="15" customHeight="1">
      <c r="B9" s="275"/>
      <c r="C9" s="399" t="s">
        <v>1449</v>
      </c>
      <c r="D9" s="399"/>
      <c r="E9" s="399"/>
      <c r="F9" s="399"/>
      <c r="G9" s="399"/>
      <c r="H9" s="399"/>
      <c r="I9" s="399"/>
      <c r="J9" s="399"/>
      <c r="K9" s="272"/>
    </row>
    <row r="10" spans="2:11" s="1" customFormat="1" ht="15" customHeight="1">
      <c r="B10" s="275"/>
      <c r="C10" s="274"/>
      <c r="D10" s="399" t="s">
        <v>1450</v>
      </c>
      <c r="E10" s="399"/>
      <c r="F10" s="399"/>
      <c r="G10" s="399"/>
      <c r="H10" s="399"/>
      <c r="I10" s="399"/>
      <c r="J10" s="399"/>
      <c r="K10" s="272"/>
    </row>
    <row r="11" spans="2:11" s="1" customFormat="1" ht="15" customHeight="1">
      <c r="B11" s="275"/>
      <c r="C11" s="276"/>
      <c r="D11" s="399" t="s">
        <v>1451</v>
      </c>
      <c r="E11" s="399"/>
      <c r="F11" s="399"/>
      <c r="G11" s="399"/>
      <c r="H11" s="399"/>
      <c r="I11" s="399"/>
      <c r="J11" s="399"/>
      <c r="K11" s="272"/>
    </row>
    <row r="12" spans="2:11" s="1" customFormat="1" ht="15" customHeight="1">
      <c r="B12" s="275"/>
      <c r="C12" s="276"/>
      <c r="D12" s="274"/>
      <c r="E12" s="274"/>
      <c r="F12" s="274"/>
      <c r="G12" s="274"/>
      <c r="H12" s="274"/>
      <c r="I12" s="274"/>
      <c r="J12" s="274"/>
      <c r="K12" s="272"/>
    </row>
    <row r="13" spans="2:11" s="1" customFormat="1" ht="15" customHeight="1">
      <c r="B13" s="275"/>
      <c r="C13" s="276"/>
      <c r="D13" s="277" t="s">
        <v>1452</v>
      </c>
      <c r="E13" s="274"/>
      <c r="F13" s="274"/>
      <c r="G13" s="274"/>
      <c r="H13" s="274"/>
      <c r="I13" s="274"/>
      <c r="J13" s="274"/>
      <c r="K13" s="272"/>
    </row>
    <row r="14" spans="2:11" s="1" customFormat="1" ht="12.75" customHeight="1">
      <c r="B14" s="275"/>
      <c r="C14" s="276"/>
      <c r="D14" s="276"/>
      <c r="E14" s="276"/>
      <c r="F14" s="276"/>
      <c r="G14" s="276"/>
      <c r="H14" s="276"/>
      <c r="I14" s="276"/>
      <c r="J14" s="276"/>
      <c r="K14" s="272"/>
    </row>
    <row r="15" spans="2:11" s="1" customFormat="1" ht="15" customHeight="1">
      <c r="B15" s="275"/>
      <c r="C15" s="276"/>
      <c r="D15" s="399" t="s">
        <v>1453</v>
      </c>
      <c r="E15" s="399"/>
      <c r="F15" s="399"/>
      <c r="G15" s="399"/>
      <c r="H15" s="399"/>
      <c r="I15" s="399"/>
      <c r="J15" s="399"/>
      <c r="K15" s="272"/>
    </row>
    <row r="16" spans="2:11" s="1" customFormat="1" ht="15" customHeight="1">
      <c r="B16" s="275"/>
      <c r="C16" s="276"/>
      <c r="D16" s="399" t="s">
        <v>1454</v>
      </c>
      <c r="E16" s="399"/>
      <c r="F16" s="399"/>
      <c r="G16" s="399"/>
      <c r="H16" s="399"/>
      <c r="I16" s="399"/>
      <c r="J16" s="399"/>
      <c r="K16" s="272"/>
    </row>
    <row r="17" spans="2:11" s="1" customFormat="1" ht="15" customHeight="1">
      <c r="B17" s="275"/>
      <c r="C17" s="276"/>
      <c r="D17" s="399" t="s">
        <v>1455</v>
      </c>
      <c r="E17" s="399"/>
      <c r="F17" s="399"/>
      <c r="G17" s="399"/>
      <c r="H17" s="399"/>
      <c r="I17" s="399"/>
      <c r="J17" s="399"/>
      <c r="K17" s="272"/>
    </row>
    <row r="18" spans="2:11" s="1" customFormat="1" ht="15" customHeight="1">
      <c r="B18" s="275"/>
      <c r="C18" s="276"/>
      <c r="D18" s="276"/>
      <c r="E18" s="278" t="s">
        <v>78</v>
      </c>
      <c r="F18" s="399" t="s">
        <v>1456</v>
      </c>
      <c r="G18" s="399"/>
      <c r="H18" s="399"/>
      <c r="I18" s="399"/>
      <c r="J18" s="399"/>
      <c r="K18" s="272"/>
    </row>
    <row r="19" spans="2:11" s="1" customFormat="1" ht="15" customHeight="1">
      <c r="B19" s="275"/>
      <c r="C19" s="276"/>
      <c r="D19" s="276"/>
      <c r="E19" s="278" t="s">
        <v>1457</v>
      </c>
      <c r="F19" s="399" t="s">
        <v>1458</v>
      </c>
      <c r="G19" s="399"/>
      <c r="H19" s="399"/>
      <c r="I19" s="399"/>
      <c r="J19" s="399"/>
      <c r="K19" s="272"/>
    </row>
    <row r="20" spans="2:11" s="1" customFormat="1" ht="15" customHeight="1">
      <c r="B20" s="275"/>
      <c r="C20" s="276"/>
      <c r="D20" s="276"/>
      <c r="E20" s="278" t="s">
        <v>1459</v>
      </c>
      <c r="F20" s="399" t="s">
        <v>1460</v>
      </c>
      <c r="G20" s="399"/>
      <c r="H20" s="399"/>
      <c r="I20" s="399"/>
      <c r="J20" s="399"/>
      <c r="K20" s="272"/>
    </row>
    <row r="21" spans="2:11" s="1" customFormat="1" ht="15" customHeight="1">
      <c r="B21" s="275"/>
      <c r="C21" s="276"/>
      <c r="D21" s="276"/>
      <c r="E21" s="278" t="s">
        <v>96</v>
      </c>
      <c r="F21" s="399" t="s">
        <v>1461</v>
      </c>
      <c r="G21" s="399"/>
      <c r="H21" s="399"/>
      <c r="I21" s="399"/>
      <c r="J21" s="399"/>
      <c r="K21" s="272"/>
    </row>
    <row r="22" spans="2:11" s="1" customFormat="1" ht="15" customHeight="1">
      <c r="B22" s="275"/>
      <c r="C22" s="276"/>
      <c r="D22" s="276"/>
      <c r="E22" s="278" t="s">
        <v>822</v>
      </c>
      <c r="F22" s="399" t="s">
        <v>1462</v>
      </c>
      <c r="G22" s="399"/>
      <c r="H22" s="399"/>
      <c r="I22" s="399"/>
      <c r="J22" s="399"/>
      <c r="K22" s="272"/>
    </row>
    <row r="23" spans="2:11" s="1" customFormat="1" ht="15" customHeight="1">
      <c r="B23" s="275"/>
      <c r="C23" s="276"/>
      <c r="D23" s="276"/>
      <c r="E23" s="278" t="s">
        <v>1463</v>
      </c>
      <c r="F23" s="399" t="s">
        <v>1464</v>
      </c>
      <c r="G23" s="399"/>
      <c r="H23" s="399"/>
      <c r="I23" s="399"/>
      <c r="J23" s="399"/>
      <c r="K23" s="272"/>
    </row>
    <row r="24" spans="2:11" s="1" customFormat="1" ht="12.75" customHeight="1">
      <c r="B24" s="275"/>
      <c r="C24" s="276"/>
      <c r="D24" s="276"/>
      <c r="E24" s="276"/>
      <c r="F24" s="276"/>
      <c r="G24" s="276"/>
      <c r="H24" s="276"/>
      <c r="I24" s="276"/>
      <c r="J24" s="276"/>
      <c r="K24" s="272"/>
    </row>
    <row r="25" spans="2:11" s="1" customFormat="1" ht="15" customHeight="1">
      <c r="B25" s="275"/>
      <c r="C25" s="399" t="s">
        <v>1465</v>
      </c>
      <c r="D25" s="399"/>
      <c r="E25" s="399"/>
      <c r="F25" s="399"/>
      <c r="G25" s="399"/>
      <c r="H25" s="399"/>
      <c r="I25" s="399"/>
      <c r="J25" s="399"/>
      <c r="K25" s="272"/>
    </row>
    <row r="26" spans="2:11" s="1" customFormat="1" ht="15" customHeight="1">
      <c r="B26" s="275"/>
      <c r="C26" s="399" t="s">
        <v>1466</v>
      </c>
      <c r="D26" s="399"/>
      <c r="E26" s="399"/>
      <c r="F26" s="399"/>
      <c r="G26" s="399"/>
      <c r="H26" s="399"/>
      <c r="I26" s="399"/>
      <c r="J26" s="399"/>
      <c r="K26" s="272"/>
    </row>
    <row r="27" spans="2:11" s="1" customFormat="1" ht="15" customHeight="1">
      <c r="B27" s="275"/>
      <c r="C27" s="274"/>
      <c r="D27" s="399" t="s">
        <v>1467</v>
      </c>
      <c r="E27" s="399"/>
      <c r="F27" s="399"/>
      <c r="G27" s="399"/>
      <c r="H27" s="399"/>
      <c r="I27" s="399"/>
      <c r="J27" s="399"/>
      <c r="K27" s="272"/>
    </row>
    <row r="28" spans="2:11" s="1" customFormat="1" ht="15" customHeight="1">
      <c r="B28" s="275"/>
      <c r="C28" s="276"/>
      <c r="D28" s="399" t="s">
        <v>1468</v>
      </c>
      <c r="E28" s="399"/>
      <c r="F28" s="399"/>
      <c r="G28" s="399"/>
      <c r="H28" s="399"/>
      <c r="I28" s="399"/>
      <c r="J28" s="399"/>
      <c r="K28" s="272"/>
    </row>
    <row r="29" spans="2:11" s="1" customFormat="1" ht="12.75" customHeight="1">
      <c r="B29" s="275"/>
      <c r="C29" s="276"/>
      <c r="D29" s="276"/>
      <c r="E29" s="276"/>
      <c r="F29" s="276"/>
      <c r="G29" s="276"/>
      <c r="H29" s="276"/>
      <c r="I29" s="276"/>
      <c r="J29" s="276"/>
      <c r="K29" s="272"/>
    </row>
    <row r="30" spans="2:11" s="1" customFormat="1" ht="15" customHeight="1">
      <c r="B30" s="275"/>
      <c r="C30" s="276"/>
      <c r="D30" s="399" t="s">
        <v>1469</v>
      </c>
      <c r="E30" s="399"/>
      <c r="F30" s="399"/>
      <c r="G30" s="399"/>
      <c r="H30" s="399"/>
      <c r="I30" s="399"/>
      <c r="J30" s="399"/>
      <c r="K30" s="272"/>
    </row>
    <row r="31" spans="2:11" s="1" customFormat="1" ht="15" customHeight="1">
      <c r="B31" s="275"/>
      <c r="C31" s="276"/>
      <c r="D31" s="399" t="s">
        <v>1470</v>
      </c>
      <c r="E31" s="399"/>
      <c r="F31" s="399"/>
      <c r="G31" s="399"/>
      <c r="H31" s="399"/>
      <c r="I31" s="399"/>
      <c r="J31" s="399"/>
      <c r="K31" s="272"/>
    </row>
    <row r="32" spans="2:11" s="1" customFormat="1" ht="12.75" customHeight="1">
      <c r="B32" s="275"/>
      <c r="C32" s="276"/>
      <c r="D32" s="276"/>
      <c r="E32" s="276"/>
      <c r="F32" s="276"/>
      <c r="G32" s="276"/>
      <c r="H32" s="276"/>
      <c r="I32" s="276"/>
      <c r="J32" s="276"/>
      <c r="K32" s="272"/>
    </row>
    <row r="33" spans="2:11" s="1" customFormat="1" ht="15" customHeight="1">
      <c r="B33" s="275"/>
      <c r="C33" s="276"/>
      <c r="D33" s="399" t="s">
        <v>1471</v>
      </c>
      <c r="E33" s="399"/>
      <c r="F33" s="399"/>
      <c r="G33" s="399"/>
      <c r="H33" s="399"/>
      <c r="I33" s="399"/>
      <c r="J33" s="399"/>
      <c r="K33" s="272"/>
    </row>
    <row r="34" spans="2:11" s="1" customFormat="1" ht="15" customHeight="1">
      <c r="B34" s="275"/>
      <c r="C34" s="276"/>
      <c r="D34" s="399" t="s">
        <v>1472</v>
      </c>
      <c r="E34" s="399"/>
      <c r="F34" s="399"/>
      <c r="G34" s="399"/>
      <c r="H34" s="399"/>
      <c r="I34" s="399"/>
      <c r="J34" s="399"/>
      <c r="K34" s="272"/>
    </row>
    <row r="35" spans="2:11" s="1" customFormat="1" ht="15" customHeight="1">
      <c r="B35" s="275"/>
      <c r="C35" s="276"/>
      <c r="D35" s="399" t="s">
        <v>1473</v>
      </c>
      <c r="E35" s="399"/>
      <c r="F35" s="399"/>
      <c r="G35" s="399"/>
      <c r="H35" s="399"/>
      <c r="I35" s="399"/>
      <c r="J35" s="399"/>
      <c r="K35" s="272"/>
    </row>
    <row r="36" spans="2:11" s="1" customFormat="1" ht="15" customHeight="1">
      <c r="B36" s="275"/>
      <c r="C36" s="276"/>
      <c r="D36" s="274"/>
      <c r="E36" s="277" t="s">
        <v>126</v>
      </c>
      <c r="F36" s="274"/>
      <c r="G36" s="399" t="s">
        <v>1474</v>
      </c>
      <c r="H36" s="399"/>
      <c r="I36" s="399"/>
      <c r="J36" s="399"/>
      <c r="K36" s="272"/>
    </row>
    <row r="37" spans="2:11" s="1" customFormat="1" ht="30.75" customHeight="1">
      <c r="B37" s="275"/>
      <c r="C37" s="276"/>
      <c r="D37" s="274"/>
      <c r="E37" s="277" t="s">
        <v>1475</v>
      </c>
      <c r="F37" s="274"/>
      <c r="G37" s="399" t="s">
        <v>1476</v>
      </c>
      <c r="H37" s="399"/>
      <c r="I37" s="399"/>
      <c r="J37" s="399"/>
      <c r="K37" s="272"/>
    </row>
    <row r="38" spans="2:11" s="1" customFormat="1" ht="15" customHeight="1">
      <c r="B38" s="275"/>
      <c r="C38" s="276"/>
      <c r="D38" s="274"/>
      <c r="E38" s="277" t="s">
        <v>52</v>
      </c>
      <c r="F38" s="274"/>
      <c r="G38" s="399" t="s">
        <v>1477</v>
      </c>
      <c r="H38" s="399"/>
      <c r="I38" s="399"/>
      <c r="J38" s="399"/>
      <c r="K38" s="272"/>
    </row>
    <row r="39" spans="2:11" s="1" customFormat="1" ht="15" customHeight="1">
      <c r="B39" s="275"/>
      <c r="C39" s="276"/>
      <c r="D39" s="274"/>
      <c r="E39" s="277" t="s">
        <v>53</v>
      </c>
      <c r="F39" s="274"/>
      <c r="G39" s="399" t="s">
        <v>1478</v>
      </c>
      <c r="H39" s="399"/>
      <c r="I39" s="399"/>
      <c r="J39" s="399"/>
      <c r="K39" s="272"/>
    </row>
    <row r="40" spans="2:11" s="1" customFormat="1" ht="15" customHeight="1">
      <c r="B40" s="275"/>
      <c r="C40" s="276"/>
      <c r="D40" s="274"/>
      <c r="E40" s="277" t="s">
        <v>127</v>
      </c>
      <c r="F40" s="274"/>
      <c r="G40" s="399" t="s">
        <v>1479</v>
      </c>
      <c r="H40" s="399"/>
      <c r="I40" s="399"/>
      <c r="J40" s="399"/>
      <c r="K40" s="272"/>
    </row>
    <row r="41" spans="2:11" s="1" customFormat="1" ht="15" customHeight="1">
      <c r="B41" s="275"/>
      <c r="C41" s="276"/>
      <c r="D41" s="274"/>
      <c r="E41" s="277" t="s">
        <v>128</v>
      </c>
      <c r="F41" s="274"/>
      <c r="G41" s="399" t="s">
        <v>1480</v>
      </c>
      <c r="H41" s="399"/>
      <c r="I41" s="399"/>
      <c r="J41" s="399"/>
      <c r="K41" s="272"/>
    </row>
    <row r="42" spans="2:11" s="1" customFormat="1" ht="15" customHeight="1">
      <c r="B42" s="275"/>
      <c r="C42" s="276"/>
      <c r="D42" s="274"/>
      <c r="E42" s="277" t="s">
        <v>1481</v>
      </c>
      <c r="F42" s="274"/>
      <c r="G42" s="399" t="s">
        <v>1482</v>
      </c>
      <c r="H42" s="399"/>
      <c r="I42" s="399"/>
      <c r="J42" s="399"/>
      <c r="K42" s="272"/>
    </row>
    <row r="43" spans="2:11" s="1" customFormat="1" ht="15" customHeight="1">
      <c r="B43" s="275"/>
      <c r="C43" s="276"/>
      <c r="D43" s="274"/>
      <c r="E43" s="277"/>
      <c r="F43" s="274"/>
      <c r="G43" s="399" t="s">
        <v>1483</v>
      </c>
      <c r="H43" s="399"/>
      <c r="I43" s="399"/>
      <c r="J43" s="399"/>
      <c r="K43" s="272"/>
    </row>
    <row r="44" spans="2:11" s="1" customFormat="1" ht="15" customHeight="1">
      <c r="B44" s="275"/>
      <c r="C44" s="276"/>
      <c r="D44" s="274"/>
      <c r="E44" s="277" t="s">
        <v>1484</v>
      </c>
      <c r="F44" s="274"/>
      <c r="G44" s="399" t="s">
        <v>1485</v>
      </c>
      <c r="H44" s="399"/>
      <c r="I44" s="399"/>
      <c r="J44" s="399"/>
      <c r="K44" s="272"/>
    </row>
    <row r="45" spans="2:11" s="1" customFormat="1" ht="15" customHeight="1">
      <c r="B45" s="275"/>
      <c r="C45" s="276"/>
      <c r="D45" s="274"/>
      <c r="E45" s="277" t="s">
        <v>130</v>
      </c>
      <c r="F45" s="274"/>
      <c r="G45" s="399" t="s">
        <v>1486</v>
      </c>
      <c r="H45" s="399"/>
      <c r="I45" s="399"/>
      <c r="J45" s="399"/>
      <c r="K45" s="272"/>
    </row>
    <row r="46" spans="2:11" s="1" customFormat="1" ht="12.75" customHeight="1">
      <c r="B46" s="275"/>
      <c r="C46" s="276"/>
      <c r="D46" s="274"/>
      <c r="E46" s="274"/>
      <c r="F46" s="274"/>
      <c r="G46" s="274"/>
      <c r="H46" s="274"/>
      <c r="I46" s="274"/>
      <c r="J46" s="274"/>
      <c r="K46" s="272"/>
    </row>
    <row r="47" spans="2:11" s="1" customFormat="1" ht="15" customHeight="1">
      <c r="B47" s="275"/>
      <c r="C47" s="276"/>
      <c r="D47" s="399" t="s">
        <v>1487</v>
      </c>
      <c r="E47" s="399"/>
      <c r="F47" s="399"/>
      <c r="G47" s="399"/>
      <c r="H47" s="399"/>
      <c r="I47" s="399"/>
      <c r="J47" s="399"/>
      <c r="K47" s="272"/>
    </row>
    <row r="48" spans="2:11" s="1" customFormat="1" ht="15" customHeight="1">
      <c r="B48" s="275"/>
      <c r="C48" s="276"/>
      <c r="D48" s="276"/>
      <c r="E48" s="399" t="s">
        <v>1488</v>
      </c>
      <c r="F48" s="399"/>
      <c r="G48" s="399"/>
      <c r="H48" s="399"/>
      <c r="I48" s="399"/>
      <c r="J48" s="399"/>
      <c r="K48" s="272"/>
    </row>
    <row r="49" spans="2:11" s="1" customFormat="1" ht="15" customHeight="1">
      <c r="B49" s="275"/>
      <c r="C49" s="276"/>
      <c r="D49" s="276"/>
      <c r="E49" s="399" t="s">
        <v>1489</v>
      </c>
      <c r="F49" s="399"/>
      <c r="G49" s="399"/>
      <c r="H49" s="399"/>
      <c r="I49" s="399"/>
      <c r="J49" s="399"/>
      <c r="K49" s="272"/>
    </row>
    <row r="50" spans="2:11" s="1" customFormat="1" ht="15" customHeight="1">
      <c r="B50" s="275"/>
      <c r="C50" s="276"/>
      <c r="D50" s="276"/>
      <c r="E50" s="399" t="s">
        <v>1490</v>
      </c>
      <c r="F50" s="399"/>
      <c r="G50" s="399"/>
      <c r="H50" s="399"/>
      <c r="I50" s="399"/>
      <c r="J50" s="399"/>
      <c r="K50" s="272"/>
    </row>
    <row r="51" spans="2:11" s="1" customFormat="1" ht="15" customHeight="1">
      <c r="B51" s="275"/>
      <c r="C51" s="276"/>
      <c r="D51" s="399" t="s">
        <v>1491</v>
      </c>
      <c r="E51" s="399"/>
      <c r="F51" s="399"/>
      <c r="G51" s="399"/>
      <c r="H51" s="399"/>
      <c r="I51" s="399"/>
      <c r="J51" s="399"/>
      <c r="K51" s="272"/>
    </row>
    <row r="52" spans="2:11" s="1" customFormat="1" ht="25.5" customHeight="1">
      <c r="B52" s="271"/>
      <c r="C52" s="400" t="s">
        <v>1492</v>
      </c>
      <c r="D52" s="400"/>
      <c r="E52" s="400"/>
      <c r="F52" s="400"/>
      <c r="G52" s="400"/>
      <c r="H52" s="400"/>
      <c r="I52" s="400"/>
      <c r="J52" s="400"/>
      <c r="K52" s="272"/>
    </row>
    <row r="53" spans="2:11" s="1" customFormat="1" ht="5.25" customHeight="1">
      <c r="B53" s="271"/>
      <c r="C53" s="273"/>
      <c r="D53" s="273"/>
      <c r="E53" s="273"/>
      <c r="F53" s="273"/>
      <c r="G53" s="273"/>
      <c r="H53" s="273"/>
      <c r="I53" s="273"/>
      <c r="J53" s="273"/>
      <c r="K53" s="272"/>
    </row>
    <row r="54" spans="2:11" s="1" customFormat="1" ht="15" customHeight="1">
      <c r="B54" s="271"/>
      <c r="C54" s="399" t="s">
        <v>1493</v>
      </c>
      <c r="D54" s="399"/>
      <c r="E54" s="399"/>
      <c r="F54" s="399"/>
      <c r="G54" s="399"/>
      <c r="H54" s="399"/>
      <c r="I54" s="399"/>
      <c r="J54" s="399"/>
      <c r="K54" s="272"/>
    </row>
    <row r="55" spans="2:11" s="1" customFormat="1" ht="15" customHeight="1">
      <c r="B55" s="271"/>
      <c r="C55" s="399" t="s">
        <v>1494</v>
      </c>
      <c r="D55" s="399"/>
      <c r="E55" s="399"/>
      <c r="F55" s="399"/>
      <c r="G55" s="399"/>
      <c r="H55" s="399"/>
      <c r="I55" s="399"/>
      <c r="J55" s="399"/>
      <c r="K55" s="272"/>
    </row>
    <row r="56" spans="2:11" s="1" customFormat="1" ht="12.75" customHeight="1">
      <c r="B56" s="271"/>
      <c r="C56" s="274"/>
      <c r="D56" s="274"/>
      <c r="E56" s="274"/>
      <c r="F56" s="274"/>
      <c r="G56" s="274"/>
      <c r="H56" s="274"/>
      <c r="I56" s="274"/>
      <c r="J56" s="274"/>
      <c r="K56" s="272"/>
    </row>
    <row r="57" spans="2:11" s="1" customFormat="1" ht="15" customHeight="1">
      <c r="B57" s="271"/>
      <c r="C57" s="399" t="s">
        <v>1495</v>
      </c>
      <c r="D57" s="399"/>
      <c r="E57" s="399"/>
      <c r="F57" s="399"/>
      <c r="G57" s="399"/>
      <c r="H57" s="399"/>
      <c r="I57" s="399"/>
      <c r="J57" s="399"/>
      <c r="K57" s="272"/>
    </row>
    <row r="58" spans="2:11" s="1" customFormat="1" ht="15" customHeight="1">
      <c r="B58" s="271"/>
      <c r="C58" s="276"/>
      <c r="D58" s="399" t="s">
        <v>1496</v>
      </c>
      <c r="E58" s="399"/>
      <c r="F58" s="399"/>
      <c r="G58" s="399"/>
      <c r="H58" s="399"/>
      <c r="I58" s="399"/>
      <c r="J58" s="399"/>
      <c r="K58" s="272"/>
    </row>
    <row r="59" spans="2:11" s="1" customFormat="1" ht="15" customHeight="1">
      <c r="B59" s="271"/>
      <c r="C59" s="276"/>
      <c r="D59" s="399" t="s">
        <v>1497</v>
      </c>
      <c r="E59" s="399"/>
      <c r="F59" s="399"/>
      <c r="G59" s="399"/>
      <c r="H59" s="399"/>
      <c r="I59" s="399"/>
      <c r="J59" s="399"/>
      <c r="K59" s="272"/>
    </row>
    <row r="60" spans="2:11" s="1" customFormat="1" ht="15" customHeight="1">
      <c r="B60" s="271"/>
      <c r="C60" s="276"/>
      <c r="D60" s="399" t="s">
        <v>1498</v>
      </c>
      <c r="E60" s="399"/>
      <c r="F60" s="399"/>
      <c r="G60" s="399"/>
      <c r="H60" s="399"/>
      <c r="I60" s="399"/>
      <c r="J60" s="399"/>
      <c r="K60" s="272"/>
    </row>
    <row r="61" spans="2:11" s="1" customFormat="1" ht="15" customHeight="1">
      <c r="B61" s="271"/>
      <c r="C61" s="276"/>
      <c r="D61" s="399" t="s">
        <v>1499</v>
      </c>
      <c r="E61" s="399"/>
      <c r="F61" s="399"/>
      <c r="G61" s="399"/>
      <c r="H61" s="399"/>
      <c r="I61" s="399"/>
      <c r="J61" s="399"/>
      <c r="K61" s="272"/>
    </row>
    <row r="62" spans="2:11" s="1" customFormat="1" ht="15" customHeight="1">
      <c r="B62" s="271"/>
      <c r="C62" s="276"/>
      <c r="D62" s="401" t="s">
        <v>1500</v>
      </c>
      <c r="E62" s="401"/>
      <c r="F62" s="401"/>
      <c r="G62" s="401"/>
      <c r="H62" s="401"/>
      <c r="I62" s="401"/>
      <c r="J62" s="401"/>
      <c r="K62" s="272"/>
    </row>
    <row r="63" spans="2:11" s="1" customFormat="1" ht="15" customHeight="1">
      <c r="B63" s="271"/>
      <c r="C63" s="276"/>
      <c r="D63" s="399" t="s">
        <v>1501</v>
      </c>
      <c r="E63" s="399"/>
      <c r="F63" s="399"/>
      <c r="G63" s="399"/>
      <c r="H63" s="399"/>
      <c r="I63" s="399"/>
      <c r="J63" s="399"/>
      <c r="K63" s="272"/>
    </row>
    <row r="64" spans="2:11" s="1" customFormat="1" ht="12.75" customHeight="1">
      <c r="B64" s="271"/>
      <c r="C64" s="276"/>
      <c r="D64" s="276"/>
      <c r="E64" s="279"/>
      <c r="F64" s="276"/>
      <c r="G64" s="276"/>
      <c r="H64" s="276"/>
      <c r="I64" s="276"/>
      <c r="J64" s="276"/>
      <c r="K64" s="272"/>
    </row>
    <row r="65" spans="2:11" s="1" customFormat="1" ht="15" customHeight="1">
      <c r="B65" s="271"/>
      <c r="C65" s="276"/>
      <c r="D65" s="399" t="s">
        <v>1502</v>
      </c>
      <c r="E65" s="399"/>
      <c r="F65" s="399"/>
      <c r="G65" s="399"/>
      <c r="H65" s="399"/>
      <c r="I65" s="399"/>
      <c r="J65" s="399"/>
      <c r="K65" s="272"/>
    </row>
    <row r="66" spans="2:11" s="1" customFormat="1" ht="15" customHeight="1">
      <c r="B66" s="271"/>
      <c r="C66" s="276"/>
      <c r="D66" s="401" t="s">
        <v>1503</v>
      </c>
      <c r="E66" s="401"/>
      <c r="F66" s="401"/>
      <c r="G66" s="401"/>
      <c r="H66" s="401"/>
      <c r="I66" s="401"/>
      <c r="J66" s="401"/>
      <c r="K66" s="272"/>
    </row>
    <row r="67" spans="2:11" s="1" customFormat="1" ht="15" customHeight="1">
      <c r="B67" s="271"/>
      <c r="C67" s="276"/>
      <c r="D67" s="399" t="s">
        <v>1504</v>
      </c>
      <c r="E67" s="399"/>
      <c r="F67" s="399"/>
      <c r="G67" s="399"/>
      <c r="H67" s="399"/>
      <c r="I67" s="399"/>
      <c r="J67" s="399"/>
      <c r="K67" s="272"/>
    </row>
    <row r="68" spans="2:11" s="1" customFormat="1" ht="15" customHeight="1">
      <c r="B68" s="271"/>
      <c r="C68" s="276"/>
      <c r="D68" s="399" t="s">
        <v>1505</v>
      </c>
      <c r="E68" s="399"/>
      <c r="F68" s="399"/>
      <c r="G68" s="399"/>
      <c r="H68" s="399"/>
      <c r="I68" s="399"/>
      <c r="J68" s="399"/>
      <c r="K68" s="272"/>
    </row>
    <row r="69" spans="2:11" s="1" customFormat="1" ht="15" customHeight="1">
      <c r="B69" s="271"/>
      <c r="C69" s="276"/>
      <c r="D69" s="399" t="s">
        <v>1506</v>
      </c>
      <c r="E69" s="399"/>
      <c r="F69" s="399"/>
      <c r="G69" s="399"/>
      <c r="H69" s="399"/>
      <c r="I69" s="399"/>
      <c r="J69" s="399"/>
      <c r="K69" s="272"/>
    </row>
    <row r="70" spans="2:11" s="1" customFormat="1" ht="15" customHeight="1">
      <c r="B70" s="271"/>
      <c r="C70" s="276"/>
      <c r="D70" s="399" t="s">
        <v>1507</v>
      </c>
      <c r="E70" s="399"/>
      <c r="F70" s="399"/>
      <c r="G70" s="399"/>
      <c r="H70" s="399"/>
      <c r="I70" s="399"/>
      <c r="J70" s="399"/>
      <c r="K70" s="272"/>
    </row>
    <row r="71" spans="2:11" s="1" customFormat="1" ht="12.75" customHeight="1">
      <c r="B71" s="280"/>
      <c r="C71" s="281"/>
      <c r="D71" s="281"/>
      <c r="E71" s="281"/>
      <c r="F71" s="281"/>
      <c r="G71" s="281"/>
      <c r="H71" s="281"/>
      <c r="I71" s="281"/>
      <c r="J71" s="281"/>
      <c r="K71" s="282"/>
    </row>
    <row r="72" spans="2:11" s="1" customFormat="1" ht="18.75" customHeight="1">
      <c r="B72" s="283"/>
      <c r="C72" s="283"/>
      <c r="D72" s="283"/>
      <c r="E72" s="283"/>
      <c r="F72" s="283"/>
      <c r="G72" s="283"/>
      <c r="H72" s="283"/>
      <c r="I72" s="283"/>
      <c r="J72" s="283"/>
      <c r="K72" s="284"/>
    </row>
    <row r="73" spans="2:11" s="1" customFormat="1" ht="18.75" customHeight="1">
      <c r="B73" s="284"/>
      <c r="C73" s="284"/>
      <c r="D73" s="284"/>
      <c r="E73" s="284"/>
      <c r="F73" s="284"/>
      <c r="G73" s="284"/>
      <c r="H73" s="284"/>
      <c r="I73" s="284"/>
      <c r="J73" s="284"/>
      <c r="K73" s="284"/>
    </row>
    <row r="74" spans="2:11" s="1" customFormat="1" ht="7.5" customHeight="1">
      <c r="B74" s="285"/>
      <c r="C74" s="286"/>
      <c r="D74" s="286"/>
      <c r="E74" s="286"/>
      <c r="F74" s="286"/>
      <c r="G74" s="286"/>
      <c r="H74" s="286"/>
      <c r="I74" s="286"/>
      <c r="J74" s="286"/>
      <c r="K74" s="287"/>
    </row>
    <row r="75" spans="2:11" s="1" customFormat="1" ht="45" customHeight="1">
      <c r="B75" s="288"/>
      <c r="C75" s="394" t="s">
        <v>1508</v>
      </c>
      <c r="D75" s="394"/>
      <c r="E75" s="394"/>
      <c r="F75" s="394"/>
      <c r="G75" s="394"/>
      <c r="H75" s="394"/>
      <c r="I75" s="394"/>
      <c r="J75" s="394"/>
      <c r="K75" s="289"/>
    </row>
    <row r="76" spans="2:11" s="1" customFormat="1" ht="17.25" customHeight="1">
      <c r="B76" s="288"/>
      <c r="C76" s="290" t="s">
        <v>1509</v>
      </c>
      <c r="D76" s="290"/>
      <c r="E76" s="290"/>
      <c r="F76" s="290" t="s">
        <v>1510</v>
      </c>
      <c r="G76" s="291"/>
      <c r="H76" s="290" t="s">
        <v>53</v>
      </c>
      <c r="I76" s="290" t="s">
        <v>56</v>
      </c>
      <c r="J76" s="290" t="s">
        <v>1511</v>
      </c>
      <c r="K76" s="289"/>
    </row>
    <row r="77" spans="2:11" s="1" customFormat="1" ht="17.25" customHeight="1">
      <c r="B77" s="288"/>
      <c r="C77" s="292" t="s">
        <v>1512</v>
      </c>
      <c r="D77" s="292"/>
      <c r="E77" s="292"/>
      <c r="F77" s="293" t="s">
        <v>1513</v>
      </c>
      <c r="G77" s="294"/>
      <c r="H77" s="292"/>
      <c r="I77" s="292"/>
      <c r="J77" s="292" t="s">
        <v>1514</v>
      </c>
      <c r="K77" s="289"/>
    </row>
    <row r="78" spans="2:11" s="1" customFormat="1" ht="5.25" customHeight="1">
      <c r="B78" s="288"/>
      <c r="C78" s="295"/>
      <c r="D78" s="295"/>
      <c r="E78" s="295"/>
      <c r="F78" s="295"/>
      <c r="G78" s="296"/>
      <c r="H78" s="295"/>
      <c r="I78" s="295"/>
      <c r="J78" s="295"/>
      <c r="K78" s="289"/>
    </row>
    <row r="79" spans="2:11" s="1" customFormat="1" ht="15" customHeight="1">
      <c r="B79" s="288"/>
      <c r="C79" s="277" t="s">
        <v>52</v>
      </c>
      <c r="D79" s="295"/>
      <c r="E79" s="295"/>
      <c r="F79" s="297" t="s">
        <v>1515</v>
      </c>
      <c r="G79" s="296"/>
      <c r="H79" s="277" t="s">
        <v>1516</v>
      </c>
      <c r="I79" s="277" t="s">
        <v>1517</v>
      </c>
      <c r="J79" s="277">
        <v>20</v>
      </c>
      <c r="K79" s="289"/>
    </row>
    <row r="80" spans="2:11" s="1" customFormat="1" ht="15" customHeight="1">
      <c r="B80" s="288"/>
      <c r="C80" s="277" t="s">
        <v>1518</v>
      </c>
      <c r="D80" s="277"/>
      <c r="E80" s="277"/>
      <c r="F80" s="297" t="s">
        <v>1515</v>
      </c>
      <c r="G80" s="296"/>
      <c r="H80" s="277" t="s">
        <v>1519</v>
      </c>
      <c r="I80" s="277" t="s">
        <v>1517</v>
      </c>
      <c r="J80" s="277">
        <v>120</v>
      </c>
      <c r="K80" s="289"/>
    </row>
    <row r="81" spans="2:11" s="1" customFormat="1" ht="15" customHeight="1">
      <c r="B81" s="298"/>
      <c r="C81" s="277" t="s">
        <v>1520</v>
      </c>
      <c r="D81" s="277"/>
      <c r="E81" s="277"/>
      <c r="F81" s="297" t="s">
        <v>1521</v>
      </c>
      <c r="G81" s="296"/>
      <c r="H81" s="277" t="s">
        <v>1522</v>
      </c>
      <c r="I81" s="277" t="s">
        <v>1517</v>
      </c>
      <c r="J81" s="277">
        <v>50</v>
      </c>
      <c r="K81" s="289"/>
    </row>
    <row r="82" spans="2:11" s="1" customFormat="1" ht="15" customHeight="1">
      <c r="B82" s="298"/>
      <c r="C82" s="277" t="s">
        <v>1523</v>
      </c>
      <c r="D82" s="277"/>
      <c r="E82" s="277"/>
      <c r="F82" s="297" t="s">
        <v>1515</v>
      </c>
      <c r="G82" s="296"/>
      <c r="H82" s="277" t="s">
        <v>1524</v>
      </c>
      <c r="I82" s="277" t="s">
        <v>1525</v>
      </c>
      <c r="J82" s="277"/>
      <c r="K82" s="289"/>
    </row>
    <row r="83" spans="2:11" s="1" customFormat="1" ht="15" customHeight="1">
      <c r="B83" s="298"/>
      <c r="C83" s="299" t="s">
        <v>1526</v>
      </c>
      <c r="D83" s="299"/>
      <c r="E83" s="299"/>
      <c r="F83" s="300" t="s">
        <v>1521</v>
      </c>
      <c r="G83" s="299"/>
      <c r="H83" s="299" t="s">
        <v>1527</v>
      </c>
      <c r="I83" s="299" t="s">
        <v>1517</v>
      </c>
      <c r="J83" s="299">
        <v>15</v>
      </c>
      <c r="K83" s="289"/>
    </row>
    <row r="84" spans="2:11" s="1" customFormat="1" ht="15" customHeight="1">
      <c r="B84" s="298"/>
      <c r="C84" s="299" t="s">
        <v>1528</v>
      </c>
      <c r="D84" s="299"/>
      <c r="E84" s="299"/>
      <c r="F84" s="300" t="s">
        <v>1521</v>
      </c>
      <c r="G84" s="299"/>
      <c r="H84" s="299" t="s">
        <v>1529</v>
      </c>
      <c r="I84" s="299" t="s">
        <v>1517</v>
      </c>
      <c r="J84" s="299">
        <v>15</v>
      </c>
      <c r="K84" s="289"/>
    </row>
    <row r="85" spans="2:11" s="1" customFormat="1" ht="15" customHeight="1">
      <c r="B85" s="298"/>
      <c r="C85" s="299" t="s">
        <v>1530</v>
      </c>
      <c r="D85" s="299"/>
      <c r="E85" s="299"/>
      <c r="F85" s="300" t="s">
        <v>1521</v>
      </c>
      <c r="G85" s="299"/>
      <c r="H85" s="299" t="s">
        <v>1531</v>
      </c>
      <c r="I85" s="299" t="s">
        <v>1517</v>
      </c>
      <c r="J85" s="299">
        <v>20</v>
      </c>
      <c r="K85" s="289"/>
    </row>
    <row r="86" spans="2:11" s="1" customFormat="1" ht="15" customHeight="1">
      <c r="B86" s="298"/>
      <c r="C86" s="299" t="s">
        <v>1532</v>
      </c>
      <c r="D86" s="299"/>
      <c r="E86" s="299"/>
      <c r="F86" s="300" t="s">
        <v>1521</v>
      </c>
      <c r="G86" s="299"/>
      <c r="H86" s="299" t="s">
        <v>1533</v>
      </c>
      <c r="I86" s="299" t="s">
        <v>1517</v>
      </c>
      <c r="J86" s="299">
        <v>20</v>
      </c>
      <c r="K86" s="289"/>
    </row>
    <row r="87" spans="2:11" s="1" customFormat="1" ht="15" customHeight="1">
      <c r="B87" s="298"/>
      <c r="C87" s="277" t="s">
        <v>1534</v>
      </c>
      <c r="D87" s="277"/>
      <c r="E87" s="277"/>
      <c r="F87" s="297" t="s">
        <v>1521</v>
      </c>
      <c r="G87" s="296"/>
      <c r="H87" s="277" t="s">
        <v>1535</v>
      </c>
      <c r="I87" s="277" t="s">
        <v>1517</v>
      </c>
      <c r="J87" s="277">
        <v>50</v>
      </c>
      <c r="K87" s="289"/>
    </row>
    <row r="88" spans="2:11" s="1" customFormat="1" ht="15" customHeight="1">
      <c r="B88" s="298"/>
      <c r="C88" s="277" t="s">
        <v>1536</v>
      </c>
      <c r="D88" s="277"/>
      <c r="E88" s="277"/>
      <c r="F88" s="297" t="s">
        <v>1521</v>
      </c>
      <c r="G88" s="296"/>
      <c r="H88" s="277" t="s">
        <v>1537</v>
      </c>
      <c r="I88" s="277" t="s">
        <v>1517</v>
      </c>
      <c r="J88" s="277">
        <v>20</v>
      </c>
      <c r="K88" s="289"/>
    </row>
    <row r="89" spans="2:11" s="1" customFormat="1" ht="15" customHeight="1">
      <c r="B89" s="298"/>
      <c r="C89" s="277" t="s">
        <v>1538</v>
      </c>
      <c r="D89" s="277"/>
      <c r="E89" s="277"/>
      <c r="F89" s="297" t="s">
        <v>1521</v>
      </c>
      <c r="G89" s="296"/>
      <c r="H89" s="277" t="s">
        <v>1539</v>
      </c>
      <c r="I89" s="277" t="s">
        <v>1517</v>
      </c>
      <c r="J89" s="277">
        <v>20</v>
      </c>
      <c r="K89" s="289"/>
    </row>
    <row r="90" spans="2:11" s="1" customFormat="1" ht="15" customHeight="1">
      <c r="B90" s="298"/>
      <c r="C90" s="277" t="s">
        <v>1540</v>
      </c>
      <c r="D90" s="277"/>
      <c r="E90" s="277"/>
      <c r="F90" s="297" t="s">
        <v>1521</v>
      </c>
      <c r="G90" s="296"/>
      <c r="H90" s="277" t="s">
        <v>1541</v>
      </c>
      <c r="I90" s="277" t="s">
        <v>1517</v>
      </c>
      <c r="J90" s="277">
        <v>50</v>
      </c>
      <c r="K90" s="289"/>
    </row>
    <row r="91" spans="2:11" s="1" customFormat="1" ht="15" customHeight="1">
      <c r="B91" s="298"/>
      <c r="C91" s="277" t="s">
        <v>1542</v>
      </c>
      <c r="D91" s="277"/>
      <c r="E91" s="277"/>
      <c r="F91" s="297" t="s">
        <v>1521</v>
      </c>
      <c r="G91" s="296"/>
      <c r="H91" s="277" t="s">
        <v>1542</v>
      </c>
      <c r="I91" s="277" t="s">
        <v>1517</v>
      </c>
      <c r="J91" s="277">
        <v>50</v>
      </c>
      <c r="K91" s="289"/>
    </row>
    <row r="92" spans="2:11" s="1" customFormat="1" ht="15" customHeight="1">
      <c r="B92" s="298"/>
      <c r="C92" s="277" t="s">
        <v>1543</v>
      </c>
      <c r="D92" s="277"/>
      <c r="E92" s="277"/>
      <c r="F92" s="297" t="s">
        <v>1521</v>
      </c>
      <c r="G92" s="296"/>
      <c r="H92" s="277" t="s">
        <v>1544</v>
      </c>
      <c r="I92" s="277" t="s">
        <v>1517</v>
      </c>
      <c r="J92" s="277">
        <v>255</v>
      </c>
      <c r="K92" s="289"/>
    </row>
    <row r="93" spans="2:11" s="1" customFormat="1" ht="15" customHeight="1">
      <c r="B93" s="298"/>
      <c r="C93" s="277" t="s">
        <v>1545</v>
      </c>
      <c r="D93" s="277"/>
      <c r="E93" s="277"/>
      <c r="F93" s="297" t="s">
        <v>1515</v>
      </c>
      <c r="G93" s="296"/>
      <c r="H93" s="277" t="s">
        <v>1546</v>
      </c>
      <c r="I93" s="277" t="s">
        <v>1547</v>
      </c>
      <c r="J93" s="277"/>
      <c r="K93" s="289"/>
    </row>
    <row r="94" spans="2:11" s="1" customFormat="1" ht="15" customHeight="1">
      <c r="B94" s="298"/>
      <c r="C94" s="277" t="s">
        <v>1548</v>
      </c>
      <c r="D94" s="277"/>
      <c r="E94" s="277"/>
      <c r="F94" s="297" t="s">
        <v>1515</v>
      </c>
      <c r="G94" s="296"/>
      <c r="H94" s="277" t="s">
        <v>1549</v>
      </c>
      <c r="I94" s="277" t="s">
        <v>1550</v>
      </c>
      <c r="J94" s="277"/>
      <c r="K94" s="289"/>
    </row>
    <row r="95" spans="2:11" s="1" customFormat="1" ht="15" customHeight="1">
      <c r="B95" s="298"/>
      <c r="C95" s="277" t="s">
        <v>1551</v>
      </c>
      <c r="D95" s="277"/>
      <c r="E95" s="277"/>
      <c r="F95" s="297" t="s">
        <v>1515</v>
      </c>
      <c r="G95" s="296"/>
      <c r="H95" s="277" t="s">
        <v>1551</v>
      </c>
      <c r="I95" s="277" t="s">
        <v>1550</v>
      </c>
      <c r="J95" s="277"/>
      <c r="K95" s="289"/>
    </row>
    <row r="96" spans="2:11" s="1" customFormat="1" ht="15" customHeight="1">
      <c r="B96" s="298"/>
      <c r="C96" s="277" t="s">
        <v>37</v>
      </c>
      <c r="D96" s="277"/>
      <c r="E96" s="277"/>
      <c r="F96" s="297" t="s">
        <v>1515</v>
      </c>
      <c r="G96" s="296"/>
      <c r="H96" s="277" t="s">
        <v>1552</v>
      </c>
      <c r="I96" s="277" t="s">
        <v>1550</v>
      </c>
      <c r="J96" s="277"/>
      <c r="K96" s="289"/>
    </row>
    <row r="97" spans="2:11" s="1" customFormat="1" ht="15" customHeight="1">
      <c r="B97" s="298"/>
      <c r="C97" s="277" t="s">
        <v>47</v>
      </c>
      <c r="D97" s="277"/>
      <c r="E97" s="277"/>
      <c r="F97" s="297" t="s">
        <v>1515</v>
      </c>
      <c r="G97" s="296"/>
      <c r="H97" s="277" t="s">
        <v>1553</v>
      </c>
      <c r="I97" s="277" t="s">
        <v>1550</v>
      </c>
      <c r="J97" s="277"/>
      <c r="K97" s="289"/>
    </row>
    <row r="98" spans="2:11" s="1" customFormat="1" ht="15" customHeight="1">
      <c r="B98" s="301"/>
      <c r="C98" s="302"/>
      <c r="D98" s="302"/>
      <c r="E98" s="302"/>
      <c r="F98" s="302"/>
      <c r="G98" s="302"/>
      <c r="H98" s="302"/>
      <c r="I98" s="302"/>
      <c r="J98" s="302"/>
      <c r="K98" s="303"/>
    </row>
    <row r="99" spans="2:11" s="1" customFormat="1" ht="18.75" customHeight="1">
      <c r="B99" s="304"/>
      <c r="C99" s="305"/>
      <c r="D99" s="305"/>
      <c r="E99" s="305"/>
      <c r="F99" s="305"/>
      <c r="G99" s="305"/>
      <c r="H99" s="305"/>
      <c r="I99" s="305"/>
      <c r="J99" s="305"/>
      <c r="K99" s="304"/>
    </row>
    <row r="100" spans="2:11" s="1" customFormat="1" ht="18.75" customHeight="1">
      <c r="B100" s="284"/>
      <c r="C100" s="284"/>
      <c r="D100" s="284"/>
      <c r="E100" s="284"/>
      <c r="F100" s="284"/>
      <c r="G100" s="284"/>
      <c r="H100" s="284"/>
      <c r="I100" s="284"/>
      <c r="J100" s="284"/>
      <c r="K100" s="284"/>
    </row>
    <row r="101" spans="2:11" s="1" customFormat="1" ht="7.5" customHeight="1">
      <c r="B101" s="285"/>
      <c r="C101" s="286"/>
      <c r="D101" s="286"/>
      <c r="E101" s="286"/>
      <c r="F101" s="286"/>
      <c r="G101" s="286"/>
      <c r="H101" s="286"/>
      <c r="I101" s="286"/>
      <c r="J101" s="286"/>
      <c r="K101" s="287"/>
    </row>
    <row r="102" spans="2:11" s="1" customFormat="1" ht="45" customHeight="1">
      <c r="B102" s="288"/>
      <c r="C102" s="394" t="s">
        <v>1554</v>
      </c>
      <c r="D102" s="394"/>
      <c r="E102" s="394"/>
      <c r="F102" s="394"/>
      <c r="G102" s="394"/>
      <c r="H102" s="394"/>
      <c r="I102" s="394"/>
      <c r="J102" s="394"/>
      <c r="K102" s="289"/>
    </row>
    <row r="103" spans="2:11" s="1" customFormat="1" ht="17.25" customHeight="1">
      <c r="B103" s="288"/>
      <c r="C103" s="290" t="s">
        <v>1509</v>
      </c>
      <c r="D103" s="290"/>
      <c r="E103" s="290"/>
      <c r="F103" s="290" t="s">
        <v>1510</v>
      </c>
      <c r="G103" s="291"/>
      <c r="H103" s="290" t="s">
        <v>53</v>
      </c>
      <c r="I103" s="290" t="s">
        <v>56</v>
      </c>
      <c r="J103" s="290" t="s">
        <v>1511</v>
      </c>
      <c r="K103" s="289"/>
    </row>
    <row r="104" spans="2:11" s="1" customFormat="1" ht="17.25" customHeight="1">
      <c r="B104" s="288"/>
      <c r="C104" s="292" t="s">
        <v>1512</v>
      </c>
      <c r="D104" s="292"/>
      <c r="E104" s="292"/>
      <c r="F104" s="293" t="s">
        <v>1513</v>
      </c>
      <c r="G104" s="294"/>
      <c r="H104" s="292"/>
      <c r="I104" s="292"/>
      <c r="J104" s="292" t="s">
        <v>1514</v>
      </c>
      <c r="K104" s="289"/>
    </row>
    <row r="105" spans="2:11" s="1" customFormat="1" ht="5.25" customHeight="1">
      <c r="B105" s="288"/>
      <c r="C105" s="290"/>
      <c r="D105" s="290"/>
      <c r="E105" s="290"/>
      <c r="F105" s="290"/>
      <c r="G105" s="306"/>
      <c r="H105" s="290"/>
      <c r="I105" s="290"/>
      <c r="J105" s="290"/>
      <c r="K105" s="289"/>
    </row>
    <row r="106" spans="2:11" s="1" customFormat="1" ht="15" customHeight="1">
      <c r="B106" s="288"/>
      <c r="C106" s="277" t="s">
        <v>52</v>
      </c>
      <c r="D106" s="295"/>
      <c r="E106" s="295"/>
      <c r="F106" s="297" t="s">
        <v>1515</v>
      </c>
      <c r="G106" s="306"/>
      <c r="H106" s="277" t="s">
        <v>1555</v>
      </c>
      <c r="I106" s="277" t="s">
        <v>1517</v>
      </c>
      <c r="J106" s="277">
        <v>20</v>
      </c>
      <c r="K106" s="289"/>
    </row>
    <row r="107" spans="2:11" s="1" customFormat="1" ht="15" customHeight="1">
      <c r="B107" s="288"/>
      <c r="C107" s="277" t="s">
        <v>1518</v>
      </c>
      <c r="D107" s="277"/>
      <c r="E107" s="277"/>
      <c r="F107" s="297" t="s">
        <v>1515</v>
      </c>
      <c r="G107" s="277"/>
      <c r="H107" s="277" t="s">
        <v>1555</v>
      </c>
      <c r="I107" s="277" t="s">
        <v>1517</v>
      </c>
      <c r="J107" s="277">
        <v>120</v>
      </c>
      <c r="K107" s="289"/>
    </row>
    <row r="108" spans="2:11" s="1" customFormat="1" ht="15" customHeight="1">
      <c r="B108" s="298"/>
      <c r="C108" s="277" t="s">
        <v>1520</v>
      </c>
      <c r="D108" s="277"/>
      <c r="E108" s="277"/>
      <c r="F108" s="297" t="s">
        <v>1521</v>
      </c>
      <c r="G108" s="277"/>
      <c r="H108" s="277" t="s">
        <v>1555</v>
      </c>
      <c r="I108" s="277" t="s">
        <v>1517</v>
      </c>
      <c r="J108" s="277">
        <v>50</v>
      </c>
      <c r="K108" s="289"/>
    </row>
    <row r="109" spans="2:11" s="1" customFormat="1" ht="15" customHeight="1">
      <c r="B109" s="298"/>
      <c r="C109" s="277" t="s">
        <v>1523</v>
      </c>
      <c r="D109" s="277"/>
      <c r="E109" s="277"/>
      <c r="F109" s="297" t="s">
        <v>1515</v>
      </c>
      <c r="G109" s="277"/>
      <c r="H109" s="277" t="s">
        <v>1555</v>
      </c>
      <c r="I109" s="277" t="s">
        <v>1525</v>
      </c>
      <c r="J109" s="277"/>
      <c r="K109" s="289"/>
    </row>
    <row r="110" spans="2:11" s="1" customFormat="1" ht="15" customHeight="1">
      <c r="B110" s="298"/>
      <c r="C110" s="277" t="s">
        <v>1534</v>
      </c>
      <c r="D110" s="277"/>
      <c r="E110" s="277"/>
      <c r="F110" s="297" t="s">
        <v>1521</v>
      </c>
      <c r="G110" s="277"/>
      <c r="H110" s="277" t="s">
        <v>1555</v>
      </c>
      <c r="I110" s="277" t="s">
        <v>1517</v>
      </c>
      <c r="J110" s="277">
        <v>50</v>
      </c>
      <c r="K110" s="289"/>
    </row>
    <row r="111" spans="2:11" s="1" customFormat="1" ht="15" customHeight="1">
      <c r="B111" s="298"/>
      <c r="C111" s="277" t="s">
        <v>1542</v>
      </c>
      <c r="D111" s="277"/>
      <c r="E111" s="277"/>
      <c r="F111" s="297" t="s">
        <v>1521</v>
      </c>
      <c r="G111" s="277"/>
      <c r="H111" s="277" t="s">
        <v>1555</v>
      </c>
      <c r="I111" s="277" t="s">
        <v>1517</v>
      </c>
      <c r="J111" s="277">
        <v>50</v>
      </c>
      <c r="K111" s="289"/>
    </row>
    <row r="112" spans="2:11" s="1" customFormat="1" ht="15" customHeight="1">
      <c r="B112" s="298"/>
      <c r="C112" s="277" t="s">
        <v>1540</v>
      </c>
      <c r="D112" s="277"/>
      <c r="E112" s="277"/>
      <c r="F112" s="297" t="s">
        <v>1521</v>
      </c>
      <c r="G112" s="277"/>
      <c r="H112" s="277" t="s">
        <v>1555</v>
      </c>
      <c r="I112" s="277" t="s">
        <v>1517</v>
      </c>
      <c r="J112" s="277">
        <v>50</v>
      </c>
      <c r="K112" s="289"/>
    </row>
    <row r="113" spans="2:11" s="1" customFormat="1" ht="15" customHeight="1">
      <c r="B113" s="298"/>
      <c r="C113" s="277" t="s">
        <v>52</v>
      </c>
      <c r="D113" s="277"/>
      <c r="E113" s="277"/>
      <c r="F113" s="297" t="s">
        <v>1515</v>
      </c>
      <c r="G113" s="277"/>
      <c r="H113" s="277" t="s">
        <v>1556</v>
      </c>
      <c r="I113" s="277" t="s">
        <v>1517</v>
      </c>
      <c r="J113" s="277">
        <v>20</v>
      </c>
      <c r="K113" s="289"/>
    </row>
    <row r="114" spans="2:11" s="1" customFormat="1" ht="15" customHeight="1">
      <c r="B114" s="298"/>
      <c r="C114" s="277" t="s">
        <v>1557</v>
      </c>
      <c r="D114" s="277"/>
      <c r="E114" s="277"/>
      <c r="F114" s="297" t="s">
        <v>1515</v>
      </c>
      <c r="G114" s="277"/>
      <c r="H114" s="277" t="s">
        <v>1558</v>
      </c>
      <c r="I114" s="277" t="s">
        <v>1517</v>
      </c>
      <c r="J114" s="277">
        <v>120</v>
      </c>
      <c r="K114" s="289"/>
    </row>
    <row r="115" spans="2:11" s="1" customFormat="1" ht="15" customHeight="1">
      <c r="B115" s="298"/>
      <c r="C115" s="277" t="s">
        <v>37</v>
      </c>
      <c r="D115" s="277"/>
      <c r="E115" s="277"/>
      <c r="F115" s="297" t="s">
        <v>1515</v>
      </c>
      <c r="G115" s="277"/>
      <c r="H115" s="277" t="s">
        <v>1559</v>
      </c>
      <c r="I115" s="277" t="s">
        <v>1550</v>
      </c>
      <c r="J115" s="277"/>
      <c r="K115" s="289"/>
    </row>
    <row r="116" spans="2:11" s="1" customFormat="1" ht="15" customHeight="1">
      <c r="B116" s="298"/>
      <c r="C116" s="277" t="s">
        <v>47</v>
      </c>
      <c r="D116" s="277"/>
      <c r="E116" s="277"/>
      <c r="F116" s="297" t="s">
        <v>1515</v>
      </c>
      <c r="G116" s="277"/>
      <c r="H116" s="277" t="s">
        <v>1560</v>
      </c>
      <c r="I116" s="277" t="s">
        <v>1550</v>
      </c>
      <c r="J116" s="277"/>
      <c r="K116" s="289"/>
    </row>
    <row r="117" spans="2:11" s="1" customFormat="1" ht="15" customHeight="1">
      <c r="B117" s="298"/>
      <c r="C117" s="277" t="s">
        <v>56</v>
      </c>
      <c r="D117" s="277"/>
      <c r="E117" s="277"/>
      <c r="F117" s="297" t="s">
        <v>1515</v>
      </c>
      <c r="G117" s="277"/>
      <c r="H117" s="277" t="s">
        <v>1561</v>
      </c>
      <c r="I117" s="277" t="s">
        <v>1562</v>
      </c>
      <c r="J117" s="277"/>
      <c r="K117" s="289"/>
    </row>
    <row r="118" spans="2:11" s="1" customFormat="1" ht="15" customHeight="1">
      <c r="B118" s="301"/>
      <c r="C118" s="307"/>
      <c r="D118" s="307"/>
      <c r="E118" s="307"/>
      <c r="F118" s="307"/>
      <c r="G118" s="307"/>
      <c r="H118" s="307"/>
      <c r="I118" s="307"/>
      <c r="J118" s="307"/>
      <c r="K118" s="303"/>
    </row>
    <row r="119" spans="2:11" s="1" customFormat="1" ht="18.75" customHeight="1">
      <c r="B119" s="308"/>
      <c r="C119" s="274"/>
      <c r="D119" s="274"/>
      <c r="E119" s="274"/>
      <c r="F119" s="309"/>
      <c r="G119" s="274"/>
      <c r="H119" s="274"/>
      <c r="I119" s="274"/>
      <c r="J119" s="274"/>
      <c r="K119" s="308"/>
    </row>
    <row r="120" spans="2:11" s="1" customFormat="1" ht="18.75" customHeight="1">
      <c r="B120" s="284"/>
      <c r="C120" s="284"/>
      <c r="D120" s="284"/>
      <c r="E120" s="284"/>
      <c r="F120" s="284"/>
      <c r="G120" s="284"/>
      <c r="H120" s="284"/>
      <c r="I120" s="284"/>
      <c r="J120" s="284"/>
      <c r="K120" s="284"/>
    </row>
    <row r="121" spans="2:11" s="1" customFormat="1" ht="7.5" customHeight="1">
      <c r="B121" s="310"/>
      <c r="C121" s="311"/>
      <c r="D121" s="311"/>
      <c r="E121" s="311"/>
      <c r="F121" s="311"/>
      <c r="G121" s="311"/>
      <c r="H121" s="311"/>
      <c r="I121" s="311"/>
      <c r="J121" s="311"/>
      <c r="K121" s="312"/>
    </row>
    <row r="122" spans="2:11" s="1" customFormat="1" ht="45" customHeight="1">
      <c r="B122" s="313"/>
      <c r="C122" s="395" t="s">
        <v>1563</v>
      </c>
      <c r="D122" s="395"/>
      <c r="E122" s="395"/>
      <c r="F122" s="395"/>
      <c r="G122" s="395"/>
      <c r="H122" s="395"/>
      <c r="I122" s="395"/>
      <c r="J122" s="395"/>
      <c r="K122" s="314"/>
    </row>
    <row r="123" spans="2:11" s="1" customFormat="1" ht="17.25" customHeight="1">
      <c r="B123" s="315"/>
      <c r="C123" s="290" t="s">
        <v>1509</v>
      </c>
      <c r="D123" s="290"/>
      <c r="E123" s="290"/>
      <c r="F123" s="290" t="s">
        <v>1510</v>
      </c>
      <c r="G123" s="291"/>
      <c r="H123" s="290" t="s">
        <v>53</v>
      </c>
      <c r="I123" s="290" t="s">
        <v>56</v>
      </c>
      <c r="J123" s="290" t="s">
        <v>1511</v>
      </c>
      <c r="K123" s="316"/>
    </row>
    <row r="124" spans="2:11" s="1" customFormat="1" ht="17.25" customHeight="1">
      <c r="B124" s="315"/>
      <c r="C124" s="292" t="s">
        <v>1512</v>
      </c>
      <c r="D124" s="292"/>
      <c r="E124" s="292"/>
      <c r="F124" s="293" t="s">
        <v>1513</v>
      </c>
      <c r="G124" s="294"/>
      <c r="H124" s="292"/>
      <c r="I124" s="292"/>
      <c r="J124" s="292" t="s">
        <v>1514</v>
      </c>
      <c r="K124" s="316"/>
    </row>
    <row r="125" spans="2:11" s="1" customFormat="1" ht="5.25" customHeight="1">
      <c r="B125" s="317"/>
      <c r="C125" s="295"/>
      <c r="D125" s="295"/>
      <c r="E125" s="295"/>
      <c r="F125" s="295"/>
      <c r="G125" s="277"/>
      <c r="H125" s="295"/>
      <c r="I125" s="295"/>
      <c r="J125" s="295"/>
      <c r="K125" s="318"/>
    </row>
    <row r="126" spans="2:11" s="1" customFormat="1" ht="15" customHeight="1">
      <c r="B126" s="317"/>
      <c r="C126" s="277" t="s">
        <v>1518</v>
      </c>
      <c r="D126" s="295"/>
      <c r="E126" s="295"/>
      <c r="F126" s="297" t="s">
        <v>1515</v>
      </c>
      <c r="G126" s="277"/>
      <c r="H126" s="277" t="s">
        <v>1555</v>
      </c>
      <c r="I126" s="277" t="s">
        <v>1517</v>
      </c>
      <c r="J126" s="277">
        <v>120</v>
      </c>
      <c r="K126" s="319"/>
    </row>
    <row r="127" spans="2:11" s="1" customFormat="1" ht="15" customHeight="1">
      <c r="B127" s="317"/>
      <c r="C127" s="277" t="s">
        <v>1564</v>
      </c>
      <c r="D127" s="277"/>
      <c r="E127" s="277"/>
      <c r="F127" s="297" t="s">
        <v>1515</v>
      </c>
      <c r="G127" s="277"/>
      <c r="H127" s="277" t="s">
        <v>1565</v>
      </c>
      <c r="I127" s="277" t="s">
        <v>1517</v>
      </c>
      <c r="J127" s="277" t="s">
        <v>1566</v>
      </c>
      <c r="K127" s="319"/>
    </row>
    <row r="128" spans="2:11" s="1" customFormat="1" ht="15" customHeight="1">
      <c r="B128" s="317"/>
      <c r="C128" s="277" t="s">
        <v>1463</v>
      </c>
      <c r="D128" s="277"/>
      <c r="E128" s="277"/>
      <c r="F128" s="297" t="s">
        <v>1515</v>
      </c>
      <c r="G128" s="277"/>
      <c r="H128" s="277" t="s">
        <v>1567</v>
      </c>
      <c r="I128" s="277" t="s">
        <v>1517</v>
      </c>
      <c r="J128" s="277" t="s">
        <v>1566</v>
      </c>
      <c r="K128" s="319"/>
    </row>
    <row r="129" spans="2:11" s="1" customFormat="1" ht="15" customHeight="1">
      <c r="B129" s="317"/>
      <c r="C129" s="277" t="s">
        <v>1526</v>
      </c>
      <c r="D129" s="277"/>
      <c r="E129" s="277"/>
      <c r="F129" s="297" t="s">
        <v>1521</v>
      </c>
      <c r="G129" s="277"/>
      <c r="H129" s="277" t="s">
        <v>1527</v>
      </c>
      <c r="I129" s="277" t="s">
        <v>1517</v>
      </c>
      <c r="J129" s="277">
        <v>15</v>
      </c>
      <c r="K129" s="319"/>
    </row>
    <row r="130" spans="2:11" s="1" customFormat="1" ht="15" customHeight="1">
      <c r="B130" s="317"/>
      <c r="C130" s="299" t="s">
        <v>1528</v>
      </c>
      <c r="D130" s="299"/>
      <c r="E130" s="299"/>
      <c r="F130" s="300" t="s">
        <v>1521</v>
      </c>
      <c r="G130" s="299"/>
      <c r="H130" s="299" t="s">
        <v>1529</v>
      </c>
      <c r="I130" s="299" t="s">
        <v>1517</v>
      </c>
      <c r="J130" s="299">
        <v>15</v>
      </c>
      <c r="K130" s="319"/>
    </row>
    <row r="131" spans="2:11" s="1" customFormat="1" ht="15" customHeight="1">
      <c r="B131" s="317"/>
      <c r="C131" s="299" t="s">
        <v>1530</v>
      </c>
      <c r="D131" s="299"/>
      <c r="E131" s="299"/>
      <c r="F131" s="300" t="s">
        <v>1521</v>
      </c>
      <c r="G131" s="299"/>
      <c r="H131" s="299" t="s">
        <v>1531</v>
      </c>
      <c r="I131" s="299" t="s">
        <v>1517</v>
      </c>
      <c r="J131" s="299">
        <v>20</v>
      </c>
      <c r="K131" s="319"/>
    </row>
    <row r="132" spans="2:11" s="1" customFormat="1" ht="15" customHeight="1">
      <c r="B132" s="317"/>
      <c r="C132" s="299" t="s">
        <v>1532</v>
      </c>
      <c r="D132" s="299"/>
      <c r="E132" s="299"/>
      <c r="F132" s="300" t="s">
        <v>1521</v>
      </c>
      <c r="G132" s="299"/>
      <c r="H132" s="299" t="s">
        <v>1533</v>
      </c>
      <c r="I132" s="299" t="s">
        <v>1517</v>
      </c>
      <c r="J132" s="299">
        <v>20</v>
      </c>
      <c r="K132" s="319"/>
    </row>
    <row r="133" spans="2:11" s="1" customFormat="1" ht="15" customHeight="1">
      <c r="B133" s="317"/>
      <c r="C133" s="277" t="s">
        <v>1520</v>
      </c>
      <c r="D133" s="277"/>
      <c r="E133" s="277"/>
      <c r="F133" s="297" t="s">
        <v>1521</v>
      </c>
      <c r="G133" s="277"/>
      <c r="H133" s="277" t="s">
        <v>1555</v>
      </c>
      <c r="I133" s="277" t="s">
        <v>1517</v>
      </c>
      <c r="J133" s="277">
        <v>50</v>
      </c>
      <c r="K133" s="319"/>
    </row>
    <row r="134" spans="2:11" s="1" customFormat="1" ht="15" customHeight="1">
      <c r="B134" s="317"/>
      <c r="C134" s="277" t="s">
        <v>1534</v>
      </c>
      <c r="D134" s="277"/>
      <c r="E134" s="277"/>
      <c r="F134" s="297" t="s">
        <v>1521</v>
      </c>
      <c r="G134" s="277"/>
      <c r="H134" s="277" t="s">
        <v>1555</v>
      </c>
      <c r="I134" s="277" t="s">
        <v>1517</v>
      </c>
      <c r="J134" s="277">
        <v>50</v>
      </c>
      <c r="K134" s="319"/>
    </row>
    <row r="135" spans="2:11" s="1" customFormat="1" ht="15" customHeight="1">
      <c r="B135" s="317"/>
      <c r="C135" s="277" t="s">
        <v>1540</v>
      </c>
      <c r="D135" s="277"/>
      <c r="E135" s="277"/>
      <c r="F135" s="297" t="s">
        <v>1521</v>
      </c>
      <c r="G135" s="277"/>
      <c r="H135" s="277" t="s">
        <v>1555</v>
      </c>
      <c r="I135" s="277" t="s">
        <v>1517</v>
      </c>
      <c r="J135" s="277">
        <v>50</v>
      </c>
      <c r="K135" s="319"/>
    </row>
    <row r="136" spans="2:11" s="1" customFormat="1" ht="15" customHeight="1">
      <c r="B136" s="317"/>
      <c r="C136" s="277" t="s">
        <v>1542</v>
      </c>
      <c r="D136" s="277"/>
      <c r="E136" s="277"/>
      <c r="F136" s="297" t="s">
        <v>1521</v>
      </c>
      <c r="G136" s="277"/>
      <c r="H136" s="277" t="s">
        <v>1555</v>
      </c>
      <c r="I136" s="277" t="s">
        <v>1517</v>
      </c>
      <c r="J136" s="277">
        <v>50</v>
      </c>
      <c r="K136" s="319"/>
    </row>
    <row r="137" spans="2:11" s="1" customFormat="1" ht="15" customHeight="1">
      <c r="B137" s="317"/>
      <c r="C137" s="277" t="s">
        <v>1543</v>
      </c>
      <c r="D137" s="277"/>
      <c r="E137" s="277"/>
      <c r="F137" s="297" t="s">
        <v>1521</v>
      </c>
      <c r="G137" s="277"/>
      <c r="H137" s="277" t="s">
        <v>1568</v>
      </c>
      <c r="I137" s="277" t="s">
        <v>1517</v>
      </c>
      <c r="J137" s="277">
        <v>255</v>
      </c>
      <c r="K137" s="319"/>
    </row>
    <row r="138" spans="2:11" s="1" customFormat="1" ht="15" customHeight="1">
      <c r="B138" s="317"/>
      <c r="C138" s="277" t="s">
        <v>1545</v>
      </c>
      <c r="D138" s="277"/>
      <c r="E138" s="277"/>
      <c r="F138" s="297" t="s">
        <v>1515</v>
      </c>
      <c r="G138" s="277"/>
      <c r="H138" s="277" t="s">
        <v>1569</v>
      </c>
      <c r="I138" s="277" t="s">
        <v>1547</v>
      </c>
      <c r="J138" s="277"/>
      <c r="K138" s="319"/>
    </row>
    <row r="139" spans="2:11" s="1" customFormat="1" ht="15" customHeight="1">
      <c r="B139" s="317"/>
      <c r="C139" s="277" t="s">
        <v>1548</v>
      </c>
      <c r="D139" s="277"/>
      <c r="E139" s="277"/>
      <c r="F139" s="297" t="s">
        <v>1515</v>
      </c>
      <c r="G139" s="277"/>
      <c r="H139" s="277" t="s">
        <v>1570</v>
      </c>
      <c r="I139" s="277" t="s">
        <v>1550</v>
      </c>
      <c r="J139" s="277"/>
      <c r="K139" s="319"/>
    </row>
    <row r="140" spans="2:11" s="1" customFormat="1" ht="15" customHeight="1">
      <c r="B140" s="317"/>
      <c r="C140" s="277" t="s">
        <v>1551</v>
      </c>
      <c r="D140" s="277"/>
      <c r="E140" s="277"/>
      <c r="F140" s="297" t="s">
        <v>1515</v>
      </c>
      <c r="G140" s="277"/>
      <c r="H140" s="277" t="s">
        <v>1551</v>
      </c>
      <c r="I140" s="277" t="s">
        <v>1550</v>
      </c>
      <c r="J140" s="277"/>
      <c r="K140" s="319"/>
    </row>
    <row r="141" spans="2:11" s="1" customFormat="1" ht="15" customHeight="1">
      <c r="B141" s="317"/>
      <c r="C141" s="277" t="s">
        <v>37</v>
      </c>
      <c r="D141" s="277"/>
      <c r="E141" s="277"/>
      <c r="F141" s="297" t="s">
        <v>1515</v>
      </c>
      <c r="G141" s="277"/>
      <c r="H141" s="277" t="s">
        <v>1571</v>
      </c>
      <c r="I141" s="277" t="s">
        <v>1550</v>
      </c>
      <c r="J141" s="277"/>
      <c r="K141" s="319"/>
    </row>
    <row r="142" spans="2:11" s="1" customFormat="1" ht="15" customHeight="1">
      <c r="B142" s="317"/>
      <c r="C142" s="277" t="s">
        <v>1572</v>
      </c>
      <c r="D142" s="277"/>
      <c r="E142" s="277"/>
      <c r="F142" s="297" t="s">
        <v>1515</v>
      </c>
      <c r="G142" s="277"/>
      <c r="H142" s="277" t="s">
        <v>1573</v>
      </c>
      <c r="I142" s="277" t="s">
        <v>1550</v>
      </c>
      <c r="J142" s="277"/>
      <c r="K142" s="319"/>
    </row>
    <row r="143" spans="2:11" s="1" customFormat="1" ht="15" customHeight="1">
      <c r="B143" s="320"/>
      <c r="C143" s="321"/>
      <c r="D143" s="321"/>
      <c r="E143" s="321"/>
      <c r="F143" s="321"/>
      <c r="G143" s="321"/>
      <c r="H143" s="321"/>
      <c r="I143" s="321"/>
      <c r="J143" s="321"/>
      <c r="K143" s="322"/>
    </row>
    <row r="144" spans="2:11" s="1" customFormat="1" ht="18.75" customHeight="1">
      <c r="B144" s="274"/>
      <c r="C144" s="274"/>
      <c r="D144" s="274"/>
      <c r="E144" s="274"/>
      <c r="F144" s="309"/>
      <c r="G144" s="274"/>
      <c r="H144" s="274"/>
      <c r="I144" s="274"/>
      <c r="J144" s="274"/>
      <c r="K144" s="274"/>
    </row>
    <row r="145" spans="2:11" s="1" customFormat="1" ht="18.75" customHeight="1">
      <c r="B145" s="284"/>
      <c r="C145" s="284"/>
      <c r="D145" s="284"/>
      <c r="E145" s="284"/>
      <c r="F145" s="284"/>
      <c r="G145" s="284"/>
      <c r="H145" s="284"/>
      <c r="I145" s="284"/>
      <c r="J145" s="284"/>
      <c r="K145" s="284"/>
    </row>
    <row r="146" spans="2:11" s="1" customFormat="1" ht="7.5" customHeight="1">
      <c r="B146" s="285"/>
      <c r="C146" s="286"/>
      <c r="D146" s="286"/>
      <c r="E146" s="286"/>
      <c r="F146" s="286"/>
      <c r="G146" s="286"/>
      <c r="H146" s="286"/>
      <c r="I146" s="286"/>
      <c r="J146" s="286"/>
      <c r="K146" s="287"/>
    </row>
    <row r="147" spans="2:11" s="1" customFormat="1" ht="45" customHeight="1">
      <c r="B147" s="288"/>
      <c r="C147" s="394" t="s">
        <v>1574</v>
      </c>
      <c r="D147" s="394"/>
      <c r="E147" s="394"/>
      <c r="F147" s="394"/>
      <c r="G147" s="394"/>
      <c r="H147" s="394"/>
      <c r="I147" s="394"/>
      <c r="J147" s="394"/>
      <c r="K147" s="289"/>
    </row>
    <row r="148" spans="2:11" s="1" customFormat="1" ht="17.25" customHeight="1">
      <c r="B148" s="288"/>
      <c r="C148" s="290" t="s">
        <v>1509</v>
      </c>
      <c r="D148" s="290"/>
      <c r="E148" s="290"/>
      <c r="F148" s="290" t="s">
        <v>1510</v>
      </c>
      <c r="G148" s="291"/>
      <c r="H148" s="290" t="s">
        <v>53</v>
      </c>
      <c r="I148" s="290" t="s">
        <v>56</v>
      </c>
      <c r="J148" s="290" t="s">
        <v>1511</v>
      </c>
      <c r="K148" s="289"/>
    </row>
    <row r="149" spans="2:11" s="1" customFormat="1" ht="17.25" customHeight="1">
      <c r="B149" s="288"/>
      <c r="C149" s="292" t="s">
        <v>1512</v>
      </c>
      <c r="D149" s="292"/>
      <c r="E149" s="292"/>
      <c r="F149" s="293" t="s">
        <v>1513</v>
      </c>
      <c r="G149" s="294"/>
      <c r="H149" s="292"/>
      <c r="I149" s="292"/>
      <c r="J149" s="292" t="s">
        <v>1514</v>
      </c>
      <c r="K149" s="289"/>
    </row>
    <row r="150" spans="2:11" s="1" customFormat="1" ht="5.25" customHeight="1">
      <c r="B150" s="298"/>
      <c r="C150" s="295"/>
      <c r="D150" s="295"/>
      <c r="E150" s="295"/>
      <c r="F150" s="295"/>
      <c r="G150" s="296"/>
      <c r="H150" s="295"/>
      <c r="I150" s="295"/>
      <c r="J150" s="295"/>
      <c r="K150" s="319"/>
    </row>
    <row r="151" spans="2:11" s="1" customFormat="1" ht="15" customHeight="1">
      <c r="B151" s="298"/>
      <c r="C151" s="323" t="s">
        <v>1518</v>
      </c>
      <c r="D151" s="277"/>
      <c r="E151" s="277"/>
      <c r="F151" s="324" t="s">
        <v>1515</v>
      </c>
      <c r="G151" s="277"/>
      <c r="H151" s="323" t="s">
        <v>1555</v>
      </c>
      <c r="I151" s="323" t="s">
        <v>1517</v>
      </c>
      <c r="J151" s="323">
        <v>120</v>
      </c>
      <c r="K151" s="319"/>
    </row>
    <row r="152" spans="2:11" s="1" customFormat="1" ht="15" customHeight="1">
      <c r="B152" s="298"/>
      <c r="C152" s="323" t="s">
        <v>1564</v>
      </c>
      <c r="D152" s="277"/>
      <c r="E152" s="277"/>
      <c r="F152" s="324" t="s">
        <v>1515</v>
      </c>
      <c r="G152" s="277"/>
      <c r="H152" s="323" t="s">
        <v>1575</v>
      </c>
      <c r="I152" s="323" t="s">
        <v>1517</v>
      </c>
      <c r="J152" s="323" t="s">
        <v>1566</v>
      </c>
      <c r="K152" s="319"/>
    </row>
    <row r="153" spans="2:11" s="1" customFormat="1" ht="15" customHeight="1">
      <c r="B153" s="298"/>
      <c r="C153" s="323" t="s">
        <v>1463</v>
      </c>
      <c r="D153" s="277"/>
      <c r="E153" s="277"/>
      <c r="F153" s="324" t="s">
        <v>1515</v>
      </c>
      <c r="G153" s="277"/>
      <c r="H153" s="323" t="s">
        <v>1576</v>
      </c>
      <c r="I153" s="323" t="s">
        <v>1517</v>
      </c>
      <c r="J153" s="323" t="s">
        <v>1566</v>
      </c>
      <c r="K153" s="319"/>
    </row>
    <row r="154" spans="2:11" s="1" customFormat="1" ht="15" customHeight="1">
      <c r="B154" s="298"/>
      <c r="C154" s="323" t="s">
        <v>1520</v>
      </c>
      <c r="D154" s="277"/>
      <c r="E154" s="277"/>
      <c r="F154" s="324" t="s">
        <v>1521</v>
      </c>
      <c r="G154" s="277"/>
      <c r="H154" s="323" t="s">
        <v>1555</v>
      </c>
      <c r="I154" s="323" t="s">
        <v>1517</v>
      </c>
      <c r="J154" s="323">
        <v>50</v>
      </c>
      <c r="K154" s="319"/>
    </row>
    <row r="155" spans="2:11" s="1" customFormat="1" ht="15" customHeight="1">
      <c r="B155" s="298"/>
      <c r="C155" s="323" t="s">
        <v>1523</v>
      </c>
      <c r="D155" s="277"/>
      <c r="E155" s="277"/>
      <c r="F155" s="324" t="s">
        <v>1515</v>
      </c>
      <c r="G155" s="277"/>
      <c r="H155" s="323" t="s">
        <v>1555</v>
      </c>
      <c r="I155" s="323" t="s">
        <v>1525</v>
      </c>
      <c r="J155" s="323"/>
      <c r="K155" s="319"/>
    </row>
    <row r="156" spans="2:11" s="1" customFormat="1" ht="15" customHeight="1">
      <c r="B156" s="298"/>
      <c r="C156" s="323" t="s">
        <v>1534</v>
      </c>
      <c r="D156" s="277"/>
      <c r="E156" s="277"/>
      <c r="F156" s="324" t="s">
        <v>1521</v>
      </c>
      <c r="G156" s="277"/>
      <c r="H156" s="323" t="s">
        <v>1555</v>
      </c>
      <c r="I156" s="323" t="s">
        <v>1517</v>
      </c>
      <c r="J156" s="323">
        <v>50</v>
      </c>
      <c r="K156" s="319"/>
    </row>
    <row r="157" spans="2:11" s="1" customFormat="1" ht="15" customHeight="1">
      <c r="B157" s="298"/>
      <c r="C157" s="323" t="s">
        <v>1542</v>
      </c>
      <c r="D157" s="277"/>
      <c r="E157" s="277"/>
      <c r="F157" s="324" t="s">
        <v>1521</v>
      </c>
      <c r="G157" s="277"/>
      <c r="H157" s="323" t="s">
        <v>1555</v>
      </c>
      <c r="I157" s="323" t="s">
        <v>1517</v>
      </c>
      <c r="J157" s="323">
        <v>50</v>
      </c>
      <c r="K157" s="319"/>
    </row>
    <row r="158" spans="2:11" s="1" customFormat="1" ht="15" customHeight="1">
      <c r="B158" s="298"/>
      <c r="C158" s="323" t="s">
        <v>1540</v>
      </c>
      <c r="D158" s="277"/>
      <c r="E158" s="277"/>
      <c r="F158" s="324" t="s">
        <v>1521</v>
      </c>
      <c r="G158" s="277"/>
      <c r="H158" s="323" t="s">
        <v>1555</v>
      </c>
      <c r="I158" s="323" t="s">
        <v>1517</v>
      </c>
      <c r="J158" s="323">
        <v>50</v>
      </c>
      <c r="K158" s="319"/>
    </row>
    <row r="159" spans="2:11" s="1" customFormat="1" ht="15" customHeight="1">
      <c r="B159" s="298"/>
      <c r="C159" s="323" t="s">
        <v>105</v>
      </c>
      <c r="D159" s="277"/>
      <c r="E159" s="277"/>
      <c r="F159" s="324" t="s">
        <v>1515</v>
      </c>
      <c r="G159" s="277"/>
      <c r="H159" s="323" t="s">
        <v>1577</v>
      </c>
      <c r="I159" s="323" t="s">
        <v>1517</v>
      </c>
      <c r="J159" s="323" t="s">
        <v>1578</v>
      </c>
      <c r="K159" s="319"/>
    </row>
    <row r="160" spans="2:11" s="1" customFormat="1" ht="15" customHeight="1">
      <c r="B160" s="298"/>
      <c r="C160" s="323" t="s">
        <v>1579</v>
      </c>
      <c r="D160" s="277"/>
      <c r="E160" s="277"/>
      <c r="F160" s="324" t="s">
        <v>1515</v>
      </c>
      <c r="G160" s="277"/>
      <c r="H160" s="323" t="s">
        <v>1580</v>
      </c>
      <c r="I160" s="323" t="s">
        <v>1550</v>
      </c>
      <c r="J160" s="323"/>
      <c r="K160" s="319"/>
    </row>
    <row r="161" spans="2:11" s="1" customFormat="1" ht="15" customHeight="1">
      <c r="B161" s="325"/>
      <c r="C161" s="307"/>
      <c r="D161" s="307"/>
      <c r="E161" s="307"/>
      <c r="F161" s="307"/>
      <c r="G161" s="307"/>
      <c r="H161" s="307"/>
      <c r="I161" s="307"/>
      <c r="J161" s="307"/>
      <c r="K161" s="326"/>
    </row>
    <row r="162" spans="2:11" s="1" customFormat="1" ht="18.75" customHeight="1">
      <c r="B162" s="274"/>
      <c r="C162" s="277"/>
      <c r="D162" s="277"/>
      <c r="E162" s="277"/>
      <c r="F162" s="297"/>
      <c r="G162" s="277"/>
      <c r="H162" s="277"/>
      <c r="I162" s="277"/>
      <c r="J162" s="277"/>
      <c r="K162" s="274"/>
    </row>
    <row r="163" spans="2:11" s="1" customFormat="1" ht="18.75" customHeight="1">
      <c r="B163" s="284"/>
      <c r="C163" s="284"/>
      <c r="D163" s="284"/>
      <c r="E163" s="284"/>
      <c r="F163" s="284"/>
      <c r="G163" s="284"/>
      <c r="H163" s="284"/>
      <c r="I163" s="284"/>
      <c r="J163" s="284"/>
      <c r="K163" s="284"/>
    </row>
    <row r="164" spans="2:11" s="1" customFormat="1" ht="7.5" customHeight="1">
      <c r="B164" s="266"/>
      <c r="C164" s="267"/>
      <c r="D164" s="267"/>
      <c r="E164" s="267"/>
      <c r="F164" s="267"/>
      <c r="G164" s="267"/>
      <c r="H164" s="267"/>
      <c r="I164" s="267"/>
      <c r="J164" s="267"/>
      <c r="K164" s="268"/>
    </row>
    <row r="165" spans="2:11" s="1" customFormat="1" ht="45" customHeight="1">
      <c r="B165" s="269"/>
      <c r="C165" s="395" t="s">
        <v>1581</v>
      </c>
      <c r="D165" s="395"/>
      <c r="E165" s="395"/>
      <c r="F165" s="395"/>
      <c r="G165" s="395"/>
      <c r="H165" s="395"/>
      <c r="I165" s="395"/>
      <c r="J165" s="395"/>
      <c r="K165" s="270"/>
    </row>
    <row r="166" spans="2:11" s="1" customFormat="1" ht="17.25" customHeight="1">
      <c r="B166" s="269"/>
      <c r="C166" s="290" t="s">
        <v>1509</v>
      </c>
      <c r="D166" s="290"/>
      <c r="E166" s="290"/>
      <c r="F166" s="290" t="s">
        <v>1510</v>
      </c>
      <c r="G166" s="327"/>
      <c r="H166" s="328" t="s">
        <v>53</v>
      </c>
      <c r="I166" s="328" t="s">
        <v>56</v>
      </c>
      <c r="J166" s="290" t="s">
        <v>1511</v>
      </c>
      <c r="K166" s="270"/>
    </row>
    <row r="167" spans="2:11" s="1" customFormat="1" ht="17.25" customHeight="1">
      <c r="B167" s="271"/>
      <c r="C167" s="292" t="s">
        <v>1512</v>
      </c>
      <c r="D167" s="292"/>
      <c r="E167" s="292"/>
      <c r="F167" s="293" t="s">
        <v>1513</v>
      </c>
      <c r="G167" s="329"/>
      <c r="H167" s="330"/>
      <c r="I167" s="330"/>
      <c r="J167" s="292" t="s">
        <v>1514</v>
      </c>
      <c r="K167" s="272"/>
    </row>
    <row r="168" spans="2:11" s="1" customFormat="1" ht="5.25" customHeight="1">
      <c r="B168" s="298"/>
      <c r="C168" s="295"/>
      <c r="D168" s="295"/>
      <c r="E168" s="295"/>
      <c r="F168" s="295"/>
      <c r="G168" s="296"/>
      <c r="H168" s="295"/>
      <c r="I168" s="295"/>
      <c r="J168" s="295"/>
      <c r="K168" s="319"/>
    </row>
    <row r="169" spans="2:11" s="1" customFormat="1" ht="15" customHeight="1">
      <c r="B169" s="298"/>
      <c r="C169" s="277" t="s">
        <v>1518</v>
      </c>
      <c r="D169" s="277"/>
      <c r="E169" s="277"/>
      <c r="F169" s="297" t="s">
        <v>1515</v>
      </c>
      <c r="G169" s="277"/>
      <c r="H169" s="277" t="s">
        <v>1555</v>
      </c>
      <c r="I169" s="277" t="s">
        <v>1517</v>
      </c>
      <c r="J169" s="277">
        <v>120</v>
      </c>
      <c r="K169" s="319"/>
    </row>
    <row r="170" spans="2:11" s="1" customFormat="1" ht="15" customHeight="1">
      <c r="B170" s="298"/>
      <c r="C170" s="277" t="s">
        <v>1564</v>
      </c>
      <c r="D170" s="277"/>
      <c r="E170" s="277"/>
      <c r="F170" s="297" t="s">
        <v>1515</v>
      </c>
      <c r="G170" s="277"/>
      <c r="H170" s="277" t="s">
        <v>1565</v>
      </c>
      <c r="I170" s="277" t="s">
        <v>1517</v>
      </c>
      <c r="J170" s="277" t="s">
        <v>1566</v>
      </c>
      <c r="K170" s="319"/>
    </row>
    <row r="171" spans="2:11" s="1" customFormat="1" ht="15" customHeight="1">
      <c r="B171" s="298"/>
      <c r="C171" s="277" t="s">
        <v>1463</v>
      </c>
      <c r="D171" s="277"/>
      <c r="E171" s="277"/>
      <c r="F171" s="297" t="s">
        <v>1515</v>
      </c>
      <c r="G171" s="277"/>
      <c r="H171" s="277" t="s">
        <v>1582</v>
      </c>
      <c r="I171" s="277" t="s">
        <v>1517</v>
      </c>
      <c r="J171" s="277" t="s">
        <v>1566</v>
      </c>
      <c r="K171" s="319"/>
    </row>
    <row r="172" spans="2:11" s="1" customFormat="1" ht="15" customHeight="1">
      <c r="B172" s="298"/>
      <c r="C172" s="277" t="s">
        <v>1520</v>
      </c>
      <c r="D172" s="277"/>
      <c r="E172" s="277"/>
      <c r="F172" s="297" t="s">
        <v>1521</v>
      </c>
      <c r="G172" s="277"/>
      <c r="H172" s="277" t="s">
        <v>1582</v>
      </c>
      <c r="I172" s="277" t="s">
        <v>1517</v>
      </c>
      <c r="J172" s="277">
        <v>50</v>
      </c>
      <c r="K172" s="319"/>
    </row>
    <row r="173" spans="2:11" s="1" customFormat="1" ht="15" customHeight="1">
      <c r="B173" s="298"/>
      <c r="C173" s="277" t="s">
        <v>1523</v>
      </c>
      <c r="D173" s="277"/>
      <c r="E173" s="277"/>
      <c r="F173" s="297" t="s">
        <v>1515</v>
      </c>
      <c r="G173" s="277"/>
      <c r="H173" s="277" t="s">
        <v>1582</v>
      </c>
      <c r="I173" s="277" t="s">
        <v>1525</v>
      </c>
      <c r="J173" s="277"/>
      <c r="K173" s="319"/>
    </row>
    <row r="174" spans="2:11" s="1" customFormat="1" ht="15" customHeight="1">
      <c r="B174" s="298"/>
      <c r="C174" s="277" t="s">
        <v>1534</v>
      </c>
      <c r="D174" s="277"/>
      <c r="E174" s="277"/>
      <c r="F174" s="297" t="s">
        <v>1521</v>
      </c>
      <c r="G174" s="277"/>
      <c r="H174" s="277" t="s">
        <v>1582</v>
      </c>
      <c r="I174" s="277" t="s">
        <v>1517</v>
      </c>
      <c r="J174" s="277">
        <v>50</v>
      </c>
      <c r="K174" s="319"/>
    </row>
    <row r="175" spans="2:11" s="1" customFormat="1" ht="15" customHeight="1">
      <c r="B175" s="298"/>
      <c r="C175" s="277" t="s">
        <v>1542</v>
      </c>
      <c r="D175" s="277"/>
      <c r="E175" s="277"/>
      <c r="F175" s="297" t="s">
        <v>1521</v>
      </c>
      <c r="G175" s="277"/>
      <c r="H175" s="277" t="s">
        <v>1582</v>
      </c>
      <c r="I175" s="277" t="s">
        <v>1517</v>
      </c>
      <c r="J175" s="277">
        <v>50</v>
      </c>
      <c r="K175" s="319"/>
    </row>
    <row r="176" spans="2:11" s="1" customFormat="1" ht="15" customHeight="1">
      <c r="B176" s="298"/>
      <c r="C176" s="277" t="s">
        <v>1540</v>
      </c>
      <c r="D176" s="277"/>
      <c r="E176" s="277"/>
      <c r="F176" s="297" t="s">
        <v>1521</v>
      </c>
      <c r="G176" s="277"/>
      <c r="H176" s="277" t="s">
        <v>1582</v>
      </c>
      <c r="I176" s="277" t="s">
        <v>1517</v>
      </c>
      <c r="J176" s="277">
        <v>50</v>
      </c>
      <c r="K176" s="319"/>
    </row>
    <row r="177" spans="2:11" s="1" customFormat="1" ht="15" customHeight="1">
      <c r="B177" s="298"/>
      <c r="C177" s="277" t="s">
        <v>126</v>
      </c>
      <c r="D177" s="277"/>
      <c r="E177" s="277"/>
      <c r="F177" s="297" t="s">
        <v>1515</v>
      </c>
      <c r="G177" s="277"/>
      <c r="H177" s="277" t="s">
        <v>1583</v>
      </c>
      <c r="I177" s="277" t="s">
        <v>1584</v>
      </c>
      <c r="J177" s="277"/>
      <c r="K177" s="319"/>
    </row>
    <row r="178" spans="2:11" s="1" customFormat="1" ht="15" customHeight="1">
      <c r="B178" s="298"/>
      <c r="C178" s="277" t="s">
        <v>56</v>
      </c>
      <c r="D178" s="277"/>
      <c r="E178" s="277"/>
      <c r="F178" s="297" t="s">
        <v>1515</v>
      </c>
      <c r="G178" s="277"/>
      <c r="H178" s="277" t="s">
        <v>1585</v>
      </c>
      <c r="I178" s="277" t="s">
        <v>1586</v>
      </c>
      <c r="J178" s="277">
        <v>1</v>
      </c>
      <c r="K178" s="319"/>
    </row>
    <row r="179" spans="2:11" s="1" customFormat="1" ht="15" customHeight="1">
      <c r="B179" s="298"/>
      <c r="C179" s="277" t="s">
        <v>52</v>
      </c>
      <c r="D179" s="277"/>
      <c r="E179" s="277"/>
      <c r="F179" s="297" t="s">
        <v>1515</v>
      </c>
      <c r="G179" s="277"/>
      <c r="H179" s="277" t="s">
        <v>1587</v>
      </c>
      <c r="I179" s="277" t="s">
        <v>1517</v>
      </c>
      <c r="J179" s="277">
        <v>20</v>
      </c>
      <c r="K179" s="319"/>
    </row>
    <row r="180" spans="2:11" s="1" customFormat="1" ht="15" customHeight="1">
      <c r="B180" s="298"/>
      <c r="C180" s="277" t="s">
        <v>53</v>
      </c>
      <c r="D180" s="277"/>
      <c r="E180" s="277"/>
      <c r="F180" s="297" t="s">
        <v>1515</v>
      </c>
      <c r="G180" s="277"/>
      <c r="H180" s="277" t="s">
        <v>1588</v>
      </c>
      <c r="I180" s="277" t="s">
        <v>1517</v>
      </c>
      <c r="J180" s="277">
        <v>255</v>
      </c>
      <c r="K180" s="319"/>
    </row>
    <row r="181" spans="2:11" s="1" customFormat="1" ht="15" customHeight="1">
      <c r="B181" s="298"/>
      <c r="C181" s="277" t="s">
        <v>127</v>
      </c>
      <c r="D181" s="277"/>
      <c r="E181" s="277"/>
      <c r="F181" s="297" t="s">
        <v>1515</v>
      </c>
      <c r="G181" s="277"/>
      <c r="H181" s="277" t="s">
        <v>1479</v>
      </c>
      <c r="I181" s="277" t="s">
        <v>1517</v>
      </c>
      <c r="J181" s="277">
        <v>10</v>
      </c>
      <c r="K181" s="319"/>
    </row>
    <row r="182" spans="2:11" s="1" customFormat="1" ht="15" customHeight="1">
      <c r="B182" s="298"/>
      <c r="C182" s="277" t="s">
        <v>128</v>
      </c>
      <c r="D182" s="277"/>
      <c r="E182" s="277"/>
      <c r="F182" s="297" t="s">
        <v>1515</v>
      </c>
      <c r="G182" s="277"/>
      <c r="H182" s="277" t="s">
        <v>1589</v>
      </c>
      <c r="I182" s="277" t="s">
        <v>1550</v>
      </c>
      <c r="J182" s="277"/>
      <c r="K182" s="319"/>
    </row>
    <row r="183" spans="2:11" s="1" customFormat="1" ht="15" customHeight="1">
      <c r="B183" s="298"/>
      <c r="C183" s="277" t="s">
        <v>1590</v>
      </c>
      <c r="D183" s="277"/>
      <c r="E183" s="277"/>
      <c r="F183" s="297" t="s">
        <v>1515</v>
      </c>
      <c r="G183" s="277"/>
      <c r="H183" s="277" t="s">
        <v>1591</v>
      </c>
      <c r="I183" s="277" t="s">
        <v>1550</v>
      </c>
      <c r="J183" s="277"/>
      <c r="K183" s="319"/>
    </row>
    <row r="184" spans="2:11" s="1" customFormat="1" ht="15" customHeight="1">
      <c r="B184" s="298"/>
      <c r="C184" s="277" t="s">
        <v>1579</v>
      </c>
      <c r="D184" s="277"/>
      <c r="E184" s="277"/>
      <c r="F184" s="297" t="s">
        <v>1515</v>
      </c>
      <c r="G184" s="277"/>
      <c r="H184" s="277" t="s">
        <v>1592</v>
      </c>
      <c r="I184" s="277" t="s">
        <v>1550</v>
      </c>
      <c r="J184" s="277"/>
      <c r="K184" s="319"/>
    </row>
    <row r="185" spans="2:11" s="1" customFormat="1" ht="15" customHeight="1">
      <c r="B185" s="298"/>
      <c r="C185" s="277" t="s">
        <v>130</v>
      </c>
      <c r="D185" s="277"/>
      <c r="E185" s="277"/>
      <c r="F185" s="297" t="s">
        <v>1521</v>
      </c>
      <c r="G185" s="277"/>
      <c r="H185" s="277" t="s">
        <v>1593</v>
      </c>
      <c r="I185" s="277" t="s">
        <v>1517</v>
      </c>
      <c r="J185" s="277">
        <v>50</v>
      </c>
      <c r="K185" s="319"/>
    </row>
    <row r="186" spans="2:11" s="1" customFormat="1" ht="15" customHeight="1">
      <c r="B186" s="298"/>
      <c r="C186" s="277" t="s">
        <v>1594</v>
      </c>
      <c r="D186" s="277"/>
      <c r="E186" s="277"/>
      <c r="F186" s="297" t="s">
        <v>1521</v>
      </c>
      <c r="G186" s="277"/>
      <c r="H186" s="277" t="s">
        <v>1595</v>
      </c>
      <c r="I186" s="277" t="s">
        <v>1596</v>
      </c>
      <c r="J186" s="277"/>
      <c r="K186" s="319"/>
    </row>
    <row r="187" spans="2:11" s="1" customFormat="1" ht="15" customHeight="1">
      <c r="B187" s="298"/>
      <c r="C187" s="277" t="s">
        <v>1597</v>
      </c>
      <c r="D187" s="277"/>
      <c r="E187" s="277"/>
      <c r="F187" s="297" t="s">
        <v>1521</v>
      </c>
      <c r="G187" s="277"/>
      <c r="H187" s="277" t="s">
        <v>1598</v>
      </c>
      <c r="I187" s="277" t="s">
        <v>1596</v>
      </c>
      <c r="J187" s="277"/>
      <c r="K187" s="319"/>
    </row>
    <row r="188" spans="2:11" s="1" customFormat="1" ht="15" customHeight="1">
      <c r="B188" s="298"/>
      <c r="C188" s="277" t="s">
        <v>1599</v>
      </c>
      <c r="D188" s="277"/>
      <c r="E188" s="277"/>
      <c r="F188" s="297" t="s">
        <v>1521</v>
      </c>
      <c r="G188" s="277"/>
      <c r="H188" s="277" t="s">
        <v>1600</v>
      </c>
      <c r="I188" s="277" t="s">
        <v>1596</v>
      </c>
      <c r="J188" s="277"/>
      <c r="K188" s="319"/>
    </row>
    <row r="189" spans="2:11" s="1" customFormat="1" ht="15" customHeight="1">
      <c r="B189" s="298"/>
      <c r="C189" s="331" t="s">
        <v>1601</v>
      </c>
      <c r="D189" s="277"/>
      <c r="E189" s="277"/>
      <c r="F189" s="297" t="s">
        <v>1521</v>
      </c>
      <c r="G189" s="277"/>
      <c r="H189" s="277" t="s">
        <v>1602</v>
      </c>
      <c r="I189" s="277" t="s">
        <v>1603</v>
      </c>
      <c r="J189" s="332" t="s">
        <v>1604</v>
      </c>
      <c r="K189" s="319"/>
    </row>
    <row r="190" spans="2:11" s="1" customFormat="1" ht="15" customHeight="1">
      <c r="B190" s="298"/>
      <c r="C190" s="283" t="s">
        <v>41</v>
      </c>
      <c r="D190" s="277"/>
      <c r="E190" s="277"/>
      <c r="F190" s="297" t="s">
        <v>1515</v>
      </c>
      <c r="G190" s="277"/>
      <c r="H190" s="274" t="s">
        <v>1605</v>
      </c>
      <c r="I190" s="277" t="s">
        <v>1606</v>
      </c>
      <c r="J190" s="277"/>
      <c r="K190" s="319"/>
    </row>
    <row r="191" spans="2:11" s="1" customFormat="1" ht="15" customHeight="1">
      <c r="B191" s="298"/>
      <c r="C191" s="283" t="s">
        <v>1607</v>
      </c>
      <c r="D191" s="277"/>
      <c r="E191" s="277"/>
      <c r="F191" s="297" t="s">
        <v>1515</v>
      </c>
      <c r="G191" s="277"/>
      <c r="H191" s="277" t="s">
        <v>1608</v>
      </c>
      <c r="I191" s="277" t="s">
        <v>1550</v>
      </c>
      <c r="J191" s="277"/>
      <c r="K191" s="319"/>
    </row>
    <row r="192" spans="2:11" s="1" customFormat="1" ht="15" customHeight="1">
      <c r="B192" s="298"/>
      <c r="C192" s="283" t="s">
        <v>1609</v>
      </c>
      <c r="D192" s="277"/>
      <c r="E192" s="277"/>
      <c r="F192" s="297" t="s">
        <v>1515</v>
      </c>
      <c r="G192" s="277"/>
      <c r="H192" s="277" t="s">
        <v>1610</v>
      </c>
      <c r="I192" s="277" t="s">
        <v>1550</v>
      </c>
      <c r="J192" s="277"/>
      <c r="K192" s="319"/>
    </row>
    <row r="193" spans="2:11" s="1" customFormat="1" ht="15" customHeight="1">
      <c r="B193" s="298"/>
      <c r="C193" s="283" t="s">
        <v>1389</v>
      </c>
      <c r="D193" s="277"/>
      <c r="E193" s="277"/>
      <c r="F193" s="297" t="s">
        <v>1521</v>
      </c>
      <c r="G193" s="277"/>
      <c r="H193" s="277" t="s">
        <v>1611</v>
      </c>
      <c r="I193" s="277" t="s">
        <v>1550</v>
      </c>
      <c r="J193" s="277"/>
      <c r="K193" s="319"/>
    </row>
    <row r="194" spans="2:11" s="1" customFormat="1" ht="15" customHeight="1">
      <c r="B194" s="325"/>
      <c r="C194" s="333"/>
      <c r="D194" s="307"/>
      <c r="E194" s="307"/>
      <c r="F194" s="307"/>
      <c r="G194" s="307"/>
      <c r="H194" s="307"/>
      <c r="I194" s="307"/>
      <c r="J194" s="307"/>
      <c r="K194" s="326"/>
    </row>
    <row r="195" spans="2:11" s="1" customFormat="1" ht="18.75" customHeight="1">
      <c r="B195" s="274"/>
      <c r="C195" s="277"/>
      <c r="D195" s="277"/>
      <c r="E195" s="277"/>
      <c r="F195" s="297"/>
      <c r="G195" s="277"/>
      <c r="H195" s="277"/>
      <c r="I195" s="277"/>
      <c r="J195" s="277"/>
      <c r="K195" s="274"/>
    </row>
    <row r="196" spans="2:11" s="1" customFormat="1" ht="18.75" customHeight="1">
      <c r="B196" s="274"/>
      <c r="C196" s="277"/>
      <c r="D196" s="277"/>
      <c r="E196" s="277"/>
      <c r="F196" s="297"/>
      <c r="G196" s="277"/>
      <c r="H196" s="277"/>
      <c r="I196" s="277"/>
      <c r="J196" s="277"/>
      <c r="K196" s="274"/>
    </row>
    <row r="197" spans="2:11" s="1" customFormat="1" ht="18.75" customHeight="1">
      <c r="B197" s="284"/>
      <c r="C197" s="284"/>
      <c r="D197" s="284"/>
      <c r="E197" s="284"/>
      <c r="F197" s="284"/>
      <c r="G197" s="284"/>
      <c r="H197" s="284"/>
      <c r="I197" s="284"/>
      <c r="J197" s="284"/>
      <c r="K197" s="284"/>
    </row>
    <row r="198" spans="2:11" s="1" customFormat="1" ht="13.5">
      <c r="B198" s="266"/>
      <c r="C198" s="267"/>
      <c r="D198" s="267"/>
      <c r="E198" s="267"/>
      <c r="F198" s="267"/>
      <c r="G198" s="267"/>
      <c r="H198" s="267"/>
      <c r="I198" s="267"/>
      <c r="J198" s="267"/>
      <c r="K198" s="268"/>
    </row>
    <row r="199" spans="2:11" s="1" customFormat="1" ht="21">
      <c r="B199" s="269"/>
      <c r="C199" s="395" t="s">
        <v>1612</v>
      </c>
      <c r="D199" s="395"/>
      <c r="E199" s="395"/>
      <c r="F199" s="395"/>
      <c r="G199" s="395"/>
      <c r="H199" s="395"/>
      <c r="I199" s="395"/>
      <c r="J199" s="395"/>
      <c r="K199" s="270"/>
    </row>
    <row r="200" spans="2:11" s="1" customFormat="1" ht="25.5" customHeight="1">
      <c r="B200" s="269"/>
      <c r="C200" s="334" t="s">
        <v>1613</v>
      </c>
      <c r="D200" s="334"/>
      <c r="E200" s="334"/>
      <c r="F200" s="334" t="s">
        <v>1614</v>
      </c>
      <c r="G200" s="335"/>
      <c r="H200" s="396" t="s">
        <v>1615</v>
      </c>
      <c r="I200" s="396"/>
      <c r="J200" s="396"/>
      <c r="K200" s="270"/>
    </row>
    <row r="201" spans="2:11" s="1" customFormat="1" ht="5.25" customHeight="1">
      <c r="B201" s="298"/>
      <c r="C201" s="295"/>
      <c r="D201" s="295"/>
      <c r="E201" s="295"/>
      <c r="F201" s="295"/>
      <c r="G201" s="277"/>
      <c r="H201" s="295"/>
      <c r="I201" s="295"/>
      <c r="J201" s="295"/>
      <c r="K201" s="319"/>
    </row>
    <row r="202" spans="2:11" s="1" customFormat="1" ht="15" customHeight="1">
      <c r="B202" s="298"/>
      <c r="C202" s="277" t="s">
        <v>1606</v>
      </c>
      <c r="D202" s="277"/>
      <c r="E202" s="277"/>
      <c r="F202" s="297" t="s">
        <v>42</v>
      </c>
      <c r="G202" s="277"/>
      <c r="H202" s="397" t="s">
        <v>1616</v>
      </c>
      <c r="I202" s="397"/>
      <c r="J202" s="397"/>
      <c r="K202" s="319"/>
    </row>
    <row r="203" spans="2:11" s="1" customFormat="1" ht="15" customHeight="1">
      <c r="B203" s="298"/>
      <c r="C203" s="304"/>
      <c r="D203" s="277"/>
      <c r="E203" s="277"/>
      <c r="F203" s="297" t="s">
        <v>43</v>
      </c>
      <c r="G203" s="277"/>
      <c r="H203" s="397" t="s">
        <v>1617</v>
      </c>
      <c r="I203" s="397"/>
      <c r="J203" s="397"/>
      <c r="K203" s="319"/>
    </row>
    <row r="204" spans="2:11" s="1" customFormat="1" ht="15" customHeight="1">
      <c r="B204" s="298"/>
      <c r="C204" s="304"/>
      <c r="D204" s="277"/>
      <c r="E204" s="277"/>
      <c r="F204" s="297" t="s">
        <v>46</v>
      </c>
      <c r="G204" s="277"/>
      <c r="H204" s="397" t="s">
        <v>1618</v>
      </c>
      <c r="I204" s="397"/>
      <c r="J204" s="397"/>
      <c r="K204" s="319"/>
    </row>
    <row r="205" spans="2:11" s="1" customFormat="1" ht="15" customHeight="1">
      <c r="B205" s="298"/>
      <c r="C205" s="277"/>
      <c r="D205" s="277"/>
      <c r="E205" s="277"/>
      <c r="F205" s="297" t="s">
        <v>44</v>
      </c>
      <c r="G205" s="277"/>
      <c r="H205" s="397" t="s">
        <v>1619</v>
      </c>
      <c r="I205" s="397"/>
      <c r="J205" s="397"/>
      <c r="K205" s="319"/>
    </row>
    <row r="206" spans="2:11" s="1" customFormat="1" ht="15" customHeight="1">
      <c r="B206" s="298"/>
      <c r="C206" s="277"/>
      <c r="D206" s="277"/>
      <c r="E206" s="277"/>
      <c r="F206" s="297" t="s">
        <v>45</v>
      </c>
      <c r="G206" s="277"/>
      <c r="H206" s="397" t="s">
        <v>1620</v>
      </c>
      <c r="I206" s="397"/>
      <c r="J206" s="397"/>
      <c r="K206" s="319"/>
    </row>
    <row r="207" spans="2:11" s="1" customFormat="1" ht="15" customHeight="1">
      <c r="B207" s="298"/>
      <c r="C207" s="277"/>
      <c r="D207" s="277"/>
      <c r="E207" s="277"/>
      <c r="F207" s="297"/>
      <c r="G207" s="277"/>
      <c r="H207" s="277"/>
      <c r="I207" s="277"/>
      <c r="J207" s="277"/>
      <c r="K207" s="319"/>
    </row>
    <row r="208" spans="2:11" s="1" customFormat="1" ht="15" customHeight="1">
      <c r="B208" s="298"/>
      <c r="C208" s="277" t="s">
        <v>1562</v>
      </c>
      <c r="D208" s="277"/>
      <c r="E208" s="277"/>
      <c r="F208" s="297" t="s">
        <v>78</v>
      </c>
      <c r="G208" s="277"/>
      <c r="H208" s="397" t="s">
        <v>1621</v>
      </c>
      <c r="I208" s="397"/>
      <c r="J208" s="397"/>
      <c r="K208" s="319"/>
    </row>
    <row r="209" spans="2:11" s="1" customFormat="1" ht="15" customHeight="1">
      <c r="B209" s="298"/>
      <c r="C209" s="304"/>
      <c r="D209" s="277"/>
      <c r="E209" s="277"/>
      <c r="F209" s="297" t="s">
        <v>1459</v>
      </c>
      <c r="G209" s="277"/>
      <c r="H209" s="397" t="s">
        <v>1460</v>
      </c>
      <c r="I209" s="397"/>
      <c r="J209" s="397"/>
      <c r="K209" s="319"/>
    </row>
    <row r="210" spans="2:11" s="1" customFormat="1" ht="15" customHeight="1">
      <c r="B210" s="298"/>
      <c r="C210" s="277"/>
      <c r="D210" s="277"/>
      <c r="E210" s="277"/>
      <c r="F210" s="297" t="s">
        <v>1457</v>
      </c>
      <c r="G210" s="277"/>
      <c r="H210" s="397" t="s">
        <v>1622</v>
      </c>
      <c r="I210" s="397"/>
      <c r="J210" s="397"/>
      <c r="K210" s="319"/>
    </row>
    <row r="211" spans="2:11" s="1" customFormat="1" ht="15" customHeight="1">
      <c r="B211" s="336"/>
      <c r="C211" s="304"/>
      <c r="D211" s="304"/>
      <c r="E211" s="304"/>
      <c r="F211" s="297" t="s">
        <v>96</v>
      </c>
      <c r="G211" s="283"/>
      <c r="H211" s="398" t="s">
        <v>1461</v>
      </c>
      <c r="I211" s="398"/>
      <c r="J211" s="398"/>
      <c r="K211" s="337"/>
    </row>
    <row r="212" spans="2:11" s="1" customFormat="1" ht="15" customHeight="1">
      <c r="B212" s="336"/>
      <c r="C212" s="304"/>
      <c r="D212" s="304"/>
      <c r="E212" s="304"/>
      <c r="F212" s="297" t="s">
        <v>822</v>
      </c>
      <c r="G212" s="283"/>
      <c r="H212" s="398" t="s">
        <v>1623</v>
      </c>
      <c r="I212" s="398"/>
      <c r="J212" s="398"/>
      <c r="K212" s="337"/>
    </row>
    <row r="213" spans="2:11" s="1" customFormat="1" ht="15" customHeight="1">
      <c r="B213" s="336"/>
      <c r="C213" s="304"/>
      <c r="D213" s="304"/>
      <c r="E213" s="304"/>
      <c r="F213" s="338"/>
      <c r="G213" s="283"/>
      <c r="H213" s="339"/>
      <c r="I213" s="339"/>
      <c r="J213" s="339"/>
      <c r="K213" s="337"/>
    </row>
    <row r="214" spans="2:11" s="1" customFormat="1" ht="15" customHeight="1">
      <c r="B214" s="336"/>
      <c r="C214" s="277" t="s">
        <v>1586</v>
      </c>
      <c r="D214" s="304"/>
      <c r="E214" s="304"/>
      <c r="F214" s="297">
        <v>1</v>
      </c>
      <c r="G214" s="283"/>
      <c r="H214" s="398" t="s">
        <v>1624</v>
      </c>
      <c r="I214" s="398"/>
      <c r="J214" s="398"/>
      <c r="K214" s="337"/>
    </row>
    <row r="215" spans="2:11" s="1" customFormat="1" ht="15" customHeight="1">
      <c r="B215" s="336"/>
      <c r="C215" s="304"/>
      <c r="D215" s="304"/>
      <c r="E215" s="304"/>
      <c r="F215" s="297">
        <v>2</v>
      </c>
      <c r="G215" s="283"/>
      <c r="H215" s="398" t="s">
        <v>1625</v>
      </c>
      <c r="I215" s="398"/>
      <c r="J215" s="398"/>
      <c r="K215" s="337"/>
    </row>
    <row r="216" spans="2:11" s="1" customFormat="1" ht="15" customHeight="1">
      <c r="B216" s="336"/>
      <c r="C216" s="304"/>
      <c r="D216" s="304"/>
      <c r="E216" s="304"/>
      <c r="F216" s="297">
        <v>3</v>
      </c>
      <c r="G216" s="283"/>
      <c r="H216" s="398" t="s">
        <v>1626</v>
      </c>
      <c r="I216" s="398"/>
      <c r="J216" s="398"/>
      <c r="K216" s="337"/>
    </row>
    <row r="217" spans="2:11" s="1" customFormat="1" ht="15" customHeight="1">
      <c r="B217" s="336"/>
      <c r="C217" s="304"/>
      <c r="D217" s="304"/>
      <c r="E217" s="304"/>
      <c r="F217" s="297">
        <v>4</v>
      </c>
      <c r="G217" s="283"/>
      <c r="H217" s="398" t="s">
        <v>1627</v>
      </c>
      <c r="I217" s="398"/>
      <c r="J217" s="398"/>
      <c r="K217" s="337"/>
    </row>
    <row r="218" spans="2:11" s="1" customFormat="1" ht="12.75" customHeight="1">
      <c r="B218" s="340"/>
      <c r="C218" s="341"/>
      <c r="D218" s="341"/>
      <c r="E218" s="341"/>
      <c r="F218" s="341"/>
      <c r="G218" s="341"/>
      <c r="H218" s="341"/>
      <c r="I218" s="341"/>
      <c r="J218" s="341"/>
      <c r="K218" s="34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Jiri Valachovics</dc:creator>
  <cp:keywords/>
  <dc:description/>
  <cp:lastModifiedBy>Gren Vojtech</cp:lastModifiedBy>
  <cp:lastPrinted>2020-05-31T09:45:42Z</cp:lastPrinted>
  <dcterms:created xsi:type="dcterms:W3CDTF">2020-05-31T09:37:34Z</dcterms:created>
  <dcterms:modified xsi:type="dcterms:W3CDTF">2020-10-06T06:56:31Z</dcterms:modified>
  <cp:category/>
  <cp:version/>
  <cp:contentType/>
  <cp:contentStatus/>
</cp:coreProperties>
</file>