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STUPNÍ VENKOVNÍ RAM..." sheetId="2" r:id="rId2"/>
    <sheet name="02 - PŘÍSTUP DO SÁLU V RO..." sheetId="3" r:id="rId3"/>
    <sheet name="03 - VEDLEJŠÍ A OSTATNÍ R..." sheetId="4" r:id="rId4"/>
    <sheet name="04 - ŘEŠENÍ UT" sheetId="5" r:id="rId5"/>
    <sheet name="05 - SILNOPROUDÁ ELEKTROT..." sheetId="6" r:id="rId6"/>
  </sheets>
  <definedNames>
    <definedName name="_xlnm.Print_Area" localSheetId="0">'Rekapitulace stavby'!$D$4:$AO$76,'Rekapitulace stavby'!$C$82:$AQ$100</definedName>
    <definedName name="_xlnm._FilterDatabase" localSheetId="1" hidden="1">'01 - VSTUPNÍ VENKOVNÍ RAM...'!$C$139:$K$762</definedName>
    <definedName name="_xlnm.Print_Area" localSheetId="1">'01 - VSTUPNÍ VENKOVNÍ RAM...'!$C$4:$J$39,'01 - VSTUPNÍ VENKOVNÍ RAM...'!$C$50:$J$76,'01 - VSTUPNÍ VENKOVNÍ RAM...'!$C$82:$J$121,'01 - VSTUPNÍ VENKOVNÍ RAM...'!$C$127:$K$762</definedName>
    <definedName name="_xlnm._FilterDatabase" localSheetId="2" hidden="1">'02 - PŘÍSTUP DO SÁLU V RO...'!$C$136:$K$747</definedName>
    <definedName name="_xlnm.Print_Area" localSheetId="2">'02 - PŘÍSTUP DO SÁLU V RO...'!$C$4:$J$39,'02 - PŘÍSTUP DO SÁLU V RO...'!$C$50:$J$76,'02 - PŘÍSTUP DO SÁLU V RO...'!$C$82:$J$118,'02 - PŘÍSTUP DO SÁLU V RO...'!$C$124:$K$747</definedName>
    <definedName name="_xlnm._FilterDatabase" localSheetId="3" hidden="1">'03 - VEDLEJŠÍ A OSTATNÍ R...'!$C$123:$K$172</definedName>
    <definedName name="_xlnm.Print_Area" localSheetId="3">'03 - VEDLEJŠÍ A OSTATNÍ R...'!$C$4:$J$39,'03 - VEDLEJŠÍ A OSTATNÍ R...'!$C$50:$J$76,'03 - VEDLEJŠÍ A OSTATNÍ R...'!$C$82:$J$105,'03 - VEDLEJŠÍ A OSTATNÍ R...'!$C$111:$K$172</definedName>
    <definedName name="_xlnm._FilterDatabase" localSheetId="4" hidden="1">'04 - ŘEŠENÍ UT'!$C$120:$K$141</definedName>
    <definedName name="_xlnm.Print_Area" localSheetId="4">'04 - ŘEŠENÍ UT'!$C$4:$J$39,'04 - ŘEŠENÍ UT'!$C$50:$J$76,'04 - ŘEŠENÍ UT'!$C$82:$J$102,'04 - ŘEŠENÍ UT'!$C$108:$K$141</definedName>
    <definedName name="_xlnm._FilterDatabase" localSheetId="5" hidden="1">'05 - SILNOPROUDÁ ELEKTROT...'!$C$120:$K$279</definedName>
    <definedName name="_xlnm.Print_Area" localSheetId="5">'05 - SILNOPROUDÁ ELEKTROT...'!$C$4:$J$39,'05 - SILNOPROUDÁ ELEKTROT...'!$C$50:$J$76,'05 - SILNOPROUDÁ ELEKTROT...'!$C$82:$J$102,'05 - SILNOPROUDÁ ELEKTROT...'!$C$108:$K$279</definedName>
    <definedName name="_xlnm.Print_Titles" localSheetId="0">'Rekapitulace stavby'!$92:$92</definedName>
    <definedName name="_xlnm.Print_Titles" localSheetId="1">'01 - VSTUPNÍ VENKOVNÍ RAM...'!$139:$139</definedName>
    <definedName name="_xlnm.Print_Titles" localSheetId="2">'02 - PŘÍSTUP DO SÁLU V RO...'!$136:$136</definedName>
    <definedName name="_xlnm.Print_Titles" localSheetId="3">'03 - VEDLEJŠÍ A OSTATNÍ R...'!$123:$123</definedName>
    <definedName name="_xlnm.Print_Titles" localSheetId="4">'04 - ŘEŠENÍ UT'!$120:$120</definedName>
    <definedName name="_xlnm.Print_Titles" localSheetId="5">'05 - SILNOPROUDÁ ELEKTROT...'!$120:$120</definedName>
  </definedNames>
  <calcPr fullCalcOnLoad="1"/>
</workbook>
</file>

<file path=xl/sharedStrings.xml><?xml version="1.0" encoding="utf-8"?>
<sst xmlns="http://schemas.openxmlformats.org/spreadsheetml/2006/main" count="16426" uniqueCount="2043">
  <si>
    <t>Export Komplet</t>
  </si>
  <si>
    <t/>
  </si>
  <si>
    <t>2.0</t>
  </si>
  <si>
    <t>ZAMOK</t>
  </si>
  <si>
    <t>False</t>
  </si>
  <si>
    <t>{c999c617-ac23-4bd3-9ba7-2b7da53ed9af}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</si>
  <si>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</si>
  <si>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</si>
  <si>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</si>
  <si>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</si>
  <si>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</si>
  <si>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</si>
  <si>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</si>
  <si>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</si>
  <si>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DJEM2489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</si>
  <si>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</si>
  <si>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</si>
  <si>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PRÁVNICKÁ FAKULTA UNIVERZITY PALACKÉHO V OLOMOUCI, BEZBARIÉROVÉ ÚPRAVY V PAVILONU A</t>
  </si>
  <si>
    <t>KSO:</t>
  </si>
  <si>
    <t>801 3</t>
  </si>
  <si>
    <t>CC-CZ:</t>
  </si>
  <si>
    <t>Místo:</t>
  </si>
  <si>
    <t>Olomouc</t>
  </si>
  <si>
    <t>Datum:</t>
  </si>
  <si>
    <t>15. 6. 2020</t>
  </si>
  <si>
    <t>Zadavatel:</t>
  </si>
  <si>
    <t>IČ:</t>
  </si>
  <si>
    <t>Universita Palackého v Olomouci</t>
  </si>
  <si>
    <t>DIČ:</t>
  </si>
  <si>
    <t>Uchazeč:</t>
  </si>
  <si>
    <t>Vyplň údaj</t>
  </si>
  <si>
    <t>Projektant:</t>
  </si>
  <si>
    <t>Ing.Vladimír Zoubek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</si>
  <si>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</si>
  <si>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</si>
  <si>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</si>
  <si>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</si>
  <si>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</si>
  <si>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</si>
  <si>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</si>
  <si>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</si>
  <si>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</si>
  <si>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</si>
  <si>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</si>
  <si>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</si>
  <si>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</si>
  <si>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</si>
  <si>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</si>
  <si>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</si>
  <si>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</si>
  <si>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</si>
  <si>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</si>
  <si>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</si>
  <si>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</si>
  <si>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</si>
  <si>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</si>
  <si>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</si>
  <si>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</si>
  <si>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</si>
  <si>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</si>
  <si>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</si>
  <si>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</si>
  <si>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</si>
  <si>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</si>
  <si>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</si>
  <si>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</si>
  <si>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</si>
  <si>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</si>
  <si>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</si>
  <si>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</si>
  <si>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</si>
  <si>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</si>
  <si>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</si>
  <si>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</si>
  <si>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</si>
  <si>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</si>
  <si>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</si>
  <si>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</si>
  <si>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</si>
  <si>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</si>
  <si>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</si>
  <si>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</si>
  <si>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</si>
  <si>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VSTUPNÍ VENKOVNÍ RAMPA, ZPEVNĚNÉ PLOCHY A TERÉNNÍ ÚPRAVY</t>
  </si>
  <si>
    <t>STA</t>
  </si>
  <si>
    <t>1</t>
  </si>
  <si>
    <t>{256a47de-dd26-4bcf-895b-a65bcfe01a96}</t>
  </si>
  <si>
    <t>2</t>
  </si>
  <si>
    <t>02</t>
  </si>
  <si>
    <t>PŘÍSTUP DO SÁLU V ROTUNDĚ</t>
  </si>
  <si>
    <t>{b49a1cb8-9453-4104-b592-e382dfc7f6d6}</t>
  </si>
  <si>
    <t>03</t>
  </si>
  <si>
    <t>VEDLEJŠÍ A OSTATNÍ ROZPOČTOVÉ NÁKLADY</t>
  </si>
  <si>
    <t>VON</t>
  </si>
  <si>
    <t>{91ae511a-38a7-41b8-b81b-e0011598db81}</t>
  </si>
  <si>
    <t>04</t>
  </si>
  <si>
    <t>ŘEŠENÍ UT</t>
  </si>
  <si>
    <t>{c3a1e8b2-25d4-414d-8da8-318d617b5740}</t>
  </si>
  <si>
    <t>05</t>
  </si>
  <si>
    <t>SILNOPROUDÁ ELEKTROTECHNIKA</t>
  </si>
  <si>
    <t>{763e4978-086e-4a0a-90e7-f495b90cae0a}</t>
  </si>
  <si>
    <t>KRYCÍ LIST SOUPISU PRACÍ</t>
  </si>
  <si>
    <t>Objekt:</t>
  </si>
  <si>
    <t>01 - VSTUPNÍ VENKOVNÍ RAMPA, ZPEVNĚNÉ PLOCHY A TERÉNNÍ ÚPRAVY</t>
  </si>
  <si>
    <t>Dana Jemelková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</si>
  <si>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</si>
  <si>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</si>
  <si>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</si>
  <si>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</si>
  <si>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</si>
  <si>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</si>
  <si>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</si>
  <si>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</si>
  <si>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</si>
  <si>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</si>
  <si>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</si>
  <si>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</si>
  <si>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</si>
  <si>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</si>
  <si>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</si>
  <si>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</si>
  <si>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</si>
  <si>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</si>
  <si>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</si>
  <si>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</si>
  <si>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</si>
  <si>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</si>
  <si>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</si>
  <si>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</si>
  <si>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</si>
  <si>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</si>
  <si>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</si>
  <si>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M - Práce a dodávky M</t>
  </si>
  <si>
    <t xml:space="preserve">    33-M - Montáže dopr.zaříz.,sklad. zař. a váh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</si>
  <si>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</si>
  <si>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</si>
  <si>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</si>
  <si>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</si>
  <si>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</si>
  <si>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</si>
  <si>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</si>
  <si>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</si>
  <si>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</si>
  <si>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</si>
  <si>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</si>
  <si>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</si>
  <si>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</si>
  <si>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</si>
  <si>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</si>
  <si>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</si>
  <si>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</si>
  <si>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</si>
  <si>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111212351</t>
  </si>
  <si>
    <t>Odstranění nevhodných dřevin do 100 m2 výšky nad 1m s odstraněním pařezů v rovině nebo svahu 1:5</t>
  </si>
  <si>
    <t>m2</t>
  </si>
  <si>
    <t>CS ÚRS 2020 01</t>
  </si>
  <si>
    <t>4</t>
  </si>
  <si>
    <t>920294898</t>
  </si>
  <si>
    <t>VV</t>
  </si>
  <si>
    <t>14,6*1,5</t>
  </si>
  <si>
    <t>113106121</t>
  </si>
  <si>
    <t>Rozebrání dlažeb z betonových nebo kamenných dlaždic komunikací pro pěší ručně</t>
  </si>
  <si>
    <t>-571741742</t>
  </si>
  <si>
    <t>pro zpětné položení po ukončení prací (plošná dlažba)</t>
  </si>
  <si>
    <t>19,72*0,6</t>
  </si>
  <si>
    <t>do suti (plošná dlažba)</t>
  </si>
  <si>
    <t>2,39*1,065</t>
  </si>
  <si>
    <t>Součet</t>
  </si>
  <si>
    <t>3</t>
  </si>
  <si>
    <t>113106122</t>
  </si>
  <si>
    <t>Rozebrání dlažeb z kamenných dlaždic komunikací pro pěší ručně</t>
  </si>
  <si>
    <t>429449823</t>
  </si>
  <si>
    <t>P</t>
  </si>
  <si>
    <t>Poznámka k položce:
část bouráné dlažby (cca 5 m2) uskladnit pro doplnění stávající plošné dlažby</t>
  </si>
  <si>
    <t>venkovní zvýšený prostor</t>
  </si>
  <si>
    <t>16,8*7,835+2,41*1,71</t>
  </si>
  <si>
    <t>113106123</t>
  </si>
  <si>
    <t>Rozebrání dlažeb ze zámkových dlaždic komunikací pro pěší ručně</t>
  </si>
  <si>
    <t>8829287</t>
  </si>
  <si>
    <t>pro zpětné položení po ukončení prací (dlažba 100/200)</t>
  </si>
  <si>
    <t>9,825*0,6</t>
  </si>
  <si>
    <t>do suti (dlažba 100/200)</t>
  </si>
  <si>
    <t>4,37*6,6</t>
  </si>
  <si>
    <t>5</t>
  </si>
  <si>
    <t>113107112</t>
  </si>
  <si>
    <t>Odstranění podkladu z kameniva těženého tl 200 mm ručně</t>
  </si>
  <si>
    <t>650321740</t>
  </si>
  <si>
    <t>kačírek</t>
  </si>
  <si>
    <t>0,865*4,425</t>
  </si>
  <si>
    <t>6</t>
  </si>
  <si>
    <t>113107122</t>
  </si>
  <si>
    <t>Odstranění podkladu z kameniva drceného tl 200 mm ručně</t>
  </si>
  <si>
    <t>-715289289</t>
  </si>
  <si>
    <t xml:space="preserve">plošná dlažba pro zpětné položení po ukončení prací </t>
  </si>
  <si>
    <t xml:space="preserve">dlažba 100/200 pro zpětné položení po ukončení prací </t>
  </si>
  <si>
    <t>7</t>
  </si>
  <si>
    <t>113107123</t>
  </si>
  <si>
    <t>Odstranění podkladu z kameniva drceného tl 300 mm ručně</t>
  </si>
  <si>
    <t>-1385213818</t>
  </si>
  <si>
    <t>dlažba 100/200 do suti</t>
  </si>
  <si>
    <t>8</t>
  </si>
  <si>
    <t>113202111</t>
  </si>
  <si>
    <t>Vytrhání obrub krajníků obrubníků stojatých</t>
  </si>
  <si>
    <t>m</t>
  </si>
  <si>
    <t>808736164</t>
  </si>
  <si>
    <t>6,6+4,425</t>
  </si>
  <si>
    <t>9</t>
  </si>
  <si>
    <t>122211101</t>
  </si>
  <si>
    <t>Odkopávky a prokopávky v hornině třídy těžitelnosti I, skupiny 3 ručně</t>
  </si>
  <si>
    <t>m3</t>
  </si>
  <si>
    <t>-1153697640</t>
  </si>
  <si>
    <t>nová betonová dlažba 100/200/80</t>
  </si>
  <si>
    <t>(4,4*7,32+1,225*1,6)*0,37</t>
  </si>
  <si>
    <t>nové zelené plochy</t>
  </si>
  <si>
    <t>(16,54*6,85+5,66*0,94+2,41*1,71)*0,2</t>
  </si>
  <si>
    <t>10</t>
  </si>
  <si>
    <t>122251101</t>
  </si>
  <si>
    <t>Odkopávky a prokopávky nezapažené v hornině třídy těžitelnosti I, skupiny 3 objem do 20 m3 strojně</t>
  </si>
  <si>
    <t>1261206820</t>
  </si>
  <si>
    <t>rampa - hlavní stavební jáma na -1,950</t>
  </si>
  <si>
    <t>16,425*4,25*(1,95-(1,71+1,81+1,66+1,56)/4)</t>
  </si>
  <si>
    <t>11</t>
  </si>
  <si>
    <t>132212111</t>
  </si>
  <si>
    <t>Hloubení rýh š do 800 mm v soudržných horninách třídy těžitelnosti I, skupiny 3 ručně</t>
  </si>
  <si>
    <t>-1119366851</t>
  </si>
  <si>
    <t>figura 11</t>
  </si>
  <si>
    <t>0,755*0,5*1,2</t>
  </si>
  <si>
    <t>figura 12+13</t>
  </si>
  <si>
    <t>(0,955+1,575)*0,5*0,5</t>
  </si>
  <si>
    <t>figura 14 (část)</t>
  </si>
  <si>
    <t>4,065*0,5*0,8</t>
  </si>
  <si>
    <t>figura 19</t>
  </si>
  <si>
    <t>1,575*0,555*1,2</t>
  </si>
  <si>
    <t>12</t>
  </si>
  <si>
    <t>132251101</t>
  </si>
  <si>
    <t>Hloubení rýh nezapažených  š do 800 mm v hornině třídy těžitelnosti I, skupiny 3 objem do 20 m3 strojně</t>
  </si>
  <si>
    <t>1148667059</t>
  </si>
  <si>
    <t>figura 1</t>
  </si>
  <si>
    <t>3,65*0,5*0,8</t>
  </si>
  <si>
    <t>figura 2+4+6+8+10</t>
  </si>
  <si>
    <t>(1,075+2,8+2,7+0,9+1,96)*0,35*0,3</t>
  </si>
  <si>
    <t>figura 3+5+7+9</t>
  </si>
  <si>
    <t>1,575*0,5*0,8*4</t>
  </si>
  <si>
    <t>(15,7-4,065)*0,5*0,8</t>
  </si>
  <si>
    <t>figura 15+16+17+18</t>
  </si>
  <si>
    <t>1,8*0,5*0,8*4</t>
  </si>
  <si>
    <t>figura 20</t>
  </si>
  <si>
    <t>1,075*0,35*0,3</t>
  </si>
  <si>
    <t>13</t>
  </si>
  <si>
    <t>151101201</t>
  </si>
  <si>
    <t>Zřízení příložného pažení stěn výkopu hl do 4 m</t>
  </si>
  <si>
    <t>1640263737</t>
  </si>
  <si>
    <t>(0,755*2+0,15)*1,2</t>
  </si>
  <si>
    <t>(1,575*2+0,555)*1,2</t>
  </si>
  <si>
    <t>14</t>
  </si>
  <si>
    <t>151101211</t>
  </si>
  <si>
    <t>Odstranění příložného pažení stěn hl do 4 m</t>
  </si>
  <si>
    <t>-1140837314</t>
  </si>
  <si>
    <t>151101301</t>
  </si>
  <si>
    <t>Zřízení rozepření stěn při pažení příložném hl do 4 m</t>
  </si>
  <si>
    <t>1548490870</t>
  </si>
  <si>
    <t>16</t>
  </si>
  <si>
    <t>151101311</t>
  </si>
  <si>
    <t>Odstranění rozepření stěn při pažení příložném hl do 4 m</t>
  </si>
  <si>
    <t>-533210517</t>
  </si>
  <si>
    <t>17</t>
  </si>
  <si>
    <t>174111101</t>
  </si>
  <si>
    <t>Zásyp jam, šachet rýh nebo kolem objektů sypaninou se zhutněním ručně</t>
  </si>
  <si>
    <t>-2059997177</t>
  </si>
  <si>
    <t>základy venkovního zvýšeného prostoru</t>
  </si>
  <si>
    <t>(14,39+7,835+4,87+1,77*2+2,87+4,91+1,735+2,345+2,47)*0,45*(2,8-1,96)</t>
  </si>
  <si>
    <t>(2,87+4,08+4,205)*0,45*(2,8-1,96)</t>
  </si>
  <si>
    <t>(2,41+5,28)*2*0,45*(2,8-1,96)</t>
  </si>
  <si>
    <t>18</t>
  </si>
  <si>
    <t>162751117</t>
  </si>
  <si>
    <t>Vodorovné přemístění do 10000 m výkopku/sypaniny z horniny třídy těžitelnosti I, skupiny 1 až 3</t>
  </si>
  <si>
    <t>-1350465559</t>
  </si>
  <si>
    <t>odkopávky</t>
  </si>
  <si>
    <t>37,19+18,499</t>
  </si>
  <si>
    <t>rýhy</t>
  </si>
  <si>
    <t>3,761+12,618</t>
  </si>
  <si>
    <t>zásyp</t>
  </si>
  <si>
    <t>27,028*-1</t>
  </si>
  <si>
    <t>19</t>
  </si>
  <si>
    <t>162751119</t>
  </si>
  <si>
    <t>Příplatek k vodorovnému přemístění výkopku/sypaniny z horniny třídy těžitelnosti I, skupiny 1 až 3 ZKD 1000 m přes 10000 m</t>
  </si>
  <si>
    <t>1267251505</t>
  </si>
  <si>
    <t>Poznámka k položce:
přebytečná zemina bude vyvezena na skládku určenou městským úřadem</t>
  </si>
  <si>
    <t>45,04*10</t>
  </si>
  <si>
    <t>20</t>
  </si>
  <si>
    <t>171251201</t>
  </si>
  <si>
    <t>Uložení sypaniny na skládky nebo meziskládky</t>
  </si>
  <si>
    <t>-2143120622</t>
  </si>
  <si>
    <t>171201221</t>
  </si>
  <si>
    <t>Poplatek za uložení na skládce (skládkovné) zeminy a kamení kód odpadu 17 05 04</t>
  </si>
  <si>
    <t>t</t>
  </si>
  <si>
    <t>-338868419</t>
  </si>
  <si>
    <t>45,04*1,6</t>
  </si>
  <si>
    <t>22</t>
  </si>
  <si>
    <t>171152501</t>
  </si>
  <si>
    <t>Zhutnění podloží z hornin soudržných nebo nesoudržných pod násypy</t>
  </si>
  <si>
    <t>330542298</t>
  </si>
  <si>
    <t>zpětné položení dlažby 100/200 po ukončení prací</t>
  </si>
  <si>
    <t>9,91*0,6</t>
  </si>
  <si>
    <t>zpětné položení plošné dlažby po ukončení prací</t>
  </si>
  <si>
    <t>19,705*0,6</t>
  </si>
  <si>
    <t>4,45*7,0+0,95*2,235</t>
  </si>
  <si>
    <t>4,4*7,32+1,225*1,6</t>
  </si>
  <si>
    <t xml:space="preserve">nové zelené plochy </t>
  </si>
  <si>
    <t>16,54*6,85+5,66*0,94+2,41*1,71</t>
  </si>
  <si>
    <t xml:space="preserve">rampa </t>
  </si>
  <si>
    <t>16,425*4,25</t>
  </si>
  <si>
    <t>23</t>
  </si>
  <si>
    <t>181111111</t>
  </si>
  <si>
    <t>Plošná úprava terénu do 500 m2 zemina tř 1 až 4 nerovnosti do 100 mm v rovinně a svahu do 1:5</t>
  </si>
  <si>
    <t>-228141821</t>
  </si>
  <si>
    <t>narušené zelené plochy</t>
  </si>
  <si>
    <t>3,25*1,71+5,66*1,6+7,265*1,0</t>
  </si>
  <si>
    <t>24</t>
  </si>
  <si>
    <t>181311103</t>
  </si>
  <si>
    <t>Rozprostření ornice tl vrstvy do 200 mm v rovině nebo ve svahu do 1:5 ručně</t>
  </si>
  <si>
    <t>-119534560</t>
  </si>
  <si>
    <t>25</t>
  </si>
  <si>
    <t>182303111</t>
  </si>
  <si>
    <t>Doplnění zeminy nebo substrátu na travnatých plochách tl 50 mm rovina v rovinně a svahu do 1:5</t>
  </si>
  <si>
    <t>22583152</t>
  </si>
  <si>
    <t>26</t>
  </si>
  <si>
    <t>M</t>
  </si>
  <si>
    <t>10371500</t>
  </si>
  <si>
    <t>substrát pro trávníky VL</t>
  </si>
  <si>
    <t>870015214</t>
  </si>
  <si>
    <t>144,62*0,058 'Přepočtené koeficientem množství</t>
  </si>
  <si>
    <t>27</t>
  </si>
  <si>
    <t>181411141</t>
  </si>
  <si>
    <t>Založení parterového trávníku výsevem plochy do 1000 m2 v rovině a ve svahu do 1:5</t>
  </si>
  <si>
    <t>1528088397</t>
  </si>
  <si>
    <t>28</t>
  </si>
  <si>
    <t>00572420</t>
  </si>
  <si>
    <t>osivo směs travní parková okrasná</t>
  </si>
  <si>
    <t>kg</t>
  </si>
  <si>
    <t>1930544356</t>
  </si>
  <si>
    <t>144,62*0,015 'Přepočtené koeficientem množství</t>
  </si>
  <si>
    <t>Zakládání</t>
  </si>
  <si>
    <t>29</t>
  </si>
  <si>
    <t>274313711</t>
  </si>
  <si>
    <t>Základové pásy z betonu tř. C 20/25</t>
  </si>
  <si>
    <t>1161973122</t>
  </si>
  <si>
    <t>(3,65+(15,7-1,3)+1,575*4+1,675*4+1,575)*0,5*(2,75-1,95)*1,035</t>
  </si>
  <si>
    <t>30</t>
  </si>
  <si>
    <t>274321411</t>
  </si>
  <si>
    <t>Základové pasy ze ŽB bez zvýšených nároků na prostředí tř. C 20/25</t>
  </si>
  <si>
    <t>-1436279233</t>
  </si>
  <si>
    <t>0,7*0,5*(3,15-1,95)*1,035</t>
  </si>
  <si>
    <t>(1,55+1,075)*0,5*(2,4-1,95)*1,035</t>
  </si>
  <si>
    <t>1,3*0,5*(2,4-1,95)*1,035</t>
  </si>
  <si>
    <t>31</t>
  </si>
  <si>
    <t>274361821</t>
  </si>
  <si>
    <t>Výztuž základových pásů betonářskou ocelí 10 505 (R)</t>
  </si>
  <si>
    <t>2091792716</t>
  </si>
  <si>
    <t>dle výpisu D.1.2.c02</t>
  </si>
  <si>
    <t>(68,86+283,43)*0,001</t>
  </si>
  <si>
    <t>32</t>
  </si>
  <si>
    <t>275313611</t>
  </si>
  <si>
    <t>Základové patky z betonu tř. C 16/20</t>
  </si>
  <si>
    <t>1942181233</t>
  </si>
  <si>
    <t>obetonování ocelových sloupků rampy</t>
  </si>
  <si>
    <t>0,3*0,3*0,25*5</t>
  </si>
  <si>
    <t>0,3*0,2*0,25*6</t>
  </si>
  <si>
    <t>33</t>
  </si>
  <si>
    <t>275351121</t>
  </si>
  <si>
    <t>Zřízení bednění základových patek</t>
  </si>
  <si>
    <t>370227131</t>
  </si>
  <si>
    <t>0,3*4*0,25*5</t>
  </si>
  <si>
    <t>(0,3+0,2)*2*0,25*6</t>
  </si>
  <si>
    <t>34</t>
  </si>
  <si>
    <t>275351122</t>
  </si>
  <si>
    <t>Odstranění bednění základových patek</t>
  </si>
  <si>
    <t>2111732537</t>
  </si>
  <si>
    <t>Svislé a kompletní konstrukce</t>
  </si>
  <si>
    <t>35</t>
  </si>
  <si>
    <t>311311951</t>
  </si>
  <si>
    <t>Nosná zeď z betonu prostého tř. C 20/25</t>
  </si>
  <si>
    <t>800989599</t>
  </si>
  <si>
    <t>rampa</t>
  </si>
  <si>
    <t>1,45*(1,95-1,5)*0,25</t>
  </si>
  <si>
    <t>36</t>
  </si>
  <si>
    <t>311321815</t>
  </si>
  <si>
    <t>Nosná zeď ze ŽB pohledového tř. C 30/37 bez výztuže</t>
  </si>
  <si>
    <t>1425610417</t>
  </si>
  <si>
    <t>(1,6+3,15+1,7)*(1,95-0,84)*0,15</t>
  </si>
  <si>
    <t>6,4*(1,95-(0,84+1,24)*0,5)*0,15</t>
  </si>
  <si>
    <t>1,5*(1,95-1,24)*0,15</t>
  </si>
  <si>
    <t>4,2*(1,95-(1,24+1,5)*0,5)*0,15</t>
  </si>
  <si>
    <t>14,325*(1,95+1,0)*0,25</t>
  </si>
  <si>
    <t>1,0*1,0*0,25*-1</t>
  </si>
  <si>
    <t>37</t>
  </si>
  <si>
    <t>311351121</t>
  </si>
  <si>
    <t>Zřízení oboustranného bednění nosných nadzákladových zdí</t>
  </si>
  <si>
    <t>145628110</t>
  </si>
  <si>
    <t>1,45*(1,95-1,5)*2</t>
  </si>
  <si>
    <t>(1,6+3,15+1,7)*(1,95-0,84)*2</t>
  </si>
  <si>
    <t>6,4*(1,95-(0,84+1,24)*0,5)*2</t>
  </si>
  <si>
    <t>1,5*(1,95-1,24)*2</t>
  </si>
  <si>
    <t>4,2*(1,95-(1,24+1,5)*0,5)*2</t>
  </si>
  <si>
    <t>14,325*(1,95+1,0)*2-1,0*1,0*2+1,0*4*0,25</t>
  </si>
  <si>
    <t>38</t>
  </si>
  <si>
    <t>311351122</t>
  </si>
  <si>
    <t>Odstranění oboustranného bednění nosných nadzákladových zdí</t>
  </si>
  <si>
    <t>-418762794</t>
  </si>
  <si>
    <t>39</t>
  </si>
  <si>
    <t>311351911</t>
  </si>
  <si>
    <t>Příplatek k cenám bednění nosných nadzákladových zdí za pohledový beton</t>
  </si>
  <si>
    <t>-1760578041</t>
  </si>
  <si>
    <t>40</t>
  </si>
  <si>
    <t>R311351</t>
  </si>
  <si>
    <t>Příplatek za skosení horní hrany betonové stěny 20/20 mm po obvodu</t>
  </si>
  <si>
    <t>876761213</t>
  </si>
  <si>
    <t>(14,325+0,25)*2</t>
  </si>
  <si>
    <t>41</t>
  </si>
  <si>
    <t>311361821</t>
  </si>
  <si>
    <t>Výztuž nosných zdí betonářskou ocelí 10 505</t>
  </si>
  <si>
    <t>803876151</t>
  </si>
  <si>
    <t>dle výpisu D.1.2.c04</t>
  </si>
  <si>
    <t>(76,55+438,91)*0,001</t>
  </si>
  <si>
    <t>42</t>
  </si>
  <si>
    <t>311362021</t>
  </si>
  <si>
    <t>Výztuž nosných zdí svařovanými sítěmi Kari</t>
  </si>
  <si>
    <t>-588183513</t>
  </si>
  <si>
    <t>446,96*0,001</t>
  </si>
  <si>
    <t>43</t>
  </si>
  <si>
    <t>342151111</t>
  </si>
  <si>
    <t>Montáž opláštění stěn ocelových kcí ze sendvičových panelů šroubovaných budov v do 6 m</t>
  </si>
  <si>
    <t>1278162553</t>
  </si>
  <si>
    <t>výplň zábradlí rampy</t>
  </si>
  <si>
    <t>(14,1+3,75+16,2)*1,15</t>
  </si>
  <si>
    <t>44</t>
  </si>
  <si>
    <t>R553246.1</t>
  </si>
  <si>
    <t xml:space="preserve">samonosný panel sendvičový stěnový oboustranně profilovaný </t>
  </si>
  <si>
    <t>-510546726</t>
  </si>
  <si>
    <t>Poznámka k položce:
KS1150 NF 40, RAL 7016/RAL 7016, 25 mikr/25 mikr, plech 0,6/0,6, profilace Q/Q</t>
  </si>
  <si>
    <t>39,158*1,15</t>
  </si>
  <si>
    <t>45</t>
  </si>
  <si>
    <t>R553246.2</t>
  </si>
  <si>
    <t>lemovací a spojovací materiál</t>
  </si>
  <si>
    <t>1542413987</t>
  </si>
  <si>
    <t>46</t>
  </si>
  <si>
    <t>R342151</t>
  </si>
  <si>
    <t>Doprava panelů</t>
  </si>
  <si>
    <t>soub</t>
  </si>
  <si>
    <t>1043165209</t>
  </si>
  <si>
    <t>Vodorovné konstrukce</t>
  </si>
  <si>
    <t>47</t>
  </si>
  <si>
    <t>411322424</t>
  </si>
  <si>
    <t>Stropy trámové nebo kazetové ze ŽB tř. C 25/30</t>
  </si>
  <si>
    <t>1564993177</t>
  </si>
  <si>
    <t>podlaha e - venkovní rampa</t>
  </si>
  <si>
    <t>48,0*(0,04+0,09)</t>
  </si>
  <si>
    <t>48</t>
  </si>
  <si>
    <t>411351011</t>
  </si>
  <si>
    <t>Zřízení bednění stropů deskových tl do 25 cm bez podpěrné kce</t>
  </si>
  <si>
    <t>-875764774</t>
  </si>
  <si>
    <t>(15,9+3,45+13,8)*0,13</t>
  </si>
  <si>
    <t>49</t>
  </si>
  <si>
    <t>411351012</t>
  </si>
  <si>
    <t>Odstranění bednění stropů deskových tl do 25 cm bez podpěrné kce</t>
  </si>
  <si>
    <t>-807070199</t>
  </si>
  <si>
    <t>50</t>
  </si>
  <si>
    <t>411354209</t>
  </si>
  <si>
    <t>Bednění stropů ztracené z hraněných trapézových vln v 40 mm plech lesklý tl 1,0 mm</t>
  </si>
  <si>
    <t>631279067</t>
  </si>
  <si>
    <t>48,0</t>
  </si>
  <si>
    <t>51</t>
  </si>
  <si>
    <t>411354311</t>
  </si>
  <si>
    <t>Zřízení podpěrné konstrukce stropů výšky do 4 m tl do 15 cm</t>
  </si>
  <si>
    <t>-1869137468</t>
  </si>
  <si>
    <t>52</t>
  </si>
  <si>
    <t>411354312</t>
  </si>
  <si>
    <t>Odstranění podpěrné konstrukce stropů výšky do 4 m tl do 15 cm</t>
  </si>
  <si>
    <t>-1363427191</t>
  </si>
  <si>
    <t>53</t>
  </si>
  <si>
    <t>411362021</t>
  </si>
  <si>
    <t>Výztuž stropů svařovanými sítěmi Kari</t>
  </si>
  <si>
    <t>-822630431</t>
  </si>
  <si>
    <t>178,0*0,001</t>
  </si>
  <si>
    <t>Komunikace pozemní</t>
  </si>
  <si>
    <t>54</t>
  </si>
  <si>
    <t>564750011</t>
  </si>
  <si>
    <t>Podklad z kameniva hrubého drceného vel. 8-16 mm tl 150 mm</t>
  </si>
  <si>
    <t>-539267004</t>
  </si>
  <si>
    <t>55</t>
  </si>
  <si>
    <t>564770111</t>
  </si>
  <si>
    <t>Podklad z kameniva hrubého drceného vel. 16-32 mm tl 250 mm</t>
  </si>
  <si>
    <t>-1484592710</t>
  </si>
  <si>
    <t>56</t>
  </si>
  <si>
    <t>571908111</t>
  </si>
  <si>
    <t>Kryt vymývaným dekoračním kamenivem (kačírkem) tl do 200 mm</t>
  </si>
  <si>
    <t>-486034371</t>
  </si>
  <si>
    <t>plocha pod výstupním ramenem rampy</t>
  </si>
  <si>
    <t>1,45*1,4*0,5</t>
  </si>
  <si>
    <t>7,9*1,925+3,92*2,525</t>
  </si>
  <si>
    <t>57</t>
  </si>
  <si>
    <t>571908112</t>
  </si>
  <si>
    <t>Kryt vymývaným dekoračním kamenivem (kačírkem) tl 300 mm</t>
  </si>
  <si>
    <t>-2129531542</t>
  </si>
  <si>
    <t>3,925*0,525+2,5*3,05</t>
  </si>
  <si>
    <t>58</t>
  </si>
  <si>
    <t>596211210</t>
  </si>
  <si>
    <t>Kladení zámkové dlažby komunikací pro pěší tl 80 mm skupiny A pl do 50 m2</t>
  </si>
  <si>
    <t>1693359578</t>
  </si>
  <si>
    <t>59</t>
  </si>
  <si>
    <t>596211211</t>
  </si>
  <si>
    <t>Kladení zámkové dlažby komunikací pro pěší tl 80 mm skupiny A pl do 100 m2</t>
  </si>
  <si>
    <t>-653749671</t>
  </si>
  <si>
    <t>60</t>
  </si>
  <si>
    <t>59245020</t>
  </si>
  <si>
    <t>dlažba tvar obdélník betonová 200x100x80mm přírodní</t>
  </si>
  <si>
    <t>762891970</t>
  </si>
  <si>
    <t>67,441*1,03</t>
  </si>
  <si>
    <t>61</t>
  </si>
  <si>
    <t>596811120</t>
  </si>
  <si>
    <t>Kladení betonové dlažby komunikací pro pěší do lože z kameniva vel do 0,09 m2 plochy do 50 m2</t>
  </si>
  <si>
    <t>1319778948</t>
  </si>
  <si>
    <t>62</t>
  </si>
  <si>
    <t>596841220</t>
  </si>
  <si>
    <t>Kladení betonové dlažby komunikací pro pěší do lože z cement malty vel do 0,25 m2 plochy do 50 m2</t>
  </si>
  <si>
    <t>-1540583311</t>
  </si>
  <si>
    <t>63</t>
  </si>
  <si>
    <t>59245716</t>
  </si>
  <si>
    <t>dlažba plošná betonová terasová vymývaná 400x400x40mm</t>
  </si>
  <si>
    <t>1193229436</t>
  </si>
  <si>
    <t>48,0*1,03</t>
  </si>
  <si>
    <t>Úpravy povrchů, podlahy a osazování výplní</t>
  </si>
  <si>
    <t>64</t>
  </si>
  <si>
    <t>629995101</t>
  </si>
  <si>
    <t>Očištění vnějších ploch tlakovou vodou</t>
  </si>
  <si>
    <t>-694548912</t>
  </si>
  <si>
    <t>stávající boční obklad schodiště</t>
  </si>
  <si>
    <t>2,25*1,45*0,5</t>
  </si>
  <si>
    <t>65</t>
  </si>
  <si>
    <t>631311125</t>
  </si>
  <si>
    <t>Mazanina tl do 120 mm z betonu prostého bez zvýšených nároků na prostředí tř. C 20/25</t>
  </si>
  <si>
    <t>2120579305</t>
  </si>
  <si>
    <t>podkladní beton pod ŽB stěny - figura 2+4+6+8+10+20</t>
  </si>
  <si>
    <t>(1,075+2,8+2,7+0,9+1,96+1,075)*0,35*(2,05-1,95)</t>
  </si>
  <si>
    <t>66</t>
  </si>
  <si>
    <t>631351101</t>
  </si>
  <si>
    <t>Zřízení bednění rýh a hran v podlahách</t>
  </si>
  <si>
    <t>500812383</t>
  </si>
  <si>
    <t>(1,075+2,8+2,7+0,9+1,96+1,075)*0,1*2</t>
  </si>
  <si>
    <t>67</t>
  </si>
  <si>
    <t>631351102</t>
  </si>
  <si>
    <t>Odstranění bednění rýh a hran v podlahách</t>
  </si>
  <si>
    <t>1529388193</t>
  </si>
  <si>
    <t>68</t>
  </si>
  <si>
    <t>634661111</t>
  </si>
  <si>
    <t>Výplň dilatačních spar šířky do 5 mm v mazaninách silikonovým tmelem</t>
  </si>
  <si>
    <t>-90677705</t>
  </si>
  <si>
    <t xml:space="preserve">podlaha g - odřezání stávající dlažby </t>
  </si>
  <si>
    <t>2,81+3,275+0,3</t>
  </si>
  <si>
    <t>69</t>
  </si>
  <si>
    <t>635111215</t>
  </si>
  <si>
    <t>Násyp pod podlahy ze štěrkopísku se zhutněním</t>
  </si>
  <si>
    <t>-1715542</t>
  </si>
  <si>
    <t>figura 2+4+6+8+10+20</t>
  </si>
  <si>
    <t>(1,075+2,8+2,7+0,9+1,96+1,075)*0,35*0,2</t>
  </si>
  <si>
    <t>70</t>
  </si>
  <si>
    <t>637121113</t>
  </si>
  <si>
    <t>Okapový chodník z kačírku tl 200 mm s udusáním</t>
  </si>
  <si>
    <t>-1628924676</t>
  </si>
  <si>
    <t>podlaha f - podél rampy</t>
  </si>
  <si>
    <t>(10,525+4,05+1,205)*0,3</t>
  </si>
  <si>
    <t>71</t>
  </si>
  <si>
    <t>637311122</t>
  </si>
  <si>
    <t>Okapový chodník z betonových chodníkových obrubníků stojatých lože beton</t>
  </si>
  <si>
    <t>-582633613</t>
  </si>
  <si>
    <t>10,925+4,25+1,605</t>
  </si>
  <si>
    <t>72</t>
  </si>
  <si>
    <t>642943111</t>
  </si>
  <si>
    <t>Osazování úhelníkových rámů s dveřními křídly do 2,5 m2</t>
  </si>
  <si>
    <t>kus</t>
  </si>
  <si>
    <t>996804006</t>
  </si>
  <si>
    <t>Z/16</t>
  </si>
  <si>
    <t>73</t>
  </si>
  <si>
    <t>R5624570</t>
  </si>
  <si>
    <t>dvířka revizní 1000x1000 pro přístup pod rampu - Z/16</t>
  </si>
  <si>
    <t>1585463778</t>
  </si>
  <si>
    <t>Poznámka k položce:
rám L 80/40/6
výplň ze sendvičového panelu shodným s výplní zábradlí
barva antracit RAL 7016</t>
  </si>
  <si>
    <t>Trubní vedení</t>
  </si>
  <si>
    <t>74</t>
  </si>
  <si>
    <t>871265211</t>
  </si>
  <si>
    <t>Kanalizační potrubí z tvrdého PVC jednovrstvé tuhost třídy SN4 DN 110</t>
  </si>
  <si>
    <t>1876694727</t>
  </si>
  <si>
    <t>chránička vodovodní přípojky a přípojky el.energie</t>
  </si>
  <si>
    <t>0,5*(1+1)</t>
  </si>
  <si>
    <t>75</t>
  </si>
  <si>
    <t>899102112</t>
  </si>
  <si>
    <t>Osazení poklopů litinových nebo ocelových včetně rámů pro třídu zatížení A15, A50</t>
  </si>
  <si>
    <t>-567555975</t>
  </si>
  <si>
    <t>76</t>
  </si>
  <si>
    <t>28661932</t>
  </si>
  <si>
    <t>poklop šachtový litinový dno DN 600 pro třídu zatížení A15</t>
  </si>
  <si>
    <t>-618444951</t>
  </si>
  <si>
    <t>77</t>
  </si>
  <si>
    <t>R899102</t>
  </si>
  <si>
    <t>Výšková úprava šachty dle upraveného terénu vč obruby š.200 mm z betonové dlažby</t>
  </si>
  <si>
    <t>1965156007</t>
  </si>
  <si>
    <t>Ostatní konstrukce a práce, bourání</t>
  </si>
  <si>
    <t>78</t>
  </si>
  <si>
    <t>916231213</t>
  </si>
  <si>
    <t>Osazení chodníkového obrubníku betonového stojatého s boční opěrou do lože z betonu prostého</t>
  </si>
  <si>
    <t>827644961</t>
  </si>
  <si>
    <t>2,015+7,32+16,7+9,91</t>
  </si>
  <si>
    <t>79</t>
  </si>
  <si>
    <t>59217017</t>
  </si>
  <si>
    <t>obrubník betonový chodníkový 1000x100x250mm</t>
  </si>
  <si>
    <t>-1245317851</t>
  </si>
  <si>
    <t>35,945*1,01 'Přepočtené koeficientem množství</t>
  </si>
  <si>
    <t>80</t>
  </si>
  <si>
    <t>916991121</t>
  </si>
  <si>
    <t>Lože pod obrubníky, krajníky nebo obruby z dlažebních kostek z betonu prostého</t>
  </si>
  <si>
    <t>-1417566759</t>
  </si>
  <si>
    <t>35,945*0,3*0,2</t>
  </si>
  <si>
    <t>81</t>
  </si>
  <si>
    <t>936001001</t>
  </si>
  <si>
    <t>Montáž prvků městské a zahradní architektury hmotnosti do 0,1 t</t>
  </si>
  <si>
    <t>456139966</t>
  </si>
  <si>
    <t>mříž kolem stromu Z/17</t>
  </si>
  <si>
    <t>82</t>
  </si>
  <si>
    <t>R7491019</t>
  </si>
  <si>
    <t>ochranná mříže ke stromům vč nosného rámu /1000x1000/x300mm</t>
  </si>
  <si>
    <t>110578497</t>
  </si>
  <si>
    <t>Poznámka k položce:
žárové zinkování, barva antracit RAL 7016</t>
  </si>
  <si>
    <t>Z/17</t>
  </si>
  <si>
    <t>83</t>
  </si>
  <si>
    <t>953312122</t>
  </si>
  <si>
    <t>Vložky do svislých dilatačních spár z extrudovaných polystyrénových desek tl 20 mm</t>
  </si>
  <si>
    <t>-1530615693</t>
  </si>
  <si>
    <t>dilatace základu</t>
  </si>
  <si>
    <t>0,5*(2,75-1,95)</t>
  </si>
  <si>
    <t>84</t>
  </si>
  <si>
    <t>953312125</t>
  </si>
  <si>
    <t>Vložky do svislých dilatačních spár z extrudovaných polystyrénových desek tl 50 mm</t>
  </si>
  <si>
    <t>-1943513020</t>
  </si>
  <si>
    <t>topenářský kanál</t>
  </si>
  <si>
    <t>(1,55+1,075+1,3)*0,5</t>
  </si>
  <si>
    <t>(0,5+1,575)*(3,15-2,4)</t>
  </si>
  <si>
    <t>0,5*(2,75-2,4)*2</t>
  </si>
  <si>
    <t>85</t>
  </si>
  <si>
    <t>953946121</t>
  </si>
  <si>
    <t>Montáž atypických ocelových kcí hmotnosti do 1 t z profilů hmotnosti do 30 kg/m</t>
  </si>
  <si>
    <t>-176933730</t>
  </si>
  <si>
    <t xml:space="preserve">ocelové profily rampy dle výpisu oceli D.1.2.c03 </t>
  </si>
  <si>
    <t>584,0*0,001</t>
  </si>
  <si>
    <t xml:space="preserve">zámečnické výrobky rampy dle výpisu  D.1.2.c05 </t>
  </si>
  <si>
    <t>420,0*0,001</t>
  </si>
  <si>
    <t>86</t>
  </si>
  <si>
    <t>R130</t>
  </si>
  <si>
    <t>ocelové profily rampy dle výpisu</t>
  </si>
  <si>
    <t>459331386</t>
  </si>
  <si>
    <t>584,0*0,001*1,1</t>
  </si>
  <si>
    <t>87</t>
  </si>
  <si>
    <t>13010520</t>
  </si>
  <si>
    <t>úhelník ocelový nerovnostranný jakost 11 375 90x60x8mm</t>
  </si>
  <si>
    <t>1453681825</t>
  </si>
  <si>
    <t>420,0*0,001*1,1</t>
  </si>
  <si>
    <t>88</t>
  </si>
  <si>
    <t>953961112</t>
  </si>
  <si>
    <t>Kotvy chemickým tmelem M 10 hl 90 mm do betonu, ŽB nebo kamene s vyvrtáním otvoru</t>
  </si>
  <si>
    <t>1226908248</t>
  </si>
  <si>
    <t>dle výpisu D.1.2.c05</t>
  </si>
  <si>
    <t>130</t>
  </si>
  <si>
    <t>Z/15</t>
  </si>
  <si>
    <t>89</t>
  </si>
  <si>
    <t>953961113</t>
  </si>
  <si>
    <t>Kotvy chemickým tmelem M 12 hl 110 mm do betonu, ŽB nebo kamene s vyvrtáním otvoru</t>
  </si>
  <si>
    <t>704518782</t>
  </si>
  <si>
    <t>Z/11+12</t>
  </si>
  <si>
    <t>12+12</t>
  </si>
  <si>
    <t>90</t>
  </si>
  <si>
    <t>953965117</t>
  </si>
  <si>
    <t>Kotevní šroub pro chemické kotvy M 10 dl 190 mm</t>
  </si>
  <si>
    <t>-1715793921</t>
  </si>
  <si>
    <t>91</t>
  </si>
  <si>
    <t>R953965</t>
  </si>
  <si>
    <t>Kotevní šroub pro chemické kotvy M 10 s distanční vložkou přes zateplení stěny</t>
  </si>
  <si>
    <t>-1939321767</t>
  </si>
  <si>
    <t>92</t>
  </si>
  <si>
    <t>953965121</t>
  </si>
  <si>
    <t>Kotevní šroub pro chemické kotvy M 12 dl 160 mm</t>
  </si>
  <si>
    <t>1637584106</t>
  </si>
  <si>
    <t>93</t>
  </si>
  <si>
    <t>961044111</t>
  </si>
  <si>
    <t>Bourání základů z betonu prostého</t>
  </si>
  <si>
    <t>-254240837</t>
  </si>
  <si>
    <t>94</t>
  </si>
  <si>
    <t>962042321</t>
  </si>
  <si>
    <t>Bourání zdiva nadzákladového z betonu prostého přes 1 m3</t>
  </si>
  <si>
    <t>-1543800972</t>
  </si>
  <si>
    <t>(14,39+7,835+4,87+1,77*2+2,87+4,91+1,735+2,345+2,47)*0,45*(1,96-1,26)</t>
  </si>
  <si>
    <t>(2,41+5,28)*2*0,45*(1,96-1,04)</t>
  </si>
  <si>
    <t>95</t>
  </si>
  <si>
    <t>963042819</t>
  </si>
  <si>
    <t>Bourání schodišťových stupňů betonových zhotovených na místě</t>
  </si>
  <si>
    <t>-593394617</t>
  </si>
  <si>
    <t>(2,87+4,08+2,47)*4</t>
  </si>
  <si>
    <t>96</t>
  </si>
  <si>
    <t>963051113</t>
  </si>
  <si>
    <t>Bourání ŽB stropů deskových tl přes 80 mm</t>
  </si>
  <si>
    <t>1014099816</t>
  </si>
  <si>
    <t>část stávající římsy</t>
  </si>
  <si>
    <t>0,2*0,38*0,125</t>
  </si>
  <si>
    <t>97</t>
  </si>
  <si>
    <t>965024121</t>
  </si>
  <si>
    <t>Bourání kamenných podlah nebo dlažeb z desek nebo mozaiky pl do 1 m2</t>
  </si>
  <si>
    <t>1828024829</t>
  </si>
  <si>
    <t>přesah schodišťového stupně</t>
  </si>
  <si>
    <t>0,25*0,05</t>
  </si>
  <si>
    <t>98</t>
  </si>
  <si>
    <t>965042241</t>
  </si>
  <si>
    <t>Bourání podkladů pod dlažby nebo mazanin betonových nebo z litého asfaltu tl přes 100 mm pl přes 4 m2</t>
  </si>
  <si>
    <t>907204914</t>
  </si>
  <si>
    <t>(16,8*7,835+2,41*1,71)*0,15</t>
  </si>
  <si>
    <t>(2,87*1,77+(4,08+2,47)*1,735)*0,15*-1</t>
  </si>
  <si>
    <t>99</t>
  </si>
  <si>
    <t>965082941</t>
  </si>
  <si>
    <t>Odstranění násypů pod podlahami tl přes 200 mm</t>
  </si>
  <si>
    <t>-687301087</t>
  </si>
  <si>
    <t>(16,8*7,835+2,41*1,71)*(1,96-1,41)+2,41*5,28*(1,41-1,19)</t>
  </si>
  <si>
    <t>- odpočet plochy schodiště</t>
  </si>
  <si>
    <t>(2,87*1,77+(4,08+2,47)*1,735)*(1,96-1,41)*-1</t>
  </si>
  <si>
    <t>- odpočet obvodového zdiva</t>
  </si>
  <si>
    <t>(14,39+7,835+4,87+1,77*2+2,87+4,91+1,735+2,345+2,47)*0,45*(1,96-1,41)*-1</t>
  </si>
  <si>
    <t>(2,41+5,28)*2*0,45*(1,96-1,41)*-1</t>
  </si>
  <si>
    <t>+ přípočet násypu pod schodištěm</t>
  </si>
  <si>
    <t>2,87*1,77*(1,96-1,41)*0,5</t>
  </si>
  <si>
    <t>(4,08+2,47)*1,735*(1,96-1,41)*0,5</t>
  </si>
  <si>
    <t>100</t>
  </si>
  <si>
    <t>966080101</t>
  </si>
  <si>
    <t>Bourání kontaktního zateplení z polystyrenových desek tloušťky do 60 mm</t>
  </si>
  <si>
    <t>-1110911947</t>
  </si>
  <si>
    <t>odbourání zateplení římsy</t>
  </si>
  <si>
    <t>1,995*0,38</t>
  </si>
  <si>
    <t>101</t>
  </si>
  <si>
    <t>977211111</t>
  </si>
  <si>
    <t>Řezání stěnovou pilou ŽB kcí s výztuží průměru do 16 mm hl do 200 mm</t>
  </si>
  <si>
    <t>1984148182</t>
  </si>
  <si>
    <t>0,25+0,05</t>
  </si>
  <si>
    <t>102</t>
  </si>
  <si>
    <t>977211113</t>
  </si>
  <si>
    <t>Řezání stěnovou pilou ŽB kcí s výztuží průměru do 16 mm hl do 420 mm</t>
  </si>
  <si>
    <t>1491510874</t>
  </si>
  <si>
    <t>0,125+0,2</t>
  </si>
  <si>
    <t>103</t>
  </si>
  <si>
    <t>977311111</t>
  </si>
  <si>
    <t>Řezání stávajících betonových mazanin nevyztužených hl do 50 mm</t>
  </si>
  <si>
    <t>133525659</t>
  </si>
  <si>
    <t>104</t>
  </si>
  <si>
    <t>979054441</t>
  </si>
  <si>
    <t>Očištění vybouraných z desek nebo dlaždic s původním spárováním z kameniva těženého</t>
  </si>
  <si>
    <t>-957188318</t>
  </si>
  <si>
    <t>105</t>
  </si>
  <si>
    <t>979054442</t>
  </si>
  <si>
    <t>Očištění vybouraných z desek nebo dlaždic s původním spárováním z MC</t>
  </si>
  <si>
    <t>209030886</t>
  </si>
  <si>
    <t>část bouráné dlažby uskladněné pro doplnění stávající plošné dlažby</t>
  </si>
  <si>
    <t>5,0</t>
  </si>
  <si>
    <t>106</t>
  </si>
  <si>
    <t>979054451</t>
  </si>
  <si>
    <t>Očištění vybouraných zámkových dlaždic s původním spárováním z kameniva těženého</t>
  </si>
  <si>
    <t>971230832</t>
  </si>
  <si>
    <t>9,525*0,6</t>
  </si>
  <si>
    <t>997</t>
  </si>
  <si>
    <t>Přesun sutě</t>
  </si>
  <si>
    <t>107</t>
  </si>
  <si>
    <t>997013211</t>
  </si>
  <si>
    <t>Vnitrostaveništní doprava suti a vybouraných hmot pro budovy v do 6 m ručně</t>
  </si>
  <si>
    <t>-659730527</t>
  </si>
  <si>
    <t>108</t>
  </si>
  <si>
    <t>997013501</t>
  </si>
  <si>
    <t>Odvoz suti a vybouraných hmot na skládku nebo meziskládku do 1 km se složením</t>
  </si>
  <si>
    <t>-432254162</t>
  </si>
  <si>
    <t>109</t>
  </si>
  <si>
    <t>997013509</t>
  </si>
  <si>
    <t>Příplatek k odvozu suti a vybouraných hmot na skládku ZKD 1 km přes 1 km</t>
  </si>
  <si>
    <t>-2005572476</t>
  </si>
  <si>
    <t>288,633*19 'Přepočtené koeficientem množství</t>
  </si>
  <si>
    <t>110</t>
  </si>
  <si>
    <t>997013631</t>
  </si>
  <si>
    <t>Poplatek za uložení na skládce (skládkovné) stavebního odpadu směsného kód odpadu 17 09 04</t>
  </si>
  <si>
    <t>860858750</t>
  </si>
  <si>
    <t>998</t>
  </si>
  <si>
    <t>Přesun hmot</t>
  </si>
  <si>
    <t>111</t>
  </si>
  <si>
    <t>998018001</t>
  </si>
  <si>
    <t>Přesun hmot ruční pro budovy v do 6 m</t>
  </si>
  <si>
    <t>871562542</t>
  </si>
  <si>
    <t>PSV</t>
  </si>
  <si>
    <t>Práce a dodávky PSV</t>
  </si>
  <si>
    <t>711</t>
  </si>
  <si>
    <t>Izolace proti vodě, vlhkosti a plynům</t>
  </si>
  <si>
    <t>112</t>
  </si>
  <si>
    <t>711112012</t>
  </si>
  <si>
    <t>Provedení izolace proti zemní vlhkosti svislé za studena nátěrem tekutou lepenkou</t>
  </si>
  <si>
    <t>1304562568</t>
  </si>
  <si>
    <t>ocelové sloupky rampy nad základem</t>
  </si>
  <si>
    <t>0,1*4*0,25*11</t>
  </si>
  <si>
    <t>113</t>
  </si>
  <si>
    <t>24617150</t>
  </si>
  <si>
    <t>nátěr hydroizolační na bázi asfaltu a plastu do spodní stavby</t>
  </si>
  <si>
    <t>1735964243</t>
  </si>
  <si>
    <t>1,1*1,65 'Přepočtené koeficientem množství</t>
  </si>
  <si>
    <t>114</t>
  </si>
  <si>
    <t>711493111</t>
  </si>
  <si>
    <t>Izolace proti podpovrchové a tlakové vodě vodorovná těsnicí hmotou dvousložkovou na bázi cementu</t>
  </si>
  <si>
    <t>1019254703</t>
  </si>
  <si>
    <t>betonové stěny rampy</t>
  </si>
  <si>
    <t>1,45*0,25</t>
  </si>
  <si>
    <t>(1,6+3,15+1,7)*0,15</t>
  </si>
  <si>
    <t>(6,4+1,5+4,2)*0,15</t>
  </si>
  <si>
    <t>14,325*0,25</t>
  </si>
  <si>
    <t>48,0+(14,2+0,25+12,1)*0,05</t>
  </si>
  <si>
    <t>115</t>
  </si>
  <si>
    <t>711493121</t>
  </si>
  <si>
    <t>Izolace proti podpovrchové a tlakové vodě svislá těsnicí hmotou dvousložkovou na bázi cementu</t>
  </si>
  <si>
    <t>1318353969</t>
  </si>
  <si>
    <t>Poznámka k položce:
na vnitřní straně 150mm nad terén, na vnější straně do úrovně okapového chodníku</t>
  </si>
  <si>
    <t>1,45*0,5*2</t>
  </si>
  <si>
    <t>(1,6+3,15+1,7)*(0,2+0,35)</t>
  </si>
  <si>
    <t>(6,4+1,5+4,2)*((0,2+0,5)*0,5+(0,35+0,65)*0,5)</t>
  </si>
  <si>
    <t>14,325*(0,35+0,65)*0,5*2</t>
  </si>
  <si>
    <t>116</t>
  </si>
  <si>
    <t>998711201</t>
  </si>
  <si>
    <t>Přesun hmot procentní pro izolace proti vodě, vlhkosti a plynům v objektech v do 6 m</t>
  </si>
  <si>
    <t>%</t>
  </si>
  <si>
    <t>1925655366</t>
  </si>
  <si>
    <t>713</t>
  </si>
  <si>
    <t>Izolace tepelné</t>
  </si>
  <si>
    <t>117</t>
  </si>
  <si>
    <t>713131151</t>
  </si>
  <si>
    <t>Montáž izolace tepelné stěn a základů volně vloženými rohožemi, pásy, dílci, deskami 1 vrstva</t>
  </si>
  <si>
    <t>270184921</t>
  </si>
  <si>
    <t>0,5*(2,75-1,95)*4</t>
  </si>
  <si>
    <t>dilatace zdiva</t>
  </si>
  <si>
    <t>0,25*(1,95+1,0)</t>
  </si>
  <si>
    <t>dilatace rampy</t>
  </si>
  <si>
    <t>1,6*0,38</t>
  </si>
  <si>
    <t>118</t>
  </si>
  <si>
    <t>28376444</t>
  </si>
  <si>
    <t>deska z polystyrénu XPS, hrana rovná a strukturovaný povrch 300kPa tl 120mm</t>
  </si>
  <si>
    <t>417303513</t>
  </si>
  <si>
    <t>0,5*(2,75-1,95)*1,05*4</t>
  </si>
  <si>
    <t>119</t>
  </si>
  <si>
    <t>61155350</t>
  </si>
  <si>
    <t>podložka izolační z pěnového PE 2mm</t>
  </si>
  <si>
    <t>-872816358</t>
  </si>
  <si>
    <t>0,25*(1,95+1,0)*1,05</t>
  </si>
  <si>
    <t>1,6*0,38*1,05</t>
  </si>
  <si>
    <t>120</t>
  </si>
  <si>
    <t>998713201</t>
  </si>
  <si>
    <t>Přesun hmot procentní pro izolace tepelné v objektech v do 6 m</t>
  </si>
  <si>
    <t>1373475847</t>
  </si>
  <si>
    <t>764</t>
  </si>
  <si>
    <t>Konstrukce klempířské</t>
  </si>
  <si>
    <t>121</t>
  </si>
  <si>
    <t>764242331</t>
  </si>
  <si>
    <t>Oplechování rovné okapové hrany z TiZn lesklého plechu rš 150 mm</t>
  </si>
  <si>
    <t>1714302595</t>
  </si>
  <si>
    <t>K/1</t>
  </si>
  <si>
    <t>33,2</t>
  </si>
  <si>
    <t>122</t>
  </si>
  <si>
    <t>998764201</t>
  </si>
  <si>
    <t>Přesun hmot procentní pro konstrukce klempířské v objektech v do 6 m</t>
  </si>
  <si>
    <t>843496691</t>
  </si>
  <si>
    <t>767</t>
  </si>
  <si>
    <t>Konstrukce zámečnické</t>
  </si>
  <si>
    <t>123</t>
  </si>
  <si>
    <t>767161813</t>
  </si>
  <si>
    <t>Demontáž zábradlí rovného nerozebíratelného hmotnosti 1m zábradlí do 20 kg do suti</t>
  </si>
  <si>
    <t>-2047016580</t>
  </si>
  <si>
    <t>124</t>
  </si>
  <si>
    <t>767161823</t>
  </si>
  <si>
    <t>Demontáž zábradlí schodišťového nerozebíratelného hmotnosti 1m zábradlí do 20 kg do suti</t>
  </si>
  <si>
    <t>1708046758</t>
  </si>
  <si>
    <t>125</t>
  </si>
  <si>
    <t>767161211</t>
  </si>
  <si>
    <t>Montáž zábradlí rovného z profilové oceli do zdi do hmotnosti 20 kg</t>
  </si>
  <si>
    <t>1449804871</t>
  </si>
  <si>
    <t>Z/10a+10b+10c</t>
  </si>
  <si>
    <t>14,1+3,75+16,2</t>
  </si>
  <si>
    <t>1,305</t>
  </si>
  <si>
    <t>126</t>
  </si>
  <si>
    <t>R553.1a</t>
  </si>
  <si>
    <t>zábradlí rampy - ocelová konstrukce žárově zinkovaná, barva antracit RAL 7016 (Z/10a+10b+10c)</t>
  </si>
  <si>
    <t>-1737808300</t>
  </si>
  <si>
    <t>Poznámka k položce:
podrobný popis viz výpis zámečnických výrobků + příloha č.1+2+3</t>
  </si>
  <si>
    <t>127</t>
  </si>
  <si>
    <t>R553.1b</t>
  </si>
  <si>
    <t>zábradlí terasy - ocelová konstrukce žárově zinkovaná, barva šedá RAL 7001 (Z/15)</t>
  </si>
  <si>
    <t>1659444102</t>
  </si>
  <si>
    <t>Poznámka k položce:
podrobný popis viz výpis zámečnických výrobků</t>
  </si>
  <si>
    <t>128</t>
  </si>
  <si>
    <t>767165114</t>
  </si>
  <si>
    <t>Montáž zábradlí rovného madla z trubek nebo tenkostěnných profilů svařovaného</t>
  </si>
  <si>
    <t>-1686060416</t>
  </si>
  <si>
    <t>Z/14a+14b</t>
  </si>
  <si>
    <t>12,82*2+14,45*2</t>
  </si>
  <si>
    <t>129</t>
  </si>
  <si>
    <t>R553.2</t>
  </si>
  <si>
    <t>ocelové madlo rampy kotvené do stěny - žárové zinkovaní, barva antracit RAL 7016</t>
  </si>
  <si>
    <t>1883702121</t>
  </si>
  <si>
    <t>767220410</t>
  </si>
  <si>
    <t>Montáž zábradlí schodišťového z profilové oceli do zdi hmotnosti do 20 kg</t>
  </si>
  <si>
    <t>-364336736</t>
  </si>
  <si>
    <t>2,635+2,73</t>
  </si>
  <si>
    <t>131</t>
  </si>
  <si>
    <t>R553.3</t>
  </si>
  <si>
    <t>zábradlí vstupního schodiště - ocelová konstrukce žárově zinkovaná, barva šedá RAL 7001</t>
  </si>
  <si>
    <t>-1024713013</t>
  </si>
  <si>
    <t>Poznámka k položce:
podrobný popis viz výpis zámečnických výrobků + příloha č.4+5</t>
  </si>
  <si>
    <t>132</t>
  </si>
  <si>
    <t>767995114</t>
  </si>
  <si>
    <t>Montáž atypických zámečnických konstrukcí hmotnosti do 50 kg</t>
  </si>
  <si>
    <t>-926889123</t>
  </si>
  <si>
    <t>Poznámka k položce:
podrobný popis viz výpis zámečnických výrobků + příloha č.6</t>
  </si>
  <si>
    <t>Z/13 - stávající zábradlí terasy (doplnění 3ks příčle 40/20/3)</t>
  </si>
  <si>
    <t>2,73*46,8</t>
  </si>
  <si>
    <t>133</t>
  </si>
  <si>
    <t>14550124</t>
  </si>
  <si>
    <t>profil ocelový obdélníkový svařovaný 40x20x3mm</t>
  </si>
  <si>
    <t>-397387164</t>
  </si>
  <si>
    <t>127,764*0,001</t>
  </si>
  <si>
    <t>134</t>
  </si>
  <si>
    <t>R767.1</t>
  </si>
  <si>
    <t>Krácení stávající sloupku zábradlí na v.1000 mm a uzavřit v horní strany</t>
  </si>
  <si>
    <t>-794678082</t>
  </si>
  <si>
    <t xml:space="preserve">stávající zábradlí terasy </t>
  </si>
  <si>
    <t>135</t>
  </si>
  <si>
    <t>998767201</t>
  </si>
  <si>
    <t>Přesun hmot procentní pro zámečnické konstrukce v objektech v do 6 m</t>
  </si>
  <si>
    <t>409515356</t>
  </si>
  <si>
    <t>771</t>
  </si>
  <si>
    <t>Podlahy z dlaždic</t>
  </si>
  <si>
    <t>136</t>
  </si>
  <si>
    <t>771271832</t>
  </si>
  <si>
    <t>Demontáž obkladů podstupnic z dlaždic keramických kladených do malty v do 250 mm</t>
  </si>
  <si>
    <t>-291862169</t>
  </si>
  <si>
    <t>podlaha g - stávající dlažba</t>
  </si>
  <si>
    <t>3,5-0,05</t>
  </si>
  <si>
    <t>137</t>
  </si>
  <si>
    <t>771571810</t>
  </si>
  <si>
    <t>Demontáž podlah z dlaždic keramických kladených do malty</t>
  </si>
  <si>
    <t>-441070003</t>
  </si>
  <si>
    <t>(2,81+3,575)*0,3</t>
  </si>
  <si>
    <t>138</t>
  </si>
  <si>
    <t>771111011</t>
  </si>
  <si>
    <t>Vysátí podkladu před pokládkou dlažby</t>
  </si>
  <si>
    <t>481859004</t>
  </si>
  <si>
    <t>podlaha g - terasa</t>
  </si>
  <si>
    <t>2,81*0,3</t>
  </si>
  <si>
    <t>139</t>
  </si>
  <si>
    <t>771111012</t>
  </si>
  <si>
    <t>Vysátí schodiště před pokládkou dlažby</t>
  </si>
  <si>
    <t>-1329925205</t>
  </si>
  <si>
    <t>podlaha g - stupnice+podstupnice</t>
  </si>
  <si>
    <t>3,575*2</t>
  </si>
  <si>
    <t>140</t>
  </si>
  <si>
    <t>771121011</t>
  </si>
  <si>
    <t>Nátěr penetrační na podlahu</t>
  </si>
  <si>
    <t>2103367190</t>
  </si>
  <si>
    <t>3,575*(0,3+0,162)</t>
  </si>
  <si>
    <t>141</t>
  </si>
  <si>
    <t>771151026</t>
  </si>
  <si>
    <t>Samonivelační stěrka podlah pevnosti 30 MPa tl do 15 mm</t>
  </si>
  <si>
    <t>293559164</t>
  </si>
  <si>
    <t>142</t>
  </si>
  <si>
    <t>771274123</t>
  </si>
  <si>
    <t>Montáž obkladů stupnic z dlaždic protiskluzných keramických flexibilní lepidlo š do 300 mm</t>
  </si>
  <si>
    <t>-1173721371</t>
  </si>
  <si>
    <t>podlaha g - stupnice</t>
  </si>
  <si>
    <t>3,575</t>
  </si>
  <si>
    <t>143</t>
  </si>
  <si>
    <t>59761337</t>
  </si>
  <si>
    <t>schodovka protiskluzná šířky 300mm</t>
  </si>
  <si>
    <t>352311321</t>
  </si>
  <si>
    <t>3,575/0,6*1,1</t>
  </si>
  <si>
    <t>144</t>
  </si>
  <si>
    <t>771274232</t>
  </si>
  <si>
    <t>Montáž obkladů podstupnic z dlaždic hladkých keramických flexibilní lepidlo v do 200 mm</t>
  </si>
  <si>
    <t>1670794755</t>
  </si>
  <si>
    <t>podlaha g - podstupnice</t>
  </si>
  <si>
    <t>145</t>
  </si>
  <si>
    <t>59761409</t>
  </si>
  <si>
    <t>dlažba keramická slinutá protiskluzná do interiéru i exteriéru pro vysoké mechanické namáhání přes 9 do 12ks/m2</t>
  </si>
  <si>
    <t>1759953063</t>
  </si>
  <si>
    <t>3,575*0,162*1,1</t>
  </si>
  <si>
    <t>146</t>
  </si>
  <si>
    <t>771574263</t>
  </si>
  <si>
    <t>Montáž podlah keramických pro mechanické zatížení protiskluzných lepených flexibilním lepidlem do 12 ks/m2</t>
  </si>
  <si>
    <t>-848078845</t>
  </si>
  <si>
    <t>147</t>
  </si>
  <si>
    <t>-2132216982</t>
  </si>
  <si>
    <t>0,843*1,1 'Přepočtené koeficientem množství</t>
  </si>
  <si>
    <t>148</t>
  </si>
  <si>
    <t>771577111</t>
  </si>
  <si>
    <t>Příplatek k montáži podlah keramických lepených flexibilním lepidlem za plochu do 5 m2</t>
  </si>
  <si>
    <t>-1480704137</t>
  </si>
  <si>
    <t>149</t>
  </si>
  <si>
    <t>771591185</t>
  </si>
  <si>
    <t>Podlahy pracnější řezání keramických dlaždic rovné</t>
  </si>
  <si>
    <t>-667168829</t>
  </si>
  <si>
    <t>1+(1+12)</t>
  </si>
  <si>
    <t>150</t>
  </si>
  <si>
    <t>771592011</t>
  </si>
  <si>
    <t>Čištění vnitřních ploch podlah nebo schodišť po položení dlažby chemickými prostředky</t>
  </si>
  <si>
    <t>690240999</t>
  </si>
  <si>
    <t>151</t>
  </si>
  <si>
    <t>998771201</t>
  </si>
  <si>
    <t>Přesun hmot procentní pro podlahy z dlaždic v objektech v do 6 m</t>
  </si>
  <si>
    <t>1580805214</t>
  </si>
  <si>
    <t>777</t>
  </si>
  <si>
    <t>Podlahy lité</t>
  </si>
  <si>
    <t>152</t>
  </si>
  <si>
    <t>777511905</t>
  </si>
  <si>
    <t>Oprava podlahy epoxidovou stěrkou plochy do 0,10 m2 tloušťky přes 3 do 5 mm</t>
  </si>
  <si>
    <t>1698498141</t>
  </si>
  <si>
    <t>stávající venkovní schodiště - otvory po šroubech demontované  schodišťové plošiny</t>
  </si>
  <si>
    <t>153</t>
  </si>
  <si>
    <t>998777201</t>
  </si>
  <si>
    <t>Přesun hmot procentní pro podlahy lité v objektech v do 6 m</t>
  </si>
  <si>
    <t>1846578086</t>
  </si>
  <si>
    <t>781</t>
  </si>
  <si>
    <t>Dokončovací práce - obklady</t>
  </si>
  <si>
    <t>154</t>
  </si>
  <si>
    <t>781111011</t>
  </si>
  <si>
    <t>Ometení (oprášení) stěny při přípravě podkladu</t>
  </si>
  <si>
    <t>-1877259814</t>
  </si>
  <si>
    <t>obklad stěny po odstranění zateplení</t>
  </si>
  <si>
    <t>0,34*0,38</t>
  </si>
  <si>
    <t>155</t>
  </si>
  <si>
    <t>781121011</t>
  </si>
  <si>
    <t>Nátěr penetrační na stěnu</t>
  </si>
  <si>
    <t>-508291242</t>
  </si>
  <si>
    <t>156</t>
  </si>
  <si>
    <t>781151012</t>
  </si>
  <si>
    <t>Lokální vyrovnání podkladu stěrkou do tl 3 mm plochy do 0,25 m2</t>
  </si>
  <si>
    <t>2127225855</t>
  </si>
  <si>
    <t>157</t>
  </si>
  <si>
    <t>781473920</t>
  </si>
  <si>
    <t>Oprava obkladu z obkladaček keramických do 12 ks/m2 lepených</t>
  </si>
  <si>
    <t>-483120399</t>
  </si>
  <si>
    <t>158</t>
  </si>
  <si>
    <t>1643154948</t>
  </si>
  <si>
    <t>0,3*0,3*2</t>
  </si>
  <si>
    <t>159</t>
  </si>
  <si>
    <t>781779191</t>
  </si>
  <si>
    <t>Příplatek k montáži obkladů vnějších z dlaždic keramických za plochu do 10 m2</t>
  </si>
  <si>
    <t>-1881204085</t>
  </si>
  <si>
    <t>160</t>
  </si>
  <si>
    <t>781495185</t>
  </si>
  <si>
    <t>Řezání pracnější rovné keramických obkládaček</t>
  </si>
  <si>
    <t>1024781821</t>
  </si>
  <si>
    <t>161</t>
  </si>
  <si>
    <t>998781201</t>
  </si>
  <si>
    <t>Přesun hmot procentní pro obklady keramické v objektech v do 6 m</t>
  </si>
  <si>
    <t>2118270834</t>
  </si>
  <si>
    <t>783</t>
  </si>
  <si>
    <t>Dokončovací práce - nátěry</t>
  </si>
  <si>
    <t>162</t>
  </si>
  <si>
    <t>783301311</t>
  </si>
  <si>
    <t>Odmaštění zámečnických konstrukcí vodou ředitelným odmašťovačem</t>
  </si>
  <si>
    <t>-181301061</t>
  </si>
  <si>
    <t xml:space="preserve">Z/13 - stávající zábradlí terasy </t>
  </si>
  <si>
    <t>16,425*1,26</t>
  </si>
  <si>
    <t>163</t>
  </si>
  <si>
    <t>783306809</t>
  </si>
  <si>
    <t>Odstranění nátěru ze zámečnických konstrukcí okartáčováním</t>
  </si>
  <si>
    <t>73410783</t>
  </si>
  <si>
    <t>164</t>
  </si>
  <si>
    <t>783314201</t>
  </si>
  <si>
    <t>Základní antikorozní jednonásobný syntetický standardní nátěr zámečnických konstrukcí</t>
  </si>
  <si>
    <t>881396794</t>
  </si>
  <si>
    <t>165</t>
  </si>
  <si>
    <t>783317101</t>
  </si>
  <si>
    <t>Krycí jednonásobný syntetický standardní nátěr zámečnických konstrukcí</t>
  </si>
  <si>
    <t>386426757</t>
  </si>
  <si>
    <t>Poznámka k položce:
barva RAL 7001 šedá</t>
  </si>
  <si>
    <t>166</t>
  </si>
  <si>
    <t>783846503</t>
  </si>
  <si>
    <t>Antigraffiti nátěr trvalý do 100 cyklů odstranění graffiti hladkých betonových povrchů</t>
  </si>
  <si>
    <t>-1081505466</t>
  </si>
  <si>
    <t>stěny vstupní rampy</t>
  </si>
  <si>
    <t>(14,325+0,25)*2*(1,95+1,0)+14,325*0,25</t>
  </si>
  <si>
    <t>1,0*1,0*0,25*2*-1</t>
  </si>
  <si>
    <t>784</t>
  </si>
  <si>
    <t>Dokončovací práce - malby a tapety</t>
  </si>
  <si>
    <t>167</t>
  </si>
  <si>
    <t>784672021</t>
  </si>
  <si>
    <t>Písmomalířské práce výšky písmen nebo číslic do 250 mm v místnostech výšky do 3,80 m</t>
  </si>
  <si>
    <t>-278838173</t>
  </si>
  <si>
    <t>Poznámka k položce:
porovnávací položka - bude dopřesněno investorem při realizaci</t>
  </si>
  <si>
    <t>nápis na vřetenové stěně - PAVILON A</t>
  </si>
  <si>
    <t>nápis na vřetenové stěně - děkanát</t>
  </si>
  <si>
    <t>7+2</t>
  </si>
  <si>
    <t>789</t>
  </si>
  <si>
    <t>Povrchové úpravy ocelových konstrukcí a technologických zařízení</t>
  </si>
  <si>
    <t>168</t>
  </si>
  <si>
    <t>789421544</t>
  </si>
  <si>
    <t>Žárové stříkání ocelových konstrukcí třídy IV ZnAl 150 um</t>
  </si>
  <si>
    <t>1914296688</t>
  </si>
  <si>
    <t>ocelové profily rampy dle výpisu oceli D.1.2.c03 (P=32xH)</t>
  </si>
  <si>
    <t>32*584,0*0,001</t>
  </si>
  <si>
    <t>zámečnické výrobky rampy dle výpisu  D.1.2.c05 (P=32xH)</t>
  </si>
  <si>
    <t>32* 420,0*0,001</t>
  </si>
  <si>
    <t>Práce a dodávky M</t>
  </si>
  <si>
    <t>33-M</t>
  </si>
  <si>
    <t>Montáže dopr.zaříz.,sklad. zař. a váh</t>
  </si>
  <si>
    <t>169</t>
  </si>
  <si>
    <t>R33-M</t>
  </si>
  <si>
    <t>Demontáž zvedací plošiny vč části nosné konstrukce</t>
  </si>
  <si>
    <t>kmpl</t>
  </si>
  <si>
    <t>-507082723</t>
  </si>
  <si>
    <t>02 - PŘÍSTUP DO SÁLU V ROTUNDĚ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</si>
  <si>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</si>
  <si>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</si>
  <si>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</si>
  <si>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772 - Podlahy z kamene</t>
  </si>
  <si>
    <t xml:space="preserve">    776 - Podlahy povlakové</t>
  </si>
  <si>
    <t>310321111</t>
  </si>
  <si>
    <t>Zabetonování otvorů do pl 1 m2 ve zdivu nadzákladovém včetně bednění a výztuže</t>
  </si>
  <si>
    <t>1951989650</t>
  </si>
  <si>
    <t>1,PP montážní otvor 200/250</t>
  </si>
  <si>
    <t>0,2*0,25*0,31</t>
  </si>
  <si>
    <t>317941121</t>
  </si>
  <si>
    <t>Osazování ocelových válcovaných nosníků na zdivu I, IE, U, UE nebo L do č 12</t>
  </si>
  <si>
    <t>1092230778</t>
  </si>
  <si>
    <t>Z/2 - 80/80/4-3300</t>
  </si>
  <si>
    <t>9,49*3,3*0,001</t>
  </si>
  <si>
    <t>Z/3 - 80/80/4-4330+pás80/5-150</t>
  </si>
  <si>
    <t>9,49*4,33*0,001</t>
  </si>
  <si>
    <t>3,3*0,15*0,001*(2+2)</t>
  </si>
  <si>
    <t>Z/4 - 80/80/4-4330+pás80/5-150+40/5-150</t>
  </si>
  <si>
    <t>1,64*0,15*0,001*4</t>
  </si>
  <si>
    <t>Z/5 - 80/80/4-4330+pás80/5-150+40/5-150</t>
  </si>
  <si>
    <t>14550317</t>
  </si>
  <si>
    <t>profil ocelový čtvercový svařovaný 80x80x4mm</t>
  </si>
  <si>
    <t>259727017</t>
  </si>
  <si>
    <t>9,49*3,3*0,001*1,1</t>
  </si>
  <si>
    <t>Z/3 - 80/80/4-4330</t>
  </si>
  <si>
    <t>9,49*4,33*0,001*1,1</t>
  </si>
  <si>
    <t>Z/4 - 80/80/4-4330</t>
  </si>
  <si>
    <t>Z/5 - 80/80/4-4330</t>
  </si>
  <si>
    <t>13010266</t>
  </si>
  <si>
    <t>tyč ocelová plochá jakost 11 375 80x5mm</t>
  </si>
  <si>
    <t>155985528</t>
  </si>
  <si>
    <t>Z/3 - pás80/5-150</t>
  </si>
  <si>
    <t>3,3*0,15*0,001*(2+2)*1,1</t>
  </si>
  <si>
    <t>Z/4 - pás80/5-150</t>
  </si>
  <si>
    <t>Z/5 - pás80/5-150</t>
  </si>
  <si>
    <t>13010202</t>
  </si>
  <si>
    <t>tyč ocelová plochá jakost 11 375 40x5mm</t>
  </si>
  <si>
    <t>1524767943</t>
  </si>
  <si>
    <t>Z/4 - pás40/5-150</t>
  </si>
  <si>
    <t>1,64*0,15*0,001*4*1,1</t>
  </si>
  <si>
    <t>Z/5 - pás40/5-150</t>
  </si>
  <si>
    <t>341311611</t>
  </si>
  <si>
    <t>Stěny nosné z betonu prostého tř. C 16/20</t>
  </si>
  <si>
    <t>2063767772</t>
  </si>
  <si>
    <t>podlaha b - dobetonávka (zálivka) kolem obvodových stěn</t>
  </si>
  <si>
    <t>(1,645+2,07+1,645+0,345+2,825+2,2)*0,1*0,2</t>
  </si>
  <si>
    <t>341351311</t>
  </si>
  <si>
    <t>Zřízení jednostranného bednění nosných stěn</t>
  </si>
  <si>
    <t>-297543086</t>
  </si>
  <si>
    <t>dobetonávka kolem obvodových stěn</t>
  </si>
  <si>
    <t>(1,645+2,07+1,645+0,345+2,825+2,2)*0,2</t>
  </si>
  <si>
    <t>341351312</t>
  </si>
  <si>
    <t>Odstranění jednostranného bednění nosných stěn</t>
  </si>
  <si>
    <t>1435702718</t>
  </si>
  <si>
    <t>342241162</t>
  </si>
  <si>
    <t>Příčky z cihel plných dl 290 mm pevnosti P 15 na MC tl 140 mm</t>
  </si>
  <si>
    <t>-2102721435</t>
  </si>
  <si>
    <t>obezdění dojezdu plošiny</t>
  </si>
  <si>
    <t>(1,4*2+1,3)*(1,06-0,63)</t>
  </si>
  <si>
    <t>podezdění stávajícího schodiště</t>
  </si>
  <si>
    <t>0,87*0,63*0,5</t>
  </si>
  <si>
    <t>411354239</t>
  </si>
  <si>
    <t>Bednění stropů ztracené z hraněných trapézových vln v 40 mm plech pozinkovaný tl 1,0 mm</t>
  </si>
  <si>
    <t>1274325284</t>
  </si>
  <si>
    <t>podlaha c2 - doplnění stropu</t>
  </si>
  <si>
    <t>1,0</t>
  </si>
  <si>
    <t>2084777180</t>
  </si>
  <si>
    <t>1982112052</t>
  </si>
  <si>
    <t>413232221</t>
  </si>
  <si>
    <t>Zazdívka zhlaví válcovaných nosníků v do 300 mm</t>
  </si>
  <si>
    <t>-1644475848</t>
  </si>
  <si>
    <t>1,PP pro 2U160</t>
  </si>
  <si>
    <t>1,NP pro Z/2</t>
  </si>
  <si>
    <t>413941121</t>
  </si>
  <si>
    <t>Osazování ocelových válcovaných nosníků stropů I, IE, U, UE nebo L do č.12</t>
  </si>
  <si>
    <t>-797792818</t>
  </si>
  <si>
    <t>N2 - 2xU100</t>
  </si>
  <si>
    <t>37,0*0,001</t>
  </si>
  <si>
    <t>N3 - L100x100x12</t>
  </si>
  <si>
    <t>S1 - 2xU100</t>
  </si>
  <si>
    <t>14,0*0,001</t>
  </si>
  <si>
    <t>13010816</t>
  </si>
  <si>
    <t>ocel profilová UPN 100 jakost 11 375</t>
  </si>
  <si>
    <t>985270763</t>
  </si>
  <si>
    <t>37,0*0,001*1,1</t>
  </si>
  <si>
    <t>14,0*0,001*1,1</t>
  </si>
  <si>
    <t>13011068</t>
  </si>
  <si>
    <t>úhelník ocelový rovnostranný jakost 11 375 100x100x12mm</t>
  </si>
  <si>
    <t>-925505809</t>
  </si>
  <si>
    <t>413941123</t>
  </si>
  <si>
    <t>Osazování ocelových válcovaných nosníků stropů I, IE, U, UE nebo L do č. 22</t>
  </si>
  <si>
    <t>-1262787838</t>
  </si>
  <si>
    <t>N1 - 2xU160</t>
  </si>
  <si>
    <t>92,0*0,001</t>
  </si>
  <si>
    <t>13010822</t>
  </si>
  <si>
    <t>ocel profilová UPN 160 jakost 11 375</t>
  </si>
  <si>
    <t>-906986340</t>
  </si>
  <si>
    <t>92,0*0,001*1,1</t>
  </si>
  <si>
    <t>611325421</t>
  </si>
  <si>
    <t>Oprava vnitřní vápenocementové štukové omítky stropů v rozsahu plochy do 10%</t>
  </si>
  <si>
    <t>-1308868102</t>
  </si>
  <si>
    <t>foyer</t>
  </si>
  <si>
    <t>0,8*5,1-0,4*0,4</t>
  </si>
  <si>
    <t>prostor vnitřního schodiště</t>
  </si>
  <si>
    <t>(3,47+2,895)*0,5*3,0</t>
  </si>
  <si>
    <t>místnost překladatelů</t>
  </si>
  <si>
    <t>2,07*1,645</t>
  </si>
  <si>
    <t>612325421</t>
  </si>
  <si>
    <t>Oprava vnitřní vápenocementové štukové omítky stěn v rozsahu plochy do 10%</t>
  </si>
  <si>
    <t>-719284437</t>
  </si>
  <si>
    <t>(0,8+0,4*4+0,35)*3,27</t>
  </si>
  <si>
    <t>1,21*(3,27+3,9)*0,5+(3,47-1,21)*3,9</t>
  </si>
  <si>
    <t>(2,07+1,645*2)*3,9</t>
  </si>
  <si>
    <t>přednáškový sál</t>
  </si>
  <si>
    <t>(0,4+1,645)*3,7</t>
  </si>
  <si>
    <t>612381011</t>
  </si>
  <si>
    <t>Tenkovrstvá minerální zrnitá omítka tl. 1,5 mm včetně penetrace vnitřních stěn</t>
  </si>
  <si>
    <t>960106956</t>
  </si>
  <si>
    <t>Poznámka k položce:
SKD příčky</t>
  </si>
  <si>
    <t>1,77*3,27</t>
  </si>
  <si>
    <t>1,4*(3,27+0,83)+(2,895-1,4)*3,9-0,6*1,97+3,06*(3,9-3,2)</t>
  </si>
  <si>
    <t>2,07*3,9-0,6*1,97</t>
  </si>
  <si>
    <t>(3,06+0,42)*3,7-3,06*3,2</t>
  </si>
  <si>
    <t>631311124</t>
  </si>
  <si>
    <t>Mazanina tl do 120 mm z betonu prostého bez zvýšených nároků na prostředí tř. C 16/20</t>
  </si>
  <si>
    <t>1113819696</t>
  </si>
  <si>
    <t>podlaha b - podesta před vnitřním schodištěm, místnost překladatelů</t>
  </si>
  <si>
    <t>((2,26+1,685)*0,5*3,0-0,19*1,05)*0,1</t>
  </si>
  <si>
    <t>2,07*1,645*0,1</t>
  </si>
  <si>
    <t>1010553401</t>
  </si>
  <si>
    <t>1,0*(0,04+0,07)</t>
  </si>
  <si>
    <t>631311134</t>
  </si>
  <si>
    <t>Mazanina tl do 240 mm z betonu prostého bez zvýšených nároků na prostředí tř. C 16/20</t>
  </si>
  <si>
    <t>1553131164</t>
  </si>
  <si>
    <t>podlaha c1 - dojezd zvedací plošiny</t>
  </si>
  <si>
    <t>1,4*1,0*0,2</t>
  </si>
  <si>
    <t>631319173</t>
  </si>
  <si>
    <t>Příplatek k mazanině tl do 120 mm za stržení povrchu spodní vrstvy před vložením výztuže</t>
  </si>
  <si>
    <t>-40526582</t>
  </si>
  <si>
    <t>631362021</t>
  </si>
  <si>
    <t>Výztuž mazanin svařovanými sítěmi Kari</t>
  </si>
  <si>
    <t>58048421</t>
  </si>
  <si>
    <t>podlaha b - podesta před vnitřním schodištěm, místnost překladatelů (kari 100/100/6)</t>
  </si>
  <si>
    <t>((2,26+1,685)*0,5*3,0-0,19*1,05)*4,335*0,001*1,15</t>
  </si>
  <si>
    <t>2,07*1,645*4,335*0,001*1,15</t>
  </si>
  <si>
    <t>3,0*0,001</t>
  </si>
  <si>
    <t>632451111</t>
  </si>
  <si>
    <t>Cementový samonivelační potěr ze suchých směsí tloušťky do 30 mm</t>
  </si>
  <si>
    <t>359089393</t>
  </si>
  <si>
    <t>1,4*1,0</t>
  </si>
  <si>
    <t>-328969860</t>
  </si>
  <si>
    <t>podlaha d - foyer v návaznosti na schodiště</t>
  </si>
  <si>
    <t>5,1</t>
  </si>
  <si>
    <t>949101112</t>
  </si>
  <si>
    <t>Lešení pomocné pro objekty pozemních staveb s lešeňovou podlahou v do 3,5 m zatížení do 150 kg/m2</t>
  </si>
  <si>
    <t>1704081845</t>
  </si>
  <si>
    <t>(0,4+3,06+0,42+1,645)*1,5</t>
  </si>
  <si>
    <t>952901111</t>
  </si>
  <si>
    <t>Vyčištění budov bytové a občanské výstavby při výšce podlaží do 4 m</t>
  </si>
  <si>
    <t>-750823795</t>
  </si>
  <si>
    <t>2,0*5,1</t>
  </si>
  <si>
    <t>(0,4+3,06+0,42+1,645)*2,0</t>
  </si>
  <si>
    <t>-648745239</t>
  </si>
  <si>
    <t>Z/3+4+5</t>
  </si>
  <si>
    <t>(2+2)*(1+1+1)</t>
  </si>
  <si>
    <t>2054098464</t>
  </si>
  <si>
    <t>953962113</t>
  </si>
  <si>
    <t>Kotvy chemickým tmelem M 12 hl 80 mm do zdiva z plných cihel s vyvrtáním otvoru</t>
  </si>
  <si>
    <t>-1148713382</t>
  </si>
  <si>
    <t>1,PP - kotvení L100/100/12</t>
  </si>
  <si>
    <t>kotvení nosníku N3</t>
  </si>
  <si>
    <t>953965122</t>
  </si>
  <si>
    <t>Kotevní šroub pro chemické kotvy M 12 dl 220 mm</t>
  </si>
  <si>
    <t>-1444463321</t>
  </si>
  <si>
    <t>962032231</t>
  </si>
  <si>
    <t>Bourání zdiva z cihel pálených nebo vápenopískových na MV nebo MVC přes 1 m3</t>
  </si>
  <si>
    <t>1454766181</t>
  </si>
  <si>
    <t>obvodová stěna místnosti překladatelů</t>
  </si>
  <si>
    <t>((0,765+1,09+1,38+0,345)*(3,27+0,63)-0,66*2,05)*0,18</t>
  </si>
  <si>
    <t>2118961672</t>
  </si>
  <si>
    <t>odbourání části schodiště</t>
  </si>
  <si>
    <t>0,39*4</t>
  </si>
  <si>
    <t>963053936</t>
  </si>
  <si>
    <t>Bourání ŽB schodišťových ramen monolitických samonosných</t>
  </si>
  <si>
    <t>-896314382</t>
  </si>
  <si>
    <t>0,39*1,3</t>
  </si>
  <si>
    <t>965043341</t>
  </si>
  <si>
    <t>Bourání podkladů pod dlažby betonových s potěrem nebo teracem tl do 100 mm pl přes 4 m2</t>
  </si>
  <si>
    <t>1297936365</t>
  </si>
  <si>
    <t>podesta před vnitřním schodištěm</t>
  </si>
  <si>
    <t>(3,0*1,0*0,5+3,0*2,0*0,5)*(0,03+0,055)</t>
  </si>
  <si>
    <t>2,07*2,23*(0,03+0,055)</t>
  </si>
  <si>
    <t>967031733</t>
  </si>
  <si>
    <t>Přisekání plošné zdiva z cihel pálených na MV nebo MVC tl do 150 mm</t>
  </si>
  <si>
    <t>2039712543</t>
  </si>
  <si>
    <t>odbourání podlahy a spodní stěny do úrovně podlahy</t>
  </si>
  <si>
    <t>0,765*1,06</t>
  </si>
  <si>
    <t>971033351</t>
  </si>
  <si>
    <t>Vybourání otvorů ve zdivu cihelném pl do 0,09 m2 na MVC nebo MV tl do 450 mm</t>
  </si>
  <si>
    <t>1396041842</t>
  </si>
  <si>
    <t>973031325</t>
  </si>
  <si>
    <t>Vysekání kapes ve zdivu cihelném na MV nebo MVC pl do 0,10 m2 hl do 300 mm</t>
  </si>
  <si>
    <t>411347664</t>
  </si>
  <si>
    <t>977211112</t>
  </si>
  <si>
    <t>Řezání stěnovou pilou ŽB kcí s výztuží průměru do 16 mm hl do 350 mm</t>
  </si>
  <si>
    <t>-462053189</t>
  </si>
  <si>
    <t>1,3</t>
  </si>
  <si>
    <t>-127185191</t>
  </si>
  <si>
    <t>podlaha d - odřezání stávající dlažby z mramorových dlaždic</t>
  </si>
  <si>
    <t>978011121</t>
  </si>
  <si>
    <t>Otlučení (osekání) vnitřní vápenné nebo vápenocementové omítky stropů v rozsahu do 10 %</t>
  </si>
  <si>
    <t>447248652</t>
  </si>
  <si>
    <t>978013121</t>
  </si>
  <si>
    <t>Otlučení (osekání) vnitřní vápenné nebo vápenocementové omítky stěn v rozsahu do 10 %</t>
  </si>
  <si>
    <t>-632922989</t>
  </si>
  <si>
    <t>-1433666334</t>
  </si>
  <si>
    <t>-1504830746</t>
  </si>
  <si>
    <t>218460845</t>
  </si>
  <si>
    <t>8,062*19 'Přepočtené koeficientem množství</t>
  </si>
  <si>
    <t>-1825582023</t>
  </si>
  <si>
    <t>-1328261324</t>
  </si>
  <si>
    <t>713120811</t>
  </si>
  <si>
    <t>Odstranění tepelné izolace podlah volně kladené z vláknitých materiálů suchých tl do 100 mm</t>
  </si>
  <si>
    <t>1995510334</t>
  </si>
  <si>
    <t>3,0*1,0*0,5+3,0*2,0*0,5</t>
  </si>
  <si>
    <t>2,07*2,23</t>
  </si>
  <si>
    <t>713121121</t>
  </si>
  <si>
    <t>Montáž izolace tepelné podlah volně kladenými rohožemi, pásy, dílci, deskami 2 vrstvy</t>
  </si>
  <si>
    <t>737775342</t>
  </si>
  <si>
    <t>(2,26+1,685)*0,5*3,0-0,19*1,05</t>
  </si>
  <si>
    <t>28375914</t>
  </si>
  <si>
    <t>deska EPS 150 do plochých střech a podlah λ=0,035 tl 100mm</t>
  </si>
  <si>
    <t>-398290798</t>
  </si>
  <si>
    <t>9,123*2,04 'Přepočtené koeficientem množství</t>
  </si>
  <si>
    <t>-1349697677</t>
  </si>
  <si>
    <t>762</t>
  </si>
  <si>
    <t>Konstrukce tesařské</t>
  </si>
  <si>
    <t>762522811</t>
  </si>
  <si>
    <t>Demontáž podlah s polštáři z prken tloušťky do 32 mm</t>
  </si>
  <si>
    <t>213487023</t>
  </si>
  <si>
    <t>763</t>
  </si>
  <si>
    <t>Konstrukce suché výstavby</t>
  </si>
  <si>
    <t>763111811</t>
  </si>
  <si>
    <t>Demontáž SDK příčky s jednoduchou ocelovou nosnou konstrukcí opláštění jednoduché</t>
  </si>
  <si>
    <t>-399537212</t>
  </si>
  <si>
    <t>nadpraží prosklené stěny</t>
  </si>
  <si>
    <t>2,825*0,6</t>
  </si>
  <si>
    <t>763111424</t>
  </si>
  <si>
    <t>SDK příčka tl 125 mm profil CW+UW 75 desky 2xDF 12,5 s izolací EI 90 Rw do 57 dB</t>
  </si>
  <si>
    <t>1553364054</t>
  </si>
  <si>
    <t>1,NP - A1</t>
  </si>
  <si>
    <t>2,895*(3,27+0,63)-0,6*1,97</t>
  </si>
  <si>
    <t>1,NP - A3</t>
  </si>
  <si>
    <t>3,06*0,7</t>
  </si>
  <si>
    <t>763111717</t>
  </si>
  <si>
    <t>SDK příčka základní penetrační nátěr (oboustranně)</t>
  </si>
  <si>
    <t>-542682775</t>
  </si>
  <si>
    <t>763111718</t>
  </si>
  <si>
    <t>SDK příčka úprava styku příčky a podhledu separační páskou a akrylátem (oboustranně)</t>
  </si>
  <si>
    <t>-825609744</t>
  </si>
  <si>
    <t>1,NP - A1+A3</t>
  </si>
  <si>
    <t>2,895+3,06</t>
  </si>
  <si>
    <t>763111722</t>
  </si>
  <si>
    <t>SDK příčka pozinkovaný úhelník k ochraně rohů</t>
  </si>
  <si>
    <t>-82842687</t>
  </si>
  <si>
    <t>(3,27+0,63)*2</t>
  </si>
  <si>
    <t>763111742</t>
  </si>
  <si>
    <t>Montáž jedné vrstvy tepelné izolace do SDK příčky</t>
  </si>
  <si>
    <t>651494908</t>
  </si>
  <si>
    <t>1,NP - A2</t>
  </si>
  <si>
    <t>1,77*(3,27+0,63)</t>
  </si>
  <si>
    <t>63166784</t>
  </si>
  <si>
    <t>pás tepelně izolační příčkový λ=0,038-0,039 tl 60mm</t>
  </si>
  <si>
    <t>-391950220</t>
  </si>
  <si>
    <t>6,903*1,02 'Přepočtené koeficientem množství</t>
  </si>
  <si>
    <t>763111751</t>
  </si>
  <si>
    <t>Příplatek k SDK příčce za plochu do 6 m2 jednotlivě</t>
  </si>
  <si>
    <t>-105442799</t>
  </si>
  <si>
    <t>763121455</t>
  </si>
  <si>
    <t>SDK stěna předsazená tl 125 mm profil CW+UW 100 desky 2xDF 12,5 bez izolace EI 30</t>
  </si>
  <si>
    <t>-1762877828</t>
  </si>
  <si>
    <t>763121714</t>
  </si>
  <si>
    <t>SDK stěna předsazená základní penetrační nátěr</t>
  </si>
  <si>
    <t>1257518049</t>
  </si>
  <si>
    <t>763121715</t>
  </si>
  <si>
    <t>SDK stěna předsazená úprava styku stěny a podhledu separační páskou a akrylátem</t>
  </si>
  <si>
    <t>-1756281112</t>
  </si>
  <si>
    <t>1,77</t>
  </si>
  <si>
    <t>763131831</t>
  </si>
  <si>
    <t>Demontáž SDK podhledu s jednovrstvou nosnou kcí z ocelových profilů opláštění jednoduché</t>
  </si>
  <si>
    <t>2017524759</t>
  </si>
  <si>
    <t>část SKD podhledu</t>
  </si>
  <si>
    <t>1,5</t>
  </si>
  <si>
    <t>763131543</t>
  </si>
  <si>
    <t>SDK podhled desky 2xDF 15 bez izolace jednovrstvá spodní kce profil CD+UD EI 60</t>
  </si>
  <si>
    <t>92364970</t>
  </si>
  <si>
    <t>1,PP - P1</t>
  </si>
  <si>
    <t>2,05*(0,5+0,8)</t>
  </si>
  <si>
    <t>763131712</t>
  </si>
  <si>
    <t>SDK podhled napojení na jiný druh podhledu</t>
  </si>
  <si>
    <t>1708023117</t>
  </si>
  <si>
    <t>2,05*2+(0,5+0,8)*2</t>
  </si>
  <si>
    <t>763131714</t>
  </si>
  <si>
    <t>SDK podhled základní penetrační nátěr</t>
  </si>
  <si>
    <t>-123659228</t>
  </si>
  <si>
    <t>763131761</t>
  </si>
  <si>
    <t>Příplatek k SDK podhledu za plochu do 3 m2 jednotlivě</t>
  </si>
  <si>
    <t>-1259287906</t>
  </si>
  <si>
    <t>763132986</t>
  </si>
  <si>
    <t>Vyspravení SDK podhledu, podkroví plochy do 1,5 m2 deska 1xDF 12,5</t>
  </si>
  <si>
    <t>-589678708</t>
  </si>
  <si>
    <t>doplnění podhledu po provedení nadpraží prosklené stěny</t>
  </si>
  <si>
    <t>763183111</t>
  </si>
  <si>
    <t>Montáž pouzdra posuvných dveří s jednou kapsou pro jedno křídlo šířky do 800 mm do SDK příčky</t>
  </si>
  <si>
    <t>1287125804</t>
  </si>
  <si>
    <t>T/1 - 1,NP - A1</t>
  </si>
  <si>
    <t>55331610</t>
  </si>
  <si>
    <t>pouzdro stavební posuvných dveří jednopouzdrové 600mm standardní rozměr</t>
  </si>
  <si>
    <t>166041929</t>
  </si>
  <si>
    <t>998763401</t>
  </si>
  <si>
    <t>Přesun hmot procentní pro sádrokartonové konstrukce v objektech v do 6 m</t>
  </si>
  <si>
    <t>-1636793015</t>
  </si>
  <si>
    <t>766</t>
  </si>
  <si>
    <t>Konstrukce truhlářské</t>
  </si>
  <si>
    <t>766660311</t>
  </si>
  <si>
    <t>Montáž posuvných dveří jednokřídlových průchozí šířky do 800 mm do pouzdra s jednou kapsou</t>
  </si>
  <si>
    <t>1722104170</t>
  </si>
  <si>
    <t>T/1</t>
  </si>
  <si>
    <t>R6116101</t>
  </si>
  <si>
    <t>dveře posuvné jednokřídlé dřevotřískové povrch lakovaný plné 600x1970/2100mm</t>
  </si>
  <si>
    <t>-1677334538</t>
  </si>
  <si>
    <t>Poznámka k položce:
barva perlová bílá RAL 1013</t>
  </si>
  <si>
    <t>766660728</t>
  </si>
  <si>
    <t>Montáž dveřního interiérového kování - zámku</t>
  </si>
  <si>
    <t>165992059</t>
  </si>
  <si>
    <t>54924001</t>
  </si>
  <si>
    <t>zámek zadlabací 5140/22N 1/2</t>
  </si>
  <si>
    <t>356659158</t>
  </si>
  <si>
    <t>54964110</t>
  </si>
  <si>
    <t>vložka zámková cylindrická oboustranná</t>
  </si>
  <si>
    <t>744256825</t>
  </si>
  <si>
    <t>Poznámka k položce:
univerzální klíč</t>
  </si>
  <si>
    <t>766660729</t>
  </si>
  <si>
    <t>Montáž dveřního interiérového kování - štítku s klikou</t>
  </si>
  <si>
    <t>-2113330003</t>
  </si>
  <si>
    <t>R549136</t>
  </si>
  <si>
    <t>kování dveřní vrchní - oboustranné madélko</t>
  </si>
  <si>
    <t>sada</t>
  </si>
  <si>
    <t>386963277</t>
  </si>
  <si>
    <t>998766201</t>
  </si>
  <si>
    <t>Přesun hmot procentní pro konstrukce truhlářské v objektech v do 6 m</t>
  </si>
  <si>
    <t>1754429473</t>
  </si>
  <si>
    <t>767112812</t>
  </si>
  <si>
    <t>Demontáž stěn pro zasklení svařovaných</t>
  </si>
  <si>
    <t>-1972534587</t>
  </si>
  <si>
    <t>prosklená stěna</t>
  </si>
  <si>
    <t>2,825*3,3</t>
  </si>
  <si>
    <t>767113130</t>
  </si>
  <si>
    <t>Montáž stěn pro zasklení z Al profilů plochy do 12 m2</t>
  </si>
  <si>
    <t>-826931951</t>
  </si>
  <si>
    <t>Z/1</t>
  </si>
  <si>
    <t>3,06*3,2</t>
  </si>
  <si>
    <t>R5534102</t>
  </si>
  <si>
    <t>vnitřní prosklená Al stěna 3060x3200 mm s 2kř dveřmi 1800x2200 mm a nadsvětlíkem v.1000 mm - Z/1</t>
  </si>
  <si>
    <t>1228277580</t>
  </si>
  <si>
    <t>Poznámka k položce:
kovové madlo ve v.800-900 mm
pás kontrastních značek 50/50 mm max.150 mm od sebe, ve v.950 a 1500 mm
barva perlová bílá RAL 1013
zámek vložkový - univerzální klíč
bezpečnostní sklo</t>
  </si>
  <si>
    <t>-1156271633</t>
  </si>
  <si>
    <t>-418659837</t>
  </si>
  <si>
    <t>5,1*0,2</t>
  </si>
  <si>
    <t>772078787</t>
  </si>
  <si>
    <t>podlaha a - vnitřní schodiště</t>
  </si>
  <si>
    <t>1,95*4</t>
  </si>
  <si>
    <t>-1224302226</t>
  </si>
  <si>
    <t>1,95*(0,34+0,29*3+0,63)</t>
  </si>
  <si>
    <t>771151022</t>
  </si>
  <si>
    <t>Samonivelační stěrka podlah pevnosti 30 MPa tl 5 mm</t>
  </si>
  <si>
    <t>-851865719</t>
  </si>
  <si>
    <t>47767202</t>
  </si>
  <si>
    <t>771161022</t>
  </si>
  <si>
    <t>Montáž profilu pro schodové hrany nebo ukončení dlažby</t>
  </si>
  <si>
    <t>-415646154</t>
  </si>
  <si>
    <t>1,05</t>
  </si>
  <si>
    <t>59054133</t>
  </si>
  <si>
    <t>profil ukončovací pro vnější hrany obkladů hliník leskle eloxovaný chromem 10x2500mm</t>
  </si>
  <si>
    <t>1372516169</t>
  </si>
  <si>
    <t>1,05*1,1 'Přepočtené koeficientem množství</t>
  </si>
  <si>
    <t>263112344</t>
  </si>
  <si>
    <t>1,95*3</t>
  </si>
  <si>
    <t>771274124</t>
  </si>
  <si>
    <t>Montáž obkladů stupnic z dlaždic protiskluzných keramických flexibilní lepidlo š do 350 mm</t>
  </si>
  <si>
    <t>46353792</t>
  </si>
  <si>
    <t>1,95</t>
  </si>
  <si>
    <t>59761331</t>
  </si>
  <si>
    <t>schodovka protiskluzná šířky 400mm</t>
  </si>
  <si>
    <t>1971438092</t>
  </si>
  <si>
    <t>Poznámka k položce:
stupnice tl.9 mm s nosem v.40 mm a tl.20 mm, rozměr dlaždice 400/800 mm s protiskluznými drážkami
první a poslední stupeň barva bílá, prostřední stupně barva tmavě šedá</t>
  </si>
  <si>
    <t>(1,95/0,8)*4*1,15</t>
  </si>
  <si>
    <t>717678656</t>
  </si>
  <si>
    <t>59761008</t>
  </si>
  <si>
    <t>dlažba velkoformátová keramická slinutá hladká do interiéru i exteriéru přes 2 do 4ks/m2</t>
  </si>
  <si>
    <t>2120649267</t>
  </si>
  <si>
    <t>Poznámka k položce:
podstupnice z keramické dlažby (400/800 mm) shodné se stupnicemi</t>
  </si>
  <si>
    <t>1,95*0,63*1,15</t>
  </si>
  <si>
    <t>771474113</t>
  </si>
  <si>
    <t>Montáž soklů z dlaždic keramických rovných flexibilní lepidlo v do 120 mm</t>
  </si>
  <si>
    <t>791365340</t>
  </si>
  <si>
    <t>5,1-(1,95+1,05)+0,8</t>
  </si>
  <si>
    <t>771474123</t>
  </si>
  <si>
    <t>Montáž soklů z dlaždic keramických schodišťových šikmých flexibilní lepidlo v do 120 mm</t>
  </si>
  <si>
    <t>1914348</t>
  </si>
  <si>
    <t>0,34+0,29*3+0,63</t>
  </si>
  <si>
    <t>59761009</t>
  </si>
  <si>
    <t>sokl-dlažba keramická slinutá hladká do interiéru i exteriéru 600x95mm</t>
  </si>
  <si>
    <t>-973513509</t>
  </si>
  <si>
    <t>Poznámka k položce:
barva tmavě šedá</t>
  </si>
  <si>
    <t>(2,9/0,6)*1,1</t>
  </si>
  <si>
    <t>(1,84/0,6)*1,1</t>
  </si>
  <si>
    <t>771574153</t>
  </si>
  <si>
    <t>Montáž podlah keramických velkoformátových hladkých lepených flexibilním lepidlem do 4 ks/m2</t>
  </si>
  <si>
    <t>-76899777</t>
  </si>
  <si>
    <t>-1801102966</t>
  </si>
  <si>
    <t>Poznámka k položce:
shodná s dlažbou posledního stupně vnitřního schodiště - barva bílá</t>
  </si>
  <si>
    <t>1,02*1,15 'Přepočtené koeficientem množství</t>
  </si>
  <si>
    <t>2039475181</t>
  </si>
  <si>
    <t>771591115</t>
  </si>
  <si>
    <t>Podlahy spárování silikonem</t>
  </si>
  <si>
    <t>-209277706</t>
  </si>
  <si>
    <t>-622961959</t>
  </si>
  <si>
    <t>6+5</t>
  </si>
  <si>
    <t>3*(4+4)+4*2</t>
  </si>
  <si>
    <t>-252412283</t>
  </si>
  <si>
    <t>(5,1-(1,95+1,05)+0,8)*0,095</t>
  </si>
  <si>
    <t>(0,34+0,29*3+0,63)*0,095</t>
  </si>
  <si>
    <t>-1553052853</t>
  </si>
  <si>
    <t>772</t>
  </si>
  <si>
    <t>Podlahy z kamene</t>
  </si>
  <si>
    <t>772231812</t>
  </si>
  <si>
    <t>Demontáž obkladů schodišťových podstupnic z měkkých kamenů kladených do lepidla</t>
  </si>
  <si>
    <t>501298046</t>
  </si>
  <si>
    <t>stávající schodišťové stupně</t>
  </si>
  <si>
    <t>1,95*1,21</t>
  </si>
  <si>
    <t>772231822</t>
  </si>
  <si>
    <t>Demontáž obkladů schodišťových podstupnic z tvrdých kamenů kladených do lepidla</t>
  </si>
  <si>
    <t>820669055</t>
  </si>
  <si>
    <t>1,95*0,63</t>
  </si>
  <si>
    <t>772422812</t>
  </si>
  <si>
    <t>Demontáž obkladů soklů deskami z kamene kladených do lepidla schodišťových</t>
  </si>
  <si>
    <t>1146547653</t>
  </si>
  <si>
    <t>(1,21+0,63)*2</t>
  </si>
  <si>
    <t>772522812</t>
  </si>
  <si>
    <t>Demontáž dlažby z kamene z tvrdých kamenů kladených do lepidla</t>
  </si>
  <si>
    <t>-1380341503</t>
  </si>
  <si>
    <t>podlaha d - foyer v návaznosti na schodiště, odbourání stávající dlažby z mramorových dlaždic</t>
  </si>
  <si>
    <t>3,105*0,2+1,645*0,32+0,35*0,2</t>
  </si>
  <si>
    <t>776</t>
  </si>
  <si>
    <t>Podlahy povlakové</t>
  </si>
  <si>
    <t>776201812</t>
  </si>
  <si>
    <t>Demontáž lepených povlakových podlah s podložkou ručně</t>
  </si>
  <si>
    <t>1383376726</t>
  </si>
  <si>
    <t>stávající koberec v prostoru stavebních prací odlepit a po osazení nové prosklené stěny upravit a znovu položit</t>
  </si>
  <si>
    <t>3,725*1,0</t>
  </si>
  <si>
    <t>776111116</t>
  </si>
  <si>
    <t>Odstranění zbytků lepidla z podkladu povlakových podlah broušením</t>
  </si>
  <si>
    <t>-748684217</t>
  </si>
  <si>
    <t>776111112</t>
  </si>
  <si>
    <t>Broušení betonového podkladu povlakových podlah</t>
  </si>
  <si>
    <t>669363997</t>
  </si>
  <si>
    <t>776111311</t>
  </si>
  <si>
    <t>Vysátí podkladu povlakových podlah</t>
  </si>
  <si>
    <t>817352921</t>
  </si>
  <si>
    <t>podlaha b1 - stávající koberec v prostoru stavebních prací odlepit a po osazení nové prosklené stěny upravit a znovu položit</t>
  </si>
  <si>
    <t>776121321</t>
  </si>
  <si>
    <t>Vodou ředitelná penetrace savého podkladu povlakových podlah neředěná</t>
  </si>
  <si>
    <t>1542783541</t>
  </si>
  <si>
    <t>podlaha b1 - podesta před vnitřním schodištěm</t>
  </si>
  <si>
    <t>3,725*1,0-1,5</t>
  </si>
  <si>
    <t>776141121</t>
  </si>
  <si>
    <t>Vyrovnání podkladu povlakových podlah stěrkou pevnosti 30 MPa tl 3 mm</t>
  </si>
  <si>
    <t>-81599227</t>
  </si>
  <si>
    <t>776211111</t>
  </si>
  <si>
    <t>Lepení textilních pásů</t>
  </si>
  <si>
    <t>1526586148</t>
  </si>
  <si>
    <t>(stávající koberec v prostoru stavebních prací odlepit a po osazení nové prosklené stěny upravit a znovu položit)</t>
  </si>
  <si>
    <t>69751063</t>
  </si>
  <si>
    <t>koberec zátěžový vpichovaný role š 2m, vlákno 100% PA, hm 800g/m2, R ≤ 100MΩ, zátěž 33, útlum 25dB, hořlavost Bfl S1</t>
  </si>
  <si>
    <t>-397451927</t>
  </si>
  <si>
    <t>((2,26+1,685)*0,5*3,0-0,19*1,05)*1,1</t>
  </si>
  <si>
    <t>2,07*1,645*1,1</t>
  </si>
  <si>
    <t>776421312</t>
  </si>
  <si>
    <t>Montáž přechodových šroubovaných lišt</t>
  </si>
  <si>
    <t>1841960612</t>
  </si>
  <si>
    <t>v prostoru dveří v prosklené stěně</t>
  </si>
  <si>
    <t>1,8</t>
  </si>
  <si>
    <t>55343120</t>
  </si>
  <si>
    <t>profil přechodový Al vrtaný 30mm stříbro</t>
  </si>
  <si>
    <t>-413779996</t>
  </si>
  <si>
    <t>1,8*1,02 'Přepočtené koeficientem množství</t>
  </si>
  <si>
    <t>776411111</t>
  </si>
  <si>
    <t>Montáž obvodových soklíků výšky do 80 mm</t>
  </si>
  <si>
    <t>-1777050632</t>
  </si>
  <si>
    <t>2,26+3,06-1,8+1,495</t>
  </si>
  <si>
    <t>(2,07+1,645)*2-0,6</t>
  </si>
  <si>
    <t>podlaha b1 - podesta před vnitřním schodištěm (doplnění u stávajícího koberce)</t>
  </si>
  <si>
    <t>0,4+0,42+0,45</t>
  </si>
  <si>
    <t>776421711</t>
  </si>
  <si>
    <t>Vložení nařezaných pásků z podlahoviny do lišt</t>
  </si>
  <si>
    <t>-1738599876</t>
  </si>
  <si>
    <t>69751204</t>
  </si>
  <si>
    <t>lišta kobercová 55x9mm</t>
  </si>
  <si>
    <t>-1783513877</t>
  </si>
  <si>
    <t>13,115*1,02 'Přepočtené koeficientem množství</t>
  </si>
  <si>
    <t>776431211</t>
  </si>
  <si>
    <t>Montáž schodišťových hran šroubovaných</t>
  </si>
  <si>
    <t>495964931</t>
  </si>
  <si>
    <t>ukončení povlaková krytiny</t>
  </si>
  <si>
    <t>0,19+1,05</t>
  </si>
  <si>
    <t>856746190</t>
  </si>
  <si>
    <t>1,24*1,02 'Přepočtené koeficientem množství</t>
  </si>
  <si>
    <t>776991121</t>
  </si>
  <si>
    <t>Základní čištění nově položených podlahovin vysátím a setřením vlhkým mopem</t>
  </si>
  <si>
    <t>1571420691</t>
  </si>
  <si>
    <t>998776201</t>
  </si>
  <si>
    <t>Přesun hmot procentní pro podlahy povlakové v objektech v do 6 m</t>
  </si>
  <si>
    <t>839131113</t>
  </si>
  <si>
    <t>-825626457</t>
  </si>
  <si>
    <t>0,08*4*3,3</t>
  </si>
  <si>
    <t>0,08*4*4,33</t>
  </si>
  <si>
    <t>0,08*0,15*2*(2+2)</t>
  </si>
  <si>
    <t>0,04*0,15*2*4</t>
  </si>
  <si>
    <t>-305181515</t>
  </si>
  <si>
    <t>784181123</t>
  </si>
  <si>
    <t>Hloubková jednonásobná penetrace podkladu v místnostech výšky do 5,00 m</t>
  </si>
  <si>
    <t>51700691</t>
  </si>
  <si>
    <t>(0,8+0,4*4+0,35+1,77)*3,27</t>
  </si>
  <si>
    <t>1,4*(3,27+0,83)+(2,895-1,4)*3,9</t>
  </si>
  <si>
    <t>3,06*(3,9-3,2)</t>
  </si>
  <si>
    <t>(2,07+1,645)*2*3,9</t>
  </si>
  <si>
    <t>(0,4+0,42+1,645)*3,7+3,06*(3,7-3,2)</t>
  </si>
  <si>
    <t>784211103</t>
  </si>
  <si>
    <t>Dvojnásobné bílé malby ze směsí za mokra výborně otěruvzdorných v místnostech výšky do 5,00 m</t>
  </si>
  <si>
    <t>-760729156</t>
  </si>
  <si>
    <t>984566840</t>
  </si>
  <si>
    <t>N1+N2+N3+S1 (P=32xH)</t>
  </si>
  <si>
    <t>32*195,0*0,001</t>
  </si>
  <si>
    <t>Vertikální zvedací nůžková plošina, prosklená dělicí stěna, jednokřídlá branka (2ks), schodišťové madlo (2ks)</t>
  </si>
  <si>
    <t>1878940483</t>
  </si>
  <si>
    <t xml:space="preserve">Poznámka k položce:
typu NPM 400 s nosností 400 kg, která je standardně dodávána s ovládáním ve stanicích i na plošině (nahoru, dolů, stop a kontrolka provozu). Tlačítka ve stanicích mohou být zprovozňována uzamykatelným spínačem na klíč. Na plošině je umístěno tlačítko nouzového signálu přivolání obsluhy v případě poruchy. 
Systém pohonu je elektrohydraulický, plošina je osazena bezpečnostním ventilem zabudovaným v hydraulickém systému, sloužícím k zabránění pádu desky při poruše těsnosti hydraulického systému. Prostor pod plošinou je chráněn bezpečnostní zástěnou (harmonika). Mimo prostor plošiny je nutný vedlejší prostor pro hadraulický agregát. Vstup a výstup na plošinu v dolní i horní stanici je zajištěn proti nežádoucímu otevření elektrozámkem, kdy nelze vstup otevřít, pokud není plošina v dané stanici. 
</t>
  </si>
  <si>
    <t>03 -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</si>
  <si>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</si>
  <si>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</si>
  <si>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</si>
  <si>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113151111</t>
  </si>
  <si>
    <t>Rozebrání zpevněných ploch ze silničních dílců</t>
  </si>
  <si>
    <t>-767715754</t>
  </si>
  <si>
    <t>staveništní příjezdová komunikace</t>
  </si>
  <si>
    <t>(5,0+6,0+6,0+43,06)*3,0</t>
  </si>
  <si>
    <t>11,0*13,0</t>
  </si>
  <si>
    <t>113152112</t>
  </si>
  <si>
    <t>Odstranění podkladů zpevněných ploch z kameniva drceného</t>
  </si>
  <si>
    <t>1120724532</t>
  </si>
  <si>
    <t>(5,0+6,0+6,0+43,06)*3,0*0,15</t>
  </si>
  <si>
    <t>11,0*13,0*0,15</t>
  </si>
  <si>
    <t>119003227</t>
  </si>
  <si>
    <t>Mobilní plotová zábrana vyplněná dráty výšky do 2,2 m pro zabezpečení výkopu zřízení</t>
  </si>
  <si>
    <t>-2087488447</t>
  </si>
  <si>
    <t>Poznámka k položce:
výkr.č.C.3</t>
  </si>
  <si>
    <t>17,2+22,8+17,4+8,2</t>
  </si>
  <si>
    <t>119003228</t>
  </si>
  <si>
    <t>Mobilní plotová zábrana vyplněná dráty výšky do 2,2 m pro zabezpečení výkopu odstranění</t>
  </si>
  <si>
    <t>814334234</t>
  </si>
  <si>
    <t>291111111</t>
  </si>
  <si>
    <t>Podklad pro zpevněné plochy z kameniva drceného 0 až 63 mm</t>
  </si>
  <si>
    <t>-1238226847</t>
  </si>
  <si>
    <t>291211111</t>
  </si>
  <si>
    <t>Zřízení plochy ze silničních panelů do lože tl 50 mm z kameniva</t>
  </si>
  <si>
    <t>-762360293</t>
  </si>
  <si>
    <t>59381009</t>
  </si>
  <si>
    <t>panel silniční 3,00x1,00x0,15m</t>
  </si>
  <si>
    <t>1541836254</t>
  </si>
  <si>
    <t>997002511</t>
  </si>
  <si>
    <t>Vodorovné přemístění suti a vybouraných hmot bez naložení ale se složením a urovnáním do 1 km</t>
  </si>
  <si>
    <t>1097974027</t>
  </si>
  <si>
    <t>997002519</t>
  </si>
  <si>
    <t>Příplatek ZKD 1 km přemístění suti a vybouraných hmot</t>
  </si>
  <si>
    <t>-156403960</t>
  </si>
  <si>
    <t>177,749*19 'Přepočtené koeficientem množství</t>
  </si>
  <si>
    <t>997002611</t>
  </si>
  <si>
    <t>Nakládání suti a vybouraných hmot</t>
  </si>
  <si>
    <t>9310808</t>
  </si>
  <si>
    <t>998226011</t>
  </si>
  <si>
    <t>Přesun hmot pro pozemní komunikace a letiště s krytem montovaným z ŽB dílců</t>
  </si>
  <si>
    <t>1047059641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</si>
  <si>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</si>
  <si>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</si>
  <si>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</si>
  <si>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</si>
  <si>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</si>
  <si>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</si>
  <si>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kč</t>
  </si>
  <si>
    <t>1024</t>
  </si>
  <si>
    <t>-2055247727</t>
  </si>
  <si>
    <t>013294000</t>
  </si>
  <si>
    <t>Ostatní dokumentace - dodavatelská dokumentace</t>
  </si>
  <si>
    <t>1967609408</t>
  </si>
  <si>
    <t>VRN3</t>
  </si>
  <si>
    <t>Zařízení staveniště</t>
  </si>
  <si>
    <t>032103000</t>
  </si>
  <si>
    <t>Náklady na stavební buňky</t>
  </si>
  <si>
    <t>352035609</t>
  </si>
  <si>
    <t>kontejner (unimobuňka) vč dopravy a osazení na místo - 3 měsíce</t>
  </si>
  <si>
    <t>1*3</t>
  </si>
  <si>
    <t>032803000</t>
  </si>
  <si>
    <t>Ostatní vybavení staveniště</t>
  </si>
  <si>
    <t>1481959133</t>
  </si>
  <si>
    <t>mobilní WC vč dopravy a osazení na místo - 3 měsíce</t>
  </si>
  <si>
    <t>032903000</t>
  </si>
  <si>
    <t>Náklady na provoz a údržbu vybavení staveniště</t>
  </si>
  <si>
    <t>116947050</t>
  </si>
  <si>
    <t>04 - ŘEŠENÍ UT</t>
  </si>
  <si>
    <t>Ing.Ivo Galík</t>
  </si>
  <si>
    <t xml:space="preserve">PSV - Práce a dodávky PSV   </t>
  </si>
  <si>
    <t xml:space="preserve">    733 - Ústřední vytápění - rozvodné potrubí   </t>
  </si>
  <si>
    <t xml:space="preserve">    734 - Ústřední vytápění - armatury   </t>
  </si>
  <si>
    <t xml:space="preserve">    735 - Ústřední vytápění - otopná tělesa   </t>
  </si>
  <si>
    <t xml:space="preserve">HZS - Hodinové zúčtovací sazby   </t>
  </si>
  <si>
    <t xml:space="preserve">Práce a dodávky PSV   </t>
  </si>
  <si>
    <t>733</t>
  </si>
  <si>
    <t xml:space="preserve">Ústřední vytápění - rozvodné potrubí   </t>
  </si>
  <si>
    <t>733110803</t>
  </si>
  <si>
    <t>Demontáž potrubí ocelového závitového do DN 15</t>
  </si>
  <si>
    <t>733223202</t>
  </si>
  <si>
    <t>Potrubí měděné tvrdé spojované tvrdým pájením D 15x1</t>
  </si>
  <si>
    <t>733224222</t>
  </si>
  <si>
    <t>Příplatek k potrubí měděnému za zhotovení přípojky z trubek měděných D 15x1</t>
  </si>
  <si>
    <t>733291101</t>
  </si>
  <si>
    <t>Zkouška těsnosti potrubí měděné do D 35x1,5</t>
  </si>
  <si>
    <t>998733101</t>
  </si>
  <si>
    <t>Přesun hmot tonážní pro rozvody potrubí v objektech v do 6 m</t>
  </si>
  <si>
    <t>734</t>
  </si>
  <si>
    <t xml:space="preserve">Ústřední vytápění - armatury   </t>
  </si>
  <si>
    <t>734221686</t>
  </si>
  <si>
    <t>Termostatická hlavice vosková PN 10 do 110°C otopných těles VK</t>
  </si>
  <si>
    <t>734222802</t>
  </si>
  <si>
    <t>Ventil závitový termostatický rohový G 1/2 PN 16 do 110°C s ruční hlavou chromovaný</t>
  </si>
  <si>
    <t>734261402</t>
  </si>
  <si>
    <t>Armatura připojovací rohová G 1/2x18 PN 10 do 110°C radiátorů typu VK</t>
  </si>
  <si>
    <t>734291123</t>
  </si>
  <si>
    <t>Kohout plnící a vypouštěcí G 1/2 PN 10 do 90°C závitový</t>
  </si>
  <si>
    <t>998734101</t>
  </si>
  <si>
    <t>Přesun hmot tonážní pro armatury v objektech v do 6 m</t>
  </si>
  <si>
    <t>735</t>
  </si>
  <si>
    <t xml:space="preserve">Ústřední vytápění - otopná tělesa   </t>
  </si>
  <si>
    <t>735111810</t>
  </si>
  <si>
    <t>Demontáž otopného tělesa litinového článkového</t>
  </si>
  <si>
    <t>735159230</t>
  </si>
  <si>
    <t>Montáž otopných těles panelových dvouřadých délky do 1980 mm</t>
  </si>
  <si>
    <t>R-OT</t>
  </si>
  <si>
    <t>Dodávka  otopných těles panelových dvouřadých 20 900x1800x68mm</t>
  </si>
  <si>
    <t>998735101</t>
  </si>
  <si>
    <t>Přesun hmot tonážní pro otopná tělesa v objektech v do 6 m</t>
  </si>
  <si>
    <t>HZS</t>
  </si>
  <si>
    <t xml:space="preserve">Hodinové zúčtovací sazby   </t>
  </si>
  <si>
    <t>HZS2212</t>
  </si>
  <si>
    <t>Hodinová zúčtovací sazba instalatér odborný</t>
  </si>
  <si>
    <t>hod</t>
  </si>
  <si>
    <t>262144</t>
  </si>
  <si>
    <t>05 - SILNOPROUDÁ ELEKTROTECHNIKA</t>
  </si>
  <si>
    <t>Anna Krakovská</t>
  </si>
  <si>
    <t xml:space="preserve">    74 -  Elektromontáže</t>
  </si>
  <si>
    <t xml:space="preserve">    741 - Elektroinstalace - silnoproud</t>
  </si>
  <si>
    <t xml:space="preserve">    46-M - Zemní práce při extr.mont.pracích</t>
  </si>
  <si>
    <t xml:space="preserve"> Elektromontáže</t>
  </si>
  <si>
    <t>998741101</t>
  </si>
  <si>
    <t>Přesun hmot pro silnoproud stanovený z hmotnosti přesunovaného materiálu vodorovná dopravní vzdálenost do 50 m v objektech výšky do 6 m</t>
  </si>
  <si>
    <t>-317186524</t>
  </si>
  <si>
    <t>741</t>
  </si>
  <si>
    <t>Elektroinstalace - silnoproud</t>
  </si>
  <si>
    <t>741110001</t>
  </si>
  <si>
    <t>Montáž trubek elektroinstalačních s nasunutím nebo našroubováním do krabic plastových tuhých, uložených pevně, vnější Ø přes 16 do 23 mm</t>
  </si>
  <si>
    <t>1948671126</t>
  </si>
  <si>
    <t>34571071r1</t>
  </si>
  <si>
    <t>trubka elektroinstalační ohebná z PVC (EN) 2316E/LPE k zalévání do betonu</t>
  </si>
  <si>
    <t>891324947</t>
  </si>
  <si>
    <t>741110512</t>
  </si>
  <si>
    <t>Montáž lišt a kanálků elektroinstalačních se spojkami, ohyby a rohy a s nasunutím do krabic vkládacích s víčkem, šířky do přes 60 do 120 mm</t>
  </si>
  <si>
    <t>900407754</t>
  </si>
  <si>
    <t>20+14+20</t>
  </si>
  <si>
    <t>34571004</t>
  </si>
  <si>
    <t>lišta elektroinstalační hranatá bílá 20x20</t>
  </si>
  <si>
    <t>-434251363</t>
  </si>
  <si>
    <t>20*1,05</t>
  </si>
  <si>
    <t>34571007</t>
  </si>
  <si>
    <t>lišta elektroinstalační hranatá bílá 40x20</t>
  </si>
  <si>
    <t>1011284662</t>
  </si>
  <si>
    <t>34571008</t>
  </si>
  <si>
    <t>lišta elektroinstalační hranatá bílá 40x40</t>
  </si>
  <si>
    <t>126665846</t>
  </si>
  <si>
    <t>14*1,05</t>
  </si>
  <si>
    <t>741112061</t>
  </si>
  <si>
    <t>Montáž krabic elektroinstalačních bez napojení na trubky a lišty, demontáže a montáže víčka a přístroje přístrojových zapuštěných plastových kruhových</t>
  </si>
  <si>
    <t>-2085751331</t>
  </si>
  <si>
    <t>34571512</t>
  </si>
  <si>
    <t>krabice přístrojová instalační 500V, 71x71x42mm</t>
  </si>
  <si>
    <t>-181947782</t>
  </si>
  <si>
    <t>741112103</t>
  </si>
  <si>
    <t>Montáž krabic elektroinstalačních bez napojení na trubky a lišty, demontáže a montáže víčka a přístroje rozvodek se zapojením vodičů na svorkovnici zapuštěných plastových čtyřhranných</t>
  </si>
  <si>
    <t>-632136437</t>
  </si>
  <si>
    <t>34571521R1</t>
  </si>
  <si>
    <t>krabice KO 125E s ekvipotenciální svorkovnicí</t>
  </si>
  <si>
    <t>-1241296818</t>
  </si>
  <si>
    <t>741112111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</si>
  <si>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</si>
  <si>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-2136194380</t>
  </si>
  <si>
    <t>34571534</t>
  </si>
  <si>
    <t>krabice odbočná z polystyrénu D 9025/CR 88x88x53mm 4xEST 13,5 5 pólová svorkovnice 2,5mm2</t>
  </si>
  <si>
    <t>643574287</t>
  </si>
  <si>
    <t>741122122</t>
  </si>
  <si>
    <t>Montáž kabelů měděných bez ukončení uložených v trubkách zatažených plných kulatých nebo bezhalogenových (CYKY) počtu a průřezu žil 3x1,5 až 6 mm2</t>
  </si>
  <si>
    <t>-1356286438</t>
  </si>
  <si>
    <t>34111030</t>
  </si>
  <si>
    <t>kabel silový s Cu jádrem 1kV 3x1,5mm2</t>
  </si>
  <si>
    <t>-1055005206</t>
  </si>
  <si>
    <t>40*1,2</t>
  </si>
  <si>
    <t>741122601</t>
  </si>
  <si>
    <t>Montáž kabelů měděných bez ukončení uložených pevně plných kulatých nebo bezhalogenových (CYKY) počtu a průřezu žil 2x1,5 až 6 mm2</t>
  </si>
  <si>
    <t>-1788055227</t>
  </si>
  <si>
    <t>741122121</t>
  </si>
  <si>
    <t>Montáž kabelů měděných bez ukončení uložených v trubkách zatažených plných kulatých nebo bezhalogenových (CYKY) počtu a průřezu žil 2x1,5 až 6 mm2</t>
  </si>
  <si>
    <t>764592763</t>
  </si>
  <si>
    <t>25+27</t>
  </si>
  <si>
    <t>34111005</t>
  </si>
  <si>
    <t>kabel silový s Cu jádrem 1kV 2x1,5mm2</t>
  </si>
  <si>
    <t>762072880</t>
  </si>
  <si>
    <t>35*1,2</t>
  </si>
  <si>
    <t>34111006</t>
  </si>
  <si>
    <t>kabel silový s Cu jádrem 1kV 2x2,5mm2</t>
  </si>
  <si>
    <t>928503780</t>
  </si>
  <si>
    <t>27*1,2</t>
  </si>
  <si>
    <t>741122031</t>
  </si>
  <si>
    <t>Montáž kabelů měděných bez ukončení uložených pod omítku plných kulatých (CYKY), počtu a průřezu žil 5x1,5 až 2,5 mm2</t>
  </si>
  <si>
    <t>1264205408</t>
  </si>
  <si>
    <t>34111090</t>
  </si>
  <si>
    <t>kabel silový s Cu jádrem 1kV 5x1,5mm2</t>
  </si>
  <si>
    <t>-416662087</t>
  </si>
  <si>
    <t>5*1,2</t>
  </si>
  <si>
    <t>741122222</t>
  </si>
  <si>
    <t>Montáž kabelů měděných bez ukončení uložených volně nebo v liště plných kulatých (CYKY) počtu a průřezu žil 4x10 mm2</t>
  </si>
  <si>
    <t>-267148591</t>
  </si>
  <si>
    <t>34111076</t>
  </si>
  <si>
    <t>kabel silový s Cu jádrem 1kV 4x10mm2</t>
  </si>
  <si>
    <t>1426340290</t>
  </si>
  <si>
    <t>23*1,2</t>
  </si>
  <si>
    <t>741124701</t>
  </si>
  <si>
    <t>Montáž kabelů měděných ovládacích bez ukončení uložených volně stíněných ovládacích s plným jádrem (JYTY) počtu a průměru žil 2 až 19x0,8 mm2</t>
  </si>
  <si>
    <t>-307362744</t>
  </si>
  <si>
    <t>34121582R</t>
  </si>
  <si>
    <t>kabel ovládací stíněný 2x1mm</t>
  </si>
  <si>
    <t>-749097842</t>
  </si>
  <si>
    <t>15*1,2</t>
  </si>
  <si>
    <t>741130022</t>
  </si>
  <si>
    <t>Ukončení vodičů izolovaných s označením a zapojením na svorkovnici s otevřením a uzavřením krytu, průřezu žíly do 4 mm2</t>
  </si>
  <si>
    <t>1073205491</t>
  </si>
  <si>
    <t>741130025</t>
  </si>
  <si>
    <t>Ukončení vodičů izolovaných s označením a zapojením na svorkovnici s otevřením a uzavřením krytu, průřezu žíly do 16 mm2</t>
  </si>
  <si>
    <t>499962918</t>
  </si>
  <si>
    <t>741130111</t>
  </si>
  <si>
    <t>Ukončení šnůř se zapojením počtu a průřezu žil 2x0,35 až 4 mm2</t>
  </si>
  <si>
    <t>251485583</t>
  </si>
  <si>
    <t>741132001</t>
  </si>
  <si>
    <t>Ukončení kabelů smršťovací záklopkou nebo páskou se zapojením s letováním počtu a průřezu žil do 2x1,5 mm2</t>
  </si>
  <si>
    <t>-456877996</t>
  </si>
  <si>
    <t>741132132</t>
  </si>
  <si>
    <t>Ukončení kabelů smršťovací záklopkou nebo páskou se zapojením bez letování, počtu a průřezu žil 4x10 mm2</t>
  </si>
  <si>
    <t>1794026712</t>
  </si>
  <si>
    <t>741132145</t>
  </si>
  <si>
    <t>Ukončení kabelů smršťovací záklopkou nebo páskou se zapojením bez letování, počtu a průřezu žil 5x1,5 až 4 mm2</t>
  </si>
  <si>
    <t>-1961990734</t>
  </si>
  <si>
    <t>741210001</t>
  </si>
  <si>
    <t>Montáž rozvodnic oceloplechových nebo plastových bez zapojení vodičů běžných, hmotnosti do 20 kg</t>
  </si>
  <si>
    <t>1923905726</t>
  </si>
  <si>
    <t>35713140r1</t>
  </si>
  <si>
    <t>R2-rozvodnice zapuštěná, průhledné dveře, 2 řady, šířka 14 modulárních jednotek-KOMPLET VČETNĚ NÁPLNĚ</t>
  </si>
  <si>
    <t>-1395701522</t>
  </si>
  <si>
    <t>741310001</t>
  </si>
  <si>
    <t>Montáž spínačů jedno nebo dvoupólových nástěnných se zapojením vodičů, pro prostředí normální vypínačů, řazení 1-jednopólových</t>
  </si>
  <si>
    <t>-290309951</t>
  </si>
  <si>
    <t>345355121</t>
  </si>
  <si>
    <t>spínač jednopólový 10A bílý,nástěnný</t>
  </si>
  <si>
    <t>1484121986</t>
  </si>
  <si>
    <t>741311011</t>
  </si>
  <si>
    <t>Montáž spínačů speciálních se zapojením vodičů s dálkovým ovládáním jednokontaktních</t>
  </si>
  <si>
    <t>1452004816</t>
  </si>
  <si>
    <t>1 " fotočidlo součást dodávky soumrak. spínače "</t>
  </si>
  <si>
    <t>741311813</t>
  </si>
  <si>
    <t>Demontáž spínačů bez zachování funkčnosti (do suti) nástěnných, pro prostředí normální do 10 A, připojení šroubové do 2 svorek</t>
  </si>
  <si>
    <t>-1556255547</t>
  </si>
  <si>
    <t>741350041</t>
  </si>
  <si>
    <t>Montáž jednofázových transformátorů nn se zapojením vodičů v krytu 1x primár - 2x sekundár do 200 VA</t>
  </si>
  <si>
    <t>1969969454</t>
  </si>
  <si>
    <t>34821275R2</t>
  </si>
  <si>
    <t>Transformátor pro LED pásek, 150 W, 230 V AC/12 V DC, sekundár 2x75W, IP 67 v krytu</t>
  </si>
  <si>
    <t>ks</t>
  </si>
  <si>
    <t>1170495670</t>
  </si>
  <si>
    <t>741371002</t>
  </si>
  <si>
    <t>Montáž svítidel zářivkových se zapojením vodičů bytových nebo společenských místností stropních přisazených 1 zdroj s krytem</t>
  </si>
  <si>
    <t>-1237634134</t>
  </si>
  <si>
    <t>34823739</t>
  </si>
  <si>
    <t>svítidlo zářivkové interiérové s kompenzací, barva bílá, 2x18W, délka 1000mm,nebo LED svítidlo</t>
  </si>
  <si>
    <t>-574466479</t>
  </si>
  <si>
    <t>741372041</t>
  </si>
  <si>
    <t>Montáž svítidel LED se zapojením vodičů bytových nebo společenských místností přisazených stropních páskových samolepícch</t>
  </si>
  <si>
    <t>1629826861</t>
  </si>
  <si>
    <t>34821275R</t>
  </si>
  <si>
    <t>LED pásek venkovní , IP 65, denní bílá, 9,6W/m,12V</t>
  </si>
  <si>
    <t>1858482034</t>
  </si>
  <si>
    <t>34821275R3</t>
  </si>
  <si>
    <t xml:space="preserve">Propoje LED pásku izolovanými vodiči přes sloupky </t>
  </si>
  <si>
    <t>-1835493336</t>
  </si>
  <si>
    <t>741374823</t>
  </si>
  <si>
    <t>Demontáž svítidel se zachováním funkčnosti v bytových nebo společenských místnostech modulového systému zářivkových, délky přes 1100 mm</t>
  </si>
  <si>
    <t>1026291634</t>
  </si>
  <si>
    <t>741410021</t>
  </si>
  <si>
    <t>Montáž uzemňovacího vedení s upevněním, propojením a připojením pomocí svorek v zemi s izolací spojů pásku průřezu do 120 mm2 v městské zástavbě</t>
  </si>
  <si>
    <t>-1410405358</t>
  </si>
  <si>
    <t>35442062</t>
  </si>
  <si>
    <t>pás zemnící 30x4mm FeZn</t>
  </si>
  <si>
    <t>-975156440</t>
  </si>
  <si>
    <t>16*0,95</t>
  </si>
  <si>
    <t>741410072</t>
  </si>
  <si>
    <t>Montáž uzemňovacího vedení s upevněním, propojením a připojením pomocí svorek doplňků ostatních konstrukcí vodičem průřezu do 16 mm2, uloženým pevně</t>
  </si>
  <si>
    <t>-1303421600</t>
  </si>
  <si>
    <t>34140825</t>
  </si>
  <si>
    <t>vodič silový s Cu jádrem 4mm2</t>
  </si>
  <si>
    <t>2004105643</t>
  </si>
  <si>
    <t>12*1,2</t>
  </si>
  <si>
    <t>34142159</t>
  </si>
  <si>
    <t>vodič silový s Cu jádrem 16mm2</t>
  </si>
  <si>
    <t>688774582</t>
  </si>
  <si>
    <t>34140844</t>
  </si>
  <si>
    <t>vodič izolovaný s Cu jádrem 6mm2</t>
  </si>
  <si>
    <t>786158906</t>
  </si>
  <si>
    <t>6*1,2</t>
  </si>
  <si>
    <t>741420001</t>
  </si>
  <si>
    <t>Montáž hromosvodného vedení svodových drátů nebo lan s podpěrami, Ø do 10 mm</t>
  </si>
  <si>
    <t>-1112947560</t>
  </si>
  <si>
    <t>5,5</t>
  </si>
  <si>
    <t>35441415R</t>
  </si>
  <si>
    <t>izolovaný vodič CUI délka 5,0m</t>
  </si>
  <si>
    <t>621555312</t>
  </si>
  <si>
    <t>35441415R1</t>
  </si>
  <si>
    <t>podpěra vedení  pro CUI vodič</t>
  </si>
  <si>
    <t>426365875</t>
  </si>
  <si>
    <t>741420022</t>
  </si>
  <si>
    <t>Montáž hromosvodného vedení svorek se 3 a více šrouby</t>
  </si>
  <si>
    <t>1691254716</t>
  </si>
  <si>
    <t>35441986</t>
  </si>
  <si>
    <t>svorka odbočovací a spojovací pro pásek 30x4 mm, FeZn</t>
  </si>
  <si>
    <t>1711173964</t>
  </si>
  <si>
    <t>35441986R</t>
  </si>
  <si>
    <t>svorka připojovací  pro CUI vodič (459 129 -univerzálni a zkušební)</t>
  </si>
  <si>
    <t>-1330950762</t>
  </si>
  <si>
    <t>35441986R2</t>
  </si>
  <si>
    <t>svorka připojovací  pro CUI vodič k uzemnění  (319 209)</t>
  </si>
  <si>
    <t>-664300806</t>
  </si>
  <si>
    <t>35442016</t>
  </si>
  <si>
    <t>svorka uzemnění Cu připojovací</t>
  </si>
  <si>
    <t>-2000569771</t>
  </si>
  <si>
    <t>741421811</t>
  </si>
  <si>
    <t>Demontáž hromosvodného vedení bez zachování funkčnosti svodových drátů nebo lan kolmého svodu, průměru do 8 mm</t>
  </si>
  <si>
    <t>-1848558973</t>
  </si>
  <si>
    <t>741421861</t>
  </si>
  <si>
    <t>Demontáž hromosvodného vedení podpěr svislého vedení šroubovaného</t>
  </si>
  <si>
    <t>1185917051</t>
  </si>
  <si>
    <t>741421873</t>
  </si>
  <si>
    <t>Demontáž hromosvodného vedení doplňků ochranných úhelníků, délky přes 1,4 m</t>
  </si>
  <si>
    <t>1929908858</t>
  </si>
  <si>
    <t>741810001</t>
  </si>
  <si>
    <t>Zkoušky a prohlídky elektrických rozvodů a zařízení celková prohlídka a vyhotovení revizní zprávy pro objem montážních prací do 100 tis. Kč</t>
  </si>
  <si>
    <t>302348723</t>
  </si>
  <si>
    <t>741811011</t>
  </si>
  <si>
    <t>Zkoušky a prohlídky rozvodných zařízení kontrola rozváděčů nn, (1 pole) silových, hmotnosti do 200 kg</t>
  </si>
  <si>
    <t>-1479775256</t>
  </si>
  <si>
    <t>741811012R1</t>
  </si>
  <si>
    <t xml:space="preserve">Úprava rozvaděče RH vč. doplnění výstroje </t>
  </si>
  <si>
    <t>-1596960572</t>
  </si>
  <si>
    <t>"1xjistič B25/3"</t>
  </si>
  <si>
    <t>"2xjističD 10/1"</t>
  </si>
  <si>
    <t>"1xjistič B6/1"</t>
  </si>
  <si>
    <t>"2x stykač   20A,vc230V"</t>
  </si>
  <si>
    <t>"1x soumrakový spínač s vestavěnými hodinami a odděleným čidlem"</t>
  </si>
  <si>
    <t>" prpojovací materiál"</t>
  </si>
  <si>
    <t>741813002</t>
  </si>
  <si>
    <t>Zkoušky a prohlídky elektrických přístrojů měření impedance nulové smyčky okruhu vedení třífázového 3x380 V</t>
  </si>
  <si>
    <t>-444462821</t>
  </si>
  <si>
    <t>741820001</t>
  </si>
  <si>
    <t>Měření zemních odporů zemniče</t>
  </si>
  <si>
    <t>-712530039</t>
  </si>
  <si>
    <t>R</t>
  </si>
  <si>
    <t>Ostatní práce neuvedené vč . sekání, začištění, posunutí žlabu a podobně</t>
  </si>
  <si>
    <t>672410185</t>
  </si>
  <si>
    <t>46-M</t>
  </si>
  <si>
    <t>Zemní práce při extr.mont.pracích</t>
  </si>
  <si>
    <t>460150133</t>
  </si>
  <si>
    <t>Hloubení zapažených i nezapažených kabelových rýh ručně včetně urovnání dna s přemístěním výkopku do vzdálenosti 3 m od okraje jámy nebo naložením na dopravní prostředek šířky 35 cm, hloubky 50 cm, v hornině třídy 3</t>
  </si>
  <si>
    <t>1832354863</t>
  </si>
  <si>
    <t>460150163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</si>
  <si>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</si>
  <si>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>-1590494427</t>
  </si>
  <si>
    <t>460520131</t>
  </si>
  <si>
    <t>Kabelové žlaby nebo kryty osazení tvárnice kabelové betonové do rýhy, bez výkopových prací a obsypu včetně utěsnění a spárování 2-otvorové</t>
  </si>
  <si>
    <t>-664080771</t>
  </si>
  <si>
    <t>59213011R</t>
  </si>
  <si>
    <t>žlab kabelový  dělený plastový 160 mm</t>
  </si>
  <si>
    <t>1083870253</t>
  </si>
  <si>
    <t>460560133</t>
  </si>
  <si>
    <t>Zásyp kabelových rýh ručně s uložením výkopku ve vrstvách včetně zhutnění a urovnání povrchu šířky 35 cm hloubky 50 cm, v hornině třídy 3</t>
  </si>
  <si>
    <t>-915344292</t>
  </si>
  <si>
    <t>460560163</t>
  </si>
  <si>
    <t>Zásyp kabelových rýh ručně s uložením výkopku ve vrstvách včetně zhutnění a urovnání povrchu šířky 35 cm hloubky 80 cm, v hornině třídy 3</t>
  </si>
  <si>
    <t>-1631325152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</si>
</sst>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DJEM2489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PRÁVNICKÁ FAKULTA UNIVERZITY PALACKÉHO V OLOMOUCI, BEZBARIÉROVÉ ÚPRAVY V PAVILONU 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21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Olomouc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23</v>
      </c>
      <c r="AJ87" s="40"/>
      <c r="AK87" s="40"/>
      <c r="AL87" s="40"/>
      <c r="AM87" s="79" t="str">
        <f>IF(AN8="","",AN8)</f>
        <v>15. 6. 2020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25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Universita Palackého v Olomouci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Ing.Vladimír Zoubek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ROUND(SUM(AG95:AG99),2)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ROUND(SUM(AS95:AS99),2)</f>
        <v>0</v>
      </c>
      <c r="AT94" s="114">
        <f>ROUND(SUM(AV94:AW94),2)</f>
        <v>0</v>
      </c>
      <c r="AU94" s="115">
        <f>ROUND(SUM(AU95:AU99),5)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ROUND(SUM(AZ95:AZ99),2)</f>
        <v>0</v>
      </c>
      <c r="BA94" s="114">
        <f>ROUND(SUM(BA95:BA99),2)</f>
        <v>0</v>
      </c>
      <c r="BB94" s="114">
        <f>ROUND(SUM(BB95:BB99),2)</f>
        <v>0</v>
      </c>
      <c r="BC94" s="114">
        <f>ROUND(SUM(BC95:BC99),2)</f>
        <v>0</v>
      </c>
      <c r="BD94" s="116">
        <f>ROUND(SUM(BD95:BD99),2)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19</v>
      </c>
    </row>
    <row r="95" spans="1:91" s="7" customFormat="1" ht="37.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VSTUPNÍ VENKOVNÍ RAM...'!J30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'01 - VSTUPNÍ VENKOVNÍ RAM...'!P140</f>
        <v>0</v>
      </c>
      <c r="AV95" s="128">
        <f>'01 - VSTUPNÍ VENKOVNÍ RAM...'!J33</f>
        <v>0</v>
      </c>
      <c r="AW95" s="128">
        <f>'01 - VSTUPNÍ VENKOVNÍ RAM...'!J34</f>
        <v>0</v>
      </c>
      <c r="AX95" s="128">
        <f>'01 - VSTUPNÍ VENKOVNÍ RAM...'!J35</f>
        <v>0</v>
      </c>
      <c r="AY95" s="128">
        <f>'01 - VSTUPNÍ VENKOVNÍ RAM...'!J36</f>
        <v>0</v>
      </c>
      <c r="AZ95" s="128">
        <f>'01 - VSTUPNÍ VENKOVNÍ RAM...'!F33</f>
        <v>0</v>
      </c>
      <c r="BA95" s="128">
        <f>'01 - VSTUPNÍ VENKOVNÍ RAM...'!F34</f>
        <v>0</v>
      </c>
      <c r="BB95" s="128">
        <f>'01 - VSTUPNÍ VENKOVNÍ RAM...'!F35</f>
        <v>0</v>
      </c>
      <c r="BC95" s="128">
        <f>'01 - VSTUPNÍ VENKOVNÍ RAM...'!F36</f>
        <v>0</v>
      </c>
      <c r="BD95" s="130">
        <f>'01 - VSTUPNÍ VENKOVNÍ RAM...'!F37</f>
        <v>0</v>
      </c>
      <c r="BE95" s="7"/>
      <c r="BT95" s="131" t="s">
        <v>85</v>
      </c>
      <c r="BV95" s="131" t="s">
        <v>79</v>
      </c>
      <c r="BW95" s="131" t="s">
        <v>86</v>
      </c>
      <c r="BX95" s="131" t="s">
        <v>5</v>
      </c>
      <c r="CL95" s="131" t="s">
        <v>19</v>
      </c>
      <c r="CM95" s="131" t="s">
        <v>87</v>
      </c>
    </row>
    <row r="96" spans="1:91" s="7" customFormat="1" ht="16.5" customHeight="1">
      <c r="A96" s="119" t="s">
        <v>81</v>
      </c>
      <c r="B96" s="120"/>
      <c r="C96" s="121"/>
      <c r="D96" s="122" t="s">
        <v>88</v>
      </c>
      <c r="E96" s="122"/>
      <c r="F96" s="122"/>
      <c r="G96" s="122"/>
      <c r="H96" s="122"/>
      <c r="I96" s="123"/>
      <c r="J96" s="122" t="s">
        <v>89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PŘÍSTUP DO SÁLU V RO...'!J30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84</v>
      </c>
      <c r="AR96" s="126"/>
      <c r="AS96" s="127">
        <v>0</v>
      </c>
      <c r="AT96" s="128">
        <f>ROUND(SUM(AV96:AW96),2)</f>
        <v>0</v>
      </c>
      <c r="AU96" s="129">
        <f>'02 - PŘÍSTUP DO SÁLU V RO...'!P137</f>
        <v>0</v>
      </c>
      <c r="AV96" s="128">
        <f>'02 - PŘÍSTUP DO SÁLU V RO...'!J33</f>
        <v>0</v>
      </c>
      <c r="AW96" s="128">
        <f>'02 - PŘÍSTUP DO SÁLU V RO...'!J34</f>
        <v>0</v>
      </c>
      <c r="AX96" s="128">
        <f>'02 - PŘÍSTUP DO SÁLU V RO...'!J35</f>
        <v>0</v>
      </c>
      <c r="AY96" s="128">
        <f>'02 - PŘÍSTUP DO SÁLU V RO...'!J36</f>
        <v>0</v>
      </c>
      <c r="AZ96" s="128">
        <f>'02 - PŘÍSTUP DO SÁLU V RO...'!F33</f>
        <v>0</v>
      </c>
      <c r="BA96" s="128">
        <f>'02 - PŘÍSTUP DO SÁLU V RO...'!F34</f>
        <v>0</v>
      </c>
      <c r="BB96" s="128">
        <f>'02 - PŘÍSTUP DO SÁLU V RO...'!F35</f>
        <v>0</v>
      </c>
      <c r="BC96" s="128">
        <f>'02 - PŘÍSTUP DO SÁLU V RO...'!F36</f>
        <v>0</v>
      </c>
      <c r="BD96" s="130">
        <f>'02 - PŘÍSTUP DO SÁLU V RO...'!F37</f>
        <v>0</v>
      </c>
      <c r="BE96" s="7"/>
      <c r="BT96" s="131" t="s">
        <v>85</v>
      </c>
      <c r="BV96" s="131" t="s">
        <v>79</v>
      </c>
      <c r="BW96" s="131" t="s">
        <v>90</v>
      </c>
      <c r="BX96" s="131" t="s">
        <v>5</v>
      </c>
      <c r="CL96" s="131" t="s">
        <v>19</v>
      </c>
      <c r="CM96" s="131" t="s">
        <v>87</v>
      </c>
    </row>
    <row r="97" spans="1:91" s="7" customFormat="1" ht="24.75" customHeight="1">
      <c r="A97" s="119" t="s">
        <v>81</v>
      </c>
      <c r="B97" s="120"/>
      <c r="C97" s="121"/>
      <c r="D97" s="122" t="s">
        <v>91</v>
      </c>
      <c r="E97" s="122"/>
      <c r="F97" s="122"/>
      <c r="G97" s="122"/>
      <c r="H97" s="122"/>
      <c r="I97" s="123"/>
      <c r="J97" s="122" t="s">
        <v>92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VEDLEJŠÍ A OSTATNÍ R...'!J30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93</v>
      </c>
      <c r="AR97" s="126"/>
      <c r="AS97" s="127">
        <v>0</v>
      </c>
      <c r="AT97" s="128">
        <f>ROUND(SUM(AV97:AW97),2)</f>
        <v>0</v>
      </c>
      <c r="AU97" s="129">
        <f>'03 - VEDLEJŠÍ A OSTATNÍ R...'!P124</f>
        <v>0</v>
      </c>
      <c r="AV97" s="128">
        <f>'03 - VEDLEJŠÍ A OSTATNÍ R...'!J33</f>
        <v>0</v>
      </c>
      <c r="AW97" s="128">
        <f>'03 - VEDLEJŠÍ A OSTATNÍ R...'!J34</f>
        <v>0</v>
      </c>
      <c r="AX97" s="128">
        <f>'03 - VEDLEJŠÍ A OSTATNÍ R...'!J35</f>
        <v>0</v>
      </c>
      <c r="AY97" s="128">
        <f>'03 - VEDLEJŠÍ A OSTATNÍ R...'!J36</f>
        <v>0</v>
      </c>
      <c r="AZ97" s="128">
        <f>'03 - VEDLEJŠÍ A OSTATNÍ R...'!F33</f>
        <v>0</v>
      </c>
      <c r="BA97" s="128">
        <f>'03 - VEDLEJŠÍ A OSTATNÍ R...'!F34</f>
        <v>0</v>
      </c>
      <c r="BB97" s="128">
        <f>'03 - VEDLEJŠÍ A OSTATNÍ R...'!F35</f>
        <v>0</v>
      </c>
      <c r="BC97" s="128">
        <f>'03 - VEDLEJŠÍ A OSTATNÍ R...'!F36</f>
        <v>0</v>
      </c>
      <c r="BD97" s="130">
        <f>'03 - VEDLEJŠÍ A OSTATNÍ R...'!F37</f>
        <v>0</v>
      </c>
      <c r="BE97" s="7"/>
      <c r="BT97" s="131" t="s">
        <v>85</v>
      </c>
      <c r="BV97" s="131" t="s">
        <v>79</v>
      </c>
      <c r="BW97" s="131" t="s">
        <v>94</v>
      </c>
      <c r="BX97" s="131" t="s">
        <v>5</v>
      </c>
      <c r="CL97" s="131" t="s">
        <v>19</v>
      </c>
      <c r="CM97" s="131" t="s">
        <v>87</v>
      </c>
    </row>
    <row r="98" spans="1:91" s="7" customFormat="1" ht="16.5" customHeight="1">
      <c r="A98" s="119" t="s">
        <v>81</v>
      </c>
      <c r="B98" s="120"/>
      <c r="C98" s="121"/>
      <c r="D98" s="122" t="s">
        <v>95</v>
      </c>
      <c r="E98" s="122"/>
      <c r="F98" s="122"/>
      <c r="G98" s="122"/>
      <c r="H98" s="122"/>
      <c r="I98" s="123"/>
      <c r="J98" s="122" t="s">
        <v>96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'04 - ŘEŠENÍ UT'!J30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84</v>
      </c>
      <c r="AR98" s="126"/>
      <c r="AS98" s="127">
        <v>0</v>
      </c>
      <c r="AT98" s="128">
        <f>ROUND(SUM(AV98:AW98),2)</f>
        <v>0</v>
      </c>
      <c r="AU98" s="129">
        <f>'04 - ŘEŠENÍ UT'!P121</f>
        <v>0</v>
      </c>
      <c r="AV98" s="128">
        <f>'04 - ŘEŠENÍ UT'!J33</f>
        <v>0</v>
      </c>
      <c r="AW98" s="128">
        <f>'04 - ŘEŠENÍ UT'!J34</f>
        <v>0</v>
      </c>
      <c r="AX98" s="128">
        <f>'04 - ŘEŠENÍ UT'!J35</f>
        <v>0</v>
      </c>
      <c r="AY98" s="128">
        <f>'04 - ŘEŠENÍ UT'!J36</f>
        <v>0</v>
      </c>
      <c r="AZ98" s="128">
        <f>'04 - ŘEŠENÍ UT'!F33</f>
        <v>0</v>
      </c>
      <c r="BA98" s="128">
        <f>'04 - ŘEŠENÍ UT'!F34</f>
        <v>0</v>
      </c>
      <c r="BB98" s="128">
        <f>'04 - ŘEŠENÍ UT'!F35</f>
        <v>0</v>
      </c>
      <c r="BC98" s="128">
        <f>'04 - ŘEŠENÍ UT'!F36</f>
        <v>0</v>
      </c>
      <c r="BD98" s="130">
        <f>'04 - ŘEŠENÍ UT'!F37</f>
        <v>0</v>
      </c>
      <c r="BE98" s="7"/>
      <c r="BT98" s="131" t="s">
        <v>85</v>
      </c>
      <c r="BV98" s="131" t="s">
        <v>79</v>
      </c>
      <c r="BW98" s="131" t="s">
        <v>97</v>
      </c>
      <c r="BX98" s="131" t="s">
        <v>5</v>
      </c>
      <c r="CL98" s="131" t="s">
        <v>1</v>
      </c>
      <c r="CM98" s="131" t="s">
        <v>87</v>
      </c>
    </row>
    <row r="99" spans="1:91" s="7" customFormat="1" ht="16.5" customHeight="1">
      <c r="A99" s="119" t="s">
        <v>81</v>
      </c>
      <c r="B99" s="120"/>
      <c r="C99" s="121"/>
      <c r="D99" s="122" t="s">
        <v>98</v>
      </c>
      <c r="E99" s="122"/>
      <c r="F99" s="122"/>
      <c r="G99" s="122"/>
      <c r="H99" s="122"/>
      <c r="I99" s="123"/>
      <c r="J99" s="122" t="s">
        <v>99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'05 - SILNOPROUDÁ ELEKTROT...'!J30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84</v>
      </c>
      <c r="AR99" s="126"/>
      <c r="AS99" s="132">
        <v>0</v>
      </c>
      <c r="AT99" s="133">
        <f>ROUND(SUM(AV99:AW99),2)</f>
        <v>0</v>
      </c>
      <c r="AU99" s="134">
        <f>'05 - SILNOPROUDÁ ELEKTROT...'!P121</f>
        <v>0</v>
      </c>
      <c r="AV99" s="133">
        <f>'05 - SILNOPROUDÁ ELEKTROT...'!J33</f>
        <v>0</v>
      </c>
      <c r="AW99" s="133">
        <f>'05 - SILNOPROUDÁ ELEKTROT...'!J34</f>
        <v>0</v>
      </c>
      <c r="AX99" s="133">
        <f>'05 - SILNOPROUDÁ ELEKTROT...'!J35</f>
        <v>0</v>
      </c>
      <c r="AY99" s="133">
        <f>'05 - SILNOPROUDÁ ELEKTROT...'!J36</f>
        <v>0</v>
      </c>
      <c r="AZ99" s="133">
        <f>'05 - SILNOPROUDÁ ELEKTROT...'!F33</f>
        <v>0</v>
      </c>
      <c r="BA99" s="133">
        <f>'05 - SILNOPROUDÁ ELEKTROT...'!F34</f>
        <v>0</v>
      </c>
      <c r="BB99" s="133">
        <f>'05 - SILNOPROUDÁ ELEKTROT...'!F35</f>
        <v>0</v>
      </c>
      <c r="BC99" s="133">
        <f>'05 - SILNOPROUDÁ ELEKTROT...'!F36</f>
        <v>0</v>
      </c>
      <c r="BD99" s="135">
        <f>'05 - SILNOPROUDÁ ELEKTROT...'!F37</f>
        <v>0</v>
      </c>
      <c r="BE99" s="7"/>
      <c r="BT99" s="131" t="s">
        <v>85</v>
      </c>
      <c r="BV99" s="131" t="s">
        <v>79</v>
      </c>
      <c r="BW99" s="131" t="s">
        <v>100</v>
      </c>
      <c r="BX99" s="131" t="s">
        <v>5</v>
      </c>
      <c r="CL99" s="131" t="s">
        <v>1</v>
      </c>
      <c r="CM99" s="131" t="s">
        <v>87</v>
      </c>
    </row>
    <row r="100" spans="1:57" s="2" customFormat="1" ht="30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VSTUPNÍ VENKOVNÍ RAM...'!C2" display="/"/>
    <hyperlink ref="A96" location="'02 - PŘÍSTUP DO SÁLU V RO...'!C2" display="/"/>
    <hyperlink ref="A97" location="'03 - VEDLEJŠÍ A OSTATNÍ R...'!C2" display="/"/>
    <hyperlink ref="A98" location="'04 - ŘEŠENÍ UT'!C2" display="/"/>
    <hyperlink ref="A99" location="'05 - SILNOPROUDÁ ELEKTRO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pans="2:46" s="1" customFormat="1" ht="24.95" customHeight="1">
      <c r="B4" s="20"/>
      <c r="D4" s="140" t="s">
        <v>101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PRÁVNICKÁ FAKULTA UNIVERZITY PALACKÉHO V OLOMOUCI, BEZBARIÉROVÉ ÚPRAVY V PAVILONU 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102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103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46" t="s">
        <v>22</v>
      </c>
      <c r="G12" s="38"/>
      <c r="H12" s="38"/>
      <c r="I12" s="147" t="s">
        <v>23</v>
      </c>
      <c r="J12" s="148" t="str">
        <f>'Rekapitulace stavby'!AN8</f>
        <v>15. 6. 2020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7" t="s">
        <v>26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7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7" t="s">
        <v>26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32</v>
      </c>
      <c r="F21" s="38"/>
      <c r="G21" s="38"/>
      <c r="H21" s="38"/>
      <c r="I21" s="147" t="s">
        <v>28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7" t="s">
        <v>26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104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37</v>
      </c>
      <c r="E30" s="38"/>
      <c r="F30" s="38"/>
      <c r="G30" s="38"/>
      <c r="H30" s="38"/>
      <c r="I30" s="144"/>
      <c r="J30" s="157">
        <f>ROUND(J140,2)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39</v>
      </c>
      <c r="G32" s="38"/>
      <c r="H32" s="38"/>
      <c r="I32" s="159" t="s">
        <v>38</v>
      </c>
      <c r="J32" s="158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41</v>
      </c>
      <c r="E33" s="142" t="s">
        <v>42</v>
      </c>
      <c r="F33" s="161">
        <f>ROUND((SUM(BE140:BE762)),2)</f>
        <v>0</v>
      </c>
      <c r="G33" s="38"/>
      <c r="H33" s="38"/>
      <c r="I33" s="162">
        <v>0.21</v>
      </c>
      <c r="J33" s="161">
        <f>ROUND(((SUM(BE140:BE762))*I33),2)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43</v>
      </c>
      <c r="F34" s="161">
        <f>ROUND((SUM(BF140:BF762)),2)</f>
        <v>0</v>
      </c>
      <c r="G34" s="38"/>
      <c r="H34" s="38"/>
      <c r="I34" s="162">
        <v>0.15</v>
      </c>
      <c r="J34" s="161">
        <f>ROUND(((SUM(BF140:BF762))*I34),2)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44</v>
      </c>
      <c r="F35" s="161">
        <f>ROUND((SUM(BG140:BG762)),2)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45</v>
      </c>
      <c r="F36" s="161">
        <f>ROUND((SUM(BH140:BH762)),2)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61">
        <f>ROUND((SUM(BI140:BI762)),2)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47</v>
      </c>
      <c r="E39" s="165"/>
      <c r="F39" s="165"/>
      <c r="G39" s="166" t="s">
        <v>48</v>
      </c>
      <c r="H39" s="167" t="s">
        <v>49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50</v>
      </c>
      <c r="E50" s="172"/>
      <c r="F50" s="172"/>
      <c r="G50" s="171" t="s">
        <v>51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7"/>
      <c r="J61" s="178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54</v>
      </c>
      <c r="E65" s="179"/>
      <c r="F65" s="179"/>
      <c r="G65" s="171" t="s">
        <v>55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7"/>
      <c r="J76" s="178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PRÁVNICKÁ FAKULTA UNIVERZITY PALACKÉHO V OLOMOUCI, BEZBARIÉROVÉ ÚPRAVY V PAVILONU 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VSTUPNÍ VENKOVNÍ RAMPA, ZPEVNĚNÉ PLOCHY A TERÉNNÍ ÚPRAVY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Olomouc</v>
      </c>
      <c r="G89" s="40"/>
      <c r="H89" s="40"/>
      <c r="I89" s="147" t="s">
        <v>23</v>
      </c>
      <c r="J89" s="79" t="str">
        <f>IF(J12="","",J12)</f>
        <v>15. 6. 2020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Universita Palackého v Olomouci</v>
      </c>
      <c r="G91" s="40"/>
      <c r="H91" s="40"/>
      <c r="I91" s="147" t="s">
        <v>31</v>
      </c>
      <c r="J91" s="36" t="str">
        <f>E21</f>
        <v>Ing.Vladimír Zoubek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7" t="s">
        <v>34</v>
      </c>
      <c r="J92" s="36" t="str">
        <f>E24</f>
        <v>Dana Jemelková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106</v>
      </c>
      <c r="D94" s="189"/>
      <c r="E94" s="189"/>
      <c r="F94" s="189"/>
      <c r="G94" s="189"/>
      <c r="H94" s="189"/>
      <c r="I94" s="190"/>
      <c r="J94" s="191" t="s">
        <v>107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108</v>
      </c>
      <c r="D96" s="40"/>
      <c r="E96" s="40"/>
      <c r="F96" s="40"/>
      <c r="G96" s="40"/>
      <c r="H96" s="40"/>
      <c r="I96" s="144"/>
      <c r="J96" s="110">
        <f>J140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93"/>
      <c r="C97" s="194"/>
      <c r="D97" s="195" t="s">
        <v>110</v>
      </c>
      <c r="E97" s="196"/>
      <c r="F97" s="196"/>
      <c r="G97" s="196"/>
      <c r="H97" s="196"/>
      <c r="I97" s="197"/>
      <c r="J97" s="198">
        <f>J141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111</v>
      </c>
      <c r="E98" s="203"/>
      <c r="F98" s="203"/>
      <c r="G98" s="203"/>
      <c r="H98" s="203"/>
      <c r="I98" s="204"/>
      <c r="J98" s="205">
        <f>J142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112</v>
      </c>
      <c r="E99" s="203"/>
      <c r="F99" s="203"/>
      <c r="G99" s="203"/>
      <c r="H99" s="203"/>
      <c r="I99" s="204"/>
      <c r="J99" s="205">
        <f>J280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113</v>
      </c>
      <c r="E100" s="203"/>
      <c r="F100" s="203"/>
      <c r="G100" s="203"/>
      <c r="H100" s="203"/>
      <c r="I100" s="204"/>
      <c r="J100" s="205">
        <f>J302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114</v>
      </c>
      <c r="E101" s="203"/>
      <c r="F101" s="203"/>
      <c r="G101" s="203"/>
      <c r="H101" s="203"/>
      <c r="I101" s="204"/>
      <c r="J101" s="205">
        <f>J349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115</v>
      </c>
      <c r="E102" s="203"/>
      <c r="F102" s="203"/>
      <c r="G102" s="203"/>
      <c r="H102" s="203"/>
      <c r="I102" s="204"/>
      <c r="J102" s="205">
        <f>J367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116</v>
      </c>
      <c r="E103" s="203"/>
      <c r="F103" s="203"/>
      <c r="G103" s="203"/>
      <c r="H103" s="203"/>
      <c r="I103" s="204"/>
      <c r="J103" s="205">
        <f>J405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201"/>
      <c r="D104" s="202" t="s">
        <v>117</v>
      </c>
      <c r="E104" s="203"/>
      <c r="F104" s="203"/>
      <c r="G104" s="203"/>
      <c r="H104" s="203"/>
      <c r="I104" s="204"/>
      <c r="J104" s="205">
        <f>J433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118</v>
      </c>
      <c r="E105" s="203"/>
      <c r="F105" s="203"/>
      <c r="G105" s="203"/>
      <c r="H105" s="203"/>
      <c r="I105" s="204"/>
      <c r="J105" s="205">
        <f>J440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119</v>
      </c>
      <c r="E106" s="203"/>
      <c r="F106" s="203"/>
      <c r="G106" s="203"/>
      <c r="H106" s="203"/>
      <c r="I106" s="204"/>
      <c r="J106" s="205">
        <f>J551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120</v>
      </c>
      <c r="E107" s="203"/>
      <c r="F107" s="203"/>
      <c r="G107" s="203"/>
      <c r="H107" s="203"/>
      <c r="I107" s="204"/>
      <c r="J107" s="205">
        <f>J557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93"/>
      <c r="C108" s="194"/>
      <c r="D108" s="195" t="s">
        <v>121</v>
      </c>
      <c r="E108" s="196"/>
      <c r="F108" s="196"/>
      <c r="G108" s="196"/>
      <c r="H108" s="196"/>
      <c r="I108" s="197"/>
      <c r="J108" s="198">
        <f>J559</f>
        <v>0</v>
      </c>
      <c r="K108" s="194"/>
      <c r="L108" s="19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200"/>
      <c r="C109" s="201"/>
      <c r="D109" s="202" t="s">
        <v>122</v>
      </c>
      <c r="E109" s="203"/>
      <c r="F109" s="203"/>
      <c r="G109" s="203"/>
      <c r="H109" s="203"/>
      <c r="I109" s="204"/>
      <c r="J109" s="205">
        <f>J560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0"/>
      <c r="C110" s="201"/>
      <c r="D110" s="202" t="s">
        <v>123</v>
      </c>
      <c r="E110" s="203"/>
      <c r="F110" s="203"/>
      <c r="G110" s="203"/>
      <c r="H110" s="203"/>
      <c r="I110" s="204"/>
      <c r="J110" s="205">
        <f>J584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0"/>
      <c r="C111" s="201"/>
      <c r="D111" s="202" t="s">
        <v>124</v>
      </c>
      <c r="E111" s="203"/>
      <c r="F111" s="203"/>
      <c r="G111" s="203"/>
      <c r="H111" s="203"/>
      <c r="I111" s="204"/>
      <c r="J111" s="205">
        <f>J603</f>
        <v>0</v>
      </c>
      <c r="K111" s="201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0"/>
      <c r="C112" s="201"/>
      <c r="D112" s="202" t="s">
        <v>125</v>
      </c>
      <c r="E112" s="203"/>
      <c r="F112" s="203"/>
      <c r="G112" s="203"/>
      <c r="H112" s="203"/>
      <c r="I112" s="204"/>
      <c r="J112" s="205">
        <f>J608</f>
        <v>0</v>
      </c>
      <c r="K112" s="201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0"/>
      <c r="C113" s="201"/>
      <c r="D113" s="202" t="s">
        <v>126</v>
      </c>
      <c r="E113" s="203"/>
      <c r="F113" s="203"/>
      <c r="G113" s="203"/>
      <c r="H113" s="203"/>
      <c r="I113" s="204"/>
      <c r="J113" s="205">
        <f>J641</f>
        <v>0</v>
      </c>
      <c r="K113" s="201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00"/>
      <c r="C114" s="201"/>
      <c r="D114" s="202" t="s">
        <v>127</v>
      </c>
      <c r="E114" s="203"/>
      <c r="F114" s="203"/>
      <c r="G114" s="203"/>
      <c r="H114" s="203"/>
      <c r="I114" s="204"/>
      <c r="J114" s="205">
        <f>J697</f>
        <v>0</v>
      </c>
      <c r="K114" s="201"/>
      <c r="L114" s="20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0"/>
      <c r="C115" s="201"/>
      <c r="D115" s="202" t="s">
        <v>128</v>
      </c>
      <c r="E115" s="203"/>
      <c r="F115" s="203"/>
      <c r="G115" s="203"/>
      <c r="H115" s="203"/>
      <c r="I115" s="204"/>
      <c r="J115" s="205">
        <f>J702</f>
        <v>0</v>
      </c>
      <c r="K115" s="201"/>
      <c r="L115" s="20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00"/>
      <c r="C116" s="201"/>
      <c r="D116" s="202" t="s">
        <v>129</v>
      </c>
      <c r="E116" s="203"/>
      <c r="F116" s="203"/>
      <c r="G116" s="203"/>
      <c r="H116" s="203"/>
      <c r="I116" s="204"/>
      <c r="J116" s="205">
        <f>J722</f>
        <v>0</v>
      </c>
      <c r="K116" s="201"/>
      <c r="L116" s="20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00"/>
      <c r="C117" s="201"/>
      <c r="D117" s="202" t="s">
        <v>130</v>
      </c>
      <c r="E117" s="203"/>
      <c r="F117" s="203"/>
      <c r="G117" s="203"/>
      <c r="H117" s="203"/>
      <c r="I117" s="204"/>
      <c r="J117" s="205">
        <f>J745</f>
        <v>0</v>
      </c>
      <c r="K117" s="201"/>
      <c r="L117" s="20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00"/>
      <c r="C118" s="201"/>
      <c r="D118" s="202" t="s">
        <v>131</v>
      </c>
      <c r="E118" s="203"/>
      <c r="F118" s="203"/>
      <c r="G118" s="203"/>
      <c r="H118" s="203"/>
      <c r="I118" s="204"/>
      <c r="J118" s="205">
        <f>J753</f>
        <v>0</v>
      </c>
      <c r="K118" s="201"/>
      <c r="L118" s="20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9" customFormat="1" ht="24.95" customHeight="1">
      <c r="A119" s="9"/>
      <c r="B119" s="193"/>
      <c r="C119" s="194"/>
      <c r="D119" s="195" t="s">
        <v>132</v>
      </c>
      <c r="E119" s="196"/>
      <c r="F119" s="196"/>
      <c r="G119" s="196"/>
      <c r="H119" s="196"/>
      <c r="I119" s="197"/>
      <c r="J119" s="198">
        <f>J760</f>
        <v>0</v>
      </c>
      <c r="K119" s="194"/>
      <c r="L119" s="19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10" customFormat="1" ht="19.9" customHeight="1">
      <c r="A120" s="10"/>
      <c r="B120" s="200"/>
      <c r="C120" s="201"/>
      <c r="D120" s="202" t="s">
        <v>133</v>
      </c>
      <c r="E120" s="203"/>
      <c r="F120" s="203"/>
      <c r="G120" s="203"/>
      <c r="H120" s="203"/>
      <c r="I120" s="204"/>
      <c r="J120" s="205">
        <f>J761</f>
        <v>0</v>
      </c>
      <c r="K120" s="201"/>
      <c r="L120" s="206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2" customFormat="1" ht="21.8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66"/>
      <c r="C122" s="67"/>
      <c r="D122" s="67"/>
      <c r="E122" s="67"/>
      <c r="F122" s="67"/>
      <c r="G122" s="67"/>
      <c r="H122" s="67"/>
      <c r="I122" s="183"/>
      <c r="J122" s="67"/>
      <c r="K122" s="67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6" spans="1:31" s="2" customFormat="1" ht="6.95" customHeight="1">
      <c r="A126" s="38"/>
      <c r="B126" s="68"/>
      <c r="C126" s="69"/>
      <c r="D126" s="69"/>
      <c r="E126" s="69"/>
      <c r="F126" s="69"/>
      <c r="G126" s="69"/>
      <c r="H126" s="69"/>
      <c r="I126" s="186"/>
      <c r="J126" s="69"/>
      <c r="K126" s="69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24.95" customHeight="1">
      <c r="A127" s="38"/>
      <c r="B127" s="39"/>
      <c r="C127" s="23" t="s">
        <v>134</v>
      </c>
      <c r="D127" s="40"/>
      <c r="E127" s="40"/>
      <c r="F127" s="40"/>
      <c r="G127" s="40"/>
      <c r="H127" s="40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14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16</v>
      </c>
      <c r="D129" s="40"/>
      <c r="E129" s="40"/>
      <c r="F129" s="40"/>
      <c r="G129" s="40"/>
      <c r="H129" s="40"/>
      <c r="I129" s="144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40"/>
      <c r="D130" s="40"/>
      <c r="E130" s="187" t="str">
        <f>E7</f>
        <v>PRÁVNICKÁ FAKULTA UNIVERZITY PALACKÉHO V OLOMOUCI, BEZBARIÉROVÉ ÚPRAVY V PAVILONU A</v>
      </c>
      <c r="F130" s="32"/>
      <c r="G130" s="32"/>
      <c r="H130" s="32"/>
      <c r="I130" s="14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102</v>
      </c>
      <c r="D131" s="40"/>
      <c r="E131" s="40"/>
      <c r="F131" s="40"/>
      <c r="G131" s="40"/>
      <c r="H131" s="40"/>
      <c r="I131" s="144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6.5" customHeight="1">
      <c r="A132" s="38"/>
      <c r="B132" s="39"/>
      <c r="C132" s="40"/>
      <c r="D132" s="40"/>
      <c r="E132" s="76" t="str">
        <f>E9</f>
        <v>01 - VSTUPNÍ VENKOVNÍ RAMPA, ZPEVNĚNÉ PLOCHY A TERÉNNÍ ÚPRAVY</v>
      </c>
      <c r="F132" s="40"/>
      <c r="G132" s="40"/>
      <c r="H132" s="40"/>
      <c r="I132" s="14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144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2" customHeight="1">
      <c r="A134" s="38"/>
      <c r="B134" s="39"/>
      <c r="C134" s="32" t="s">
        <v>21</v>
      </c>
      <c r="D134" s="40"/>
      <c r="E134" s="40"/>
      <c r="F134" s="27" t="str">
        <f>F12</f>
        <v>Olomouc</v>
      </c>
      <c r="G134" s="40"/>
      <c r="H134" s="40"/>
      <c r="I134" s="147" t="s">
        <v>23</v>
      </c>
      <c r="J134" s="79" t="str">
        <f>IF(J12="","",J12)</f>
        <v>15. 6. 2020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6.95" customHeight="1">
      <c r="A135" s="38"/>
      <c r="B135" s="39"/>
      <c r="C135" s="40"/>
      <c r="D135" s="40"/>
      <c r="E135" s="40"/>
      <c r="F135" s="40"/>
      <c r="G135" s="40"/>
      <c r="H135" s="40"/>
      <c r="I135" s="144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5.15" customHeight="1">
      <c r="A136" s="38"/>
      <c r="B136" s="39"/>
      <c r="C136" s="32" t="s">
        <v>25</v>
      </c>
      <c r="D136" s="40"/>
      <c r="E136" s="40"/>
      <c r="F136" s="27" t="str">
        <f>E15</f>
        <v>Universita Palackého v Olomouci</v>
      </c>
      <c r="G136" s="40"/>
      <c r="H136" s="40"/>
      <c r="I136" s="147" t="s">
        <v>31</v>
      </c>
      <c r="J136" s="36" t="str">
        <f>E21</f>
        <v>Ing.Vladimír Zoubek</v>
      </c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5.15" customHeight="1">
      <c r="A137" s="38"/>
      <c r="B137" s="39"/>
      <c r="C137" s="32" t="s">
        <v>29</v>
      </c>
      <c r="D137" s="40"/>
      <c r="E137" s="40"/>
      <c r="F137" s="27" t="str">
        <f>IF(E18="","",E18)</f>
        <v>Vyplň údaj</v>
      </c>
      <c r="G137" s="40"/>
      <c r="H137" s="40"/>
      <c r="I137" s="147" t="s">
        <v>34</v>
      </c>
      <c r="J137" s="36" t="str">
        <f>E24</f>
        <v>Dana Jemelková</v>
      </c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0.3" customHeight="1">
      <c r="A138" s="38"/>
      <c r="B138" s="39"/>
      <c r="C138" s="40"/>
      <c r="D138" s="40"/>
      <c r="E138" s="40"/>
      <c r="F138" s="40"/>
      <c r="G138" s="40"/>
      <c r="H138" s="40"/>
      <c r="I138" s="144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11" customFormat="1" ht="29.25" customHeight="1">
      <c r="A139" s="207"/>
      <c r="B139" s="208"/>
      <c r="C139" s="209" t="s">
        <v>135</v>
      </c>
      <c r="D139" s="210" t="s">
        <v>62</v>
      </c>
      <c r="E139" s="210" t="s">
        <v>58</v>
      </c>
      <c r="F139" s="210" t="s">
        <v>59</v>
      </c>
      <c r="G139" s="210" t="s">
        <v>136</v>
      </c>
      <c r="H139" s="210" t="s">
        <v>137</v>
      </c>
      <c r="I139" s="211" t="s">
        <v>138</v>
      </c>
      <c r="J139" s="210" t="s">
        <v>107</v>
      </c>
      <c r="K139" s="212" t="s">
        <v>139</v>
      </c>
      <c r="L139" s="213"/>
      <c r="M139" s="100" t="s">
        <v>1</v>
      </c>
      <c r="N139" s="101" t="s">
        <v>41</v>
      </c>
      <c r="O139" s="101" t="s">
        <v>140</v>
      </c>
      <c r="P139" s="101" t="s">
        <v>141</v>
      </c>
      <c r="Q139" s="101" t="s">
        <v>142</v>
      </c>
      <c r="R139" s="101" t="s">
        <v>143</v>
      </c>
      <c r="S139" s="101" t="s">
        <v>144</v>
      </c>
      <c r="T139" s="102" t="s">
        <v>145</v>
      </c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</row>
    <row r="140" spans="1:63" s="2" customFormat="1" ht="22.8" customHeight="1">
      <c r="A140" s="38"/>
      <c r="B140" s="39"/>
      <c r="C140" s="107" t="s">
        <v>146</v>
      </c>
      <c r="D140" s="40"/>
      <c r="E140" s="40"/>
      <c r="F140" s="40"/>
      <c r="G140" s="40"/>
      <c r="H140" s="40"/>
      <c r="I140" s="144"/>
      <c r="J140" s="214">
        <f>BK140</f>
        <v>0</v>
      </c>
      <c r="K140" s="40"/>
      <c r="L140" s="44"/>
      <c r="M140" s="103"/>
      <c r="N140" s="215"/>
      <c r="O140" s="104"/>
      <c r="P140" s="216">
        <f>P141+P559+P760</f>
        <v>0</v>
      </c>
      <c r="Q140" s="104"/>
      <c r="R140" s="216">
        <f>R141+R559+R760</f>
        <v>158.08274746</v>
      </c>
      <c r="S140" s="104"/>
      <c r="T140" s="217">
        <f>T141+T559+T760</f>
        <v>288.63309871999996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76</v>
      </c>
      <c r="AU140" s="17" t="s">
        <v>109</v>
      </c>
      <c r="BK140" s="218">
        <f>BK141+BK559+BK760</f>
        <v>0</v>
      </c>
    </row>
    <row r="141" spans="1:63" s="12" customFormat="1" ht="25.9" customHeight="1">
      <c r="A141" s="12"/>
      <c r="B141" s="219"/>
      <c r="C141" s="220"/>
      <c r="D141" s="221" t="s">
        <v>76</v>
      </c>
      <c r="E141" s="222" t="s">
        <v>147</v>
      </c>
      <c r="F141" s="222" t="s">
        <v>148</v>
      </c>
      <c r="G141" s="220"/>
      <c r="H141" s="220"/>
      <c r="I141" s="223"/>
      <c r="J141" s="224">
        <f>BK141</f>
        <v>0</v>
      </c>
      <c r="K141" s="220"/>
      <c r="L141" s="225"/>
      <c r="M141" s="226"/>
      <c r="N141" s="227"/>
      <c r="O141" s="227"/>
      <c r="P141" s="228">
        <f>P142+P280+P302+P349+P367+P405+P433+P440+P551+P557</f>
        <v>0</v>
      </c>
      <c r="Q141" s="227"/>
      <c r="R141" s="228">
        <f>R142+R280+R302+R349+R367+R405+R433+R440+R551+R557</f>
        <v>157.25413623</v>
      </c>
      <c r="S141" s="227"/>
      <c r="T141" s="229">
        <f>T142+T280+T302+T349+T367+T405+T433+T440+T551+T557</f>
        <v>288.30995499999995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0" t="s">
        <v>85</v>
      </c>
      <c r="AT141" s="231" t="s">
        <v>76</v>
      </c>
      <c r="AU141" s="231" t="s">
        <v>77</v>
      </c>
      <c r="AY141" s="230" t="s">
        <v>149</v>
      </c>
      <c r="BK141" s="232">
        <f>BK142+BK280+BK302+BK349+BK367+BK405+BK433+BK440+BK551+BK557</f>
        <v>0</v>
      </c>
    </row>
    <row r="142" spans="1:63" s="12" customFormat="1" ht="22.8" customHeight="1">
      <c r="A142" s="12"/>
      <c r="B142" s="219"/>
      <c r="C142" s="220"/>
      <c r="D142" s="221" t="s">
        <v>76</v>
      </c>
      <c r="E142" s="233" t="s">
        <v>85</v>
      </c>
      <c r="F142" s="233" t="s">
        <v>150</v>
      </c>
      <c r="G142" s="220"/>
      <c r="H142" s="220"/>
      <c r="I142" s="223"/>
      <c r="J142" s="234">
        <f>BK142</f>
        <v>0</v>
      </c>
      <c r="K142" s="220"/>
      <c r="L142" s="225"/>
      <c r="M142" s="226"/>
      <c r="N142" s="227"/>
      <c r="O142" s="227"/>
      <c r="P142" s="228">
        <f>SUM(P143:P279)</f>
        <v>0</v>
      </c>
      <c r="Q142" s="227"/>
      <c r="R142" s="228">
        <f>SUM(R143:R279)</f>
        <v>1.76884652</v>
      </c>
      <c r="S142" s="227"/>
      <c r="T142" s="229">
        <f>SUM(T143:T279)</f>
        <v>65.838605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0" t="s">
        <v>85</v>
      </c>
      <c r="AT142" s="231" t="s">
        <v>76</v>
      </c>
      <c r="AU142" s="231" t="s">
        <v>85</v>
      </c>
      <c r="AY142" s="230" t="s">
        <v>149</v>
      </c>
      <c r="BK142" s="232">
        <f>SUM(BK143:BK279)</f>
        <v>0</v>
      </c>
    </row>
    <row r="143" spans="1:65" s="2" customFormat="1" ht="16.5" customHeight="1">
      <c r="A143" s="38"/>
      <c r="B143" s="39"/>
      <c r="C143" s="235" t="s">
        <v>85</v>
      </c>
      <c r="D143" s="235" t="s">
        <v>151</v>
      </c>
      <c r="E143" s="236" t="s">
        <v>152</v>
      </c>
      <c r="F143" s="237" t="s">
        <v>153</v>
      </c>
      <c r="G143" s="238" t="s">
        <v>154</v>
      </c>
      <c r="H143" s="239">
        <v>21.9</v>
      </c>
      <c r="I143" s="240"/>
      <c r="J143" s="241">
        <f>ROUND(I143*H143,2)</f>
        <v>0</v>
      </c>
      <c r="K143" s="237" t="s">
        <v>155</v>
      </c>
      <c r="L143" s="44"/>
      <c r="M143" s="242" t="s">
        <v>1</v>
      </c>
      <c r="N143" s="243" t="s">
        <v>42</v>
      </c>
      <c r="O143" s="91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6" t="s">
        <v>156</v>
      </c>
      <c r="AT143" s="246" t="s">
        <v>151</v>
      </c>
      <c r="AU143" s="246" t="s">
        <v>87</v>
      </c>
      <c r="AY143" s="17" t="s">
        <v>149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7" t="s">
        <v>85</v>
      </c>
      <c r="BK143" s="247">
        <f>ROUND(I143*H143,2)</f>
        <v>0</v>
      </c>
      <c r="BL143" s="17" t="s">
        <v>156</v>
      </c>
      <c r="BM143" s="246" t="s">
        <v>157</v>
      </c>
    </row>
    <row r="144" spans="1:51" s="13" customFormat="1" ht="12">
      <c r="A144" s="13"/>
      <c r="B144" s="248"/>
      <c r="C144" s="249"/>
      <c r="D144" s="250" t="s">
        <v>158</v>
      </c>
      <c r="E144" s="251" t="s">
        <v>1</v>
      </c>
      <c r="F144" s="252" t="s">
        <v>159</v>
      </c>
      <c r="G144" s="249"/>
      <c r="H144" s="253">
        <v>21.9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158</v>
      </c>
      <c r="AU144" s="259" t="s">
        <v>87</v>
      </c>
      <c r="AV144" s="13" t="s">
        <v>87</v>
      </c>
      <c r="AW144" s="13" t="s">
        <v>33</v>
      </c>
      <c r="AX144" s="13" t="s">
        <v>85</v>
      </c>
      <c r="AY144" s="259" t="s">
        <v>149</v>
      </c>
    </row>
    <row r="145" spans="1:65" s="2" customFormat="1" ht="16.5" customHeight="1">
      <c r="A145" s="38"/>
      <c r="B145" s="39"/>
      <c r="C145" s="235" t="s">
        <v>87</v>
      </c>
      <c r="D145" s="235" t="s">
        <v>151</v>
      </c>
      <c r="E145" s="236" t="s">
        <v>160</v>
      </c>
      <c r="F145" s="237" t="s">
        <v>161</v>
      </c>
      <c r="G145" s="238" t="s">
        <v>154</v>
      </c>
      <c r="H145" s="239">
        <v>14.377</v>
      </c>
      <c r="I145" s="240"/>
      <c r="J145" s="241">
        <f>ROUND(I145*H145,2)</f>
        <v>0</v>
      </c>
      <c r="K145" s="237" t="s">
        <v>155</v>
      </c>
      <c r="L145" s="44"/>
      <c r="M145" s="242" t="s">
        <v>1</v>
      </c>
      <c r="N145" s="243" t="s">
        <v>42</v>
      </c>
      <c r="O145" s="91"/>
      <c r="P145" s="244">
        <f>O145*H145</f>
        <v>0</v>
      </c>
      <c r="Q145" s="244">
        <v>0</v>
      </c>
      <c r="R145" s="244">
        <f>Q145*H145</f>
        <v>0</v>
      </c>
      <c r="S145" s="244">
        <v>0.255</v>
      </c>
      <c r="T145" s="245">
        <f>S145*H145</f>
        <v>3.666135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6" t="s">
        <v>156</v>
      </c>
      <c r="AT145" s="246" t="s">
        <v>151</v>
      </c>
      <c r="AU145" s="246" t="s">
        <v>87</v>
      </c>
      <c r="AY145" s="17" t="s">
        <v>149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7" t="s">
        <v>85</v>
      </c>
      <c r="BK145" s="247">
        <f>ROUND(I145*H145,2)</f>
        <v>0</v>
      </c>
      <c r="BL145" s="17" t="s">
        <v>156</v>
      </c>
      <c r="BM145" s="246" t="s">
        <v>162</v>
      </c>
    </row>
    <row r="146" spans="1:51" s="14" customFormat="1" ht="12">
      <c r="A146" s="14"/>
      <c r="B146" s="260"/>
      <c r="C146" s="261"/>
      <c r="D146" s="250" t="s">
        <v>158</v>
      </c>
      <c r="E146" s="262" t="s">
        <v>1</v>
      </c>
      <c r="F146" s="263" t="s">
        <v>163</v>
      </c>
      <c r="G146" s="261"/>
      <c r="H146" s="262" t="s">
        <v>1</v>
      </c>
      <c r="I146" s="264"/>
      <c r="J146" s="261"/>
      <c r="K146" s="261"/>
      <c r="L146" s="265"/>
      <c r="M146" s="266"/>
      <c r="N146" s="267"/>
      <c r="O146" s="267"/>
      <c r="P146" s="267"/>
      <c r="Q146" s="267"/>
      <c r="R146" s="267"/>
      <c r="S146" s="267"/>
      <c r="T146" s="26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9" t="s">
        <v>158</v>
      </c>
      <c r="AU146" s="269" t="s">
        <v>87</v>
      </c>
      <c r="AV146" s="14" t="s">
        <v>85</v>
      </c>
      <c r="AW146" s="14" t="s">
        <v>33</v>
      </c>
      <c r="AX146" s="14" t="s">
        <v>77</v>
      </c>
      <c r="AY146" s="269" t="s">
        <v>149</v>
      </c>
    </row>
    <row r="147" spans="1:51" s="13" customFormat="1" ht="12">
      <c r="A147" s="13"/>
      <c r="B147" s="248"/>
      <c r="C147" s="249"/>
      <c r="D147" s="250" t="s">
        <v>158</v>
      </c>
      <c r="E147" s="251" t="s">
        <v>1</v>
      </c>
      <c r="F147" s="252" t="s">
        <v>164</v>
      </c>
      <c r="G147" s="249"/>
      <c r="H147" s="253">
        <v>11.832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158</v>
      </c>
      <c r="AU147" s="259" t="s">
        <v>87</v>
      </c>
      <c r="AV147" s="13" t="s">
        <v>87</v>
      </c>
      <c r="AW147" s="13" t="s">
        <v>33</v>
      </c>
      <c r="AX147" s="13" t="s">
        <v>77</v>
      </c>
      <c r="AY147" s="259" t="s">
        <v>149</v>
      </c>
    </row>
    <row r="148" spans="1:51" s="14" customFormat="1" ht="12">
      <c r="A148" s="14"/>
      <c r="B148" s="260"/>
      <c r="C148" s="261"/>
      <c r="D148" s="250" t="s">
        <v>158</v>
      </c>
      <c r="E148" s="262" t="s">
        <v>1</v>
      </c>
      <c r="F148" s="263" t="s">
        <v>165</v>
      </c>
      <c r="G148" s="261"/>
      <c r="H148" s="262" t="s">
        <v>1</v>
      </c>
      <c r="I148" s="264"/>
      <c r="J148" s="261"/>
      <c r="K148" s="261"/>
      <c r="L148" s="265"/>
      <c r="M148" s="266"/>
      <c r="N148" s="267"/>
      <c r="O148" s="267"/>
      <c r="P148" s="267"/>
      <c r="Q148" s="267"/>
      <c r="R148" s="267"/>
      <c r="S148" s="267"/>
      <c r="T148" s="26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9" t="s">
        <v>158</v>
      </c>
      <c r="AU148" s="269" t="s">
        <v>87</v>
      </c>
      <c r="AV148" s="14" t="s">
        <v>85</v>
      </c>
      <c r="AW148" s="14" t="s">
        <v>33</v>
      </c>
      <c r="AX148" s="14" t="s">
        <v>77</v>
      </c>
      <c r="AY148" s="269" t="s">
        <v>149</v>
      </c>
    </row>
    <row r="149" spans="1:51" s="13" customFormat="1" ht="12">
      <c r="A149" s="13"/>
      <c r="B149" s="248"/>
      <c r="C149" s="249"/>
      <c r="D149" s="250" t="s">
        <v>158</v>
      </c>
      <c r="E149" s="251" t="s">
        <v>1</v>
      </c>
      <c r="F149" s="252" t="s">
        <v>166</v>
      </c>
      <c r="G149" s="249"/>
      <c r="H149" s="253">
        <v>2.545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158</v>
      </c>
      <c r="AU149" s="259" t="s">
        <v>87</v>
      </c>
      <c r="AV149" s="13" t="s">
        <v>87</v>
      </c>
      <c r="AW149" s="13" t="s">
        <v>33</v>
      </c>
      <c r="AX149" s="13" t="s">
        <v>77</v>
      </c>
      <c r="AY149" s="259" t="s">
        <v>149</v>
      </c>
    </row>
    <row r="150" spans="1:51" s="15" customFormat="1" ht="12">
      <c r="A150" s="15"/>
      <c r="B150" s="270"/>
      <c r="C150" s="271"/>
      <c r="D150" s="250" t="s">
        <v>158</v>
      </c>
      <c r="E150" s="272" t="s">
        <v>1</v>
      </c>
      <c r="F150" s="273" t="s">
        <v>167</v>
      </c>
      <c r="G150" s="271"/>
      <c r="H150" s="274">
        <v>14.377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0" t="s">
        <v>158</v>
      </c>
      <c r="AU150" s="280" t="s">
        <v>87</v>
      </c>
      <c r="AV150" s="15" t="s">
        <v>156</v>
      </c>
      <c r="AW150" s="15" t="s">
        <v>33</v>
      </c>
      <c r="AX150" s="15" t="s">
        <v>85</v>
      </c>
      <c r="AY150" s="280" t="s">
        <v>149</v>
      </c>
    </row>
    <row r="151" spans="1:65" s="2" customFormat="1" ht="16.5" customHeight="1">
      <c r="A151" s="38"/>
      <c r="B151" s="39"/>
      <c r="C151" s="235" t="s">
        <v>168</v>
      </c>
      <c r="D151" s="235" t="s">
        <v>151</v>
      </c>
      <c r="E151" s="236" t="s">
        <v>169</v>
      </c>
      <c r="F151" s="237" t="s">
        <v>170</v>
      </c>
      <c r="G151" s="238" t="s">
        <v>154</v>
      </c>
      <c r="H151" s="239">
        <v>135.749</v>
      </c>
      <c r="I151" s="240"/>
      <c r="J151" s="241">
        <f>ROUND(I151*H151,2)</f>
        <v>0</v>
      </c>
      <c r="K151" s="237" t="s">
        <v>155</v>
      </c>
      <c r="L151" s="44"/>
      <c r="M151" s="242" t="s">
        <v>1</v>
      </c>
      <c r="N151" s="243" t="s">
        <v>42</v>
      </c>
      <c r="O151" s="91"/>
      <c r="P151" s="244">
        <f>O151*H151</f>
        <v>0</v>
      </c>
      <c r="Q151" s="244">
        <v>0</v>
      </c>
      <c r="R151" s="244">
        <f>Q151*H151</f>
        <v>0</v>
      </c>
      <c r="S151" s="244">
        <v>0.235</v>
      </c>
      <c r="T151" s="245">
        <f>S151*H151</f>
        <v>31.901014999999997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6" t="s">
        <v>156</v>
      </c>
      <c r="AT151" s="246" t="s">
        <v>151</v>
      </c>
      <c r="AU151" s="246" t="s">
        <v>87</v>
      </c>
      <c r="AY151" s="17" t="s">
        <v>149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7" t="s">
        <v>85</v>
      </c>
      <c r="BK151" s="247">
        <f>ROUND(I151*H151,2)</f>
        <v>0</v>
      </c>
      <c r="BL151" s="17" t="s">
        <v>156</v>
      </c>
      <c r="BM151" s="246" t="s">
        <v>171</v>
      </c>
    </row>
    <row r="152" spans="1:47" s="2" customFormat="1" ht="12">
      <c r="A152" s="38"/>
      <c r="B152" s="39"/>
      <c r="C152" s="40"/>
      <c r="D152" s="250" t="s">
        <v>172</v>
      </c>
      <c r="E152" s="40"/>
      <c r="F152" s="281" t="s">
        <v>173</v>
      </c>
      <c r="G152" s="40"/>
      <c r="H152" s="40"/>
      <c r="I152" s="144"/>
      <c r="J152" s="40"/>
      <c r="K152" s="40"/>
      <c r="L152" s="44"/>
      <c r="M152" s="282"/>
      <c r="N152" s="283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172</v>
      </c>
      <c r="AU152" s="17" t="s">
        <v>87</v>
      </c>
    </row>
    <row r="153" spans="1:51" s="14" customFormat="1" ht="12">
      <c r="A153" s="14"/>
      <c r="B153" s="260"/>
      <c r="C153" s="261"/>
      <c r="D153" s="250" t="s">
        <v>158</v>
      </c>
      <c r="E153" s="262" t="s">
        <v>1</v>
      </c>
      <c r="F153" s="263" t="s">
        <v>174</v>
      </c>
      <c r="G153" s="261"/>
      <c r="H153" s="262" t="s">
        <v>1</v>
      </c>
      <c r="I153" s="264"/>
      <c r="J153" s="261"/>
      <c r="K153" s="261"/>
      <c r="L153" s="265"/>
      <c r="M153" s="266"/>
      <c r="N153" s="267"/>
      <c r="O153" s="267"/>
      <c r="P153" s="267"/>
      <c r="Q153" s="267"/>
      <c r="R153" s="267"/>
      <c r="S153" s="267"/>
      <c r="T153" s="26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9" t="s">
        <v>158</v>
      </c>
      <c r="AU153" s="269" t="s">
        <v>87</v>
      </c>
      <c r="AV153" s="14" t="s">
        <v>85</v>
      </c>
      <c r="AW153" s="14" t="s">
        <v>33</v>
      </c>
      <c r="AX153" s="14" t="s">
        <v>77</v>
      </c>
      <c r="AY153" s="269" t="s">
        <v>149</v>
      </c>
    </row>
    <row r="154" spans="1:51" s="13" customFormat="1" ht="12">
      <c r="A154" s="13"/>
      <c r="B154" s="248"/>
      <c r="C154" s="249"/>
      <c r="D154" s="250" t="s">
        <v>158</v>
      </c>
      <c r="E154" s="251" t="s">
        <v>1</v>
      </c>
      <c r="F154" s="252" t="s">
        <v>175</v>
      </c>
      <c r="G154" s="249"/>
      <c r="H154" s="253">
        <v>135.749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158</v>
      </c>
      <c r="AU154" s="259" t="s">
        <v>87</v>
      </c>
      <c r="AV154" s="13" t="s">
        <v>87</v>
      </c>
      <c r="AW154" s="13" t="s">
        <v>33</v>
      </c>
      <c r="AX154" s="13" t="s">
        <v>85</v>
      </c>
      <c r="AY154" s="259" t="s">
        <v>149</v>
      </c>
    </row>
    <row r="155" spans="1:65" s="2" customFormat="1" ht="16.5" customHeight="1">
      <c r="A155" s="38"/>
      <c r="B155" s="39"/>
      <c r="C155" s="235" t="s">
        <v>156</v>
      </c>
      <c r="D155" s="235" t="s">
        <v>151</v>
      </c>
      <c r="E155" s="236" t="s">
        <v>176</v>
      </c>
      <c r="F155" s="237" t="s">
        <v>177</v>
      </c>
      <c r="G155" s="238" t="s">
        <v>154</v>
      </c>
      <c r="H155" s="239">
        <v>34.737</v>
      </c>
      <c r="I155" s="240"/>
      <c r="J155" s="241">
        <f>ROUND(I155*H155,2)</f>
        <v>0</v>
      </c>
      <c r="K155" s="237" t="s">
        <v>155</v>
      </c>
      <c r="L155" s="44"/>
      <c r="M155" s="242" t="s">
        <v>1</v>
      </c>
      <c r="N155" s="243" t="s">
        <v>42</v>
      </c>
      <c r="O155" s="91"/>
      <c r="P155" s="244">
        <f>O155*H155</f>
        <v>0</v>
      </c>
      <c r="Q155" s="244">
        <v>0</v>
      </c>
      <c r="R155" s="244">
        <f>Q155*H155</f>
        <v>0</v>
      </c>
      <c r="S155" s="244">
        <v>0.26</v>
      </c>
      <c r="T155" s="245">
        <f>S155*H155</f>
        <v>9.03162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6" t="s">
        <v>156</v>
      </c>
      <c r="AT155" s="246" t="s">
        <v>151</v>
      </c>
      <c r="AU155" s="246" t="s">
        <v>87</v>
      </c>
      <c r="AY155" s="17" t="s">
        <v>149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7" t="s">
        <v>85</v>
      </c>
      <c r="BK155" s="247">
        <f>ROUND(I155*H155,2)</f>
        <v>0</v>
      </c>
      <c r="BL155" s="17" t="s">
        <v>156</v>
      </c>
      <c r="BM155" s="246" t="s">
        <v>178</v>
      </c>
    </row>
    <row r="156" spans="1:51" s="14" customFormat="1" ht="12">
      <c r="A156" s="14"/>
      <c r="B156" s="260"/>
      <c r="C156" s="261"/>
      <c r="D156" s="250" t="s">
        <v>158</v>
      </c>
      <c r="E156" s="262" t="s">
        <v>1</v>
      </c>
      <c r="F156" s="263" t="s">
        <v>179</v>
      </c>
      <c r="G156" s="261"/>
      <c r="H156" s="262" t="s">
        <v>1</v>
      </c>
      <c r="I156" s="264"/>
      <c r="J156" s="261"/>
      <c r="K156" s="261"/>
      <c r="L156" s="265"/>
      <c r="M156" s="266"/>
      <c r="N156" s="267"/>
      <c r="O156" s="267"/>
      <c r="P156" s="267"/>
      <c r="Q156" s="267"/>
      <c r="R156" s="267"/>
      <c r="S156" s="267"/>
      <c r="T156" s="26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9" t="s">
        <v>158</v>
      </c>
      <c r="AU156" s="269" t="s">
        <v>87</v>
      </c>
      <c r="AV156" s="14" t="s">
        <v>85</v>
      </c>
      <c r="AW156" s="14" t="s">
        <v>33</v>
      </c>
      <c r="AX156" s="14" t="s">
        <v>77</v>
      </c>
      <c r="AY156" s="269" t="s">
        <v>149</v>
      </c>
    </row>
    <row r="157" spans="1:51" s="13" customFormat="1" ht="12">
      <c r="A157" s="13"/>
      <c r="B157" s="248"/>
      <c r="C157" s="249"/>
      <c r="D157" s="250" t="s">
        <v>158</v>
      </c>
      <c r="E157" s="251" t="s">
        <v>1</v>
      </c>
      <c r="F157" s="252" t="s">
        <v>180</v>
      </c>
      <c r="G157" s="249"/>
      <c r="H157" s="253">
        <v>5.895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158</v>
      </c>
      <c r="AU157" s="259" t="s">
        <v>87</v>
      </c>
      <c r="AV157" s="13" t="s">
        <v>87</v>
      </c>
      <c r="AW157" s="13" t="s">
        <v>33</v>
      </c>
      <c r="AX157" s="13" t="s">
        <v>77</v>
      </c>
      <c r="AY157" s="259" t="s">
        <v>149</v>
      </c>
    </row>
    <row r="158" spans="1:51" s="14" customFormat="1" ht="12">
      <c r="A158" s="14"/>
      <c r="B158" s="260"/>
      <c r="C158" s="261"/>
      <c r="D158" s="250" t="s">
        <v>158</v>
      </c>
      <c r="E158" s="262" t="s">
        <v>1</v>
      </c>
      <c r="F158" s="263" t="s">
        <v>181</v>
      </c>
      <c r="G158" s="261"/>
      <c r="H158" s="262" t="s">
        <v>1</v>
      </c>
      <c r="I158" s="264"/>
      <c r="J158" s="261"/>
      <c r="K158" s="261"/>
      <c r="L158" s="265"/>
      <c r="M158" s="266"/>
      <c r="N158" s="267"/>
      <c r="O158" s="267"/>
      <c r="P158" s="267"/>
      <c r="Q158" s="267"/>
      <c r="R158" s="267"/>
      <c r="S158" s="267"/>
      <c r="T158" s="26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9" t="s">
        <v>158</v>
      </c>
      <c r="AU158" s="269" t="s">
        <v>87</v>
      </c>
      <c r="AV158" s="14" t="s">
        <v>85</v>
      </c>
      <c r="AW158" s="14" t="s">
        <v>33</v>
      </c>
      <c r="AX158" s="14" t="s">
        <v>77</v>
      </c>
      <c r="AY158" s="269" t="s">
        <v>149</v>
      </c>
    </row>
    <row r="159" spans="1:51" s="13" customFormat="1" ht="12">
      <c r="A159" s="13"/>
      <c r="B159" s="248"/>
      <c r="C159" s="249"/>
      <c r="D159" s="250" t="s">
        <v>158</v>
      </c>
      <c r="E159" s="251" t="s">
        <v>1</v>
      </c>
      <c r="F159" s="252" t="s">
        <v>182</v>
      </c>
      <c r="G159" s="249"/>
      <c r="H159" s="253">
        <v>28.842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158</v>
      </c>
      <c r="AU159" s="259" t="s">
        <v>87</v>
      </c>
      <c r="AV159" s="13" t="s">
        <v>87</v>
      </c>
      <c r="AW159" s="13" t="s">
        <v>33</v>
      </c>
      <c r="AX159" s="13" t="s">
        <v>77</v>
      </c>
      <c r="AY159" s="259" t="s">
        <v>149</v>
      </c>
    </row>
    <row r="160" spans="1:51" s="15" customFormat="1" ht="12">
      <c r="A160" s="15"/>
      <c r="B160" s="270"/>
      <c r="C160" s="271"/>
      <c r="D160" s="250" t="s">
        <v>158</v>
      </c>
      <c r="E160" s="272" t="s">
        <v>1</v>
      </c>
      <c r="F160" s="273" t="s">
        <v>167</v>
      </c>
      <c r="G160" s="271"/>
      <c r="H160" s="274">
        <v>34.737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0" t="s">
        <v>158</v>
      </c>
      <c r="AU160" s="280" t="s">
        <v>87</v>
      </c>
      <c r="AV160" s="15" t="s">
        <v>156</v>
      </c>
      <c r="AW160" s="15" t="s">
        <v>33</v>
      </c>
      <c r="AX160" s="15" t="s">
        <v>85</v>
      </c>
      <c r="AY160" s="280" t="s">
        <v>149</v>
      </c>
    </row>
    <row r="161" spans="1:65" s="2" customFormat="1" ht="16.5" customHeight="1">
      <c r="A161" s="38"/>
      <c r="B161" s="39"/>
      <c r="C161" s="235" t="s">
        <v>183</v>
      </c>
      <c r="D161" s="235" t="s">
        <v>151</v>
      </c>
      <c r="E161" s="236" t="s">
        <v>184</v>
      </c>
      <c r="F161" s="237" t="s">
        <v>185</v>
      </c>
      <c r="G161" s="238" t="s">
        <v>154</v>
      </c>
      <c r="H161" s="239">
        <v>3.828</v>
      </c>
      <c r="I161" s="240"/>
      <c r="J161" s="241">
        <f>ROUND(I161*H161,2)</f>
        <v>0</v>
      </c>
      <c r="K161" s="237" t="s">
        <v>155</v>
      </c>
      <c r="L161" s="44"/>
      <c r="M161" s="242" t="s">
        <v>1</v>
      </c>
      <c r="N161" s="243" t="s">
        <v>42</v>
      </c>
      <c r="O161" s="91"/>
      <c r="P161" s="244">
        <f>O161*H161</f>
        <v>0</v>
      </c>
      <c r="Q161" s="244">
        <v>0</v>
      </c>
      <c r="R161" s="244">
        <f>Q161*H161</f>
        <v>0</v>
      </c>
      <c r="S161" s="244">
        <v>0.3</v>
      </c>
      <c r="T161" s="245">
        <f>S161*H161</f>
        <v>1.1483999999999999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6" t="s">
        <v>156</v>
      </c>
      <c r="AT161" s="246" t="s">
        <v>151</v>
      </c>
      <c r="AU161" s="246" t="s">
        <v>87</v>
      </c>
      <c r="AY161" s="17" t="s">
        <v>149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7" t="s">
        <v>85</v>
      </c>
      <c r="BK161" s="247">
        <f>ROUND(I161*H161,2)</f>
        <v>0</v>
      </c>
      <c r="BL161" s="17" t="s">
        <v>156</v>
      </c>
      <c r="BM161" s="246" t="s">
        <v>186</v>
      </c>
    </row>
    <row r="162" spans="1:51" s="14" customFormat="1" ht="12">
      <c r="A162" s="14"/>
      <c r="B162" s="260"/>
      <c r="C162" s="261"/>
      <c r="D162" s="250" t="s">
        <v>158</v>
      </c>
      <c r="E162" s="262" t="s">
        <v>1</v>
      </c>
      <c r="F162" s="263" t="s">
        <v>187</v>
      </c>
      <c r="G162" s="261"/>
      <c r="H162" s="262" t="s">
        <v>1</v>
      </c>
      <c r="I162" s="264"/>
      <c r="J162" s="261"/>
      <c r="K162" s="261"/>
      <c r="L162" s="265"/>
      <c r="M162" s="266"/>
      <c r="N162" s="267"/>
      <c r="O162" s="267"/>
      <c r="P162" s="267"/>
      <c r="Q162" s="267"/>
      <c r="R162" s="267"/>
      <c r="S162" s="267"/>
      <c r="T162" s="26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9" t="s">
        <v>158</v>
      </c>
      <c r="AU162" s="269" t="s">
        <v>87</v>
      </c>
      <c r="AV162" s="14" t="s">
        <v>85</v>
      </c>
      <c r="AW162" s="14" t="s">
        <v>33</v>
      </c>
      <c r="AX162" s="14" t="s">
        <v>77</v>
      </c>
      <c r="AY162" s="269" t="s">
        <v>149</v>
      </c>
    </row>
    <row r="163" spans="1:51" s="13" customFormat="1" ht="12">
      <c r="A163" s="13"/>
      <c r="B163" s="248"/>
      <c r="C163" s="249"/>
      <c r="D163" s="250" t="s">
        <v>158</v>
      </c>
      <c r="E163" s="251" t="s">
        <v>1</v>
      </c>
      <c r="F163" s="252" t="s">
        <v>188</v>
      </c>
      <c r="G163" s="249"/>
      <c r="H163" s="253">
        <v>3.828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158</v>
      </c>
      <c r="AU163" s="259" t="s">
        <v>87</v>
      </c>
      <c r="AV163" s="13" t="s">
        <v>87</v>
      </c>
      <c r="AW163" s="13" t="s">
        <v>33</v>
      </c>
      <c r="AX163" s="13" t="s">
        <v>85</v>
      </c>
      <c r="AY163" s="259" t="s">
        <v>149</v>
      </c>
    </row>
    <row r="164" spans="1:65" s="2" customFormat="1" ht="16.5" customHeight="1">
      <c r="A164" s="38"/>
      <c r="B164" s="39"/>
      <c r="C164" s="235" t="s">
        <v>189</v>
      </c>
      <c r="D164" s="235" t="s">
        <v>151</v>
      </c>
      <c r="E164" s="236" t="s">
        <v>190</v>
      </c>
      <c r="F164" s="237" t="s">
        <v>191</v>
      </c>
      <c r="G164" s="238" t="s">
        <v>154</v>
      </c>
      <c r="H164" s="239">
        <v>17.727</v>
      </c>
      <c r="I164" s="240"/>
      <c r="J164" s="241">
        <f>ROUND(I164*H164,2)</f>
        <v>0</v>
      </c>
      <c r="K164" s="237" t="s">
        <v>155</v>
      </c>
      <c r="L164" s="44"/>
      <c r="M164" s="242" t="s">
        <v>1</v>
      </c>
      <c r="N164" s="243" t="s">
        <v>42</v>
      </c>
      <c r="O164" s="91"/>
      <c r="P164" s="244">
        <f>O164*H164</f>
        <v>0</v>
      </c>
      <c r="Q164" s="244">
        <v>0</v>
      </c>
      <c r="R164" s="244">
        <f>Q164*H164</f>
        <v>0</v>
      </c>
      <c r="S164" s="244">
        <v>0.29</v>
      </c>
      <c r="T164" s="245">
        <f>S164*H164</f>
        <v>5.140829999999999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6" t="s">
        <v>156</v>
      </c>
      <c r="AT164" s="246" t="s">
        <v>151</v>
      </c>
      <c r="AU164" s="246" t="s">
        <v>87</v>
      </c>
      <c r="AY164" s="17" t="s">
        <v>149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7" t="s">
        <v>85</v>
      </c>
      <c r="BK164" s="247">
        <f>ROUND(I164*H164,2)</f>
        <v>0</v>
      </c>
      <c r="BL164" s="17" t="s">
        <v>156</v>
      </c>
      <c r="BM164" s="246" t="s">
        <v>192</v>
      </c>
    </row>
    <row r="165" spans="1:51" s="14" customFormat="1" ht="12">
      <c r="A165" s="14"/>
      <c r="B165" s="260"/>
      <c r="C165" s="261"/>
      <c r="D165" s="250" t="s">
        <v>158</v>
      </c>
      <c r="E165" s="262" t="s">
        <v>1</v>
      </c>
      <c r="F165" s="263" t="s">
        <v>193</v>
      </c>
      <c r="G165" s="261"/>
      <c r="H165" s="262" t="s">
        <v>1</v>
      </c>
      <c r="I165" s="264"/>
      <c r="J165" s="261"/>
      <c r="K165" s="261"/>
      <c r="L165" s="265"/>
      <c r="M165" s="266"/>
      <c r="N165" s="267"/>
      <c r="O165" s="267"/>
      <c r="P165" s="267"/>
      <c r="Q165" s="267"/>
      <c r="R165" s="267"/>
      <c r="S165" s="267"/>
      <c r="T165" s="26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9" t="s">
        <v>158</v>
      </c>
      <c r="AU165" s="269" t="s">
        <v>87</v>
      </c>
      <c r="AV165" s="14" t="s">
        <v>85</v>
      </c>
      <c r="AW165" s="14" t="s">
        <v>33</v>
      </c>
      <c r="AX165" s="14" t="s">
        <v>77</v>
      </c>
      <c r="AY165" s="269" t="s">
        <v>149</v>
      </c>
    </row>
    <row r="166" spans="1:51" s="13" customFormat="1" ht="12">
      <c r="A166" s="13"/>
      <c r="B166" s="248"/>
      <c r="C166" s="249"/>
      <c r="D166" s="250" t="s">
        <v>158</v>
      </c>
      <c r="E166" s="251" t="s">
        <v>1</v>
      </c>
      <c r="F166" s="252" t="s">
        <v>164</v>
      </c>
      <c r="G166" s="249"/>
      <c r="H166" s="253">
        <v>11.832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158</v>
      </c>
      <c r="AU166" s="259" t="s">
        <v>87</v>
      </c>
      <c r="AV166" s="13" t="s">
        <v>87</v>
      </c>
      <c r="AW166" s="13" t="s">
        <v>33</v>
      </c>
      <c r="AX166" s="13" t="s">
        <v>77</v>
      </c>
      <c r="AY166" s="259" t="s">
        <v>149</v>
      </c>
    </row>
    <row r="167" spans="1:51" s="14" customFormat="1" ht="12">
      <c r="A167" s="14"/>
      <c r="B167" s="260"/>
      <c r="C167" s="261"/>
      <c r="D167" s="250" t="s">
        <v>158</v>
      </c>
      <c r="E167" s="262" t="s">
        <v>1</v>
      </c>
      <c r="F167" s="263" t="s">
        <v>194</v>
      </c>
      <c r="G167" s="261"/>
      <c r="H167" s="262" t="s">
        <v>1</v>
      </c>
      <c r="I167" s="264"/>
      <c r="J167" s="261"/>
      <c r="K167" s="261"/>
      <c r="L167" s="265"/>
      <c r="M167" s="266"/>
      <c r="N167" s="267"/>
      <c r="O167" s="267"/>
      <c r="P167" s="267"/>
      <c r="Q167" s="267"/>
      <c r="R167" s="267"/>
      <c r="S167" s="267"/>
      <c r="T167" s="26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9" t="s">
        <v>158</v>
      </c>
      <c r="AU167" s="269" t="s">
        <v>87</v>
      </c>
      <c r="AV167" s="14" t="s">
        <v>85</v>
      </c>
      <c r="AW167" s="14" t="s">
        <v>33</v>
      </c>
      <c r="AX167" s="14" t="s">
        <v>77</v>
      </c>
      <c r="AY167" s="269" t="s">
        <v>149</v>
      </c>
    </row>
    <row r="168" spans="1:51" s="13" customFormat="1" ht="12">
      <c r="A168" s="13"/>
      <c r="B168" s="248"/>
      <c r="C168" s="249"/>
      <c r="D168" s="250" t="s">
        <v>158</v>
      </c>
      <c r="E168" s="251" t="s">
        <v>1</v>
      </c>
      <c r="F168" s="252" t="s">
        <v>180</v>
      </c>
      <c r="G168" s="249"/>
      <c r="H168" s="253">
        <v>5.895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158</v>
      </c>
      <c r="AU168" s="259" t="s">
        <v>87</v>
      </c>
      <c r="AV168" s="13" t="s">
        <v>87</v>
      </c>
      <c r="AW168" s="13" t="s">
        <v>33</v>
      </c>
      <c r="AX168" s="13" t="s">
        <v>77</v>
      </c>
      <c r="AY168" s="259" t="s">
        <v>149</v>
      </c>
    </row>
    <row r="169" spans="1:51" s="15" customFormat="1" ht="12">
      <c r="A169" s="15"/>
      <c r="B169" s="270"/>
      <c r="C169" s="271"/>
      <c r="D169" s="250" t="s">
        <v>158</v>
      </c>
      <c r="E169" s="272" t="s">
        <v>1</v>
      </c>
      <c r="F169" s="273" t="s">
        <v>167</v>
      </c>
      <c r="G169" s="271"/>
      <c r="H169" s="274">
        <v>17.727</v>
      </c>
      <c r="I169" s="275"/>
      <c r="J169" s="271"/>
      <c r="K169" s="271"/>
      <c r="L169" s="276"/>
      <c r="M169" s="277"/>
      <c r="N169" s="278"/>
      <c r="O169" s="278"/>
      <c r="P169" s="278"/>
      <c r="Q169" s="278"/>
      <c r="R169" s="278"/>
      <c r="S169" s="278"/>
      <c r="T169" s="279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80" t="s">
        <v>158</v>
      </c>
      <c r="AU169" s="280" t="s">
        <v>87</v>
      </c>
      <c r="AV169" s="15" t="s">
        <v>156</v>
      </c>
      <c r="AW169" s="15" t="s">
        <v>33</v>
      </c>
      <c r="AX169" s="15" t="s">
        <v>85</v>
      </c>
      <c r="AY169" s="280" t="s">
        <v>149</v>
      </c>
    </row>
    <row r="170" spans="1:65" s="2" customFormat="1" ht="16.5" customHeight="1">
      <c r="A170" s="38"/>
      <c r="B170" s="39"/>
      <c r="C170" s="235" t="s">
        <v>195</v>
      </c>
      <c r="D170" s="235" t="s">
        <v>151</v>
      </c>
      <c r="E170" s="236" t="s">
        <v>196</v>
      </c>
      <c r="F170" s="237" t="s">
        <v>197</v>
      </c>
      <c r="G170" s="238" t="s">
        <v>154</v>
      </c>
      <c r="H170" s="239">
        <v>28.842</v>
      </c>
      <c r="I170" s="240"/>
      <c r="J170" s="241">
        <f>ROUND(I170*H170,2)</f>
        <v>0</v>
      </c>
      <c r="K170" s="237" t="s">
        <v>155</v>
      </c>
      <c r="L170" s="44"/>
      <c r="M170" s="242" t="s">
        <v>1</v>
      </c>
      <c r="N170" s="243" t="s">
        <v>42</v>
      </c>
      <c r="O170" s="91"/>
      <c r="P170" s="244">
        <f>O170*H170</f>
        <v>0</v>
      </c>
      <c r="Q170" s="244">
        <v>0</v>
      </c>
      <c r="R170" s="244">
        <f>Q170*H170</f>
        <v>0</v>
      </c>
      <c r="S170" s="244">
        <v>0.44</v>
      </c>
      <c r="T170" s="245">
        <f>S170*H170</f>
        <v>12.690479999999999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6" t="s">
        <v>156</v>
      </c>
      <c r="AT170" s="246" t="s">
        <v>151</v>
      </c>
      <c r="AU170" s="246" t="s">
        <v>87</v>
      </c>
      <c r="AY170" s="17" t="s">
        <v>149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7" t="s">
        <v>85</v>
      </c>
      <c r="BK170" s="247">
        <f>ROUND(I170*H170,2)</f>
        <v>0</v>
      </c>
      <c r="BL170" s="17" t="s">
        <v>156</v>
      </c>
      <c r="BM170" s="246" t="s">
        <v>198</v>
      </c>
    </row>
    <row r="171" spans="1:51" s="14" customFormat="1" ht="12">
      <c r="A171" s="14"/>
      <c r="B171" s="260"/>
      <c r="C171" s="261"/>
      <c r="D171" s="250" t="s">
        <v>158</v>
      </c>
      <c r="E171" s="262" t="s">
        <v>1</v>
      </c>
      <c r="F171" s="263" t="s">
        <v>199</v>
      </c>
      <c r="G171" s="261"/>
      <c r="H171" s="262" t="s">
        <v>1</v>
      </c>
      <c r="I171" s="264"/>
      <c r="J171" s="261"/>
      <c r="K171" s="261"/>
      <c r="L171" s="265"/>
      <c r="M171" s="266"/>
      <c r="N171" s="267"/>
      <c r="O171" s="267"/>
      <c r="P171" s="267"/>
      <c r="Q171" s="267"/>
      <c r="R171" s="267"/>
      <c r="S171" s="267"/>
      <c r="T171" s="26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9" t="s">
        <v>158</v>
      </c>
      <c r="AU171" s="269" t="s">
        <v>87</v>
      </c>
      <c r="AV171" s="14" t="s">
        <v>85</v>
      </c>
      <c r="AW171" s="14" t="s">
        <v>33</v>
      </c>
      <c r="AX171" s="14" t="s">
        <v>77</v>
      </c>
      <c r="AY171" s="269" t="s">
        <v>149</v>
      </c>
    </row>
    <row r="172" spans="1:51" s="13" customFormat="1" ht="12">
      <c r="A172" s="13"/>
      <c r="B172" s="248"/>
      <c r="C172" s="249"/>
      <c r="D172" s="250" t="s">
        <v>158</v>
      </c>
      <c r="E172" s="251" t="s">
        <v>1</v>
      </c>
      <c r="F172" s="252" t="s">
        <v>182</v>
      </c>
      <c r="G172" s="249"/>
      <c r="H172" s="253">
        <v>28.842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158</v>
      </c>
      <c r="AU172" s="259" t="s">
        <v>87</v>
      </c>
      <c r="AV172" s="13" t="s">
        <v>87</v>
      </c>
      <c r="AW172" s="13" t="s">
        <v>33</v>
      </c>
      <c r="AX172" s="13" t="s">
        <v>85</v>
      </c>
      <c r="AY172" s="259" t="s">
        <v>149</v>
      </c>
    </row>
    <row r="173" spans="1:65" s="2" customFormat="1" ht="16.5" customHeight="1">
      <c r="A173" s="38"/>
      <c r="B173" s="39"/>
      <c r="C173" s="235" t="s">
        <v>200</v>
      </c>
      <c r="D173" s="235" t="s">
        <v>151</v>
      </c>
      <c r="E173" s="236" t="s">
        <v>201</v>
      </c>
      <c r="F173" s="237" t="s">
        <v>202</v>
      </c>
      <c r="G173" s="238" t="s">
        <v>203</v>
      </c>
      <c r="H173" s="239">
        <v>11.025</v>
      </c>
      <c r="I173" s="240"/>
      <c r="J173" s="241">
        <f>ROUND(I173*H173,2)</f>
        <v>0</v>
      </c>
      <c r="K173" s="237" t="s">
        <v>155</v>
      </c>
      <c r="L173" s="44"/>
      <c r="M173" s="242" t="s">
        <v>1</v>
      </c>
      <c r="N173" s="243" t="s">
        <v>42</v>
      </c>
      <c r="O173" s="91"/>
      <c r="P173" s="244">
        <f>O173*H173</f>
        <v>0</v>
      </c>
      <c r="Q173" s="244">
        <v>0</v>
      </c>
      <c r="R173" s="244">
        <f>Q173*H173</f>
        <v>0</v>
      </c>
      <c r="S173" s="244">
        <v>0.205</v>
      </c>
      <c r="T173" s="245">
        <f>S173*H173</f>
        <v>2.260125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6" t="s">
        <v>156</v>
      </c>
      <c r="AT173" s="246" t="s">
        <v>151</v>
      </c>
      <c r="AU173" s="246" t="s">
        <v>87</v>
      </c>
      <c r="AY173" s="17" t="s">
        <v>149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7" t="s">
        <v>85</v>
      </c>
      <c r="BK173" s="247">
        <f>ROUND(I173*H173,2)</f>
        <v>0</v>
      </c>
      <c r="BL173" s="17" t="s">
        <v>156</v>
      </c>
      <c r="BM173" s="246" t="s">
        <v>204</v>
      </c>
    </row>
    <row r="174" spans="1:51" s="13" customFormat="1" ht="12">
      <c r="A174" s="13"/>
      <c r="B174" s="248"/>
      <c r="C174" s="249"/>
      <c r="D174" s="250" t="s">
        <v>158</v>
      </c>
      <c r="E174" s="251" t="s">
        <v>1</v>
      </c>
      <c r="F174" s="252" t="s">
        <v>205</v>
      </c>
      <c r="G174" s="249"/>
      <c r="H174" s="253">
        <v>11.025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158</v>
      </c>
      <c r="AU174" s="259" t="s">
        <v>87</v>
      </c>
      <c r="AV174" s="13" t="s">
        <v>87</v>
      </c>
      <c r="AW174" s="13" t="s">
        <v>33</v>
      </c>
      <c r="AX174" s="13" t="s">
        <v>85</v>
      </c>
      <c r="AY174" s="259" t="s">
        <v>149</v>
      </c>
    </row>
    <row r="175" spans="1:65" s="2" customFormat="1" ht="16.5" customHeight="1">
      <c r="A175" s="38"/>
      <c r="B175" s="39"/>
      <c r="C175" s="235" t="s">
        <v>206</v>
      </c>
      <c r="D175" s="235" t="s">
        <v>151</v>
      </c>
      <c r="E175" s="236" t="s">
        <v>207</v>
      </c>
      <c r="F175" s="237" t="s">
        <v>208</v>
      </c>
      <c r="G175" s="238" t="s">
        <v>209</v>
      </c>
      <c r="H175" s="239">
        <v>37.19</v>
      </c>
      <c r="I175" s="240"/>
      <c r="J175" s="241">
        <f>ROUND(I175*H175,2)</f>
        <v>0</v>
      </c>
      <c r="K175" s="237" t="s">
        <v>155</v>
      </c>
      <c r="L175" s="44"/>
      <c r="M175" s="242" t="s">
        <v>1</v>
      </c>
      <c r="N175" s="243" t="s">
        <v>42</v>
      </c>
      <c r="O175" s="91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156</v>
      </c>
      <c r="AT175" s="246" t="s">
        <v>151</v>
      </c>
      <c r="AU175" s="246" t="s">
        <v>87</v>
      </c>
      <c r="AY175" s="17" t="s">
        <v>149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85</v>
      </c>
      <c r="BK175" s="247">
        <f>ROUND(I175*H175,2)</f>
        <v>0</v>
      </c>
      <c r="BL175" s="17" t="s">
        <v>156</v>
      </c>
      <c r="BM175" s="246" t="s">
        <v>210</v>
      </c>
    </row>
    <row r="176" spans="1:51" s="14" customFormat="1" ht="12">
      <c r="A176" s="14"/>
      <c r="B176" s="260"/>
      <c r="C176" s="261"/>
      <c r="D176" s="250" t="s">
        <v>158</v>
      </c>
      <c r="E176" s="262" t="s">
        <v>1</v>
      </c>
      <c r="F176" s="263" t="s">
        <v>211</v>
      </c>
      <c r="G176" s="261"/>
      <c r="H176" s="262" t="s">
        <v>1</v>
      </c>
      <c r="I176" s="264"/>
      <c r="J176" s="261"/>
      <c r="K176" s="261"/>
      <c r="L176" s="265"/>
      <c r="M176" s="266"/>
      <c r="N176" s="267"/>
      <c r="O176" s="267"/>
      <c r="P176" s="267"/>
      <c r="Q176" s="267"/>
      <c r="R176" s="267"/>
      <c r="S176" s="267"/>
      <c r="T176" s="26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9" t="s">
        <v>158</v>
      </c>
      <c r="AU176" s="269" t="s">
        <v>87</v>
      </c>
      <c r="AV176" s="14" t="s">
        <v>85</v>
      </c>
      <c r="AW176" s="14" t="s">
        <v>33</v>
      </c>
      <c r="AX176" s="14" t="s">
        <v>77</v>
      </c>
      <c r="AY176" s="269" t="s">
        <v>149</v>
      </c>
    </row>
    <row r="177" spans="1:51" s="13" customFormat="1" ht="12">
      <c r="A177" s="13"/>
      <c r="B177" s="248"/>
      <c r="C177" s="249"/>
      <c r="D177" s="250" t="s">
        <v>158</v>
      </c>
      <c r="E177" s="251" t="s">
        <v>1</v>
      </c>
      <c r="F177" s="252" t="s">
        <v>212</v>
      </c>
      <c r="G177" s="249"/>
      <c r="H177" s="253">
        <v>12.642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158</v>
      </c>
      <c r="AU177" s="259" t="s">
        <v>87</v>
      </c>
      <c r="AV177" s="13" t="s">
        <v>87</v>
      </c>
      <c r="AW177" s="13" t="s">
        <v>33</v>
      </c>
      <c r="AX177" s="13" t="s">
        <v>77</v>
      </c>
      <c r="AY177" s="259" t="s">
        <v>149</v>
      </c>
    </row>
    <row r="178" spans="1:51" s="14" customFormat="1" ht="12">
      <c r="A178" s="14"/>
      <c r="B178" s="260"/>
      <c r="C178" s="261"/>
      <c r="D178" s="250" t="s">
        <v>158</v>
      </c>
      <c r="E178" s="262" t="s">
        <v>1</v>
      </c>
      <c r="F178" s="263" t="s">
        <v>213</v>
      </c>
      <c r="G178" s="261"/>
      <c r="H178" s="262" t="s">
        <v>1</v>
      </c>
      <c r="I178" s="264"/>
      <c r="J178" s="261"/>
      <c r="K178" s="261"/>
      <c r="L178" s="265"/>
      <c r="M178" s="266"/>
      <c r="N178" s="267"/>
      <c r="O178" s="267"/>
      <c r="P178" s="267"/>
      <c r="Q178" s="267"/>
      <c r="R178" s="267"/>
      <c r="S178" s="267"/>
      <c r="T178" s="26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9" t="s">
        <v>158</v>
      </c>
      <c r="AU178" s="269" t="s">
        <v>87</v>
      </c>
      <c r="AV178" s="14" t="s">
        <v>85</v>
      </c>
      <c r="AW178" s="14" t="s">
        <v>33</v>
      </c>
      <c r="AX178" s="14" t="s">
        <v>77</v>
      </c>
      <c r="AY178" s="269" t="s">
        <v>149</v>
      </c>
    </row>
    <row r="179" spans="1:51" s="13" customFormat="1" ht="12">
      <c r="A179" s="13"/>
      <c r="B179" s="248"/>
      <c r="C179" s="249"/>
      <c r="D179" s="250" t="s">
        <v>158</v>
      </c>
      <c r="E179" s="251" t="s">
        <v>1</v>
      </c>
      <c r="F179" s="252" t="s">
        <v>214</v>
      </c>
      <c r="G179" s="249"/>
      <c r="H179" s="253">
        <v>24.548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9" t="s">
        <v>158</v>
      </c>
      <c r="AU179" s="259" t="s">
        <v>87</v>
      </c>
      <c r="AV179" s="13" t="s">
        <v>87</v>
      </c>
      <c r="AW179" s="13" t="s">
        <v>33</v>
      </c>
      <c r="AX179" s="13" t="s">
        <v>77</v>
      </c>
      <c r="AY179" s="259" t="s">
        <v>149</v>
      </c>
    </row>
    <row r="180" spans="1:51" s="15" customFormat="1" ht="12">
      <c r="A180" s="15"/>
      <c r="B180" s="270"/>
      <c r="C180" s="271"/>
      <c r="D180" s="250" t="s">
        <v>158</v>
      </c>
      <c r="E180" s="272" t="s">
        <v>1</v>
      </c>
      <c r="F180" s="273" t="s">
        <v>167</v>
      </c>
      <c r="G180" s="271"/>
      <c r="H180" s="274">
        <v>37.19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0" t="s">
        <v>158</v>
      </c>
      <c r="AU180" s="280" t="s">
        <v>87</v>
      </c>
      <c r="AV180" s="15" t="s">
        <v>156</v>
      </c>
      <c r="AW180" s="15" t="s">
        <v>33</v>
      </c>
      <c r="AX180" s="15" t="s">
        <v>85</v>
      </c>
      <c r="AY180" s="280" t="s">
        <v>149</v>
      </c>
    </row>
    <row r="181" spans="1:65" s="2" customFormat="1" ht="16.5" customHeight="1">
      <c r="A181" s="38"/>
      <c r="B181" s="39"/>
      <c r="C181" s="235" t="s">
        <v>215</v>
      </c>
      <c r="D181" s="235" t="s">
        <v>151</v>
      </c>
      <c r="E181" s="236" t="s">
        <v>216</v>
      </c>
      <c r="F181" s="237" t="s">
        <v>217</v>
      </c>
      <c r="G181" s="238" t="s">
        <v>209</v>
      </c>
      <c r="H181" s="239">
        <v>18.499</v>
      </c>
      <c r="I181" s="240"/>
      <c r="J181" s="241">
        <f>ROUND(I181*H181,2)</f>
        <v>0</v>
      </c>
      <c r="K181" s="237" t="s">
        <v>155</v>
      </c>
      <c r="L181" s="44"/>
      <c r="M181" s="242" t="s">
        <v>1</v>
      </c>
      <c r="N181" s="243" t="s">
        <v>42</v>
      </c>
      <c r="O181" s="91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6" t="s">
        <v>156</v>
      </c>
      <c r="AT181" s="246" t="s">
        <v>151</v>
      </c>
      <c r="AU181" s="246" t="s">
        <v>87</v>
      </c>
      <c r="AY181" s="17" t="s">
        <v>149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7" t="s">
        <v>85</v>
      </c>
      <c r="BK181" s="247">
        <f>ROUND(I181*H181,2)</f>
        <v>0</v>
      </c>
      <c r="BL181" s="17" t="s">
        <v>156</v>
      </c>
      <c r="BM181" s="246" t="s">
        <v>218</v>
      </c>
    </row>
    <row r="182" spans="1:51" s="14" customFormat="1" ht="12">
      <c r="A182" s="14"/>
      <c r="B182" s="260"/>
      <c r="C182" s="261"/>
      <c r="D182" s="250" t="s">
        <v>158</v>
      </c>
      <c r="E182" s="262" t="s">
        <v>1</v>
      </c>
      <c r="F182" s="263" t="s">
        <v>219</v>
      </c>
      <c r="G182" s="261"/>
      <c r="H182" s="262" t="s">
        <v>1</v>
      </c>
      <c r="I182" s="264"/>
      <c r="J182" s="261"/>
      <c r="K182" s="261"/>
      <c r="L182" s="265"/>
      <c r="M182" s="266"/>
      <c r="N182" s="267"/>
      <c r="O182" s="267"/>
      <c r="P182" s="267"/>
      <c r="Q182" s="267"/>
      <c r="R182" s="267"/>
      <c r="S182" s="267"/>
      <c r="T182" s="26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9" t="s">
        <v>158</v>
      </c>
      <c r="AU182" s="269" t="s">
        <v>87</v>
      </c>
      <c r="AV182" s="14" t="s">
        <v>85</v>
      </c>
      <c r="AW182" s="14" t="s">
        <v>33</v>
      </c>
      <c r="AX182" s="14" t="s">
        <v>77</v>
      </c>
      <c r="AY182" s="269" t="s">
        <v>149</v>
      </c>
    </row>
    <row r="183" spans="1:51" s="13" customFormat="1" ht="12">
      <c r="A183" s="13"/>
      <c r="B183" s="248"/>
      <c r="C183" s="249"/>
      <c r="D183" s="250" t="s">
        <v>158</v>
      </c>
      <c r="E183" s="251" t="s">
        <v>1</v>
      </c>
      <c r="F183" s="252" t="s">
        <v>220</v>
      </c>
      <c r="G183" s="249"/>
      <c r="H183" s="253">
        <v>18.499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158</v>
      </c>
      <c r="AU183" s="259" t="s">
        <v>87</v>
      </c>
      <c r="AV183" s="13" t="s">
        <v>87</v>
      </c>
      <c r="AW183" s="13" t="s">
        <v>33</v>
      </c>
      <c r="AX183" s="13" t="s">
        <v>85</v>
      </c>
      <c r="AY183" s="259" t="s">
        <v>149</v>
      </c>
    </row>
    <row r="184" spans="1:65" s="2" customFormat="1" ht="16.5" customHeight="1">
      <c r="A184" s="38"/>
      <c r="B184" s="39"/>
      <c r="C184" s="235" t="s">
        <v>221</v>
      </c>
      <c r="D184" s="235" t="s">
        <v>151</v>
      </c>
      <c r="E184" s="236" t="s">
        <v>222</v>
      </c>
      <c r="F184" s="237" t="s">
        <v>223</v>
      </c>
      <c r="G184" s="238" t="s">
        <v>209</v>
      </c>
      <c r="H184" s="239">
        <v>3.761</v>
      </c>
      <c r="I184" s="240"/>
      <c r="J184" s="241">
        <f>ROUND(I184*H184,2)</f>
        <v>0</v>
      </c>
      <c r="K184" s="237" t="s">
        <v>155</v>
      </c>
      <c r="L184" s="44"/>
      <c r="M184" s="242" t="s">
        <v>1</v>
      </c>
      <c r="N184" s="243" t="s">
        <v>42</v>
      </c>
      <c r="O184" s="91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6" t="s">
        <v>156</v>
      </c>
      <c r="AT184" s="246" t="s">
        <v>151</v>
      </c>
      <c r="AU184" s="246" t="s">
        <v>87</v>
      </c>
      <c r="AY184" s="17" t="s">
        <v>149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7" t="s">
        <v>85</v>
      </c>
      <c r="BK184" s="247">
        <f>ROUND(I184*H184,2)</f>
        <v>0</v>
      </c>
      <c r="BL184" s="17" t="s">
        <v>156</v>
      </c>
      <c r="BM184" s="246" t="s">
        <v>224</v>
      </c>
    </row>
    <row r="185" spans="1:51" s="14" customFormat="1" ht="12">
      <c r="A185" s="14"/>
      <c r="B185" s="260"/>
      <c r="C185" s="261"/>
      <c r="D185" s="250" t="s">
        <v>158</v>
      </c>
      <c r="E185" s="262" t="s">
        <v>1</v>
      </c>
      <c r="F185" s="263" t="s">
        <v>225</v>
      </c>
      <c r="G185" s="261"/>
      <c r="H185" s="262" t="s">
        <v>1</v>
      </c>
      <c r="I185" s="264"/>
      <c r="J185" s="261"/>
      <c r="K185" s="261"/>
      <c r="L185" s="265"/>
      <c r="M185" s="266"/>
      <c r="N185" s="267"/>
      <c r="O185" s="267"/>
      <c r="P185" s="267"/>
      <c r="Q185" s="267"/>
      <c r="R185" s="267"/>
      <c r="S185" s="267"/>
      <c r="T185" s="26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9" t="s">
        <v>158</v>
      </c>
      <c r="AU185" s="269" t="s">
        <v>87</v>
      </c>
      <c r="AV185" s="14" t="s">
        <v>85</v>
      </c>
      <c r="AW185" s="14" t="s">
        <v>33</v>
      </c>
      <c r="AX185" s="14" t="s">
        <v>77</v>
      </c>
      <c r="AY185" s="269" t="s">
        <v>149</v>
      </c>
    </row>
    <row r="186" spans="1:51" s="13" customFormat="1" ht="12">
      <c r="A186" s="13"/>
      <c r="B186" s="248"/>
      <c r="C186" s="249"/>
      <c r="D186" s="250" t="s">
        <v>158</v>
      </c>
      <c r="E186" s="251" t="s">
        <v>1</v>
      </c>
      <c r="F186" s="252" t="s">
        <v>226</v>
      </c>
      <c r="G186" s="249"/>
      <c r="H186" s="253">
        <v>0.453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158</v>
      </c>
      <c r="AU186" s="259" t="s">
        <v>87</v>
      </c>
      <c r="AV186" s="13" t="s">
        <v>87</v>
      </c>
      <c r="AW186" s="13" t="s">
        <v>33</v>
      </c>
      <c r="AX186" s="13" t="s">
        <v>77</v>
      </c>
      <c r="AY186" s="259" t="s">
        <v>149</v>
      </c>
    </row>
    <row r="187" spans="1:51" s="14" customFormat="1" ht="12">
      <c r="A187" s="14"/>
      <c r="B187" s="260"/>
      <c r="C187" s="261"/>
      <c r="D187" s="250" t="s">
        <v>158</v>
      </c>
      <c r="E187" s="262" t="s">
        <v>1</v>
      </c>
      <c r="F187" s="263" t="s">
        <v>227</v>
      </c>
      <c r="G187" s="261"/>
      <c r="H187" s="262" t="s">
        <v>1</v>
      </c>
      <c r="I187" s="264"/>
      <c r="J187" s="261"/>
      <c r="K187" s="261"/>
      <c r="L187" s="265"/>
      <c r="M187" s="266"/>
      <c r="N187" s="267"/>
      <c r="O187" s="267"/>
      <c r="P187" s="267"/>
      <c r="Q187" s="267"/>
      <c r="R187" s="267"/>
      <c r="S187" s="267"/>
      <c r="T187" s="26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9" t="s">
        <v>158</v>
      </c>
      <c r="AU187" s="269" t="s">
        <v>87</v>
      </c>
      <c r="AV187" s="14" t="s">
        <v>85</v>
      </c>
      <c r="AW187" s="14" t="s">
        <v>33</v>
      </c>
      <c r="AX187" s="14" t="s">
        <v>77</v>
      </c>
      <c r="AY187" s="269" t="s">
        <v>149</v>
      </c>
    </row>
    <row r="188" spans="1:51" s="13" customFormat="1" ht="12">
      <c r="A188" s="13"/>
      <c r="B188" s="248"/>
      <c r="C188" s="249"/>
      <c r="D188" s="250" t="s">
        <v>158</v>
      </c>
      <c r="E188" s="251" t="s">
        <v>1</v>
      </c>
      <c r="F188" s="252" t="s">
        <v>228</v>
      </c>
      <c r="G188" s="249"/>
      <c r="H188" s="253">
        <v>0.633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158</v>
      </c>
      <c r="AU188" s="259" t="s">
        <v>87</v>
      </c>
      <c r="AV188" s="13" t="s">
        <v>87</v>
      </c>
      <c r="AW188" s="13" t="s">
        <v>33</v>
      </c>
      <c r="AX188" s="13" t="s">
        <v>77</v>
      </c>
      <c r="AY188" s="259" t="s">
        <v>149</v>
      </c>
    </row>
    <row r="189" spans="1:51" s="14" customFormat="1" ht="12">
      <c r="A189" s="14"/>
      <c r="B189" s="260"/>
      <c r="C189" s="261"/>
      <c r="D189" s="250" t="s">
        <v>158</v>
      </c>
      <c r="E189" s="262" t="s">
        <v>1</v>
      </c>
      <c r="F189" s="263" t="s">
        <v>229</v>
      </c>
      <c r="G189" s="261"/>
      <c r="H189" s="262" t="s">
        <v>1</v>
      </c>
      <c r="I189" s="264"/>
      <c r="J189" s="261"/>
      <c r="K189" s="261"/>
      <c r="L189" s="265"/>
      <c r="M189" s="266"/>
      <c r="N189" s="267"/>
      <c r="O189" s="267"/>
      <c r="P189" s="267"/>
      <c r="Q189" s="267"/>
      <c r="R189" s="267"/>
      <c r="S189" s="267"/>
      <c r="T189" s="26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9" t="s">
        <v>158</v>
      </c>
      <c r="AU189" s="269" t="s">
        <v>87</v>
      </c>
      <c r="AV189" s="14" t="s">
        <v>85</v>
      </c>
      <c r="AW189" s="14" t="s">
        <v>33</v>
      </c>
      <c r="AX189" s="14" t="s">
        <v>77</v>
      </c>
      <c r="AY189" s="269" t="s">
        <v>149</v>
      </c>
    </row>
    <row r="190" spans="1:51" s="13" customFormat="1" ht="12">
      <c r="A190" s="13"/>
      <c r="B190" s="248"/>
      <c r="C190" s="249"/>
      <c r="D190" s="250" t="s">
        <v>158</v>
      </c>
      <c r="E190" s="251" t="s">
        <v>1</v>
      </c>
      <c r="F190" s="252" t="s">
        <v>230</v>
      </c>
      <c r="G190" s="249"/>
      <c r="H190" s="253">
        <v>1.626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158</v>
      </c>
      <c r="AU190" s="259" t="s">
        <v>87</v>
      </c>
      <c r="AV190" s="13" t="s">
        <v>87</v>
      </c>
      <c r="AW190" s="13" t="s">
        <v>33</v>
      </c>
      <c r="AX190" s="13" t="s">
        <v>77</v>
      </c>
      <c r="AY190" s="259" t="s">
        <v>149</v>
      </c>
    </row>
    <row r="191" spans="1:51" s="14" customFormat="1" ht="12">
      <c r="A191" s="14"/>
      <c r="B191" s="260"/>
      <c r="C191" s="261"/>
      <c r="D191" s="250" t="s">
        <v>158</v>
      </c>
      <c r="E191" s="262" t="s">
        <v>1</v>
      </c>
      <c r="F191" s="263" t="s">
        <v>231</v>
      </c>
      <c r="G191" s="261"/>
      <c r="H191" s="262" t="s">
        <v>1</v>
      </c>
      <c r="I191" s="264"/>
      <c r="J191" s="261"/>
      <c r="K191" s="261"/>
      <c r="L191" s="265"/>
      <c r="M191" s="266"/>
      <c r="N191" s="267"/>
      <c r="O191" s="267"/>
      <c r="P191" s="267"/>
      <c r="Q191" s="267"/>
      <c r="R191" s="267"/>
      <c r="S191" s="267"/>
      <c r="T191" s="26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9" t="s">
        <v>158</v>
      </c>
      <c r="AU191" s="269" t="s">
        <v>87</v>
      </c>
      <c r="AV191" s="14" t="s">
        <v>85</v>
      </c>
      <c r="AW191" s="14" t="s">
        <v>33</v>
      </c>
      <c r="AX191" s="14" t="s">
        <v>77</v>
      </c>
      <c r="AY191" s="269" t="s">
        <v>149</v>
      </c>
    </row>
    <row r="192" spans="1:51" s="13" customFormat="1" ht="12">
      <c r="A192" s="13"/>
      <c r="B192" s="248"/>
      <c r="C192" s="249"/>
      <c r="D192" s="250" t="s">
        <v>158</v>
      </c>
      <c r="E192" s="251" t="s">
        <v>1</v>
      </c>
      <c r="F192" s="252" t="s">
        <v>232</v>
      </c>
      <c r="G192" s="249"/>
      <c r="H192" s="253">
        <v>1.049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9" t="s">
        <v>158</v>
      </c>
      <c r="AU192" s="259" t="s">
        <v>87</v>
      </c>
      <c r="AV192" s="13" t="s">
        <v>87</v>
      </c>
      <c r="AW192" s="13" t="s">
        <v>33</v>
      </c>
      <c r="AX192" s="13" t="s">
        <v>77</v>
      </c>
      <c r="AY192" s="259" t="s">
        <v>149</v>
      </c>
    </row>
    <row r="193" spans="1:51" s="15" customFormat="1" ht="12">
      <c r="A193" s="15"/>
      <c r="B193" s="270"/>
      <c r="C193" s="271"/>
      <c r="D193" s="250" t="s">
        <v>158</v>
      </c>
      <c r="E193" s="272" t="s">
        <v>1</v>
      </c>
      <c r="F193" s="273" t="s">
        <v>167</v>
      </c>
      <c r="G193" s="271"/>
      <c r="H193" s="274">
        <v>3.761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80" t="s">
        <v>158</v>
      </c>
      <c r="AU193" s="280" t="s">
        <v>87</v>
      </c>
      <c r="AV193" s="15" t="s">
        <v>156</v>
      </c>
      <c r="AW193" s="15" t="s">
        <v>33</v>
      </c>
      <c r="AX193" s="15" t="s">
        <v>85</v>
      </c>
      <c r="AY193" s="280" t="s">
        <v>149</v>
      </c>
    </row>
    <row r="194" spans="1:65" s="2" customFormat="1" ht="16.5" customHeight="1">
      <c r="A194" s="38"/>
      <c r="B194" s="39"/>
      <c r="C194" s="235" t="s">
        <v>233</v>
      </c>
      <c r="D194" s="235" t="s">
        <v>151</v>
      </c>
      <c r="E194" s="236" t="s">
        <v>234</v>
      </c>
      <c r="F194" s="237" t="s">
        <v>235</v>
      </c>
      <c r="G194" s="238" t="s">
        <v>209</v>
      </c>
      <c r="H194" s="239">
        <v>12.618</v>
      </c>
      <c r="I194" s="240"/>
      <c r="J194" s="241">
        <f>ROUND(I194*H194,2)</f>
        <v>0</v>
      </c>
      <c r="K194" s="237" t="s">
        <v>155</v>
      </c>
      <c r="L194" s="44"/>
      <c r="M194" s="242" t="s">
        <v>1</v>
      </c>
      <c r="N194" s="243" t="s">
        <v>42</v>
      </c>
      <c r="O194" s="91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6" t="s">
        <v>156</v>
      </c>
      <c r="AT194" s="246" t="s">
        <v>151</v>
      </c>
      <c r="AU194" s="246" t="s">
        <v>87</v>
      </c>
      <c r="AY194" s="17" t="s">
        <v>149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17" t="s">
        <v>85</v>
      </c>
      <c r="BK194" s="247">
        <f>ROUND(I194*H194,2)</f>
        <v>0</v>
      </c>
      <c r="BL194" s="17" t="s">
        <v>156</v>
      </c>
      <c r="BM194" s="246" t="s">
        <v>236</v>
      </c>
    </row>
    <row r="195" spans="1:51" s="14" customFormat="1" ht="12">
      <c r="A195" s="14"/>
      <c r="B195" s="260"/>
      <c r="C195" s="261"/>
      <c r="D195" s="250" t="s">
        <v>158</v>
      </c>
      <c r="E195" s="262" t="s">
        <v>1</v>
      </c>
      <c r="F195" s="263" t="s">
        <v>237</v>
      </c>
      <c r="G195" s="261"/>
      <c r="H195" s="262" t="s">
        <v>1</v>
      </c>
      <c r="I195" s="264"/>
      <c r="J195" s="261"/>
      <c r="K195" s="261"/>
      <c r="L195" s="265"/>
      <c r="M195" s="266"/>
      <c r="N195" s="267"/>
      <c r="O195" s="267"/>
      <c r="P195" s="267"/>
      <c r="Q195" s="267"/>
      <c r="R195" s="267"/>
      <c r="S195" s="267"/>
      <c r="T195" s="26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9" t="s">
        <v>158</v>
      </c>
      <c r="AU195" s="269" t="s">
        <v>87</v>
      </c>
      <c r="AV195" s="14" t="s">
        <v>85</v>
      </c>
      <c r="AW195" s="14" t="s">
        <v>33</v>
      </c>
      <c r="AX195" s="14" t="s">
        <v>77</v>
      </c>
      <c r="AY195" s="269" t="s">
        <v>149</v>
      </c>
    </row>
    <row r="196" spans="1:51" s="13" customFormat="1" ht="12">
      <c r="A196" s="13"/>
      <c r="B196" s="248"/>
      <c r="C196" s="249"/>
      <c r="D196" s="250" t="s">
        <v>158</v>
      </c>
      <c r="E196" s="251" t="s">
        <v>1</v>
      </c>
      <c r="F196" s="252" t="s">
        <v>238</v>
      </c>
      <c r="G196" s="249"/>
      <c r="H196" s="253">
        <v>1.46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158</v>
      </c>
      <c r="AU196" s="259" t="s">
        <v>87</v>
      </c>
      <c r="AV196" s="13" t="s">
        <v>87</v>
      </c>
      <c r="AW196" s="13" t="s">
        <v>33</v>
      </c>
      <c r="AX196" s="13" t="s">
        <v>77</v>
      </c>
      <c r="AY196" s="259" t="s">
        <v>149</v>
      </c>
    </row>
    <row r="197" spans="1:51" s="14" customFormat="1" ht="12">
      <c r="A197" s="14"/>
      <c r="B197" s="260"/>
      <c r="C197" s="261"/>
      <c r="D197" s="250" t="s">
        <v>158</v>
      </c>
      <c r="E197" s="262" t="s">
        <v>1</v>
      </c>
      <c r="F197" s="263" t="s">
        <v>239</v>
      </c>
      <c r="G197" s="261"/>
      <c r="H197" s="262" t="s">
        <v>1</v>
      </c>
      <c r="I197" s="264"/>
      <c r="J197" s="261"/>
      <c r="K197" s="261"/>
      <c r="L197" s="265"/>
      <c r="M197" s="266"/>
      <c r="N197" s="267"/>
      <c r="O197" s="267"/>
      <c r="P197" s="267"/>
      <c r="Q197" s="267"/>
      <c r="R197" s="267"/>
      <c r="S197" s="267"/>
      <c r="T197" s="26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9" t="s">
        <v>158</v>
      </c>
      <c r="AU197" s="269" t="s">
        <v>87</v>
      </c>
      <c r="AV197" s="14" t="s">
        <v>85</v>
      </c>
      <c r="AW197" s="14" t="s">
        <v>33</v>
      </c>
      <c r="AX197" s="14" t="s">
        <v>77</v>
      </c>
      <c r="AY197" s="269" t="s">
        <v>149</v>
      </c>
    </row>
    <row r="198" spans="1:51" s="13" customFormat="1" ht="12">
      <c r="A198" s="13"/>
      <c r="B198" s="248"/>
      <c r="C198" s="249"/>
      <c r="D198" s="250" t="s">
        <v>158</v>
      </c>
      <c r="E198" s="251" t="s">
        <v>1</v>
      </c>
      <c r="F198" s="252" t="s">
        <v>240</v>
      </c>
      <c r="G198" s="249"/>
      <c r="H198" s="253">
        <v>0.991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158</v>
      </c>
      <c r="AU198" s="259" t="s">
        <v>87</v>
      </c>
      <c r="AV198" s="13" t="s">
        <v>87</v>
      </c>
      <c r="AW198" s="13" t="s">
        <v>33</v>
      </c>
      <c r="AX198" s="13" t="s">
        <v>77</v>
      </c>
      <c r="AY198" s="259" t="s">
        <v>149</v>
      </c>
    </row>
    <row r="199" spans="1:51" s="14" customFormat="1" ht="12">
      <c r="A199" s="14"/>
      <c r="B199" s="260"/>
      <c r="C199" s="261"/>
      <c r="D199" s="250" t="s">
        <v>158</v>
      </c>
      <c r="E199" s="262" t="s">
        <v>1</v>
      </c>
      <c r="F199" s="263" t="s">
        <v>241</v>
      </c>
      <c r="G199" s="261"/>
      <c r="H199" s="262" t="s">
        <v>1</v>
      </c>
      <c r="I199" s="264"/>
      <c r="J199" s="261"/>
      <c r="K199" s="261"/>
      <c r="L199" s="265"/>
      <c r="M199" s="266"/>
      <c r="N199" s="267"/>
      <c r="O199" s="267"/>
      <c r="P199" s="267"/>
      <c r="Q199" s="267"/>
      <c r="R199" s="267"/>
      <c r="S199" s="267"/>
      <c r="T199" s="26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9" t="s">
        <v>158</v>
      </c>
      <c r="AU199" s="269" t="s">
        <v>87</v>
      </c>
      <c r="AV199" s="14" t="s">
        <v>85</v>
      </c>
      <c r="AW199" s="14" t="s">
        <v>33</v>
      </c>
      <c r="AX199" s="14" t="s">
        <v>77</v>
      </c>
      <c r="AY199" s="269" t="s">
        <v>149</v>
      </c>
    </row>
    <row r="200" spans="1:51" s="13" customFormat="1" ht="12">
      <c r="A200" s="13"/>
      <c r="B200" s="248"/>
      <c r="C200" s="249"/>
      <c r="D200" s="250" t="s">
        <v>158</v>
      </c>
      <c r="E200" s="251" t="s">
        <v>1</v>
      </c>
      <c r="F200" s="252" t="s">
        <v>242</v>
      </c>
      <c r="G200" s="249"/>
      <c r="H200" s="253">
        <v>2.52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9" t="s">
        <v>158</v>
      </c>
      <c r="AU200" s="259" t="s">
        <v>87</v>
      </c>
      <c r="AV200" s="13" t="s">
        <v>87</v>
      </c>
      <c r="AW200" s="13" t="s">
        <v>33</v>
      </c>
      <c r="AX200" s="13" t="s">
        <v>77</v>
      </c>
      <c r="AY200" s="259" t="s">
        <v>149</v>
      </c>
    </row>
    <row r="201" spans="1:51" s="14" customFormat="1" ht="12">
      <c r="A201" s="14"/>
      <c r="B201" s="260"/>
      <c r="C201" s="261"/>
      <c r="D201" s="250" t="s">
        <v>158</v>
      </c>
      <c r="E201" s="262" t="s">
        <v>1</v>
      </c>
      <c r="F201" s="263" t="s">
        <v>229</v>
      </c>
      <c r="G201" s="261"/>
      <c r="H201" s="262" t="s">
        <v>1</v>
      </c>
      <c r="I201" s="264"/>
      <c r="J201" s="261"/>
      <c r="K201" s="261"/>
      <c r="L201" s="265"/>
      <c r="M201" s="266"/>
      <c r="N201" s="267"/>
      <c r="O201" s="267"/>
      <c r="P201" s="267"/>
      <c r="Q201" s="267"/>
      <c r="R201" s="267"/>
      <c r="S201" s="267"/>
      <c r="T201" s="26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9" t="s">
        <v>158</v>
      </c>
      <c r="AU201" s="269" t="s">
        <v>87</v>
      </c>
      <c r="AV201" s="14" t="s">
        <v>85</v>
      </c>
      <c r="AW201" s="14" t="s">
        <v>33</v>
      </c>
      <c r="AX201" s="14" t="s">
        <v>77</v>
      </c>
      <c r="AY201" s="269" t="s">
        <v>149</v>
      </c>
    </row>
    <row r="202" spans="1:51" s="13" customFormat="1" ht="12">
      <c r="A202" s="13"/>
      <c r="B202" s="248"/>
      <c r="C202" s="249"/>
      <c r="D202" s="250" t="s">
        <v>158</v>
      </c>
      <c r="E202" s="251" t="s">
        <v>1</v>
      </c>
      <c r="F202" s="252" t="s">
        <v>243</v>
      </c>
      <c r="G202" s="249"/>
      <c r="H202" s="253">
        <v>4.654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9" t="s">
        <v>158</v>
      </c>
      <c r="AU202" s="259" t="s">
        <v>87</v>
      </c>
      <c r="AV202" s="13" t="s">
        <v>87</v>
      </c>
      <c r="AW202" s="13" t="s">
        <v>33</v>
      </c>
      <c r="AX202" s="13" t="s">
        <v>77</v>
      </c>
      <c r="AY202" s="259" t="s">
        <v>149</v>
      </c>
    </row>
    <row r="203" spans="1:51" s="14" customFormat="1" ht="12">
      <c r="A203" s="14"/>
      <c r="B203" s="260"/>
      <c r="C203" s="261"/>
      <c r="D203" s="250" t="s">
        <v>158</v>
      </c>
      <c r="E203" s="262" t="s">
        <v>1</v>
      </c>
      <c r="F203" s="263" t="s">
        <v>244</v>
      </c>
      <c r="G203" s="261"/>
      <c r="H203" s="262" t="s">
        <v>1</v>
      </c>
      <c r="I203" s="264"/>
      <c r="J203" s="261"/>
      <c r="K203" s="261"/>
      <c r="L203" s="265"/>
      <c r="M203" s="266"/>
      <c r="N203" s="267"/>
      <c r="O203" s="267"/>
      <c r="P203" s="267"/>
      <c r="Q203" s="267"/>
      <c r="R203" s="267"/>
      <c r="S203" s="267"/>
      <c r="T203" s="26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9" t="s">
        <v>158</v>
      </c>
      <c r="AU203" s="269" t="s">
        <v>87</v>
      </c>
      <c r="AV203" s="14" t="s">
        <v>85</v>
      </c>
      <c r="AW203" s="14" t="s">
        <v>33</v>
      </c>
      <c r="AX203" s="14" t="s">
        <v>77</v>
      </c>
      <c r="AY203" s="269" t="s">
        <v>149</v>
      </c>
    </row>
    <row r="204" spans="1:51" s="13" customFormat="1" ht="12">
      <c r="A204" s="13"/>
      <c r="B204" s="248"/>
      <c r="C204" s="249"/>
      <c r="D204" s="250" t="s">
        <v>158</v>
      </c>
      <c r="E204" s="251" t="s">
        <v>1</v>
      </c>
      <c r="F204" s="252" t="s">
        <v>245</v>
      </c>
      <c r="G204" s="249"/>
      <c r="H204" s="253">
        <v>2.88</v>
      </c>
      <c r="I204" s="254"/>
      <c r="J204" s="249"/>
      <c r="K204" s="249"/>
      <c r="L204" s="255"/>
      <c r="M204" s="256"/>
      <c r="N204" s="257"/>
      <c r="O204" s="257"/>
      <c r="P204" s="257"/>
      <c r="Q204" s="257"/>
      <c r="R204" s="257"/>
      <c r="S204" s="257"/>
      <c r="T204" s="25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9" t="s">
        <v>158</v>
      </c>
      <c r="AU204" s="259" t="s">
        <v>87</v>
      </c>
      <c r="AV204" s="13" t="s">
        <v>87</v>
      </c>
      <c r="AW204" s="13" t="s">
        <v>33</v>
      </c>
      <c r="AX204" s="13" t="s">
        <v>77</v>
      </c>
      <c r="AY204" s="259" t="s">
        <v>149</v>
      </c>
    </row>
    <row r="205" spans="1:51" s="14" customFormat="1" ht="12">
      <c r="A205" s="14"/>
      <c r="B205" s="260"/>
      <c r="C205" s="261"/>
      <c r="D205" s="250" t="s">
        <v>158</v>
      </c>
      <c r="E205" s="262" t="s">
        <v>1</v>
      </c>
      <c r="F205" s="263" t="s">
        <v>246</v>
      </c>
      <c r="G205" s="261"/>
      <c r="H205" s="262" t="s">
        <v>1</v>
      </c>
      <c r="I205" s="264"/>
      <c r="J205" s="261"/>
      <c r="K205" s="261"/>
      <c r="L205" s="265"/>
      <c r="M205" s="266"/>
      <c r="N205" s="267"/>
      <c r="O205" s="267"/>
      <c r="P205" s="267"/>
      <c r="Q205" s="267"/>
      <c r="R205" s="267"/>
      <c r="S205" s="267"/>
      <c r="T205" s="26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9" t="s">
        <v>158</v>
      </c>
      <c r="AU205" s="269" t="s">
        <v>87</v>
      </c>
      <c r="AV205" s="14" t="s">
        <v>85</v>
      </c>
      <c r="AW205" s="14" t="s">
        <v>33</v>
      </c>
      <c r="AX205" s="14" t="s">
        <v>77</v>
      </c>
      <c r="AY205" s="269" t="s">
        <v>149</v>
      </c>
    </row>
    <row r="206" spans="1:51" s="13" customFormat="1" ht="12">
      <c r="A206" s="13"/>
      <c r="B206" s="248"/>
      <c r="C206" s="249"/>
      <c r="D206" s="250" t="s">
        <v>158</v>
      </c>
      <c r="E206" s="251" t="s">
        <v>1</v>
      </c>
      <c r="F206" s="252" t="s">
        <v>247</v>
      </c>
      <c r="G206" s="249"/>
      <c r="H206" s="253">
        <v>0.113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9" t="s">
        <v>158</v>
      </c>
      <c r="AU206" s="259" t="s">
        <v>87</v>
      </c>
      <c r="AV206" s="13" t="s">
        <v>87</v>
      </c>
      <c r="AW206" s="13" t="s">
        <v>33</v>
      </c>
      <c r="AX206" s="13" t="s">
        <v>77</v>
      </c>
      <c r="AY206" s="259" t="s">
        <v>149</v>
      </c>
    </row>
    <row r="207" spans="1:51" s="15" customFormat="1" ht="12">
      <c r="A207" s="15"/>
      <c r="B207" s="270"/>
      <c r="C207" s="271"/>
      <c r="D207" s="250" t="s">
        <v>158</v>
      </c>
      <c r="E207" s="272" t="s">
        <v>1</v>
      </c>
      <c r="F207" s="273" t="s">
        <v>167</v>
      </c>
      <c r="G207" s="271"/>
      <c r="H207" s="274">
        <v>12.618</v>
      </c>
      <c r="I207" s="275"/>
      <c r="J207" s="271"/>
      <c r="K207" s="271"/>
      <c r="L207" s="276"/>
      <c r="M207" s="277"/>
      <c r="N207" s="278"/>
      <c r="O207" s="278"/>
      <c r="P207" s="278"/>
      <c r="Q207" s="278"/>
      <c r="R207" s="278"/>
      <c r="S207" s="278"/>
      <c r="T207" s="279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80" t="s">
        <v>158</v>
      </c>
      <c r="AU207" s="280" t="s">
        <v>87</v>
      </c>
      <c r="AV207" s="15" t="s">
        <v>156</v>
      </c>
      <c r="AW207" s="15" t="s">
        <v>33</v>
      </c>
      <c r="AX207" s="15" t="s">
        <v>85</v>
      </c>
      <c r="AY207" s="280" t="s">
        <v>149</v>
      </c>
    </row>
    <row r="208" spans="1:65" s="2" customFormat="1" ht="16.5" customHeight="1">
      <c r="A208" s="38"/>
      <c r="B208" s="39"/>
      <c r="C208" s="235" t="s">
        <v>248</v>
      </c>
      <c r="D208" s="235" t="s">
        <v>151</v>
      </c>
      <c r="E208" s="236" t="s">
        <v>249</v>
      </c>
      <c r="F208" s="237" t="s">
        <v>250</v>
      </c>
      <c r="G208" s="238" t="s">
        <v>154</v>
      </c>
      <c r="H208" s="239">
        <v>6.438</v>
      </c>
      <c r="I208" s="240"/>
      <c r="J208" s="241">
        <f>ROUND(I208*H208,2)</f>
        <v>0</v>
      </c>
      <c r="K208" s="237" t="s">
        <v>155</v>
      </c>
      <c r="L208" s="44"/>
      <c r="M208" s="242" t="s">
        <v>1</v>
      </c>
      <c r="N208" s="243" t="s">
        <v>42</v>
      </c>
      <c r="O208" s="91"/>
      <c r="P208" s="244">
        <f>O208*H208</f>
        <v>0</v>
      </c>
      <c r="Q208" s="244">
        <v>0.0007</v>
      </c>
      <c r="R208" s="244">
        <f>Q208*H208</f>
        <v>0.0045065999999999995</v>
      </c>
      <c r="S208" s="244">
        <v>0</v>
      </c>
      <c r="T208" s="24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6" t="s">
        <v>156</v>
      </c>
      <c r="AT208" s="246" t="s">
        <v>151</v>
      </c>
      <c r="AU208" s="246" t="s">
        <v>87</v>
      </c>
      <c r="AY208" s="17" t="s">
        <v>149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17" t="s">
        <v>85</v>
      </c>
      <c r="BK208" s="247">
        <f>ROUND(I208*H208,2)</f>
        <v>0</v>
      </c>
      <c r="BL208" s="17" t="s">
        <v>156</v>
      </c>
      <c r="BM208" s="246" t="s">
        <v>251</v>
      </c>
    </row>
    <row r="209" spans="1:51" s="14" customFormat="1" ht="12">
      <c r="A209" s="14"/>
      <c r="B209" s="260"/>
      <c r="C209" s="261"/>
      <c r="D209" s="250" t="s">
        <v>158</v>
      </c>
      <c r="E209" s="262" t="s">
        <v>1</v>
      </c>
      <c r="F209" s="263" t="s">
        <v>225</v>
      </c>
      <c r="G209" s="261"/>
      <c r="H209" s="262" t="s">
        <v>1</v>
      </c>
      <c r="I209" s="264"/>
      <c r="J209" s="261"/>
      <c r="K209" s="261"/>
      <c r="L209" s="265"/>
      <c r="M209" s="266"/>
      <c r="N209" s="267"/>
      <c r="O209" s="267"/>
      <c r="P209" s="267"/>
      <c r="Q209" s="267"/>
      <c r="R209" s="267"/>
      <c r="S209" s="267"/>
      <c r="T209" s="26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9" t="s">
        <v>158</v>
      </c>
      <c r="AU209" s="269" t="s">
        <v>87</v>
      </c>
      <c r="AV209" s="14" t="s">
        <v>85</v>
      </c>
      <c r="AW209" s="14" t="s">
        <v>33</v>
      </c>
      <c r="AX209" s="14" t="s">
        <v>77</v>
      </c>
      <c r="AY209" s="269" t="s">
        <v>149</v>
      </c>
    </row>
    <row r="210" spans="1:51" s="13" customFormat="1" ht="12">
      <c r="A210" s="13"/>
      <c r="B210" s="248"/>
      <c r="C210" s="249"/>
      <c r="D210" s="250" t="s">
        <v>158</v>
      </c>
      <c r="E210" s="251" t="s">
        <v>1</v>
      </c>
      <c r="F210" s="252" t="s">
        <v>252</v>
      </c>
      <c r="G210" s="249"/>
      <c r="H210" s="253">
        <v>1.992</v>
      </c>
      <c r="I210" s="254"/>
      <c r="J210" s="249"/>
      <c r="K210" s="249"/>
      <c r="L210" s="255"/>
      <c r="M210" s="256"/>
      <c r="N210" s="257"/>
      <c r="O210" s="257"/>
      <c r="P210" s="257"/>
      <c r="Q210" s="257"/>
      <c r="R210" s="257"/>
      <c r="S210" s="257"/>
      <c r="T210" s="25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9" t="s">
        <v>158</v>
      </c>
      <c r="AU210" s="259" t="s">
        <v>87</v>
      </c>
      <c r="AV210" s="13" t="s">
        <v>87</v>
      </c>
      <c r="AW210" s="13" t="s">
        <v>33</v>
      </c>
      <c r="AX210" s="13" t="s">
        <v>77</v>
      </c>
      <c r="AY210" s="259" t="s">
        <v>149</v>
      </c>
    </row>
    <row r="211" spans="1:51" s="14" customFormat="1" ht="12">
      <c r="A211" s="14"/>
      <c r="B211" s="260"/>
      <c r="C211" s="261"/>
      <c r="D211" s="250" t="s">
        <v>158</v>
      </c>
      <c r="E211" s="262" t="s">
        <v>1</v>
      </c>
      <c r="F211" s="263" t="s">
        <v>231</v>
      </c>
      <c r="G211" s="261"/>
      <c r="H211" s="262" t="s">
        <v>1</v>
      </c>
      <c r="I211" s="264"/>
      <c r="J211" s="261"/>
      <c r="K211" s="261"/>
      <c r="L211" s="265"/>
      <c r="M211" s="266"/>
      <c r="N211" s="267"/>
      <c r="O211" s="267"/>
      <c r="P211" s="267"/>
      <c r="Q211" s="267"/>
      <c r="R211" s="267"/>
      <c r="S211" s="267"/>
      <c r="T211" s="26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9" t="s">
        <v>158</v>
      </c>
      <c r="AU211" s="269" t="s">
        <v>87</v>
      </c>
      <c r="AV211" s="14" t="s">
        <v>85</v>
      </c>
      <c r="AW211" s="14" t="s">
        <v>33</v>
      </c>
      <c r="AX211" s="14" t="s">
        <v>77</v>
      </c>
      <c r="AY211" s="269" t="s">
        <v>149</v>
      </c>
    </row>
    <row r="212" spans="1:51" s="13" customFormat="1" ht="12">
      <c r="A212" s="13"/>
      <c r="B212" s="248"/>
      <c r="C212" s="249"/>
      <c r="D212" s="250" t="s">
        <v>158</v>
      </c>
      <c r="E212" s="251" t="s">
        <v>1</v>
      </c>
      <c r="F212" s="252" t="s">
        <v>253</v>
      </c>
      <c r="G212" s="249"/>
      <c r="H212" s="253">
        <v>4.446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9" t="s">
        <v>158</v>
      </c>
      <c r="AU212" s="259" t="s">
        <v>87</v>
      </c>
      <c r="AV212" s="13" t="s">
        <v>87</v>
      </c>
      <c r="AW212" s="13" t="s">
        <v>33</v>
      </c>
      <c r="AX212" s="13" t="s">
        <v>77</v>
      </c>
      <c r="AY212" s="259" t="s">
        <v>149</v>
      </c>
    </row>
    <row r="213" spans="1:51" s="15" customFormat="1" ht="12">
      <c r="A213" s="15"/>
      <c r="B213" s="270"/>
      <c r="C213" s="271"/>
      <c r="D213" s="250" t="s">
        <v>158</v>
      </c>
      <c r="E213" s="272" t="s">
        <v>1</v>
      </c>
      <c r="F213" s="273" t="s">
        <v>167</v>
      </c>
      <c r="G213" s="271"/>
      <c r="H213" s="274">
        <v>6.438</v>
      </c>
      <c r="I213" s="275"/>
      <c r="J213" s="271"/>
      <c r="K213" s="271"/>
      <c r="L213" s="276"/>
      <c r="M213" s="277"/>
      <c r="N213" s="278"/>
      <c r="O213" s="278"/>
      <c r="P213" s="278"/>
      <c r="Q213" s="278"/>
      <c r="R213" s="278"/>
      <c r="S213" s="278"/>
      <c r="T213" s="279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80" t="s">
        <v>158</v>
      </c>
      <c r="AU213" s="280" t="s">
        <v>87</v>
      </c>
      <c r="AV213" s="15" t="s">
        <v>156</v>
      </c>
      <c r="AW213" s="15" t="s">
        <v>33</v>
      </c>
      <c r="AX213" s="15" t="s">
        <v>85</v>
      </c>
      <c r="AY213" s="280" t="s">
        <v>149</v>
      </c>
    </row>
    <row r="214" spans="1:65" s="2" customFormat="1" ht="16.5" customHeight="1">
      <c r="A214" s="38"/>
      <c r="B214" s="39"/>
      <c r="C214" s="235" t="s">
        <v>254</v>
      </c>
      <c r="D214" s="235" t="s">
        <v>151</v>
      </c>
      <c r="E214" s="236" t="s">
        <v>255</v>
      </c>
      <c r="F214" s="237" t="s">
        <v>256</v>
      </c>
      <c r="G214" s="238" t="s">
        <v>154</v>
      </c>
      <c r="H214" s="239">
        <v>6.438</v>
      </c>
      <c r="I214" s="240"/>
      <c r="J214" s="241">
        <f>ROUND(I214*H214,2)</f>
        <v>0</v>
      </c>
      <c r="K214" s="237" t="s">
        <v>155</v>
      </c>
      <c r="L214" s="44"/>
      <c r="M214" s="242" t="s">
        <v>1</v>
      </c>
      <c r="N214" s="243" t="s">
        <v>42</v>
      </c>
      <c r="O214" s="91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6" t="s">
        <v>156</v>
      </c>
      <c r="AT214" s="246" t="s">
        <v>151</v>
      </c>
      <c r="AU214" s="246" t="s">
        <v>87</v>
      </c>
      <c r="AY214" s="17" t="s">
        <v>149</v>
      </c>
      <c r="BE214" s="247">
        <f>IF(N214="základní",J214,0)</f>
        <v>0</v>
      </c>
      <c r="BF214" s="247">
        <f>IF(N214="snížená",J214,0)</f>
        <v>0</v>
      </c>
      <c r="BG214" s="247">
        <f>IF(N214="zákl. přenesená",J214,0)</f>
        <v>0</v>
      </c>
      <c r="BH214" s="247">
        <f>IF(N214="sníž. přenesená",J214,0)</f>
        <v>0</v>
      </c>
      <c r="BI214" s="247">
        <f>IF(N214="nulová",J214,0)</f>
        <v>0</v>
      </c>
      <c r="BJ214" s="17" t="s">
        <v>85</v>
      </c>
      <c r="BK214" s="247">
        <f>ROUND(I214*H214,2)</f>
        <v>0</v>
      </c>
      <c r="BL214" s="17" t="s">
        <v>156</v>
      </c>
      <c r="BM214" s="246" t="s">
        <v>257</v>
      </c>
    </row>
    <row r="215" spans="1:65" s="2" customFormat="1" ht="16.5" customHeight="1">
      <c r="A215" s="38"/>
      <c r="B215" s="39"/>
      <c r="C215" s="235" t="s">
        <v>8</v>
      </c>
      <c r="D215" s="235" t="s">
        <v>151</v>
      </c>
      <c r="E215" s="236" t="s">
        <v>258</v>
      </c>
      <c r="F215" s="237" t="s">
        <v>259</v>
      </c>
      <c r="G215" s="238" t="s">
        <v>209</v>
      </c>
      <c r="H215" s="239">
        <v>1.502</v>
      </c>
      <c r="I215" s="240"/>
      <c r="J215" s="241">
        <f>ROUND(I215*H215,2)</f>
        <v>0</v>
      </c>
      <c r="K215" s="237" t="s">
        <v>155</v>
      </c>
      <c r="L215" s="44"/>
      <c r="M215" s="242" t="s">
        <v>1</v>
      </c>
      <c r="N215" s="243" t="s">
        <v>42</v>
      </c>
      <c r="O215" s="91"/>
      <c r="P215" s="244">
        <f>O215*H215</f>
        <v>0</v>
      </c>
      <c r="Q215" s="244">
        <v>0.00046</v>
      </c>
      <c r="R215" s="244">
        <f>Q215*H215</f>
        <v>0.00069092</v>
      </c>
      <c r="S215" s="244">
        <v>0</v>
      </c>
      <c r="T215" s="24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6" t="s">
        <v>156</v>
      </c>
      <c r="AT215" s="246" t="s">
        <v>151</v>
      </c>
      <c r="AU215" s="246" t="s">
        <v>87</v>
      </c>
      <c r="AY215" s="17" t="s">
        <v>149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17" t="s">
        <v>85</v>
      </c>
      <c r="BK215" s="247">
        <f>ROUND(I215*H215,2)</f>
        <v>0</v>
      </c>
      <c r="BL215" s="17" t="s">
        <v>156</v>
      </c>
      <c r="BM215" s="246" t="s">
        <v>260</v>
      </c>
    </row>
    <row r="216" spans="1:51" s="14" customFormat="1" ht="12">
      <c r="A216" s="14"/>
      <c r="B216" s="260"/>
      <c r="C216" s="261"/>
      <c r="D216" s="250" t="s">
        <v>158</v>
      </c>
      <c r="E216" s="262" t="s">
        <v>1</v>
      </c>
      <c r="F216" s="263" t="s">
        <v>225</v>
      </c>
      <c r="G216" s="261"/>
      <c r="H216" s="262" t="s">
        <v>1</v>
      </c>
      <c r="I216" s="264"/>
      <c r="J216" s="261"/>
      <c r="K216" s="261"/>
      <c r="L216" s="265"/>
      <c r="M216" s="266"/>
      <c r="N216" s="267"/>
      <c r="O216" s="267"/>
      <c r="P216" s="267"/>
      <c r="Q216" s="267"/>
      <c r="R216" s="267"/>
      <c r="S216" s="267"/>
      <c r="T216" s="26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9" t="s">
        <v>158</v>
      </c>
      <c r="AU216" s="269" t="s">
        <v>87</v>
      </c>
      <c r="AV216" s="14" t="s">
        <v>85</v>
      </c>
      <c r="AW216" s="14" t="s">
        <v>33</v>
      </c>
      <c r="AX216" s="14" t="s">
        <v>77</v>
      </c>
      <c r="AY216" s="269" t="s">
        <v>149</v>
      </c>
    </row>
    <row r="217" spans="1:51" s="13" customFormat="1" ht="12">
      <c r="A217" s="13"/>
      <c r="B217" s="248"/>
      <c r="C217" s="249"/>
      <c r="D217" s="250" t="s">
        <v>158</v>
      </c>
      <c r="E217" s="251" t="s">
        <v>1</v>
      </c>
      <c r="F217" s="252" t="s">
        <v>226</v>
      </c>
      <c r="G217" s="249"/>
      <c r="H217" s="253">
        <v>0.453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9" t="s">
        <v>158</v>
      </c>
      <c r="AU217" s="259" t="s">
        <v>87</v>
      </c>
      <c r="AV217" s="13" t="s">
        <v>87</v>
      </c>
      <c r="AW217" s="13" t="s">
        <v>33</v>
      </c>
      <c r="AX217" s="13" t="s">
        <v>77</v>
      </c>
      <c r="AY217" s="259" t="s">
        <v>149</v>
      </c>
    </row>
    <row r="218" spans="1:51" s="14" customFormat="1" ht="12">
      <c r="A218" s="14"/>
      <c r="B218" s="260"/>
      <c r="C218" s="261"/>
      <c r="D218" s="250" t="s">
        <v>158</v>
      </c>
      <c r="E218" s="262" t="s">
        <v>1</v>
      </c>
      <c r="F218" s="263" t="s">
        <v>231</v>
      </c>
      <c r="G218" s="261"/>
      <c r="H218" s="262" t="s">
        <v>1</v>
      </c>
      <c r="I218" s="264"/>
      <c r="J218" s="261"/>
      <c r="K218" s="261"/>
      <c r="L218" s="265"/>
      <c r="M218" s="266"/>
      <c r="N218" s="267"/>
      <c r="O218" s="267"/>
      <c r="P218" s="267"/>
      <c r="Q218" s="267"/>
      <c r="R218" s="267"/>
      <c r="S218" s="267"/>
      <c r="T218" s="26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9" t="s">
        <v>158</v>
      </c>
      <c r="AU218" s="269" t="s">
        <v>87</v>
      </c>
      <c r="AV218" s="14" t="s">
        <v>85</v>
      </c>
      <c r="AW218" s="14" t="s">
        <v>33</v>
      </c>
      <c r="AX218" s="14" t="s">
        <v>77</v>
      </c>
      <c r="AY218" s="269" t="s">
        <v>149</v>
      </c>
    </row>
    <row r="219" spans="1:51" s="13" customFormat="1" ht="12">
      <c r="A219" s="13"/>
      <c r="B219" s="248"/>
      <c r="C219" s="249"/>
      <c r="D219" s="250" t="s">
        <v>158</v>
      </c>
      <c r="E219" s="251" t="s">
        <v>1</v>
      </c>
      <c r="F219" s="252" t="s">
        <v>232</v>
      </c>
      <c r="G219" s="249"/>
      <c r="H219" s="253">
        <v>1.049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158</v>
      </c>
      <c r="AU219" s="259" t="s">
        <v>87</v>
      </c>
      <c r="AV219" s="13" t="s">
        <v>87</v>
      </c>
      <c r="AW219" s="13" t="s">
        <v>33</v>
      </c>
      <c r="AX219" s="13" t="s">
        <v>77</v>
      </c>
      <c r="AY219" s="259" t="s">
        <v>149</v>
      </c>
    </row>
    <row r="220" spans="1:51" s="15" customFormat="1" ht="12">
      <c r="A220" s="15"/>
      <c r="B220" s="270"/>
      <c r="C220" s="271"/>
      <c r="D220" s="250" t="s">
        <v>158</v>
      </c>
      <c r="E220" s="272" t="s">
        <v>1</v>
      </c>
      <c r="F220" s="273" t="s">
        <v>167</v>
      </c>
      <c r="G220" s="271"/>
      <c r="H220" s="274">
        <v>1.502</v>
      </c>
      <c r="I220" s="275"/>
      <c r="J220" s="271"/>
      <c r="K220" s="271"/>
      <c r="L220" s="276"/>
      <c r="M220" s="277"/>
      <c r="N220" s="278"/>
      <c r="O220" s="278"/>
      <c r="P220" s="278"/>
      <c r="Q220" s="278"/>
      <c r="R220" s="278"/>
      <c r="S220" s="278"/>
      <c r="T220" s="279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80" t="s">
        <v>158</v>
      </c>
      <c r="AU220" s="280" t="s">
        <v>87</v>
      </c>
      <c r="AV220" s="15" t="s">
        <v>156</v>
      </c>
      <c r="AW220" s="15" t="s">
        <v>33</v>
      </c>
      <c r="AX220" s="15" t="s">
        <v>85</v>
      </c>
      <c r="AY220" s="280" t="s">
        <v>149</v>
      </c>
    </row>
    <row r="221" spans="1:65" s="2" customFormat="1" ht="16.5" customHeight="1">
      <c r="A221" s="38"/>
      <c r="B221" s="39"/>
      <c r="C221" s="235" t="s">
        <v>261</v>
      </c>
      <c r="D221" s="235" t="s">
        <v>151</v>
      </c>
      <c r="E221" s="236" t="s">
        <v>262</v>
      </c>
      <c r="F221" s="237" t="s">
        <v>263</v>
      </c>
      <c r="G221" s="238" t="s">
        <v>209</v>
      </c>
      <c r="H221" s="239">
        <v>1.502</v>
      </c>
      <c r="I221" s="240"/>
      <c r="J221" s="241">
        <f>ROUND(I221*H221,2)</f>
        <v>0</v>
      </c>
      <c r="K221" s="237" t="s">
        <v>155</v>
      </c>
      <c r="L221" s="44"/>
      <c r="M221" s="242" t="s">
        <v>1</v>
      </c>
      <c r="N221" s="243" t="s">
        <v>42</v>
      </c>
      <c r="O221" s="91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6" t="s">
        <v>156</v>
      </c>
      <c r="AT221" s="246" t="s">
        <v>151</v>
      </c>
      <c r="AU221" s="246" t="s">
        <v>87</v>
      </c>
      <c r="AY221" s="17" t="s">
        <v>149</v>
      </c>
      <c r="BE221" s="247">
        <f>IF(N221="základní",J221,0)</f>
        <v>0</v>
      </c>
      <c r="BF221" s="247">
        <f>IF(N221="snížená",J221,0)</f>
        <v>0</v>
      </c>
      <c r="BG221" s="247">
        <f>IF(N221="zákl. přenesená",J221,0)</f>
        <v>0</v>
      </c>
      <c r="BH221" s="247">
        <f>IF(N221="sníž. přenesená",J221,0)</f>
        <v>0</v>
      </c>
      <c r="BI221" s="247">
        <f>IF(N221="nulová",J221,0)</f>
        <v>0</v>
      </c>
      <c r="BJ221" s="17" t="s">
        <v>85</v>
      </c>
      <c r="BK221" s="247">
        <f>ROUND(I221*H221,2)</f>
        <v>0</v>
      </c>
      <c r="BL221" s="17" t="s">
        <v>156</v>
      </c>
      <c r="BM221" s="246" t="s">
        <v>264</v>
      </c>
    </row>
    <row r="222" spans="1:65" s="2" customFormat="1" ht="16.5" customHeight="1">
      <c r="A222" s="38"/>
      <c r="B222" s="39"/>
      <c r="C222" s="235" t="s">
        <v>265</v>
      </c>
      <c r="D222" s="235" t="s">
        <v>151</v>
      </c>
      <c r="E222" s="236" t="s">
        <v>266</v>
      </c>
      <c r="F222" s="237" t="s">
        <v>267</v>
      </c>
      <c r="G222" s="238" t="s">
        <v>209</v>
      </c>
      <c r="H222" s="239">
        <v>27.028</v>
      </c>
      <c r="I222" s="240"/>
      <c r="J222" s="241">
        <f>ROUND(I222*H222,2)</f>
        <v>0</v>
      </c>
      <c r="K222" s="237" t="s">
        <v>155</v>
      </c>
      <c r="L222" s="44"/>
      <c r="M222" s="242" t="s">
        <v>1</v>
      </c>
      <c r="N222" s="243" t="s">
        <v>42</v>
      </c>
      <c r="O222" s="91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6" t="s">
        <v>156</v>
      </c>
      <c r="AT222" s="246" t="s">
        <v>151</v>
      </c>
      <c r="AU222" s="246" t="s">
        <v>87</v>
      </c>
      <c r="AY222" s="17" t="s">
        <v>149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17" t="s">
        <v>85</v>
      </c>
      <c r="BK222" s="247">
        <f>ROUND(I222*H222,2)</f>
        <v>0</v>
      </c>
      <c r="BL222" s="17" t="s">
        <v>156</v>
      </c>
      <c r="BM222" s="246" t="s">
        <v>268</v>
      </c>
    </row>
    <row r="223" spans="1:51" s="14" customFormat="1" ht="12">
      <c r="A223" s="14"/>
      <c r="B223" s="260"/>
      <c r="C223" s="261"/>
      <c r="D223" s="250" t="s">
        <v>158</v>
      </c>
      <c r="E223" s="262" t="s">
        <v>1</v>
      </c>
      <c r="F223" s="263" t="s">
        <v>269</v>
      </c>
      <c r="G223" s="261"/>
      <c r="H223" s="262" t="s">
        <v>1</v>
      </c>
      <c r="I223" s="264"/>
      <c r="J223" s="261"/>
      <c r="K223" s="261"/>
      <c r="L223" s="265"/>
      <c r="M223" s="266"/>
      <c r="N223" s="267"/>
      <c r="O223" s="267"/>
      <c r="P223" s="267"/>
      <c r="Q223" s="267"/>
      <c r="R223" s="267"/>
      <c r="S223" s="267"/>
      <c r="T223" s="26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9" t="s">
        <v>158</v>
      </c>
      <c r="AU223" s="269" t="s">
        <v>87</v>
      </c>
      <c r="AV223" s="14" t="s">
        <v>85</v>
      </c>
      <c r="AW223" s="14" t="s">
        <v>33</v>
      </c>
      <c r="AX223" s="14" t="s">
        <v>77</v>
      </c>
      <c r="AY223" s="269" t="s">
        <v>149</v>
      </c>
    </row>
    <row r="224" spans="1:51" s="13" customFormat="1" ht="12">
      <c r="A224" s="13"/>
      <c r="B224" s="248"/>
      <c r="C224" s="249"/>
      <c r="D224" s="250" t="s">
        <v>158</v>
      </c>
      <c r="E224" s="251" t="s">
        <v>1</v>
      </c>
      <c r="F224" s="252" t="s">
        <v>270</v>
      </c>
      <c r="G224" s="249"/>
      <c r="H224" s="253">
        <v>16.997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9" t="s">
        <v>158</v>
      </c>
      <c r="AU224" s="259" t="s">
        <v>87</v>
      </c>
      <c r="AV224" s="13" t="s">
        <v>87</v>
      </c>
      <c r="AW224" s="13" t="s">
        <v>33</v>
      </c>
      <c r="AX224" s="13" t="s">
        <v>77</v>
      </c>
      <c r="AY224" s="259" t="s">
        <v>149</v>
      </c>
    </row>
    <row r="225" spans="1:51" s="13" customFormat="1" ht="12">
      <c r="A225" s="13"/>
      <c r="B225" s="248"/>
      <c r="C225" s="249"/>
      <c r="D225" s="250" t="s">
        <v>158</v>
      </c>
      <c r="E225" s="251" t="s">
        <v>1</v>
      </c>
      <c r="F225" s="252" t="s">
        <v>271</v>
      </c>
      <c r="G225" s="249"/>
      <c r="H225" s="253">
        <v>4.217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9" t="s">
        <v>158</v>
      </c>
      <c r="AU225" s="259" t="s">
        <v>87</v>
      </c>
      <c r="AV225" s="13" t="s">
        <v>87</v>
      </c>
      <c r="AW225" s="13" t="s">
        <v>33</v>
      </c>
      <c r="AX225" s="13" t="s">
        <v>77</v>
      </c>
      <c r="AY225" s="259" t="s">
        <v>149</v>
      </c>
    </row>
    <row r="226" spans="1:51" s="13" customFormat="1" ht="12">
      <c r="A226" s="13"/>
      <c r="B226" s="248"/>
      <c r="C226" s="249"/>
      <c r="D226" s="250" t="s">
        <v>158</v>
      </c>
      <c r="E226" s="251" t="s">
        <v>1</v>
      </c>
      <c r="F226" s="252" t="s">
        <v>272</v>
      </c>
      <c r="G226" s="249"/>
      <c r="H226" s="253">
        <v>5.814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9" t="s">
        <v>158</v>
      </c>
      <c r="AU226" s="259" t="s">
        <v>87</v>
      </c>
      <c r="AV226" s="13" t="s">
        <v>87</v>
      </c>
      <c r="AW226" s="13" t="s">
        <v>33</v>
      </c>
      <c r="AX226" s="13" t="s">
        <v>77</v>
      </c>
      <c r="AY226" s="259" t="s">
        <v>149</v>
      </c>
    </row>
    <row r="227" spans="1:51" s="15" customFormat="1" ht="12">
      <c r="A227" s="15"/>
      <c r="B227" s="270"/>
      <c r="C227" s="271"/>
      <c r="D227" s="250" t="s">
        <v>158</v>
      </c>
      <c r="E227" s="272" t="s">
        <v>1</v>
      </c>
      <c r="F227" s="273" t="s">
        <v>167</v>
      </c>
      <c r="G227" s="271"/>
      <c r="H227" s="274">
        <v>27.028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80" t="s">
        <v>158</v>
      </c>
      <c r="AU227" s="280" t="s">
        <v>87</v>
      </c>
      <c r="AV227" s="15" t="s">
        <v>156</v>
      </c>
      <c r="AW227" s="15" t="s">
        <v>33</v>
      </c>
      <c r="AX227" s="15" t="s">
        <v>85</v>
      </c>
      <c r="AY227" s="280" t="s">
        <v>149</v>
      </c>
    </row>
    <row r="228" spans="1:65" s="2" customFormat="1" ht="16.5" customHeight="1">
      <c r="A228" s="38"/>
      <c r="B228" s="39"/>
      <c r="C228" s="235" t="s">
        <v>273</v>
      </c>
      <c r="D228" s="235" t="s">
        <v>151</v>
      </c>
      <c r="E228" s="236" t="s">
        <v>274</v>
      </c>
      <c r="F228" s="237" t="s">
        <v>275</v>
      </c>
      <c r="G228" s="238" t="s">
        <v>209</v>
      </c>
      <c r="H228" s="239">
        <v>45.04</v>
      </c>
      <c r="I228" s="240"/>
      <c r="J228" s="241">
        <f>ROUND(I228*H228,2)</f>
        <v>0</v>
      </c>
      <c r="K228" s="237" t="s">
        <v>155</v>
      </c>
      <c r="L228" s="44"/>
      <c r="M228" s="242" t="s">
        <v>1</v>
      </c>
      <c r="N228" s="243" t="s">
        <v>42</v>
      </c>
      <c r="O228" s="91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6" t="s">
        <v>156</v>
      </c>
      <c r="AT228" s="246" t="s">
        <v>151</v>
      </c>
      <c r="AU228" s="246" t="s">
        <v>87</v>
      </c>
      <c r="AY228" s="17" t="s">
        <v>149</v>
      </c>
      <c r="BE228" s="247">
        <f>IF(N228="základní",J228,0)</f>
        <v>0</v>
      </c>
      <c r="BF228" s="247">
        <f>IF(N228="snížená",J228,0)</f>
        <v>0</v>
      </c>
      <c r="BG228" s="247">
        <f>IF(N228="zákl. přenesená",J228,0)</f>
        <v>0</v>
      </c>
      <c r="BH228" s="247">
        <f>IF(N228="sníž. přenesená",J228,0)</f>
        <v>0</v>
      </c>
      <c r="BI228" s="247">
        <f>IF(N228="nulová",J228,0)</f>
        <v>0</v>
      </c>
      <c r="BJ228" s="17" t="s">
        <v>85</v>
      </c>
      <c r="BK228" s="247">
        <f>ROUND(I228*H228,2)</f>
        <v>0</v>
      </c>
      <c r="BL228" s="17" t="s">
        <v>156</v>
      </c>
      <c r="BM228" s="246" t="s">
        <v>276</v>
      </c>
    </row>
    <row r="229" spans="1:51" s="14" customFormat="1" ht="12">
      <c r="A229" s="14"/>
      <c r="B229" s="260"/>
      <c r="C229" s="261"/>
      <c r="D229" s="250" t="s">
        <v>158</v>
      </c>
      <c r="E229" s="262" t="s">
        <v>1</v>
      </c>
      <c r="F229" s="263" t="s">
        <v>277</v>
      </c>
      <c r="G229" s="261"/>
      <c r="H229" s="262" t="s">
        <v>1</v>
      </c>
      <c r="I229" s="264"/>
      <c r="J229" s="261"/>
      <c r="K229" s="261"/>
      <c r="L229" s="265"/>
      <c r="M229" s="266"/>
      <c r="N229" s="267"/>
      <c r="O229" s="267"/>
      <c r="P229" s="267"/>
      <c r="Q229" s="267"/>
      <c r="R229" s="267"/>
      <c r="S229" s="267"/>
      <c r="T229" s="26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9" t="s">
        <v>158</v>
      </c>
      <c r="AU229" s="269" t="s">
        <v>87</v>
      </c>
      <c r="AV229" s="14" t="s">
        <v>85</v>
      </c>
      <c r="AW229" s="14" t="s">
        <v>33</v>
      </c>
      <c r="AX229" s="14" t="s">
        <v>77</v>
      </c>
      <c r="AY229" s="269" t="s">
        <v>149</v>
      </c>
    </row>
    <row r="230" spans="1:51" s="13" customFormat="1" ht="12">
      <c r="A230" s="13"/>
      <c r="B230" s="248"/>
      <c r="C230" s="249"/>
      <c r="D230" s="250" t="s">
        <v>158</v>
      </c>
      <c r="E230" s="251" t="s">
        <v>1</v>
      </c>
      <c r="F230" s="252" t="s">
        <v>278</v>
      </c>
      <c r="G230" s="249"/>
      <c r="H230" s="253">
        <v>55.689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9" t="s">
        <v>158</v>
      </c>
      <c r="AU230" s="259" t="s">
        <v>87</v>
      </c>
      <c r="AV230" s="13" t="s">
        <v>87</v>
      </c>
      <c r="AW230" s="13" t="s">
        <v>33</v>
      </c>
      <c r="AX230" s="13" t="s">
        <v>77</v>
      </c>
      <c r="AY230" s="259" t="s">
        <v>149</v>
      </c>
    </row>
    <row r="231" spans="1:51" s="14" customFormat="1" ht="12">
      <c r="A231" s="14"/>
      <c r="B231" s="260"/>
      <c r="C231" s="261"/>
      <c r="D231" s="250" t="s">
        <v>158</v>
      </c>
      <c r="E231" s="262" t="s">
        <v>1</v>
      </c>
      <c r="F231" s="263" t="s">
        <v>279</v>
      </c>
      <c r="G231" s="261"/>
      <c r="H231" s="262" t="s">
        <v>1</v>
      </c>
      <c r="I231" s="264"/>
      <c r="J231" s="261"/>
      <c r="K231" s="261"/>
      <c r="L231" s="265"/>
      <c r="M231" s="266"/>
      <c r="N231" s="267"/>
      <c r="O231" s="267"/>
      <c r="P231" s="267"/>
      <c r="Q231" s="267"/>
      <c r="R231" s="267"/>
      <c r="S231" s="267"/>
      <c r="T231" s="26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9" t="s">
        <v>158</v>
      </c>
      <c r="AU231" s="269" t="s">
        <v>87</v>
      </c>
      <c r="AV231" s="14" t="s">
        <v>85</v>
      </c>
      <c r="AW231" s="14" t="s">
        <v>33</v>
      </c>
      <c r="AX231" s="14" t="s">
        <v>77</v>
      </c>
      <c r="AY231" s="269" t="s">
        <v>149</v>
      </c>
    </row>
    <row r="232" spans="1:51" s="13" customFormat="1" ht="12">
      <c r="A232" s="13"/>
      <c r="B232" s="248"/>
      <c r="C232" s="249"/>
      <c r="D232" s="250" t="s">
        <v>158</v>
      </c>
      <c r="E232" s="251" t="s">
        <v>1</v>
      </c>
      <c r="F232" s="252" t="s">
        <v>280</v>
      </c>
      <c r="G232" s="249"/>
      <c r="H232" s="253">
        <v>16.379</v>
      </c>
      <c r="I232" s="254"/>
      <c r="J232" s="249"/>
      <c r="K232" s="249"/>
      <c r="L232" s="255"/>
      <c r="M232" s="256"/>
      <c r="N232" s="257"/>
      <c r="O232" s="257"/>
      <c r="P232" s="257"/>
      <c r="Q232" s="257"/>
      <c r="R232" s="257"/>
      <c r="S232" s="257"/>
      <c r="T232" s="25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9" t="s">
        <v>158</v>
      </c>
      <c r="AU232" s="259" t="s">
        <v>87</v>
      </c>
      <c r="AV232" s="13" t="s">
        <v>87</v>
      </c>
      <c r="AW232" s="13" t="s">
        <v>33</v>
      </c>
      <c r="AX232" s="13" t="s">
        <v>77</v>
      </c>
      <c r="AY232" s="259" t="s">
        <v>149</v>
      </c>
    </row>
    <row r="233" spans="1:51" s="14" customFormat="1" ht="12">
      <c r="A233" s="14"/>
      <c r="B233" s="260"/>
      <c r="C233" s="261"/>
      <c r="D233" s="250" t="s">
        <v>158</v>
      </c>
      <c r="E233" s="262" t="s">
        <v>1</v>
      </c>
      <c r="F233" s="263" t="s">
        <v>281</v>
      </c>
      <c r="G233" s="261"/>
      <c r="H233" s="262" t="s">
        <v>1</v>
      </c>
      <c r="I233" s="264"/>
      <c r="J233" s="261"/>
      <c r="K233" s="261"/>
      <c r="L233" s="265"/>
      <c r="M233" s="266"/>
      <c r="N233" s="267"/>
      <c r="O233" s="267"/>
      <c r="P233" s="267"/>
      <c r="Q233" s="267"/>
      <c r="R233" s="267"/>
      <c r="S233" s="267"/>
      <c r="T233" s="26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9" t="s">
        <v>158</v>
      </c>
      <c r="AU233" s="269" t="s">
        <v>87</v>
      </c>
      <c r="AV233" s="14" t="s">
        <v>85</v>
      </c>
      <c r="AW233" s="14" t="s">
        <v>33</v>
      </c>
      <c r="AX233" s="14" t="s">
        <v>77</v>
      </c>
      <c r="AY233" s="269" t="s">
        <v>149</v>
      </c>
    </row>
    <row r="234" spans="1:51" s="13" customFormat="1" ht="12">
      <c r="A234" s="13"/>
      <c r="B234" s="248"/>
      <c r="C234" s="249"/>
      <c r="D234" s="250" t="s">
        <v>158</v>
      </c>
      <c r="E234" s="251" t="s">
        <v>1</v>
      </c>
      <c r="F234" s="252" t="s">
        <v>282</v>
      </c>
      <c r="G234" s="249"/>
      <c r="H234" s="253">
        <v>-27.028</v>
      </c>
      <c r="I234" s="254"/>
      <c r="J234" s="249"/>
      <c r="K234" s="249"/>
      <c r="L234" s="255"/>
      <c r="M234" s="256"/>
      <c r="N234" s="257"/>
      <c r="O234" s="257"/>
      <c r="P234" s="257"/>
      <c r="Q234" s="257"/>
      <c r="R234" s="257"/>
      <c r="S234" s="257"/>
      <c r="T234" s="25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9" t="s">
        <v>158</v>
      </c>
      <c r="AU234" s="259" t="s">
        <v>87</v>
      </c>
      <c r="AV234" s="13" t="s">
        <v>87</v>
      </c>
      <c r="AW234" s="13" t="s">
        <v>33</v>
      </c>
      <c r="AX234" s="13" t="s">
        <v>77</v>
      </c>
      <c r="AY234" s="259" t="s">
        <v>149</v>
      </c>
    </row>
    <row r="235" spans="1:51" s="15" customFormat="1" ht="12">
      <c r="A235" s="15"/>
      <c r="B235" s="270"/>
      <c r="C235" s="271"/>
      <c r="D235" s="250" t="s">
        <v>158</v>
      </c>
      <c r="E235" s="272" t="s">
        <v>1</v>
      </c>
      <c r="F235" s="273" t="s">
        <v>167</v>
      </c>
      <c r="G235" s="271"/>
      <c r="H235" s="274">
        <v>45.04</v>
      </c>
      <c r="I235" s="275"/>
      <c r="J235" s="271"/>
      <c r="K235" s="271"/>
      <c r="L235" s="276"/>
      <c r="M235" s="277"/>
      <c r="N235" s="278"/>
      <c r="O235" s="278"/>
      <c r="P235" s="278"/>
      <c r="Q235" s="278"/>
      <c r="R235" s="278"/>
      <c r="S235" s="278"/>
      <c r="T235" s="279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80" t="s">
        <v>158</v>
      </c>
      <c r="AU235" s="280" t="s">
        <v>87</v>
      </c>
      <c r="AV235" s="15" t="s">
        <v>156</v>
      </c>
      <c r="AW235" s="15" t="s">
        <v>33</v>
      </c>
      <c r="AX235" s="15" t="s">
        <v>85</v>
      </c>
      <c r="AY235" s="280" t="s">
        <v>149</v>
      </c>
    </row>
    <row r="236" spans="1:65" s="2" customFormat="1" ht="21.75" customHeight="1">
      <c r="A236" s="38"/>
      <c r="B236" s="39"/>
      <c r="C236" s="235" t="s">
        <v>283</v>
      </c>
      <c r="D236" s="235" t="s">
        <v>151</v>
      </c>
      <c r="E236" s="236" t="s">
        <v>284</v>
      </c>
      <c r="F236" s="237" t="s">
        <v>285</v>
      </c>
      <c r="G236" s="238" t="s">
        <v>209</v>
      </c>
      <c r="H236" s="239">
        <v>450.4</v>
      </c>
      <c r="I236" s="240"/>
      <c r="J236" s="241">
        <f>ROUND(I236*H236,2)</f>
        <v>0</v>
      </c>
      <c r="K236" s="237" t="s">
        <v>155</v>
      </c>
      <c r="L236" s="44"/>
      <c r="M236" s="242" t="s">
        <v>1</v>
      </c>
      <c r="N236" s="243" t="s">
        <v>42</v>
      </c>
      <c r="O236" s="91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6" t="s">
        <v>156</v>
      </c>
      <c r="AT236" s="246" t="s">
        <v>151</v>
      </c>
      <c r="AU236" s="246" t="s">
        <v>87</v>
      </c>
      <c r="AY236" s="17" t="s">
        <v>149</v>
      </c>
      <c r="BE236" s="247">
        <f>IF(N236="základní",J236,0)</f>
        <v>0</v>
      </c>
      <c r="BF236" s="247">
        <f>IF(N236="snížená",J236,0)</f>
        <v>0</v>
      </c>
      <c r="BG236" s="247">
        <f>IF(N236="zákl. přenesená",J236,0)</f>
        <v>0</v>
      </c>
      <c r="BH236" s="247">
        <f>IF(N236="sníž. přenesená",J236,0)</f>
        <v>0</v>
      </c>
      <c r="BI236" s="247">
        <f>IF(N236="nulová",J236,0)</f>
        <v>0</v>
      </c>
      <c r="BJ236" s="17" t="s">
        <v>85</v>
      </c>
      <c r="BK236" s="247">
        <f>ROUND(I236*H236,2)</f>
        <v>0</v>
      </c>
      <c r="BL236" s="17" t="s">
        <v>156</v>
      </c>
      <c r="BM236" s="246" t="s">
        <v>286</v>
      </c>
    </row>
    <row r="237" spans="1:47" s="2" customFormat="1" ht="12">
      <c r="A237" s="38"/>
      <c r="B237" s="39"/>
      <c r="C237" s="40"/>
      <c r="D237" s="250" t="s">
        <v>172</v>
      </c>
      <c r="E237" s="40"/>
      <c r="F237" s="281" t="s">
        <v>287</v>
      </c>
      <c r="G237" s="40"/>
      <c r="H237" s="40"/>
      <c r="I237" s="144"/>
      <c r="J237" s="40"/>
      <c r="K237" s="40"/>
      <c r="L237" s="44"/>
      <c r="M237" s="282"/>
      <c r="N237" s="283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172</v>
      </c>
      <c r="AU237" s="17" t="s">
        <v>87</v>
      </c>
    </row>
    <row r="238" spans="1:51" s="13" customFormat="1" ht="12">
      <c r="A238" s="13"/>
      <c r="B238" s="248"/>
      <c r="C238" s="249"/>
      <c r="D238" s="250" t="s">
        <v>158</v>
      </c>
      <c r="E238" s="251" t="s">
        <v>1</v>
      </c>
      <c r="F238" s="252" t="s">
        <v>288</v>
      </c>
      <c r="G238" s="249"/>
      <c r="H238" s="253">
        <v>450.4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9" t="s">
        <v>158</v>
      </c>
      <c r="AU238" s="259" t="s">
        <v>87</v>
      </c>
      <c r="AV238" s="13" t="s">
        <v>87</v>
      </c>
      <c r="AW238" s="13" t="s">
        <v>33</v>
      </c>
      <c r="AX238" s="13" t="s">
        <v>85</v>
      </c>
      <c r="AY238" s="259" t="s">
        <v>149</v>
      </c>
    </row>
    <row r="239" spans="1:65" s="2" customFormat="1" ht="16.5" customHeight="1">
      <c r="A239" s="38"/>
      <c r="B239" s="39"/>
      <c r="C239" s="235" t="s">
        <v>289</v>
      </c>
      <c r="D239" s="235" t="s">
        <v>151</v>
      </c>
      <c r="E239" s="236" t="s">
        <v>290</v>
      </c>
      <c r="F239" s="237" t="s">
        <v>291</v>
      </c>
      <c r="G239" s="238" t="s">
        <v>209</v>
      </c>
      <c r="H239" s="239">
        <v>45.04</v>
      </c>
      <c r="I239" s="240"/>
      <c r="J239" s="241">
        <f>ROUND(I239*H239,2)</f>
        <v>0</v>
      </c>
      <c r="K239" s="237" t="s">
        <v>155</v>
      </c>
      <c r="L239" s="44"/>
      <c r="M239" s="242" t="s">
        <v>1</v>
      </c>
      <c r="N239" s="243" t="s">
        <v>42</v>
      </c>
      <c r="O239" s="91"/>
      <c r="P239" s="244">
        <f>O239*H239</f>
        <v>0</v>
      </c>
      <c r="Q239" s="244">
        <v>0</v>
      </c>
      <c r="R239" s="244">
        <f>Q239*H239</f>
        <v>0</v>
      </c>
      <c r="S239" s="244">
        <v>0</v>
      </c>
      <c r="T239" s="24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6" t="s">
        <v>156</v>
      </c>
      <c r="AT239" s="246" t="s">
        <v>151</v>
      </c>
      <c r="AU239" s="246" t="s">
        <v>87</v>
      </c>
      <c r="AY239" s="17" t="s">
        <v>149</v>
      </c>
      <c r="BE239" s="247">
        <f>IF(N239="základní",J239,0)</f>
        <v>0</v>
      </c>
      <c r="BF239" s="247">
        <f>IF(N239="snížená",J239,0)</f>
        <v>0</v>
      </c>
      <c r="BG239" s="247">
        <f>IF(N239="zákl. přenesená",J239,0)</f>
        <v>0</v>
      </c>
      <c r="BH239" s="247">
        <f>IF(N239="sníž. přenesená",J239,0)</f>
        <v>0</v>
      </c>
      <c r="BI239" s="247">
        <f>IF(N239="nulová",J239,0)</f>
        <v>0</v>
      </c>
      <c r="BJ239" s="17" t="s">
        <v>85</v>
      </c>
      <c r="BK239" s="247">
        <f>ROUND(I239*H239,2)</f>
        <v>0</v>
      </c>
      <c r="BL239" s="17" t="s">
        <v>156</v>
      </c>
      <c r="BM239" s="246" t="s">
        <v>292</v>
      </c>
    </row>
    <row r="240" spans="1:65" s="2" customFormat="1" ht="16.5" customHeight="1">
      <c r="A240" s="38"/>
      <c r="B240" s="39"/>
      <c r="C240" s="235" t="s">
        <v>7</v>
      </c>
      <c r="D240" s="235" t="s">
        <v>151</v>
      </c>
      <c r="E240" s="236" t="s">
        <v>293</v>
      </c>
      <c r="F240" s="237" t="s">
        <v>294</v>
      </c>
      <c r="G240" s="238" t="s">
        <v>295</v>
      </c>
      <c r="H240" s="239">
        <v>72.064</v>
      </c>
      <c r="I240" s="240"/>
      <c r="J240" s="241">
        <f>ROUND(I240*H240,2)</f>
        <v>0</v>
      </c>
      <c r="K240" s="237" t="s">
        <v>155</v>
      </c>
      <c r="L240" s="44"/>
      <c r="M240" s="242" t="s">
        <v>1</v>
      </c>
      <c r="N240" s="243" t="s">
        <v>42</v>
      </c>
      <c r="O240" s="91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6" t="s">
        <v>156</v>
      </c>
      <c r="AT240" s="246" t="s">
        <v>151</v>
      </c>
      <c r="AU240" s="246" t="s">
        <v>87</v>
      </c>
      <c r="AY240" s="17" t="s">
        <v>149</v>
      </c>
      <c r="BE240" s="247">
        <f>IF(N240="základní",J240,0)</f>
        <v>0</v>
      </c>
      <c r="BF240" s="247">
        <f>IF(N240="snížená",J240,0)</f>
        <v>0</v>
      </c>
      <c r="BG240" s="247">
        <f>IF(N240="zákl. přenesená",J240,0)</f>
        <v>0</v>
      </c>
      <c r="BH240" s="247">
        <f>IF(N240="sníž. přenesená",J240,0)</f>
        <v>0</v>
      </c>
      <c r="BI240" s="247">
        <f>IF(N240="nulová",J240,0)</f>
        <v>0</v>
      </c>
      <c r="BJ240" s="17" t="s">
        <v>85</v>
      </c>
      <c r="BK240" s="247">
        <f>ROUND(I240*H240,2)</f>
        <v>0</v>
      </c>
      <c r="BL240" s="17" t="s">
        <v>156</v>
      </c>
      <c r="BM240" s="246" t="s">
        <v>296</v>
      </c>
    </row>
    <row r="241" spans="1:51" s="13" customFormat="1" ht="12">
      <c r="A241" s="13"/>
      <c r="B241" s="248"/>
      <c r="C241" s="249"/>
      <c r="D241" s="250" t="s">
        <v>158</v>
      </c>
      <c r="E241" s="251" t="s">
        <v>1</v>
      </c>
      <c r="F241" s="252" t="s">
        <v>297</v>
      </c>
      <c r="G241" s="249"/>
      <c r="H241" s="253">
        <v>72.064</v>
      </c>
      <c r="I241" s="254"/>
      <c r="J241" s="249"/>
      <c r="K241" s="249"/>
      <c r="L241" s="255"/>
      <c r="M241" s="256"/>
      <c r="N241" s="257"/>
      <c r="O241" s="257"/>
      <c r="P241" s="257"/>
      <c r="Q241" s="257"/>
      <c r="R241" s="257"/>
      <c r="S241" s="257"/>
      <c r="T241" s="25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9" t="s">
        <v>158</v>
      </c>
      <c r="AU241" s="259" t="s">
        <v>87</v>
      </c>
      <c r="AV241" s="13" t="s">
        <v>87</v>
      </c>
      <c r="AW241" s="13" t="s">
        <v>33</v>
      </c>
      <c r="AX241" s="13" t="s">
        <v>85</v>
      </c>
      <c r="AY241" s="259" t="s">
        <v>149</v>
      </c>
    </row>
    <row r="242" spans="1:65" s="2" customFormat="1" ht="16.5" customHeight="1">
      <c r="A242" s="38"/>
      <c r="B242" s="39"/>
      <c r="C242" s="235" t="s">
        <v>298</v>
      </c>
      <c r="D242" s="235" t="s">
        <v>151</v>
      </c>
      <c r="E242" s="236" t="s">
        <v>299</v>
      </c>
      <c r="F242" s="237" t="s">
        <v>300</v>
      </c>
      <c r="G242" s="238" t="s">
        <v>154</v>
      </c>
      <c r="H242" s="239">
        <v>277.757</v>
      </c>
      <c r="I242" s="240"/>
      <c r="J242" s="241">
        <f>ROUND(I242*H242,2)</f>
        <v>0</v>
      </c>
      <c r="K242" s="237" t="s">
        <v>155</v>
      </c>
      <c r="L242" s="44"/>
      <c r="M242" s="242" t="s">
        <v>1</v>
      </c>
      <c r="N242" s="243" t="s">
        <v>42</v>
      </c>
      <c r="O242" s="91"/>
      <c r="P242" s="244">
        <f>O242*H242</f>
        <v>0</v>
      </c>
      <c r="Q242" s="244">
        <v>0</v>
      </c>
      <c r="R242" s="244">
        <f>Q242*H242</f>
        <v>0</v>
      </c>
      <c r="S242" s="244">
        <v>0</v>
      </c>
      <c r="T242" s="245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6" t="s">
        <v>156</v>
      </c>
      <c r="AT242" s="246" t="s">
        <v>151</v>
      </c>
      <c r="AU242" s="246" t="s">
        <v>87</v>
      </c>
      <c r="AY242" s="17" t="s">
        <v>149</v>
      </c>
      <c r="BE242" s="247">
        <f>IF(N242="základní",J242,0)</f>
        <v>0</v>
      </c>
      <c r="BF242" s="247">
        <f>IF(N242="snížená",J242,0)</f>
        <v>0</v>
      </c>
      <c r="BG242" s="247">
        <f>IF(N242="zákl. přenesená",J242,0)</f>
        <v>0</v>
      </c>
      <c r="BH242" s="247">
        <f>IF(N242="sníž. přenesená",J242,0)</f>
        <v>0</v>
      </c>
      <c r="BI242" s="247">
        <f>IF(N242="nulová",J242,0)</f>
        <v>0</v>
      </c>
      <c r="BJ242" s="17" t="s">
        <v>85</v>
      </c>
      <c r="BK242" s="247">
        <f>ROUND(I242*H242,2)</f>
        <v>0</v>
      </c>
      <c r="BL242" s="17" t="s">
        <v>156</v>
      </c>
      <c r="BM242" s="246" t="s">
        <v>301</v>
      </c>
    </row>
    <row r="243" spans="1:51" s="14" customFormat="1" ht="12">
      <c r="A243" s="14"/>
      <c r="B243" s="260"/>
      <c r="C243" s="261"/>
      <c r="D243" s="250" t="s">
        <v>158</v>
      </c>
      <c r="E243" s="262" t="s">
        <v>1</v>
      </c>
      <c r="F243" s="263" t="s">
        <v>302</v>
      </c>
      <c r="G243" s="261"/>
      <c r="H243" s="262" t="s">
        <v>1</v>
      </c>
      <c r="I243" s="264"/>
      <c r="J243" s="261"/>
      <c r="K243" s="261"/>
      <c r="L243" s="265"/>
      <c r="M243" s="266"/>
      <c r="N243" s="267"/>
      <c r="O243" s="267"/>
      <c r="P243" s="267"/>
      <c r="Q243" s="267"/>
      <c r="R243" s="267"/>
      <c r="S243" s="267"/>
      <c r="T243" s="26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9" t="s">
        <v>158</v>
      </c>
      <c r="AU243" s="269" t="s">
        <v>87</v>
      </c>
      <c r="AV243" s="14" t="s">
        <v>85</v>
      </c>
      <c r="AW243" s="14" t="s">
        <v>33</v>
      </c>
      <c r="AX243" s="14" t="s">
        <v>77</v>
      </c>
      <c r="AY243" s="269" t="s">
        <v>149</v>
      </c>
    </row>
    <row r="244" spans="1:51" s="13" customFormat="1" ht="12">
      <c r="A244" s="13"/>
      <c r="B244" s="248"/>
      <c r="C244" s="249"/>
      <c r="D244" s="250" t="s">
        <v>158</v>
      </c>
      <c r="E244" s="251" t="s">
        <v>1</v>
      </c>
      <c r="F244" s="252" t="s">
        <v>303</v>
      </c>
      <c r="G244" s="249"/>
      <c r="H244" s="253">
        <v>5.946</v>
      </c>
      <c r="I244" s="254"/>
      <c r="J244" s="249"/>
      <c r="K244" s="249"/>
      <c r="L244" s="255"/>
      <c r="M244" s="256"/>
      <c r="N244" s="257"/>
      <c r="O244" s="257"/>
      <c r="P244" s="257"/>
      <c r="Q244" s="257"/>
      <c r="R244" s="257"/>
      <c r="S244" s="257"/>
      <c r="T244" s="25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9" t="s">
        <v>158</v>
      </c>
      <c r="AU244" s="259" t="s">
        <v>87</v>
      </c>
      <c r="AV244" s="13" t="s">
        <v>87</v>
      </c>
      <c r="AW244" s="13" t="s">
        <v>33</v>
      </c>
      <c r="AX244" s="13" t="s">
        <v>77</v>
      </c>
      <c r="AY244" s="259" t="s">
        <v>149</v>
      </c>
    </row>
    <row r="245" spans="1:51" s="14" customFormat="1" ht="12">
      <c r="A245" s="14"/>
      <c r="B245" s="260"/>
      <c r="C245" s="261"/>
      <c r="D245" s="250" t="s">
        <v>158</v>
      </c>
      <c r="E245" s="262" t="s">
        <v>1</v>
      </c>
      <c r="F245" s="263" t="s">
        <v>304</v>
      </c>
      <c r="G245" s="261"/>
      <c r="H245" s="262" t="s">
        <v>1</v>
      </c>
      <c r="I245" s="264"/>
      <c r="J245" s="261"/>
      <c r="K245" s="261"/>
      <c r="L245" s="265"/>
      <c r="M245" s="266"/>
      <c r="N245" s="267"/>
      <c r="O245" s="267"/>
      <c r="P245" s="267"/>
      <c r="Q245" s="267"/>
      <c r="R245" s="267"/>
      <c r="S245" s="267"/>
      <c r="T245" s="26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9" t="s">
        <v>158</v>
      </c>
      <c r="AU245" s="269" t="s">
        <v>87</v>
      </c>
      <c r="AV245" s="14" t="s">
        <v>85</v>
      </c>
      <c r="AW245" s="14" t="s">
        <v>33</v>
      </c>
      <c r="AX245" s="14" t="s">
        <v>77</v>
      </c>
      <c r="AY245" s="269" t="s">
        <v>149</v>
      </c>
    </row>
    <row r="246" spans="1:51" s="13" customFormat="1" ht="12">
      <c r="A246" s="13"/>
      <c r="B246" s="248"/>
      <c r="C246" s="249"/>
      <c r="D246" s="250" t="s">
        <v>158</v>
      </c>
      <c r="E246" s="251" t="s">
        <v>1</v>
      </c>
      <c r="F246" s="252" t="s">
        <v>305</v>
      </c>
      <c r="G246" s="249"/>
      <c r="H246" s="253">
        <v>11.823</v>
      </c>
      <c r="I246" s="254"/>
      <c r="J246" s="249"/>
      <c r="K246" s="249"/>
      <c r="L246" s="255"/>
      <c r="M246" s="256"/>
      <c r="N246" s="257"/>
      <c r="O246" s="257"/>
      <c r="P246" s="257"/>
      <c r="Q246" s="257"/>
      <c r="R246" s="257"/>
      <c r="S246" s="257"/>
      <c r="T246" s="25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9" t="s">
        <v>158</v>
      </c>
      <c r="AU246" s="259" t="s">
        <v>87</v>
      </c>
      <c r="AV246" s="13" t="s">
        <v>87</v>
      </c>
      <c r="AW246" s="13" t="s">
        <v>33</v>
      </c>
      <c r="AX246" s="13" t="s">
        <v>77</v>
      </c>
      <c r="AY246" s="259" t="s">
        <v>149</v>
      </c>
    </row>
    <row r="247" spans="1:51" s="14" customFormat="1" ht="12">
      <c r="A247" s="14"/>
      <c r="B247" s="260"/>
      <c r="C247" s="261"/>
      <c r="D247" s="250" t="s">
        <v>158</v>
      </c>
      <c r="E247" s="262" t="s">
        <v>1</v>
      </c>
      <c r="F247" s="263" t="s">
        <v>211</v>
      </c>
      <c r="G247" s="261"/>
      <c r="H247" s="262" t="s">
        <v>1</v>
      </c>
      <c r="I247" s="264"/>
      <c r="J247" s="261"/>
      <c r="K247" s="261"/>
      <c r="L247" s="265"/>
      <c r="M247" s="266"/>
      <c r="N247" s="267"/>
      <c r="O247" s="267"/>
      <c r="P247" s="267"/>
      <c r="Q247" s="267"/>
      <c r="R247" s="267"/>
      <c r="S247" s="267"/>
      <c r="T247" s="26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9" t="s">
        <v>158</v>
      </c>
      <c r="AU247" s="269" t="s">
        <v>87</v>
      </c>
      <c r="AV247" s="14" t="s">
        <v>85</v>
      </c>
      <c r="AW247" s="14" t="s">
        <v>33</v>
      </c>
      <c r="AX247" s="14" t="s">
        <v>77</v>
      </c>
      <c r="AY247" s="269" t="s">
        <v>149</v>
      </c>
    </row>
    <row r="248" spans="1:51" s="13" customFormat="1" ht="12">
      <c r="A248" s="13"/>
      <c r="B248" s="248"/>
      <c r="C248" s="249"/>
      <c r="D248" s="250" t="s">
        <v>158</v>
      </c>
      <c r="E248" s="251" t="s">
        <v>1</v>
      </c>
      <c r="F248" s="252" t="s">
        <v>306</v>
      </c>
      <c r="G248" s="249"/>
      <c r="H248" s="253">
        <v>33.273</v>
      </c>
      <c r="I248" s="254"/>
      <c r="J248" s="249"/>
      <c r="K248" s="249"/>
      <c r="L248" s="255"/>
      <c r="M248" s="256"/>
      <c r="N248" s="257"/>
      <c r="O248" s="257"/>
      <c r="P248" s="257"/>
      <c r="Q248" s="257"/>
      <c r="R248" s="257"/>
      <c r="S248" s="257"/>
      <c r="T248" s="25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9" t="s">
        <v>158</v>
      </c>
      <c r="AU248" s="259" t="s">
        <v>87</v>
      </c>
      <c r="AV248" s="13" t="s">
        <v>87</v>
      </c>
      <c r="AW248" s="13" t="s">
        <v>33</v>
      </c>
      <c r="AX248" s="13" t="s">
        <v>77</v>
      </c>
      <c r="AY248" s="259" t="s">
        <v>149</v>
      </c>
    </row>
    <row r="249" spans="1:51" s="13" customFormat="1" ht="12">
      <c r="A249" s="13"/>
      <c r="B249" s="248"/>
      <c r="C249" s="249"/>
      <c r="D249" s="250" t="s">
        <v>158</v>
      </c>
      <c r="E249" s="251" t="s">
        <v>1</v>
      </c>
      <c r="F249" s="252" t="s">
        <v>307</v>
      </c>
      <c r="G249" s="249"/>
      <c r="H249" s="253">
        <v>34.168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9" t="s">
        <v>158</v>
      </c>
      <c r="AU249" s="259" t="s">
        <v>87</v>
      </c>
      <c r="AV249" s="13" t="s">
        <v>87</v>
      </c>
      <c r="AW249" s="13" t="s">
        <v>33</v>
      </c>
      <c r="AX249" s="13" t="s">
        <v>77</v>
      </c>
      <c r="AY249" s="259" t="s">
        <v>149</v>
      </c>
    </row>
    <row r="250" spans="1:51" s="14" customFormat="1" ht="12">
      <c r="A250" s="14"/>
      <c r="B250" s="260"/>
      <c r="C250" s="261"/>
      <c r="D250" s="250" t="s">
        <v>158</v>
      </c>
      <c r="E250" s="262" t="s">
        <v>1</v>
      </c>
      <c r="F250" s="263" t="s">
        <v>308</v>
      </c>
      <c r="G250" s="261"/>
      <c r="H250" s="262" t="s">
        <v>1</v>
      </c>
      <c r="I250" s="264"/>
      <c r="J250" s="261"/>
      <c r="K250" s="261"/>
      <c r="L250" s="265"/>
      <c r="M250" s="266"/>
      <c r="N250" s="267"/>
      <c r="O250" s="267"/>
      <c r="P250" s="267"/>
      <c r="Q250" s="267"/>
      <c r="R250" s="267"/>
      <c r="S250" s="267"/>
      <c r="T250" s="26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9" t="s">
        <v>158</v>
      </c>
      <c r="AU250" s="269" t="s">
        <v>87</v>
      </c>
      <c r="AV250" s="14" t="s">
        <v>85</v>
      </c>
      <c r="AW250" s="14" t="s">
        <v>33</v>
      </c>
      <c r="AX250" s="14" t="s">
        <v>77</v>
      </c>
      <c r="AY250" s="269" t="s">
        <v>149</v>
      </c>
    </row>
    <row r="251" spans="1:51" s="13" customFormat="1" ht="12">
      <c r="A251" s="13"/>
      <c r="B251" s="248"/>
      <c r="C251" s="249"/>
      <c r="D251" s="250" t="s">
        <v>158</v>
      </c>
      <c r="E251" s="251" t="s">
        <v>1</v>
      </c>
      <c r="F251" s="252" t="s">
        <v>309</v>
      </c>
      <c r="G251" s="249"/>
      <c r="H251" s="253">
        <v>122.741</v>
      </c>
      <c r="I251" s="254"/>
      <c r="J251" s="249"/>
      <c r="K251" s="249"/>
      <c r="L251" s="255"/>
      <c r="M251" s="256"/>
      <c r="N251" s="257"/>
      <c r="O251" s="257"/>
      <c r="P251" s="257"/>
      <c r="Q251" s="257"/>
      <c r="R251" s="257"/>
      <c r="S251" s="257"/>
      <c r="T251" s="25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9" t="s">
        <v>158</v>
      </c>
      <c r="AU251" s="259" t="s">
        <v>87</v>
      </c>
      <c r="AV251" s="13" t="s">
        <v>87</v>
      </c>
      <c r="AW251" s="13" t="s">
        <v>33</v>
      </c>
      <c r="AX251" s="13" t="s">
        <v>77</v>
      </c>
      <c r="AY251" s="259" t="s">
        <v>149</v>
      </c>
    </row>
    <row r="252" spans="1:51" s="14" customFormat="1" ht="12">
      <c r="A252" s="14"/>
      <c r="B252" s="260"/>
      <c r="C252" s="261"/>
      <c r="D252" s="250" t="s">
        <v>158</v>
      </c>
      <c r="E252" s="262" t="s">
        <v>1</v>
      </c>
      <c r="F252" s="263" t="s">
        <v>310</v>
      </c>
      <c r="G252" s="261"/>
      <c r="H252" s="262" t="s">
        <v>1</v>
      </c>
      <c r="I252" s="264"/>
      <c r="J252" s="261"/>
      <c r="K252" s="261"/>
      <c r="L252" s="265"/>
      <c r="M252" s="266"/>
      <c r="N252" s="267"/>
      <c r="O252" s="267"/>
      <c r="P252" s="267"/>
      <c r="Q252" s="267"/>
      <c r="R252" s="267"/>
      <c r="S252" s="267"/>
      <c r="T252" s="26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9" t="s">
        <v>158</v>
      </c>
      <c r="AU252" s="269" t="s">
        <v>87</v>
      </c>
      <c r="AV252" s="14" t="s">
        <v>85</v>
      </c>
      <c r="AW252" s="14" t="s">
        <v>33</v>
      </c>
      <c r="AX252" s="14" t="s">
        <v>77</v>
      </c>
      <c r="AY252" s="269" t="s">
        <v>149</v>
      </c>
    </row>
    <row r="253" spans="1:51" s="13" customFormat="1" ht="12">
      <c r="A253" s="13"/>
      <c r="B253" s="248"/>
      <c r="C253" s="249"/>
      <c r="D253" s="250" t="s">
        <v>158</v>
      </c>
      <c r="E253" s="251" t="s">
        <v>1</v>
      </c>
      <c r="F253" s="252" t="s">
        <v>311</v>
      </c>
      <c r="G253" s="249"/>
      <c r="H253" s="253">
        <v>69.806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9" t="s">
        <v>158</v>
      </c>
      <c r="AU253" s="259" t="s">
        <v>87</v>
      </c>
      <c r="AV253" s="13" t="s">
        <v>87</v>
      </c>
      <c r="AW253" s="13" t="s">
        <v>33</v>
      </c>
      <c r="AX253" s="13" t="s">
        <v>77</v>
      </c>
      <c r="AY253" s="259" t="s">
        <v>149</v>
      </c>
    </row>
    <row r="254" spans="1:51" s="15" customFormat="1" ht="12">
      <c r="A254" s="15"/>
      <c r="B254" s="270"/>
      <c r="C254" s="271"/>
      <c r="D254" s="250" t="s">
        <v>158</v>
      </c>
      <c r="E254" s="272" t="s">
        <v>1</v>
      </c>
      <c r="F254" s="273" t="s">
        <v>167</v>
      </c>
      <c r="G254" s="271"/>
      <c r="H254" s="274">
        <v>277.757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80" t="s">
        <v>158</v>
      </c>
      <c r="AU254" s="280" t="s">
        <v>87</v>
      </c>
      <c r="AV254" s="15" t="s">
        <v>156</v>
      </c>
      <c r="AW254" s="15" t="s">
        <v>33</v>
      </c>
      <c r="AX254" s="15" t="s">
        <v>85</v>
      </c>
      <c r="AY254" s="280" t="s">
        <v>149</v>
      </c>
    </row>
    <row r="255" spans="1:65" s="2" customFormat="1" ht="16.5" customHeight="1">
      <c r="A255" s="38"/>
      <c r="B255" s="39"/>
      <c r="C255" s="235" t="s">
        <v>312</v>
      </c>
      <c r="D255" s="235" t="s">
        <v>151</v>
      </c>
      <c r="E255" s="236" t="s">
        <v>313</v>
      </c>
      <c r="F255" s="237" t="s">
        <v>314</v>
      </c>
      <c r="G255" s="238" t="s">
        <v>154</v>
      </c>
      <c r="H255" s="239">
        <v>144.62</v>
      </c>
      <c r="I255" s="240"/>
      <c r="J255" s="241">
        <f>ROUND(I255*H255,2)</f>
        <v>0</v>
      </c>
      <c r="K255" s="237" t="s">
        <v>155</v>
      </c>
      <c r="L255" s="44"/>
      <c r="M255" s="242" t="s">
        <v>1</v>
      </c>
      <c r="N255" s="243" t="s">
        <v>42</v>
      </c>
      <c r="O255" s="91"/>
      <c r="P255" s="244">
        <f>O255*H255</f>
        <v>0</v>
      </c>
      <c r="Q255" s="244">
        <v>0</v>
      </c>
      <c r="R255" s="244">
        <f>Q255*H255</f>
        <v>0</v>
      </c>
      <c r="S255" s="244">
        <v>0</v>
      </c>
      <c r="T255" s="245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6" t="s">
        <v>156</v>
      </c>
      <c r="AT255" s="246" t="s">
        <v>151</v>
      </c>
      <c r="AU255" s="246" t="s">
        <v>87</v>
      </c>
      <c r="AY255" s="17" t="s">
        <v>149</v>
      </c>
      <c r="BE255" s="247">
        <f>IF(N255="základní",J255,0)</f>
        <v>0</v>
      </c>
      <c r="BF255" s="247">
        <f>IF(N255="snížená",J255,0)</f>
        <v>0</v>
      </c>
      <c r="BG255" s="247">
        <f>IF(N255="zákl. přenesená",J255,0)</f>
        <v>0</v>
      </c>
      <c r="BH255" s="247">
        <f>IF(N255="sníž. přenesená",J255,0)</f>
        <v>0</v>
      </c>
      <c r="BI255" s="247">
        <f>IF(N255="nulová",J255,0)</f>
        <v>0</v>
      </c>
      <c r="BJ255" s="17" t="s">
        <v>85</v>
      </c>
      <c r="BK255" s="247">
        <f>ROUND(I255*H255,2)</f>
        <v>0</v>
      </c>
      <c r="BL255" s="17" t="s">
        <v>156</v>
      </c>
      <c r="BM255" s="246" t="s">
        <v>315</v>
      </c>
    </row>
    <row r="256" spans="1:51" s="14" customFormat="1" ht="12">
      <c r="A256" s="14"/>
      <c r="B256" s="260"/>
      <c r="C256" s="261"/>
      <c r="D256" s="250" t="s">
        <v>158</v>
      </c>
      <c r="E256" s="262" t="s">
        <v>1</v>
      </c>
      <c r="F256" s="263" t="s">
        <v>308</v>
      </c>
      <c r="G256" s="261"/>
      <c r="H256" s="262" t="s">
        <v>1</v>
      </c>
      <c r="I256" s="264"/>
      <c r="J256" s="261"/>
      <c r="K256" s="261"/>
      <c r="L256" s="265"/>
      <c r="M256" s="266"/>
      <c r="N256" s="267"/>
      <c r="O256" s="267"/>
      <c r="P256" s="267"/>
      <c r="Q256" s="267"/>
      <c r="R256" s="267"/>
      <c r="S256" s="267"/>
      <c r="T256" s="26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9" t="s">
        <v>158</v>
      </c>
      <c r="AU256" s="269" t="s">
        <v>87</v>
      </c>
      <c r="AV256" s="14" t="s">
        <v>85</v>
      </c>
      <c r="AW256" s="14" t="s">
        <v>33</v>
      </c>
      <c r="AX256" s="14" t="s">
        <v>77</v>
      </c>
      <c r="AY256" s="269" t="s">
        <v>149</v>
      </c>
    </row>
    <row r="257" spans="1:51" s="13" customFormat="1" ht="12">
      <c r="A257" s="13"/>
      <c r="B257" s="248"/>
      <c r="C257" s="249"/>
      <c r="D257" s="250" t="s">
        <v>158</v>
      </c>
      <c r="E257" s="251" t="s">
        <v>1</v>
      </c>
      <c r="F257" s="252" t="s">
        <v>309</v>
      </c>
      <c r="G257" s="249"/>
      <c r="H257" s="253">
        <v>122.741</v>
      </c>
      <c r="I257" s="254"/>
      <c r="J257" s="249"/>
      <c r="K257" s="249"/>
      <c r="L257" s="255"/>
      <c r="M257" s="256"/>
      <c r="N257" s="257"/>
      <c r="O257" s="257"/>
      <c r="P257" s="257"/>
      <c r="Q257" s="257"/>
      <c r="R257" s="257"/>
      <c r="S257" s="257"/>
      <c r="T257" s="25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9" t="s">
        <v>158</v>
      </c>
      <c r="AU257" s="259" t="s">
        <v>87</v>
      </c>
      <c r="AV257" s="13" t="s">
        <v>87</v>
      </c>
      <c r="AW257" s="13" t="s">
        <v>33</v>
      </c>
      <c r="AX257" s="13" t="s">
        <v>77</v>
      </c>
      <c r="AY257" s="259" t="s">
        <v>149</v>
      </c>
    </row>
    <row r="258" spans="1:51" s="14" customFormat="1" ht="12">
      <c r="A258" s="14"/>
      <c r="B258" s="260"/>
      <c r="C258" s="261"/>
      <c r="D258" s="250" t="s">
        <v>158</v>
      </c>
      <c r="E258" s="262" t="s">
        <v>1</v>
      </c>
      <c r="F258" s="263" t="s">
        <v>316</v>
      </c>
      <c r="G258" s="261"/>
      <c r="H258" s="262" t="s">
        <v>1</v>
      </c>
      <c r="I258" s="264"/>
      <c r="J258" s="261"/>
      <c r="K258" s="261"/>
      <c r="L258" s="265"/>
      <c r="M258" s="266"/>
      <c r="N258" s="267"/>
      <c r="O258" s="267"/>
      <c r="P258" s="267"/>
      <c r="Q258" s="267"/>
      <c r="R258" s="267"/>
      <c r="S258" s="267"/>
      <c r="T258" s="26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9" t="s">
        <v>158</v>
      </c>
      <c r="AU258" s="269" t="s">
        <v>87</v>
      </c>
      <c r="AV258" s="14" t="s">
        <v>85</v>
      </c>
      <c r="AW258" s="14" t="s">
        <v>33</v>
      </c>
      <c r="AX258" s="14" t="s">
        <v>77</v>
      </c>
      <c r="AY258" s="269" t="s">
        <v>149</v>
      </c>
    </row>
    <row r="259" spans="1:51" s="13" customFormat="1" ht="12">
      <c r="A259" s="13"/>
      <c r="B259" s="248"/>
      <c r="C259" s="249"/>
      <c r="D259" s="250" t="s">
        <v>158</v>
      </c>
      <c r="E259" s="251" t="s">
        <v>1</v>
      </c>
      <c r="F259" s="252" t="s">
        <v>317</v>
      </c>
      <c r="G259" s="249"/>
      <c r="H259" s="253">
        <v>21.879</v>
      </c>
      <c r="I259" s="254"/>
      <c r="J259" s="249"/>
      <c r="K259" s="249"/>
      <c r="L259" s="255"/>
      <c r="M259" s="256"/>
      <c r="N259" s="257"/>
      <c r="O259" s="257"/>
      <c r="P259" s="257"/>
      <c r="Q259" s="257"/>
      <c r="R259" s="257"/>
      <c r="S259" s="257"/>
      <c r="T259" s="25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9" t="s">
        <v>158</v>
      </c>
      <c r="AU259" s="259" t="s">
        <v>87</v>
      </c>
      <c r="AV259" s="13" t="s">
        <v>87</v>
      </c>
      <c r="AW259" s="13" t="s">
        <v>33</v>
      </c>
      <c r="AX259" s="13" t="s">
        <v>77</v>
      </c>
      <c r="AY259" s="259" t="s">
        <v>149</v>
      </c>
    </row>
    <row r="260" spans="1:51" s="15" customFormat="1" ht="12">
      <c r="A260" s="15"/>
      <c r="B260" s="270"/>
      <c r="C260" s="271"/>
      <c r="D260" s="250" t="s">
        <v>158</v>
      </c>
      <c r="E260" s="272" t="s">
        <v>1</v>
      </c>
      <c r="F260" s="273" t="s">
        <v>167</v>
      </c>
      <c r="G260" s="271"/>
      <c r="H260" s="274">
        <v>144.62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80" t="s">
        <v>158</v>
      </c>
      <c r="AU260" s="280" t="s">
        <v>87</v>
      </c>
      <c r="AV260" s="15" t="s">
        <v>156</v>
      </c>
      <c r="AW260" s="15" t="s">
        <v>33</v>
      </c>
      <c r="AX260" s="15" t="s">
        <v>85</v>
      </c>
      <c r="AY260" s="280" t="s">
        <v>149</v>
      </c>
    </row>
    <row r="261" spans="1:65" s="2" customFormat="1" ht="16.5" customHeight="1">
      <c r="A261" s="38"/>
      <c r="B261" s="39"/>
      <c r="C261" s="235" t="s">
        <v>318</v>
      </c>
      <c r="D261" s="235" t="s">
        <v>151</v>
      </c>
      <c r="E261" s="236" t="s">
        <v>319</v>
      </c>
      <c r="F261" s="237" t="s">
        <v>320</v>
      </c>
      <c r="G261" s="238" t="s">
        <v>154</v>
      </c>
      <c r="H261" s="239">
        <v>122.741</v>
      </c>
      <c r="I261" s="240"/>
      <c r="J261" s="241">
        <f>ROUND(I261*H261,2)</f>
        <v>0</v>
      </c>
      <c r="K261" s="237" t="s">
        <v>155</v>
      </c>
      <c r="L261" s="44"/>
      <c r="M261" s="242" t="s">
        <v>1</v>
      </c>
      <c r="N261" s="243" t="s">
        <v>42</v>
      </c>
      <c r="O261" s="91"/>
      <c r="P261" s="244">
        <f>O261*H261</f>
        <v>0</v>
      </c>
      <c r="Q261" s="244">
        <v>0</v>
      </c>
      <c r="R261" s="244">
        <f>Q261*H261</f>
        <v>0</v>
      </c>
      <c r="S261" s="244">
        <v>0</v>
      </c>
      <c r="T261" s="245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6" t="s">
        <v>156</v>
      </c>
      <c r="AT261" s="246" t="s">
        <v>151</v>
      </c>
      <c r="AU261" s="246" t="s">
        <v>87</v>
      </c>
      <c r="AY261" s="17" t="s">
        <v>149</v>
      </c>
      <c r="BE261" s="247">
        <f>IF(N261="základní",J261,0)</f>
        <v>0</v>
      </c>
      <c r="BF261" s="247">
        <f>IF(N261="snížená",J261,0)</f>
        <v>0</v>
      </c>
      <c r="BG261" s="247">
        <f>IF(N261="zákl. přenesená",J261,0)</f>
        <v>0</v>
      </c>
      <c r="BH261" s="247">
        <f>IF(N261="sníž. přenesená",J261,0)</f>
        <v>0</v>
      </c>
      <c r="BI261" s="247">
        <f>IF(N261="nulová",J261,0)</f>
        <v>0</v>
      </c>
      <c r="BJ261" s="17" t="s">
        <v>85</v>
      </c>
      <c r="BK261" s="247">
        <f>ROUND(I261*H261,2)</f>
        <v>0</v>
      </c>
      <c r="BL261" s="17" t="s">
        <v>156</v>
      </c>
      <c r="BM261" s="246" t="s">
        <v>321</v>
      </c>
    </row>
    <row r="262" spans="1:51" s="14" customFormat="1" ht="12">
      <c r="A262" s="14"/>
      <c r="B262" s="260"/>
      <c r="C262" s="261"/>
      <c r="D262" s="250" t="s">
        <v>158</v>
      </c>
      <c r="E262" s="262" t="s">
        <v>1</v>
      </c>
      <c r="F262" s="263" t="s">
        <v>308</v>
      </c>
      <c r="G262" s="261"/>
      <c r="H262" s="262" t="s">
        <v>1</v>
      </c>
      <c r="I262" s="264"/>
      <c r="J262" s="261"/>
      <c r="K262" s="261"/>
      <c r="L262" s="265"/>
      <c r="M262" s="266"/>
      <c r="N262" s="267"/>
      <c r="O262" s="267"/>
      <c r="P262" s="267"/>
      <c r="Q262" s="267"/>
      <c r="R262" s="267"/>
      <c r="S262" s="267"/>
      <c r="T262" s="26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9" t="s">
        <v>158</v>
      </c>
      <c r="AU262" s="269" t="s">
        <v>87</v>
      </c>
      <c r="AV262" s="14" t="s">
        <v>85</v>
      </c>
      <c r="AW262" s="14" t="s">
        <v>33</v>
      </c>
      <c r="AX262" s="14" t="s">
        <v>77</v>
      </c>
      <c r="AY262" s="269" t="s">
        <v>149</v>
      </c>
    </row>
    <row r="263" spans="1:51" s="13" customFormat="1" ht="12">
      <c r="A263" s="13"/>
      <c r="B263" s="248"/>
      <c r="C263" s="249"/>
      <c r="D263" s="250" t="s">
        <v>158</v>
      </c>
      <c r="E263" s="251" t="s">
        <v>1</v>
      </c>
      <c r="F263" s="252" t="s">
        <v>309</v>
      </c>
      <c r="G263" s="249"/>
      <c r="H263" s="253">
        <v>122.741</v>
      </c>
      <c r="I263" s="254"/>
      <c r="J263" s="249"/>
      <c r="K263" s="249"/>
      <c r="L263" s="255"/>
      <c r="M263" s="256"/>
      <c r="N263" s="257"/>
      <c r="O263" s="257"/>
      <c r="P263" s="257"/>
      <c r="Q263" s="257"/>
      <c r="R263" s="257"/>
      <c r="S263" s="257"/>
      <c r="T263" s="25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9" t="s">
        <v>158</v>
      </c>
      <c r="AU263" s="259" t="s">
        <v>87</v>
      </c>
      <c r="AV263" s="13" t="s">
        <v>87</v>
      </c>
      <c r="AW263" s="13" t="s">
        <v>33</v>
      </c>
      <c r="AX263" s="13" t="s">
        <v>85</v>
      </c>
      <c r="AY263" s="259" t="s">
        <v>149</v>
      </c>
    </row>
    <row r="264" spans="1:65" s="2" customFormat="1" ht="16.5" customHeight="1">
      <c r="A264" s="38"/>
      <c r="B264" s="39"/>
      <c r="C264" s="235" t="s">
        <v>322</v>
      </c>
      <c r="D264" s="235" t="s">
        <v>151</v>
      </c>
      <c r="E264" s="236" t="s">
        <v>323</v>
      </c>
      <c r="F264" s="237" t="s">
        <v>324</v>
      </c>
      <c r="G264" s="238" t="s">
        <v>154</v>
      </c>
      <c r="H264" s="239">
        <v>144.62</v>
      </c>
      <c r="I264" s="240"/>
      <c r="J264" s="241">
        <f>ROUND(I264*H264,2)</f>
        <v>0</v>
      </c>
      <c r="K264" s="237" t="s">
        <v>155</v>
      </c>
      <c r="L264" s="44"/>
      <c r="M264" s="242" t="s">
        <v>1</v>
      </c>
      <c r="N264" s="243" t="s">
        <v>42</v>
      </c>
      <c r="O264" s="91"/>
      <c r="P264" s="244">
        <f>O264*H264</f>
        <v>0</v>
      </c>
      <c r="Q264" s="244">
        <v>0</v>
      </c>
      <c r="R264" s="244">
        <f>Q264*H264</f>
        <v>0</v>
      </c>
      <c r="S264" s="244">
        <v>0</v>
      </c>
      <c r="T264" s="245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6" t="s">
        <v>156</v>
      </c>
      <c r="AT264" s="246" t="s">
        <v>151</v>
      </c>
      <c r="AU264" s="246" t="s">
        <v>87</v>
      </c>
      <c r="AY264" s="17" t="s">
        <v>149</v>
      </c>
      <c r="BE264" s="247">
        <f>IF(N264="základní",J264,0)</f>
        <v>0</v>
      </c>
      <c r="BF264" s="247">
        <f>IF(N264="snížená",J264,0)</f>
        <v>0</v>
      </c>
      <c r="BG264" s="247">
        <f>IF(N264="zákl. přenesená",J264,0)</f>
        <v>0</v>
      </c>
      <c r="BH264" s="247">
        <f>IF(N264="sníž. přenesená",J264,0)</f>
        <v>0</v>
      </c>
      <c r="BI264" s="247">
        <f>IF(N264="nulová",J264,0)</f>
        <v>0</v>
      </c>
      <c r="BJ264" s="17" t="s">
        <v>85</v>
      </c>
      <c r="BK264" s="247">
        <f>ROUND(I264*H264,2)</f>
        <v>0</v>
      </c>
      <c r="BL264" s="17" t="s">
        <v>156</v>
      </c>
      <c r="BM264" s="246" t="s">
        <v>325</v>
      </c>
    </row>
    <row r="265" spans="1:51" s="14" customFormat="1" ht="12">
      <c r="A265" s="14"/>
      <c r="B265" s="260"/>
      <c r="C265" s="261"/>
      <c r="D265" s="250" t="s">
        <v>158</v>
      </c>
      <c r="E265" s="262" t="s">
        <v>1</v>
      </c>
      <c r="F265" s="263" t="s">
        <v>308</v>
      </c>
      <c r="G265" s="261"/>
      <c r="H265" s="262" t="s">
        <v>1</v>
      </c>
      <c r="I265" s="264"/>
      <c r="J265" s="261"/>
      <c r="K265" s="261"/>
      <c r="L265" s="265"/>
      <c r="M265" s="266"/>
      <c r="N265" s="267"/>
      <c r="O265" s="267"/>
      <c r="P265" s="267"/>
      <c r="Q265" s="267"/>
      <c r="R265" s="267"/>
      <c r="S265" s="267"/>
      <c r="T265" s="26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9" t="s">
        <v>158</v>
      </c>
      <c r="AU265" s="269" t="s">
        <v>87</v>
      </c>
      <c r="AV265" s="14" t="s">
        <v>85</v>
      </c>
      <c r="AW265" s="14" t="s">
        <v>33</v>
      </c>
      <c r="AX265" s="14" t="s">
        <v>77</v>
      </c>
      <c r="AY265" s="269" t="s">
        <v>149</v>
      </c>
    </row>
    <row r="266" spans="1:51" s="13" customFormat="1" ht="12">
      <c r="A266" s="13"/>
      <c r="B266" s="248"/>
      <c r="C266" s="249"/>
      <c r="D266" s="250" t="s">
        <v>158</v>
      </c>
      <c r="E266" s="251" t="s">
        <v>1</v>
      </c>
      <c r="F266" s="252" t="s">
        <v>309</v>
      </c>
      <c r="G266" s="249"/>
      <c r="H266" s="253">
        <v>122.741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9" t="s">
        <v>158</v>
      </c>
      <c r="AU266" s="259" t="s">
        <v>87</v>
      </c>
      <c r="AV266" s="13" t="s">
        <v>87</v>
      </c>
      <c r="AW266" s="13" t="s">
        <v>33</v>
      </c>
      <c r="AX266" s="13" t="s">
        <v>77</v>
      </c>
      <c r="AY266" s="259" t="s">
        <v>149</v>
      </c>
    </row>
    <row r="267" spans="1:51" s="14" customFormat="1" ht="12">
      <c r="A267" s="14"/>
      <c r="B267" s="260"/>
      <c r="C267" s="261"/>
      <c r="D267" s="250" t="s">
        <v>158</v>
      </c>
      <c r="E267" s="262" t="s">
        <v>1</v>
      </c>
      <c r="F267" s="263" t="s">
        <v>316</v>
      </c>
      <c r="G267" s="261"/>
      <c r="H267" s="262" t="s">
        <v>1</v>
      </c>
      <c r="I267" s="264"/>
      <c r="J267" s="261"/>
      <c r="K267" s="261"/>
      <c r="L267" s="265"/>
      <c r="M267" s="266"/>
      <c r="N267" s="267"/>
      <c r="O267" s="267"/>
      <c r="P267" s="267"/>
      <c r="Q267" s="267"/>
      <c r="R267" s="267"/>
      <c r="S267" s="267"/>
      <c r="T267" s="26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9" t="s">
        <v>158</v>
      </c>
      <c r="AU267" s="269" t="s">
        <v>87</v>
      </c>
      <c r="AV267" s="14" t="s">
        <v>85</v>
      </c>
      <c r="AW267" s="14" t="s">
        <v>33</v>
      </c>
      <c r="AX267" s="14" t="s">
        <v>77</v>
      </c>
      <c r="AY267" s="269" t="s">
        <v>149</v>
      </c>
    </row>
    <row r="268" spans="1:51" s="13" customFormat="1" ht="12">
      <c r="A268" s="13"/>
      <c r="B268" s="248"/>
      <c r="C268" s="249"/>
      <c r="D268" s="250" t="s">
        <v>158</v>
      </c>
      <c r="E268" s="251" t="s">
        <v>1</v>
      </c>
      <c r="F268" s="252" t="s">
        <v>317</v>
      </c>
      <c r="G268" s="249"/>
      <c r="H268" s="253">
        <v>21.879</v>
      </c>
      <c r="I268" s="254"/>
      <c r="J268" s="249"/>
      <c r="K268" s="249"/>
      <c r="L268" s="255"/>
      <c r="M268" s="256"/>
      <c r="N268" s="257"/>
      <c r="O268" s="257"/>
      <c r="P268" s="257"/>
      <c r="Q268" s="257"/>
      <c r="R268" s="257"/>
      <c r="S268" s="257"/>
      <c r="T268" s="25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9" t="s">
        <v>158</v>
      </c>
      <c r="AU268" s="259" t="s">
        <v>87</v>
      </c>
      <c r="AV268" s="13" t="s">
        <v>87</v>
      </c>
      <c r="AW268" s="13" t="s">
        <v>33</v>
      </c>
      <c r="AX268" s="13" t="s">
        <v>77</v>
      </c>
      <c r="AY268" s="259" t="s">
        <v>149</v>
      </c>
    </row>
    <row r="269" spans="1:51" s="15" customFormat="1" ht="12">
      <c r="A269" s="15"/>
      <c r="B269" s="270"/>
      <c r="C269" s="271"/>
      <c r="D269" s="250" t="s">
        <v>158</v>
      </c>
      <c r="E269" s="272" t="s">
        <v>1</v>
      </c>
      <c r="F269" s="273" t="s">
        <v>167</v>
      </c>
      <c r="G269" s="271"/>
      <c r="H269" s="274">
        <v>144.62</v>
      </c>
      <c r="I269" s="275"/>
      <c r="J269" s="271"/>
      <c r="K269" s="271"/>
      <c r="L269" s="276"/>
      <c r="M269" s="277"/>
      <c r="N269" s="278"/>
      <c r="O269" s="278"/>
      <c r="P269" s="278"/>
      <c r="Q269" s="278"/>
      <c r="R269" s="278"/>
      <c r="S269" s="278"/>
      <c r="T269" s="279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80" t="s">
        <v>158</v>
      </c>
      <c r="AU269" s="280" t="s">
        <v>87</v>
      </c>
      <c r="AV269" s="15" t="s">
        <v>156</v>
      </c>
      <c r="AW269" s="15" t="s">
        <v>33</v>
      </c>
      <c r="AX269" s="15" t="s">
        <v>85</v>
      </c>
      <c r="AY269" s="280" t="s">
        <v>149</v>
      </c>
    </row>
    <row r="270" spans="1:65" s="2" customFormat="1" ht="16.5" customHeight="1">
      <c r="A270" s="38"/>
      <c r="B270" s="39"/>
      <c r="C270" s="284" t="s">
        <v>326</v>
      </c>
      <c r="D270" s="284" t="s">
        <v>327</v>
      </c>
      <c r="E270" s="285" t="s">
        <v>328</v>
      </c>
      <c r="F270" s="286" t="s">
        <v>329</v>
      </c>
      <c r="G270" s="287" t="s">
        <v>209</v>
      </c>
      <c r="H270" s="288">
        <v>8.388</v>
      </c>
      <c r="I270" s="289"/>
      <c r="J270" s="290">
        <f>ROUND(I270*H270,2)</f>
        <v>0</v>
      </c>
      <c r="K270" s="286" t="s">
        <v>155</v>
      </c>
      <c r="L270" s="291"/>
      <c r="M270" s="292" t="s">
        <v>1</v>
      </c>
      <c r="N270" s="293" t="s">
        <v>42</v>
      </c>
      <c r="O270" s="91"/>
      <c r="P270" s="244">
        <f>O270*H270</f>
        <v>0</v>
      </c>
      <c r="Q270" s="244">
        <v>0.21</v>
      </c>
      <c r="R270" s="244">
        <f>Q270*H270</f>
        <v>1.76148</v>
      </c>
      <c r="S270" s="244">
        <v>0</v>
      </c>
      <c r="T270" s="245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6" t="s">
        <v>200</v>
      </c>
      <c r="AT270" s="246" t="s">
        <v>327</v>
      </c>
      <c r="AU270" s="246" t="s">
        <v>87</v>
      </c>
      <c r="AY270" s="17" t="s">
        <v>149</v>
      </c>
      <c r="BE270" s="247">
        <f>IF(N270="základní",J270,0)</f>
        <v>0</v>
      </c>
      <c r="BF270" s="247">
        <f>IF(N270="snížená",J270,0)</f>
        <v>0</v>
      </c>
      <c r="BG270" s="247">
        <f>IF(N270="zákl. přenesená",J270,0)</f>
        <v>0</v>
      </c>
      <c r="BH270" s="247">
        <f>IF(N270="sníž. přenesená",J270,0)</f>
        <v>0</v>
      </c>
      <c r="BI270" s="247">
        <f>IF(N270="nulová",J270,0)</f>
        <v>0</v>
      </c>
      <c r="BJ270" s="17" t="s">
        <v>85</v>
      </c>
      <c r="BK270" s="247">
        <f>ROUND(I270*H270,2)</f>
        <v>0</v>
      </c>
      <c r="BL270" s="17" t="s">
        <v>156</v>
      </c>
      <c r="BM270" s="246" t="s">
        <v>330</v>
      </c>
    </row>
    <row r="271" spans="1:51" s="13" customFormat="1" ht="12">
      <c r="A271" s="13"/>
      <c r="B271" s="248"/>
      <c r="C271" s="249"/>
      <c r="D271" s="250" t="s">
        <v>158</v>
      </c>
      <c r="E271" s="249"/>
      <c r="F271" s="252" t="s">
        <v>331</v>
      </c>
      <c r="G271" s="249"/>
      <c r="H271" s="253">
        <v>8.388</v>
      </c>
      <c r="I271" s="254"/>
      <c r="J271" s="249"/>
      <c r="K271" s="249"/>
      <c r="L271" s="255"/>
      <c r="M271" s="256"/>
      <c r="N271" s="257"/>
      <c r="O271" s="257"/>
      <c r="P271" s="257"/>
      <c r="Q271" s="257"/>
      <c r="R271" s="257"/>
      <c r="S271" s="257"/>
      <c r="T271" s="25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9" t="s">
        <v>158</v>
      </c>
      <c r="AU271" s="259" t="s">
        <v>87</v>
      </c>
      <c r="AV271" s="13" t="s">
        <v>87</v>
      </c>
      <c r="AW271" s="13" t="s">
        <v>4</v>
      </c>
      <c r="AX271" s="13" t="s">
        <v>85</v>
      </c>
      <c r="AY271" s="259" t="s">
        <v>149</v>
      </c>
    </row>
    <row r="272" spans="1:65" s="2" customFormat="1" ht="16.5" customHeight="1">
      <c r="A272" s="38"/>
      <c r="B272" s="39"/>
      <c r="C272" s="235" t="s">
        <v>332</v>
      </c>
      <c r="D272" s="235" t="s">
        <v>151</v>
      </c>
      <c r="E272" s="236" t="s">
        <v>333</v>
      </c>
      <c r="F272" s="237" t="s">
        <v>334</v>
      </c>
      <c r="G272" s="238" t="s">
        <v>154</v>
      </c>
      <c r="H272" s="239">
        <v>144.62</v>
      </c>
      <c r="I272" s="240"/>
      <c r="J272" s="241">
        <f>ROUND(I272*H272,2)</f>
        <v>0</v>
      </c>
      <c r="K272" s="237" t="s">
        <v>155</v>
      </c>
      <c r="L272" s="44"/>
      <c r="M272" s="242" t="s">
        <v>1</v>
      </c>
      <c r="N272" s="243" t="s">
        <v>42</v>
      </c>
      <c r="O272" s="91"/>
      <c r="P272" s="244">
        <f>O272*H272</f>
        <v>0</v>
      </c>
      <c r="Q272" s="244">
        <v>0</v>
      </c>
      <c r="R272" s="244">
        <f>Q272*H272</f>
        <v>0</v>
      </c>
      <c r="S272" s="244">
        <v>0</v>
      </c>
      <c r="T272" s="245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6" t="s">
        <v>156</v>
      </c>
      <c r="AT272" s="246" t="s">
        <v>151</v>
      </c>
      <c r="AU272" s="246" t="s">
        <v>87</v>
      </c>
      <c r="AY272" s="17" t="s">
        <v>149</v>
      </c>
      <c r="BE272" s="247">
        <f>IF(N272="základní",J272,0)</f>
        <v>0</v>
      </c>
      <c r="BF272" s="247">
        <f>IF(N272="snížená",J272,0)</f>
        <v>0</v>
      </c>
      <c r="BG272" s="247">
        <f>IF(N272="zákl. přenesená",J272,0)</f>
        <v>0</v>
      </c>
      <c r="BH272" s="247">
        <f>IF(N272="sníž. přenesená",J272,0)</f>
        <v>0</v>
      </c>
      <c r="BI272" s="247">
        <f>IF(N272="nulová",J272,0)</f>
        <v>0</v>
      </c>
      <c r="BJ272" s="17" t="s">
        <v>85</v>
      </c>
      <c r="BK272" s="247">
        <f>ROUND(I272*H272,2)</f>
        <v>0</v>
      </c>
      <c r="BL272" s="17" t="s">
        <v>156</v>
      </c>
      <c r="BM272" s="246" t="s">
        <v>335</v>
      </c>
    </row>
    <row r="273" spans="1:51" s="14" customFormat="1" ht="12">
      <c r="A273" s="14"/>
      <c r="B273" s="260"/>
      <c r="C273" s="261"/>
      <c r="D273" s="250" t="s">
        <v>158</v>
      </c>
      <c r="E273" s="262" t="s">
        <v>1</v>
      </c>
      <c r="F273" s="263" t="s">
        <v>308</v>
      </c>
      <c r="G273" s="261"/>
      <c r="H273" s="262" t="s">
        <v>1</v>
      </c>
      <c r="I273" s="264"/>
      <c r="J273" s="261"/>
      <c r="K273" s="261"/>
      <c r="L273" s="265"/>
      <c r="M273" s="266"/>
      <c r="N273" s="267"/>
      <c r="O273" s="267"/>
      <c r="P273" s="267"/>
      <c r="Q273" s="267"/>
      <c r="R273" s="267"/>
      <c r="S273" s="267"/>
      <c r="T273" s="26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9" t="s">
        <v>158</v>
      </c>
      <c r="AU273" s="269" t="s">
        <v>87</v>
      </c>
      <c r="AV273" s="14" t="s">
        <v>85</v>
      </c>
      <c r="AW273" s="14" t="s">
        <v>33</v>
      </c>
      <c r="AX273" s="14" t="s">
        <v>77</v>
      </c>
      <c r="AY273" s="269" t="s">
        <v>149</v>
      </c>
    </row>
    <row r="274" spans="1:51" s="13" customFormat="1" ht="12">
      <c r="A274" s="13"/>
      <c r="B274" s="248"/>
      <c r="C274" s="249"/>
      <c r="D274" s="250" t="s">
        <v>158</v>
      </c>
      <c r="E274" s="251" t="s">
        <v>1</v>
      </c>
      <c r="F274" s="252" t="s">
        <v>309</v>
      </c>
      <c r="G274" s="249"/>
      <c r="H274" s="253">
        <v>122.741</v>
      </c>
      <c r="I274" s="254"/>
      <c r="J274" s="249"/>
      <c r="K274" s="249"/>
      <c r="L274" s="255"/>
      <c r="M274" s="256"/>
      <c r="N274" s="257"/>
      <c r="O274" s="257"/>
      <c r="P274" s="257"/>
      <c r="Q274" s="257"/>
      <c r="R274" s="257"/>
      <c r="S274" s="257"/>
      <c r="T274" s="25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9" t="s">
        <v>158</v>
      </c>
      <c r="AU274" s="259" t="s">
        <v>87</v>
      </c>
      <c r="AV274" s="13" t="s">
        <v>87</v>
      </c>
      <c r="AW274" s="13" t="s">
        <v>33</v>
      </c>
      <c r="AX274" s="13" t="s">
        <v>77</v>
      </c>
      <c r="AY274" s="259" t="s">
        <v>149</v>
      </c>
    </row>
    <row r="275" spans="1:51" s="14" customFormat="1" ht="12">
      <c r="A275" s="14"/>
      <c r="B275" s="260"/>
      <c r="C275" s="261"/>
      <c r="D275" s="250" t="s">
        <v>158</v>
      </c>
      <c r="E275" s="262" t="s">
        <v>1</v>
      </c>
      <c r="F275" s="263" t="s">
        <v>316</v>
      </c>
      <c r="G275" s="261"/>
      <c r="H275" s="262" t="s">
        <v>1</v>
      </c>
      <c r="I275" s="264"/>
      <c r="J275" s="261"/>
      <c r="K275" s="261"/>
      <c r="L275" s="265"/>
      <c r="M275" s="266"/>
      <c r="N275" s="267"/>
      <c r="O275" s="267"/>
      <c r="P275" s="267"/>
      <c r="Q275" s="267"/>
      <c r="R275" s="267"/>
      <c r="S275" s="267"/>
      <c r="T275" s="26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9" t="s">
        <v>158</v>
      </c>
      <c r="AU275" s="269" t="s">
        <v>87</v>
      </c>
      <c r="AV275" s="14" t="s">
        <v>85</v>
      </c>
      <c r="AW275" s="14" t="s">
        <v>33</v>
      </c>
      <c r="AX275" s="14" t="s">
        <v>77</v>
      </c>
      <c r="AY275" s="269" t="s">
        <v>149</v>
      </c>
    </row>
    <row r="276" spans="1:51" s="13" customFormat="1" ht="12">
      <c r="A276" s="13"/>
      <c r="B276" s="248"/>
      <c r="C276" s="249"/>
      <c r="D276" s="250" t="s">
        <v>158</v>
      </c>
      <c r="E276" s="251" t="s">
        <v>1</v>
      </c>
      <c r="F276" s="252" t="s">
        <v>317</v>
      </c>
      <c r="G276" s="249"/>
      <c r="H276" s="253">
        <v>21.879</v>
      </c>
      <c r="I276" s="254"/>
      <c r="J276" s="249"/>
      <c r="K276" s="249"/>
      <c r="L276" s="255"/>
      <c r="M276" s="256"/>
      <c r="N276" s="257"/>
      <c r="O276" s="257"/>
      <c r="P276" s="257"/>
      <c r="Q276" s="257"/>
      <c r="R276" s="257"/>
      <c r="S276" s="257"/>
      <c r="T276" s="25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9" t="s">
        <v>158</v>
      </c>
      <c r="AU276" s="259" t="s">
        <v>87</v>
      </c>
      <c r="AV276" s="13" t="s">
        <v>87</v>
      </c>
      <c r="AW276" s="13" t="s">
        <v>33</v>
      </c>
      <c r="AX276" s="13" t="s">
        <v>77</v>
      </c>
      <c r="AY276" s="259" t="s">
        <v>149</v>
      </c>
    </row>
    <row r="277" spans="1:51" s="15" customFormat="1" ht="12">
      <c r="A277" s="15"/>
      <c r="B277" s="270"/>
      <c r="C277" s="271"/>
      <c r="D277" s="250" t="s">
        <v>158</v>
      </c>
      <c r="E277" s="272" t="s">
        <v>1</v>
      </c>
      <c r="F277" s="273" t="s">
        <v>167</v>
      </c>
      <c r="G277" s="271"/>
      <c r="H277" s="274">
        <v>144.62</v>
      </c>
      <c r="I277" s="275"/>
      <c r="J277" s="271"/>
      <c r="K277" s="271"/>
      <c r="L277" s="276"/>
      <c r="M277" s="277"/>
      <c r="N277" s="278"/>
      <c r="O277" s="278"/>
      <c r="P277" s="278"/>
      <c r="Q277" s="278"/>
      <c r="R277" s="278"/>
      <c r="S277" s="278"/>
      <c r="T277" s="279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80" t="s">
        <v>158</v>
      </c>
      <c r="AU277" s="280" t="s">
        <v>87</v>
      </c>
      <c r="AV277" s="15" t="s">
        <v>156</v>
      </c>
      <c r="AW277" s="15" t="s">
        <v>33</v>
      </c>
      <c r="AX277" s="15" t="s">
        <v>85</v>
      </c>
      <c r="AY277" s="280" t="s">
        <v>149</v>
      </c>
    </row>
    <row r="278" spans="1:65" s="2" customFormat="1" ht="16.5" customHeight="1">
      <c r="A278" s="38"/>
      <c r="B278" s="39"/>
      <c r="C278" s="284" t="s">
        <v>336</v>
      </c>
      <c r="D278" s="284" t="s">
        <v>327</v>
      </c>
      <c r="E278" s="285" t="s">
        <v>337</v>
      </c>
      <c r="F278" s="286" t="s">
        <v>338</v>
      </c>
      <c r="G278" s="287" t="s">
        <v>339</v>
      </c>
      <c r="H278" s="288">
        <v>2.169</v>
      </c>
      <c r="I278" s="289"/>
      <c r="J278" s="290">
        <f>ROUND(I278*H278,2)</f>
        <v>0</v>
      </c>
      <c r="K278" s="286" t="s">
        <v>155</v>
      </c>
      <c r="L278" s="291"/>
      <c r="M278" s="292" t="s">
        <v>1</v>
      </c>
      <c r="N278" s="293" t="s">
        <v>42</v>
      </c>
      <c r="O278" s="91"/>
      <c r="P278" s="244">
        <f>O278*H278</f>
        <v>0</v>
      </c>
      <c r="Q278" s="244">
        <v>0.001</v>
      </c>
      <c r="R278" s="244">
        <f>Q278*H278</f>
        <v>0.002169</v>
      </c>
      <c r="S278" s="244">
        <v>0</v>
      </c>
      <c r="T278" s="245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6" t="s">
        <v>200</v>
      </c>
      <c r="AT278" s="246" t="s">
        <v>327</v>
      </c>
      <c r="AU278" s="246" t="s">
        <v>87</v>
      </c>
      <c r="AY278" s="17" t="s">
        <v>149</v>
      </c>
      <c r="BE278" s="247">
        <f>IF(N278="základní",J278,0)</f>
        <v>0</v>
      </c>
      <c r="BF278" s="247">
        <f>IF(N278="snížená",J278,0)</f>
        <v>0</v>
      </c>
      <c r="BG278" s="247">
        <f>IF(N278="zákl. přenesená",J278,0)</f>
        <v>0</v>
      </c>
      <c r="BH278" s="247">
        <f>IF(N278="sníž. přenesená",J278,0)</f>
        <v>0</v>
      </c>
      <c r="BI278" s="247">
        <f>IF(N278="nulová",J278,0)</f>
        <v>0</v>
      </c>
      <c r="BJ278" s="17" t="s">
        <v>85</v>
      </c>
      <c r="BK278" s="247">
        <f>ROUND(I278*H278,2)</f>
        <v>0</v>
      </c>
      <c r="BL278" s="17" t="s">
        <v>156</v>
      </c>
      <c r="BM278" s="246" t="s">
        <v>340</v>
      </c>
    </row>
    <row r="279" spans="1:51" s="13" customFormat="1" ht="12">
      <c r="A279" s="13"/>
      <c r="B279" s="248"/>
      <c r="C279" s="249"/>
      <c r="D279" s="250" t="s">
        <v>158</v>
      </c>
      <c r="E279" s="249"/>
      <c r="F279" s="252" t="s">
        <v>341</v>
      </c>
      <c r="G279" s="249"/>
      <c r="H279" s="253">
        <v>2.169</v>
      </c>
      <c r="I279" s="254"/>
      <c r="J279" s="249"/>
      <c r="K279" s="249"/>
      <c r="L279" s="255"/>
      <c r="M279" s="256"/>
      <c r="N279" s="257"/>
      <c r="O279" s="257"/>
      <c r="P279" s="257"/>
      <c r="Q279" s="257"/>
      <c r="R279" s="257"/>
      <c r="S279" s="257"/>
      <c r="T279" s="25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9" t="s">
        <v>158</v>
      </c>
      <c r="AU279" s="259" t="s">
        <v>87</v>
      </c>
      <c r="AV279" s="13" t="s">
        <v>87</v>
      </c>
      <c r="AW279" s="13" t="s">
        <v>4</v>
      </c>
      <c r="AX279" s="13" t="s">
        <v>85</v>
      </c>
      <c r="AY279" s="259" t="s">
        <v>149</v>
      </c>
    </row>
    <row r="280" spans="1:63" s="12" customFormat="1" ht="22.8" customHeight="1">
      <c r="A280" s="12"/>
      <c r="B280" s="219"/>
      <c r="C280" s="220"/>
      <c r="D280" s="221" t="s">
        <v>76</v>
      </c>
      <c r="E280" s="233" t="s">
        <v>87</v>
      </c>
      <c r="F280" s="233" t="s">
        <v>342</v>
      </c>
      <c r="G280" s="220"/>
      <c r="H280" s="220"/>
      <c r="I280" s="223"/>
      <c r="J280" s="234">
        <f>BK280</f>
        <v>0</v>
      </c>
      <c r="K280" s="220"/>
      <c r="L280" s="225"/>
      <c r="M280" s="226"/>
      <c r="N280" s="227"/>
      <c r="O280" s="227"/>
      <c r="P280" s="228">
        <f>SUM(P281:P301)</f>
        <v>0</v>
      </c>
      <c r="Q280" s="227"/>
      <c r="R280" s="228">
        <f>SUM(R281:R301)</f>
        <v>37.28521309999999</v>
      </c>
      <c r="S280" s="227"/>
      <c r="T280" s="229">
        <f>SUM(T281:T301)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30" t="s">
        <v>85</v>
      </c>
      <c r="AT280" s="231" t="s">
        <v>76</v>
      </c>
      <c r="AU280" s="231" t="s">
        <v>85</v>
      </c>
      <c r="AY280" s="230" t="s">
        <v>149</v>
      </c>
      <c r="BK280" s="232">
        <f>SUM(BK281:BK301)</f>
        <v>0</v>
      </c>
    </row>
    <row r="281" spans="1:65" s="2" customFormat="1" ht="16.5" customHeight="1">
      <c r="A281" s="38"/>
      <c r="B281" s="39"/>
      <c r="C281" s="235" t="s">
        <v>343</v>
      </c>
      <c r="D281" s="235" t="s">
        <v>151</v>
      </c>
      <c r="E281" s="236" t="s">
        <v>344</v>
      </c>
      <c r="F281" s="237" t="s">
        <v>345</v>
      </c>
      <c r="G281" s="238" t="s">
        <v>209</v>
      </c>
      <c r="H281" s="239">
        <v>13.507</v>
      </c>
      <c r="I281" s="240"/>
      <c r="J281" s="241">
        <f>ROUND(I281*H281,2)</f>
        <v>0</v>
      </c>
      <c r="K281" s="237" t="s">
        <v>155</v>
      </c>
      <c r="L281" s="44"/>
      <c r="M281" s="242" t="s">
        <v>1</v>
      </c>
      <c r="N281" s="243" t="s">
        <v>42</v>
      </c>
      <c r="O281" s="91"/>
      <c r="P281" s="244">
        <f>O281*H281</f>
        <v>0</v>
      </c>
      <c r="Q281" s="244">
        <v>2.45329</v>
      </c>
      <c r="R281" s="244">
        <f>Q281*H281</f>
        <v>33.13658803</v>
      </c>
      <c r="S281" s="244">
        <v>0</v>
      </c>
      <c r="T281" s="245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6" t="s">
        <v>156</v>
      </c>
      <c r="AT281" s="246" t="s">
        <v>151</v>
      </c>
      <c r="AU281" s="246" t="s">
        <v>87</v>
      </c>
      <c r="AY281" s="17" t="s">
        <v>149</v>
      </c>
      <c r="BE281" s="247">
        <f>IF(N281="základní",J281,0)</f>
        <v>0</v>
      </c>
      <c r="BF281" s="247">
        <f>IF(N281="snížená",J281,0)</f>
        <v>0</v>
      </c>
      <c r="BG281" s="247">
        <f>IF(N281="zákl. přenesená",J281,0)</f>
        <v>0</v>
      </c>
      <c r="BH281" s="247">
        <f>IF(N281="sníž. přenesená",J281,0)</f>
        <v>0</v>
      </c>
      <c r="BI281" s="247">
        <f>IF(N281="nulová",J281,0)</f>
        <v>0</v>
      </c>
      <c r="BJ281" s="17" t="s">
        <v>85</v>
      </c>
      <c r="BK281" s="247">
        <f>ROUND(I281*H281,2)</f>
        <v>0</v>
      </c>
      <c r="BL281" s="17" t="s">
        <v>156</v>
      </c>
      <c r="BM281" s="246" t="s">
        <v>346</v>
      </c>
    </row>
    <row r="282" spans="1:51" s="13" customFormat="1" ht="12">
      <c r="A282" s="13"/>
      <c r="B282" s="248"/>
      <c r="C282" s="249"/>
      <c r="D282" s="250" t="s">
        <v>158</v>
      </c>
      <c r="E282" s="251" t="s">
        <v>1</v>
      </c>
      <c r="F282" s="252" t="s">
        <v>347</v>
      </c>
      <c r="G282" s="249"/>
      <c r="H282" s="253">
        <v>13.507</v>
      </c>
      <c r="I282" s="254"/>
      <c r="J282" s="249"/>
      <c r="K282" s="249"/>
      <c r="L282" s="255"/>
      <c r="M282" s="256"/>
      <c r="N282" s="257"/>
      <c r="O282" s="257"/>
      <c r="P282" s="257"/>
      <c r="Q282" s="257"/>
      <c r="R282" s="257"/>
      <c r="S282" s="257"/>
      <c r="T282" s="25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9" t="s">
        <v>158</v>
      </c>
      <c r="AU282" s="259" t="s">
        <v>87</v>
      </c>
      <c r="AV282" s="13" t="s">
        <v>87</v>
      </c>
      <c r="AW282" s="13" t="s">
        <v>33</v>
      </c>
      <c r="AX282" s="13" t="s">
        <v>85</v>
      </c>
      <c r="AY282" s="259" t="s">
        <v>149</v>
      </c>
    </row>
    <row r="283" spans="1:65" s="2" customFormat="1" ht="16.5" customHeight="1">
      <c r="A283" s="38"/>
      <c r="B283" s="39"/>
      <c r="C283" s="235" t="s">
        <v>348</v>
      </c>
      <c r="D283" s="235" t="s">
        <v>151</v>
      </c>
      <c r="E283" s="236" t="s">
        <v>349</v>
      </c>
      <c r="F283" s="237" t="s">
        <v>350</v>
      </c>
      <c r="G283" s="238" t="s">
        <v>209</v>
      </c>
      <c r="H283" s="239">
        <v>1.349</v>
      </c>
      <c r="I283" s="240"/>
      <c r="J283" s="241">
        <f>ROUND(I283*H283,2)</f>
        <v>0</v>
      </c>
      <c r="K283" s="237" t="s">
        <v>155</v>
      </c>
      <c r="L283" s="44"/>
      <c r="M283" s="242" t="s">
        <v>1</v>
      </c>
      <c r="N283" s="243" t="s">
        <v>42</v>
      </c>
      <c r="O283" s="91"/>
      <c r="P283" s="244">
        <f>O283*H283</f>
        <v>0</v>
      </c>
      <c r="Q283" s="244">
        <v>2.45329</v>
      </c>
      <c r="R283" s="244">
        <f>Q283*H283</f>
        <v>3.30948821</v>
      </c>
      <c r="S283" s="244">
        <v>0</v>
      </c>
      <c r="T283" s="245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6" t="s">
        <v>156</v>
      </c>
      <c r="AT283" s="246" t="s">
        <v>151</v>
      </c>
      <c r="AU283" s="246" t="s">
        <v>87</v>
      </c>
      <c r="AY283" s="17" t="s">
        <v>149</v>
      </c>
      <c r="BE283" s="247">
        <f>IF(N283="základní",J283,0)</f>
        <v>0</v>
      </c>
      <c r="BF283" s="247">
        <f>IF(N283="snížená",J283,0)</f>
        <v>0</v>
      </c>
      <c r="BG283" s="247">
        <f>IF(N283="zákl. přenesená",J283,0)</f>
        <v>0</v>
      </c>
      <c r="BH283" s="247">
        <f>IF(N283="sníž. přenesená",J283,0)</f>
        <v>0</v>
      </c>
      <c r="BI283" s="247">
        <f>IF(N283="nulová",J283,0)</f>
        <v>0</v>
      </c>
      <c r="BJ283" s="17" t="s">
        <v>85</v>
      </c>
      <c r="BK283" s="247">
        <f>ROUND(I283*H283,2)</f>
        <v>0</v>
      </c>
      <c r="BL283" s="17" t="s">
        <v>156</v>
      </c>
      <c r="BM283" s="246" t="s">
        <v>351</v>
      </c>
    </row>
    <row r="284" spans="1:51" s="13" customFormat="1" ht="12">
      <c r="A284" s="13"/>
      <c r="B284" s="248"/>
      <c r="C284" s="249"/>
      <c r="D284" s="250" t="s">
        <v>158</v>
      </c>
      <c r="E284" s="251" t="s">
        <v>1</v>
      </c>
      <c r="F284" s="252" t="s">
        <v>352</v>
      </c>
      <c r="G284" s="249"/>
      <c r="H284" s="253">
        <v>0.435</v>
      </c>
      <c r="I284" s="254"/>
      <c r="J284" s="249"/>
      <c r="K284" s="249"/>
      <c r="L284" s="255"/>
      <c r="M284" s="256"/>
      <c r="N284" s="257"/>
      <c r="O284" s="257"/>
      <c r="P284" s="257"/>
      <c r="Q284" s="257"/>
      <c r="R284" s="257"/>
      <c r="S284" s="257"/>
      <c r="T284" s="25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9" t="s">
        <v>158</v>
      </c>
      <c r="AU284" s="259" t="s">
        <v>87</v>
      </c>
      <c r="AV284" s="13" t="s">
        <v>87</v>
      </c>
      <c r="AW284" s="13" t="s">
        <v>33</v>
      </c>
      <c r="AX284" s="13" t="s">
        <v>77</v>
      </c>
      <c r="AY284" s="259" t="s">
        <v>149</v>
      </c>
    </row>
    <row r="285" spans="1:51" s="13" customFormat="1" ht="12">
      <c r="A285" s="13"/>
      <c r="B285" s="248"/>
      <c r="C285" s="249"/>
      <c r="D285" s="250" t="s">
        <v>158</v>
      </c>
      <c r="E285" s="251" t="s">
        <v>1</v>
      </c>
      <c r="F285" s="252" t="s">
        <v>353</v>
      </c>
      <c r="G285" s="249"/>
      <c r="H285" s="253">
        <v>0.611</v>
      </c>
      <c r="I285" s="254"/>
      <c r="J285" s="249"/>
      <c r="K285" s="249"/>
      <c r="L285" s="255"/>
      <c r="M285" s="256"/>
      <c r="N285" s="257"/>
      <c r="O285" s="257"/>
      <c r="P285" s="257"/>
      <c r="Q285" s="257"/>
      <c r="R285" s="257"/>
      <c r="S285" s="257"/>
      <c r="T285" s="25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9" t="s">
        <v>158</v>
      </c>
      <c r="AU285" s="259" t="s">
        <v>87</v>
      </c>
      <c r="AV285" s="13" t="s">
        <v>87</v>
      </c>
      <c r="AW285" s="13" t="s">
        <v>33</v>
      </c>
      <c r="AX285" s="13" t="s">
        <v>77</v>
      </c>
      <c r="AY285" s="259" t="s">
        <v>149</v>
      </c>
    </row>
    <row r="286" spans="1:51" s="13" customFormat="1" ht="12">
      <c r="A286" s="13"/>
      <c r="B286" s="248"/>
      <c r="C286" s="249"/>
      <c r="D286" s="250" t="s">
        <v>158</v>
      </c>
      <c r="E286" s="251" t="s">
        <v>1</v>
      </c>
      <c r="F286" s="252" t="s">
        <v>354</v>
      </c>
      <c r="G286" s="249"/>
      <c r="H286" s="253">
        <v>0.303</v>
      </c>
      <c r="I286" s="254"/>
      <c r="J286" s="249"/>
      <c r="K286" s="249"/>
      <c r="L286" s="255"/>
      <c r="M286" s="256"/>
      <c r="N286" s="257"/>
      <c r="O286" s="257"/>
      <c r="P286" s="257"/>
      <c r="Q286" s="257"/>
      <c r="R286" s="257"/>
      <c r="S286" s="257"/>
      <c r="T286" s="25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9" t="s">
        <v>158</v>
      </c>
      <c r="AU286" s="259" t="s">
        <v>87</v>
      </c>
      <c r="AV286" s="13" t="s">
        <v>87</v>
      </c>
      <c r="AW286" s="13" t="s">
        <v>33</v>
      </c>
      <c r="AX286" s="13" t="s">
        <v>77</v>
      </c>
      <c r="AY286" s="259" t="s">
        <v>149</v>
      </c>
    </row>
    <row r="287" spans="1:51" s="15" customFormat="1" ht="12">
      <c r="A287" s="15"/>
      <c r="B287" s="270"/>
      <c r="C287" s="271"/>
      <c r="D287" s="250" t="s">
        <v>158</v>
      </c>
      <c r="E287" s="272" t="s">
        <v>1</v>
      </c>
      <c r="F287" s="273" t="s">
        <v>167</v>
      </c>
      <c r="G287" s="271"/>
      <c r="H287" s="274">
        <v>1.349</v>
      </c>
      <c r="I287" s="275"/>
      <c r="J287" s="271"/>
      <c r="K287" s="271"/>
      <c r="L287" s="276"/>
      <c r="M287" s="277"/>
      <c r="N287" s="278"/>
      <c r="O287" s="278"/>
      <c r="P287" s="278"/>
      <c r="Q287" s="278"/>
      <c r="R287" s="278"/>
      <c r="S287" s="278"/>
      <c r="T287" s="279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80" t="s">
        <v>158</v>
      </c>
      <c r="AU287" s="280" t="s">
        <v>87</v>
      </c>
      <c r="AV287" s="15" t="s">
        <v>156</v>
      </c>
      <c r="AW287" s="15" t="s">
        <v>33</v>
      </c>
      <c r="AX287" s="15" t="s">
        <v>85</v>
      </c>
      <c r="AY287" s="280" t="s">
        <v>149</v>
      </c>
    </row>
    <row r="288" spans="1:65" s="2" customFormat="1" ht="16.5" customHeight="1">
      <c r="A288" s="38"/>
      <c r="B288" s="39"/>
      <c r="C288" s="235" t="s">
        <v>355</v>
      </c>
      <c r="D288" s="235" t="s">
        <v>151</v>
      </c>
      <c r="E288" s="236" t="s">
        <v>356</v>
      </c>
      <c r="F288" s="237" t="s">
        <v>357</v>
      </c>
      <c r="G288" s="238" t="s">
        <v>295</v>
      </c>
      <c r="H288" s="239">
        <v>0.352</v>
      </c>
      <c r="I288" s="240"/>
      <c r="J288" s="241">
        <f>ROUND(I288*H288,2)</f>
        <v>0</v>
      </c>
      <c r="K288" s="237" t="s">
        <v>155</v>
      </c>
      <c r="L288" s="44"/>
      <c r="M288" s="242" t="s">
        <v>1</v>
      </c>
      <c r="N288" s="243" t="s">
        <v>42</v>
      </c>
      <c r="O288" s="91"/>
      <c r="P288" s="244">
        <f>O288*H288</f>
        <v>0</v>
      </c>
      <c r="Q288" s="244">
        <v>1.06017</v>
      </c>
      <c r="R288" s="244">
        <f>Q288*H288</f>
        <v>0.37317984</v>
      </c>
      <c r="S288" s="244">
        <v>0</v>
      </c>
      <c r="T288" s="245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6" t="s">
        <v>156</v>
      </c>
      <c r="AT288" s="246" t="s">
        <v>151</v>
      </c>
      <c r="AU288" s="246" t="s">
        <v>87</v>
      </c>
      <c r="AY288" s="17" t="s">
        <v>149</v>
      </c>
      <c r="BE288" s="247">
        <f>IF(N288="základní",J288,0)</f>
        <v>0</v>
      </c>
      <c r="BF288" s="247">
        <f>IF(N288="snížená",J288,0)</f>
        <v>0</v>
      </c>
      <c r="BG288" s="247">
        <f>IF(N288="zákl. přenesená",J288,0)</f>
        <v>0</v>
      </c>
      <c r="BH288" s="247">
        <f>IF(N288="sníž. přenesená",J288,0)</f>
        <v>0</v>
      </c>
      <c r="BI288" s="247">
        <f>IF(N288="nulová",J288,0)</f>
        <v>0</v>
      </c>
      <c r="BJ288" s="17" t="s">
        <v>85</v>
      </c>
      <c r="BK288" s="247">
        <f>ROUND(I288*H288,2)</f>
        <v>0</v>
      </c>
      <c r="BL288" s="17" t="s">
        <v>156</v>
      </c>
      <c r="BM288" s="246" t="s">
        <v>358</v>
      </c>
    </row>
    <row r="289" spans="1:51" s="14" customFormat="1" ht="12">
      <c r="A289" s="14"/>
      <c r="B289" s="260"/>
      <c r="C289" s="261"/>
      <c r="D289" s="250" t="s">
        <v>158</v>
      </c>
      <c r="E289" s="262" t="s">
        <v>1</v>
      </c>
      <c r="F289" s="263" t="s">
        <v>359</v>
      </c>
      <c r="G289" s="261"/>
      <c r="H289" s="262" t="s">
        <v>1</v>
      </c>
      <c r="I289" s="264"/>
      <c r="J289" s="261"/>
      <c r="K289" s="261"/>
      <c r="L289" s="265"/>
      <c r="M289" s="266"/>
      <c r="N289" s="267"/>
      <c r="O289" s="267"/>
      <c r="P289" s="267"/>
      <c r="Q289" s="267"/>
      <c r="R289" s="267"/>
      <c r="S289" s="267"/>
      <c r="T289" s="268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9" t="s">
        <v>158</v>
      </c>
      <c r="AU289" s="269" t="s">
        <v>87</v>
      </c>
      <c r="AV289" s="14" t="s">
        <v>85</v>
      </c>
      <c r="AW289" s="14" t="s">
        <v>33</v>
      </c>
      <c r="AX289" s="14" t="s">
        <v>77</v>
      </c>
      <c r="AY289" s="269" t="s">
        <v>149</v>
      </c>
    </row>
    <row r="290" spans="1:51" s="13" customFormat="1" ht="12">
      <c r="A290" s="13"/>
      <c r="B290" s="248"/>
      <c r="C290" s="249"/>
      <c r="D290" s="250" t="s">
        <v>158</v>
      </c>
      <c r="E290" s="251" t="s">
        <v>1</v>
      </c>
      <c r="F290" s="252" t="s">
        <v>360</v>
      </c>
      <c r="G290" s="249"/>
      <c r="H290" s="253">
        <v>0.352</v>
      </c>
      <c r="I290" s="254"/>
      <c r="J290" s="249"/>
      <c r="K290" s="249"/>
      <c r="L290" s="255"/>
      <c r="M290" s="256"/>
      <c r="N290" s="257"/>
      <c r="O290" s="257"/>
      <c r="P290" s="257"/>
      <c r="Q290" s="257"/>
      <c r="R290" s="257"/>
      <c r="S290" s="257"/>
      <c r="T290" s="25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9" t="s">
        <v>158</v>
      </c>
      <c r="AU290" s="259" t="s">
        <v>87</v>
      </c>
      <c r="AV290" s="13" t="s">
        <v>87</v>
      </c>
      <c r="AW290" s="13" t="s">
        <v>33</v>
      </c>
      <c r="AX290" s="13" t="s">
        <v>85</v>
      </c>
      <c r="AY290" s="259" t="s">
        <v>149</v>
      </c>
    </row>
    <row r="291" spans="1:65" s="2" customFormat="1" ht="16.5" customHeight="1">
      <c r="A291" s="38"/>
      <c r="B291" s="39"/>
      <c r="C291" s="235" t="s">
        <v>361</v>
      </c>
      <c r="D291" s="235" t="s">
        <v>151</v>
      </c>
      <c r="E291" s="236" t="s">
        <v>362</v>
      </c>
      <c r="F291" s="237" t="s">
        <v>363</v>
      </c>
      <c r="G291" s="238" t="s">
        <v>209</v>
      </c>
      <c r="H291" s="239">
        <v>0.203</v>
      </c>
      <c r="I291" s="240"/>
      <c r="J291" s="241">
        <f>ROUND(I291*H291,2)</f>
        <v>0</v>
      </c>
      <c r="K291" s="237" t="s">
        <v>155</v>
      </c>
      <c r="L291" s="44"/>
      <c r="M291" s="242" t="s">
        <v>1</v>
      </c>
      <c r="N291" s="243" t="s">
        <v>42</v>
      </c>
      <c r="O291" s="91"/>
      <c r="P291" s="244">
        <f>O291*H291</f>
        <v>0</v>
      </c>
      <c r="Q291" s="244">
        <v>2.25634</v>
      </c>
      <c r="R291" s="244">
        <f>Q291*H291</f>
        <v>0.45803701999999996</v>
      </c>
      <c r="S291" s="244">
        <v>0</v>
      </c>
      <c r="T291" s="245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6" t="s">
        <v>156</v>
      </c>
      <c r="AT291" s="246" t="s">
        <v>151</v>
      </c>
      <c r="AU291" s="246" t="s">
        <v>87</v>
      </c>
      <c r="AY291" s="17" t="s">
        <v>149</v>
      </c>
      <c r="BE291" s="247">
        <f>IF(N291="základní",J291,0)</f>
        <v>0</v>
      </c>
      <c r="BF291" s="247">
        <f>IF(N291="snížená",J291,0)</f>
        <v>0</v>
      </c>
      <c r="BG291" s="247">
        <f>IF(N291="zákl. přenesená",J291,0)</f>
        <v>0</v>
      </c>
      <c r="BH291" s="247">
        <f>IF(N291="sníž. přenesená",J291,0)</f>
        <v>0</v>
      </c>
      <c r="BI291" s="247">
        <f>IF(N291="nulová",J291,0)</f>
        <v>0</v>
      </c>
      <c r="BJ291" s="17" t="s">
        <v>85</v>
      </c>
      <c r="BK291" s="247">
        <f>ROUND(I291*H291,2)</f>
        <v>0</v>
      </c>
      <c r="BL291" s="17" t="s">
        <v>156</v>
      </c>
      <c r="BM291" s="246" t="s">
        <v>364</v>
      </c>
    </row>
    <row r="292" spans="1:51" s="14" customFormat="1" ht="12">
      <c r="A292" s="14"/>
      <c r="B292" s="260"/>
      <c r="C292" s="261"/>
      <c r="D292" s="250" t="s">
        <v>158</v>
      </c>
      <c r="E292" s="262" t="s">
        <v>1</v>
      </c>
      <c r="F292" s="263" t="s">
        <v>365</v>
      </c>
      <c r="G292" s="261"/>
      <c r="H292" s="262" t="s">
        <v>1</v>
      </c>
      <c r="I292" s="264"/>
      <c r="J292" s="261"/>
      <c r="K292" s="261"/>
      <c r="L292" s="265"/>
      <c r="M292" s="266"/>
      <c r="N292" s="267"/>
      <c r="O292" s="267"/>
      <c r="P292" s="267"/>
      <c r="Q292" s="267"/>
      <c r="R292" s="267"/>
      <c r="S292" s="267"/>
      <c r="T292" s="26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9" t="s">
        <v>158</v>
      </c>
      <c r="AU292" s="269" t="s">
        <v>87</v>
      </c>
      <c r="AV292" s="14" t="s">
        <v>85</v>
      </c>
      <c r="AW292" s="14" t="s">
        <v>33</v>
      </c>
      <c r="AX292" s="14" t="s">
        <v>77</v>
      </c>
      <c r="AY292" s="269" t="s">
        <v>149</v>
      </c>
    </row>
    <row r="293" spans="1:51" s="13" customFormat="1" ht="12">
      <c r="A293" s="13"/>
      <c r="B293" s="248"/>
      <c r="C293" s="249"/>
      <c r="D293" s="250" t="s">
        <v>158</v>
      </c>
      <c r="E293" s="251" t="s">
        <v>1</v>
      </c>
      <c r="F293" s="252" t="s">
        <v>366</v>
      </c>
      <c r="G293" s="249"/>
      <c r="H293" s="253">
        <v>0.113</v>
      </c>
      <c r="I293" s="254"/>
      <c r="J293" s="249"/>
      <c r="K293" s="249"/>
      <c r="L293" s="255"/>
      <c r="M293" s="256"/>
      <c r="N293" s="257"/>
      <c r="O293" s="257"/>
      <c r="P293" s="257"/>
      <c r="Q293" s="257"/>
      <c r="R293" s="257"/>
      <c r="S293" s="257"/>
      <c r="T293" s="25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9" t="s">
        <v>158</v>
      </c>
      <c r="AU293" s="259" t="s">
        <v>87</v>
      </c>
      <c r="AV293" s="13" t="s">
        <v>87</v>
      </c>
      <c r="AW293" s="13" t="s">
        <v>33</v>
      </c>
      <c r="AX293" s="13" t="s">
        <v>77</v>
      </c>
      <c r="AY293" s="259" t="s">
        <v>149</v>
      </c>
    </row>
    <row r="294" spans="1:51" s="13" customFormat="1" ht="12">
      <c r="A294" s="13"/>
      <c r="B294" s="248"/>
      <c r="C294" s="249"/>
      <c r="D294" s="250" t="s">
        <v>158</v>
      </c>
      <c r="E294" s="251" t="s">
        <v>1</v>
      </c>
      <c r="F294" s="252" t="s">
        <v>367</v>
      </c>
      <c r="G294" s="249"/>
      <c r="H294" s="253">
        <v>0.09</v>
      </c>
      <c r="I294" s="254"/>
      <c r="J294" s="249"/>
      <c r="K294" s="249"/>
      <c r="L294" s="255"/>
      <c r="M294" s="256"/>
      <c r="N294" s="257"/>
      <c r="O294" s="257"/>
      <c r="P294" s="257"/>
      <c r="Q294" s="257"/>
      <c r="R294" s="257"/>
      <c r="S294" s="257"/>
      <c r="T294" s="25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9" t="s">
        <v>158</v>
      </c>
      <c r="AU294" s="259" t="s">
        <v>87</v>
      </c>
      <c r="AV294" s="13" t="s">
        <v>87</v>
      </c>
      <c r="AW294" s="13" t="s">
        <v>33</v>
      </c>
      <c r="AX294" s="13" t="s">
        <v>77</v>
      </c>
      <c r="AY294" s="259" t="s">
        <v>149</v>
      </c>
    </row>
    <row r="295" spans="1:51" s="15" customFormat="1" ht="12">
      <c r="A295" s="15"/>
      <c r="B295" s="270"/>
      <c r="C295" s="271"/>
      <c r="D295" s="250" t="s">
        <v>158</v>
      </c>
      <c r="E295" s="272" t="s">
        <v>1</v>
      </c>
      <c r="F295" s="273" t="s">
        <v>167</v>
      </c>
      <c r="G295" s="271"/>
      <c r="H295" s="274">
        <v>0.203</v>
      </c>
      <c r="I295" s="275"/>
      <c r="J295" s="271"/>
      <c r="K295" s="271"/>
      <c r="L295" s="276"/>
      <c r="M295" s="277"/>
      <c r="N295" s="278"/>
      <c r="O295" s="278"/>
      <c r="P295" s="278"/>
      <c r="Q295" s="278"/>
      <c r="R295" s="278"/>
      <c r="S295" s="278"/>
      <c r="T295" s="279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80" t="s">
        <v>158</v>
      </c>
      <c r="AU295" s="280" t="s">
        <v>87</v>
      </c>
      <c r="AV295" s="15" t="s">
        <v>156</v>
      </c>
      <c r="AW295" s="15" t="s">
        <v>33</v>
      </c>
      <c r="AX295" s="15" t="s">
        <v>85</v>
      </c>
      <c r="AY295" s="280" t="s">
        <v>149</v>
      </c>
    </row>
    <row r="296" spans="1:65" s="2" customFormat="1" ht="16.5" customHeight="1">
      <c r="A296" s="38"/>
      <c r="B296" s="39"/>
      <c r="C296" s="235" t="s">
        <v>368</v>
      </c>
      <c r="D296" s="235" t="s">
        <v>151</v>
      </c>
      <c r="E296" s="236" t="s">
        <v>369</v>
      </c>
      <c r="F296" s="237" t="s">
        <v>370</v>
      </c>
      <c r="G296" s="238" t="s">
        <v>154</v>
      </c>
      <c r="H296" s="239">
        <v>3</v>
      </c>
      <c r="I296" s="240"/>
      <c r="J296" s="241">
        <f>ROUND(I296*H296,2)</f>
        <v>0</v>
      </c>
      <c r="K296" s="237" t="s">
        <v>155</v>
      </c>
      <c r="L296" s="44"/>
      <c r="M296" s="242" t="s">
        <v>1</v>
      </c>
      <c r="N296" s="243" t="s">
        <v>42</v>
      </c>
      <c r="O296" s="91"/>
      <c r="P296" s="244">
        <f>O296*H296</f>
        <v>0</v>
      </c>
      <c r="Q296" s="244">
        <v>0.00264</v>
      </c>
      <c r="R296" s="244">
        <f>Q296*H296</f>
        <v>0.00792</v>
      </c>
      <c r="S296" s="244">
        <v>0</v>
      </c>
      <c r="T296" s="245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6" t="s">
        <v>156</v>
      </c>
      <c r="AT296" s="246" t="s">
        <v>151</v>
      </c>
      <c r="AU296" s="246" t="s">
        <v>87</v>
      </c>
      <c r="AY296" s="17" t="s">
        <v>149</v>
      </c>
      <c r="BE296" s="247">
        <f>IF(N296="základní",J296,0)</f>
        <v>0</v>
      </c>
      <c r="BF296" s="247">
        <f>IF(N296="snížená",J296,0)</f>
        <v>0</v>
      </c>
      <c r="BG296" s="247">
        <f>IF(N296="zákl. přenesená",J296,0)</f>
        <v>0</v>
      </c>
      <c r="BH296" s="247">
        <f>IF(N296="sníž. přenesená",J296,0)</f>
        <v>0</v>
      </c>
      <c r="BI296" s="247">
        <f>IF(N296="nulová",J296,0)</f>
        <v>0</v>
      </c>
      <c r="BJ296" s="17" t="s">
        <v>85</v>
      </c>
      <c r="BK296" s="247">
        <f>ROUND(I296*H296,2)</f>
        <v>0</v>
      </c>
      <c r="BL296" s="17" t="s">
        <v>156</v>
      </c>
      <c r="BM296" s="246" t="s">
        <v>371</v>
      </c>
    </row>
    <row r="297" spans="1:51" s="14" customFormat="1" ht="12">
      <c r="A297" s="14"/>
      <c r="B297" s="260"/>
      <c r="C297" s="261"/>
      <c r="D297" s="250" t="s">
        <v>158</v>
      </c>
      <c r="E297" s="262" t="s">
        <v>1</v>
      </c>
      <c r="F297" s="263" t="s">
        <v>365</v>
      </c>
      <c r="G297" s="261"/>
      <c r="H297" s="262" t="s">
        <v>1</v>
      </c>
      <c r="I297" s="264"/>
      <c r="J297" s="261"/>
      <c r="K297" s="261"/>
      <c r="L297" s="265"/>
      <c r="M297" s="266"/>
      <c r="N297" s="267"/>
      <c r="O297" s="267"/>
      <c r="P297" s="267"/>
      <c r="Q297" s="267"/>
      <c r="R297" s="267"/>
      <c r="S297" s="267"/>
      <c r="T297" s="26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9" t="s">
        <v>158</v>
      </c>
      <c r="AU297" s="269" t="s">
        <v>87</v>
      </c>
      <c r="AV297" s="14" t="s">
        <v>85</v>
      </c>
      <c r="AW297" s="14" t="s">
        <v>33</v>
      </c>
      <c r="AX297" s="14" t="s">
        <v>77</v>
      </c>
      <c r="AY297" s="269" t="s">
        <v>149</v>
      </c>
    </row>
    <row r="298" spans="1:51" s="13" customFormat="1" ht="12">
      <c r="A298" s="13"/>
      <c r="B298" s="248"/>
      <c r="C298" s="249"/>
      <c r="D298" s="250" t="s">
        <v>158</v>
      </c>
      <c r="E298" s="251" t="s">
        <v>1</v>
      </c>
      <c r="F298" s="252" t="s">
        <v>372</v>
      </c>
      <c r="G298" s="249"/>
      <c r="H298" s="253">
        <v>1.5</v>
      </c>
      <c r="I298" s="254"/>
      <c r="J298" s="249"/>
      <c r="K298" s="249"/>
      <c r="L298" s="255"/>
      <c r="M298" s="256"/>
      <c r="N298" s="257"/>
      <c r="O298" s="257"/>
      <c r="P298" s="257"/>
      <c r="Q298" s="257"/>
      <c r="R298" s="257"/>
      <c r="S298" s="257"/>
      <c r="T298" s="25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9" t="s">
        <v>158</v>
      </c>
      <c r="AU298" s="259" t="s">
        <v>87</v>
      </c>
      <c r="AV298" s="13" t="s">
        <v>87</v>
      </c>
      <c r="AW298" s="13" t="s">
        <v>33</v>
      </c>
      <c r="AX298" s="13" t="s">
        <v>77</v>
      </c>
      <c r="AY298" s="259" t="s">
        <v>149</v>
      </c>
    </row>
    <row r="299" spans="1:51" s="13" customFormat="1" ht="12">
      <c r="A299" s="13"/>
      <c r="B299" s="248"/>
      <c r="C299" s="249"/>
      <c r="D299" s="250" t="s">
        <v>158</v>
      </c>
      <c r="E299" s="251" t="s">
        <v>1</v>
      </c>
      <c r="F299" s="252" t="s">
        <v>373</v>
      </c>
      <c r="G299" s="249"/>
      <c r="H299" s="253">
        <v>1.5</v>
      </c>
      <c r="I299" s="254"/>
      <c r="J299" s="249"/>
      <c r="K299" s="249"/>
      <c r="L299" s="255"/>
      <c r="M299" s="256"/>
      <c r="N299" s="257"/>
      <c r="O299" s="257"/>
      <c r="P299" s="257"/>
      <c r="Q299" s="257"/>
      <c r="R299" s="257"/>
      <c r="S299" s="257"/>
      <c r="T299" s="25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9" t="s">
        <v>158</v>
      </c>
      <c r="AU299" s="259" t="s">
        <v>87</v>
      </c>
      <c r="AV299" s="13" t="s">
        <v>87</v>
      </c>
      <c r="AW299" s="13" t="s">
        <v>33</v>
      </c>
      <c r="AX299" s="13" t="s">
        <v>77</v>
      </c>
      <c r="AY299" s="259" t="s">
        <v>149</v>
      </c>
    </row>
    <row r="300" spans="1:51" s="15" customFormat="1" ht="12">
      <c r="A300" s="15"/>
      <c r="B300" s="270"/>
      <c r="C300" s="271"/>
      <c r="D300" s="250" t="s">
        <v>158</v>
      </c>
      <c r="E300" s="272" t="s">
        <v>1</v>
      </c>
      <c r="F300" s="273" t="s">
        <v>167</v>
      </c>
      <c r="G300" s="271"/>
      <c r="H300" s="274">
        <v>3</v>
      </c>
      <c r="I300" s="275"/>
      <c r="J300" s="271"/>
      <c r="K300" s="271"/>
      <c r="L300" s="276"/>
      <c r="M300" s="277"/>
      <c r="N300" s="278"/>
      <c r="O300" s="278"/>
      <c r="P300" s="278"/>
      <c r="Q300" s="278"/>
      <c r="R300" s="278"/>
      <c r="S300" s="278"/>
      <c r="T300" s="279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80" t="s">
        <v>158</v>
      </c>
      <c r="AU300" s="280" t="s">
        <v>87</v>
      </c>
      <c r="AV300" s="15" t="s">
        <v>156</v>
      </c>
      <c r="AW300" s="15" t="s">
        <v>33</v>
      </c>
      <c r="AX300" s="15" t="s">
        <v>85</v>
      </c>
      <c r="AY300" s="280" t="s">
        <v>149</v>
      </c>
    </row>
    <row r="301" spans="1:65" s="2" customFormat="1" ht="16.5" customHeight="1">
      <c r="A301" s="38"/>
      <c r="B301" s="39"/>
      <c r="C301" s="235" t="s">
        <v>374</v>
      </c>
      <c r="D301" s="235" t="s">
        <v>151</v>
      </c>
      <c r="E301" s="236" t="s">
        <v>375</v>
      </c>
      <c r="F301" s="237" t="s">
        <v>376</v>
      </c>
      <c r="G301" s="238" t="s">
        <v>154</v>
      </c>
      <c r="H301" s="239">
        <v>3</v>
      </c>
      <c r="I301" s="240"/>
      <c r="J301" s="241">
        <f>ROUND(I301*H301,2)</f>
        <v>0</v>
      </c>
      <c r="K301" s="237" t="s">
        <v>155</v>
      </c>
      <c r="L301" s="44"/>
      <c r="M301" s="242" t="s">
        <v>1</v>
      </c>
      <c r="N301" s="243" t="s">
        <v>42</v>
      </c>
      <c r="O301" s="91"/>
      <c r="P301" s="244">
        <f>O301*H301</f>
        <v>0</v>
      </c>
      <c r="Q301" s="244">
        <v>0</v>
      </c>
      <c r="R301" s="244">
        <f>Q301*H301</f>
        <v>0</v>
      </c>
      <c r="S301" s="244">
        <v>0</v>
      </c>
      <c r="T301" s="245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6" t="s">
        <v>156</v>
      </c>
      <c r="AT301" s="246" t="s">
        <v>151</v>
      </c>
      <c r="AU301" s="246" t="s">
        <v>87</v>
      </c>
      <c r="AY301" s="17" t="s">
        <v>149</v>
      </c>
      <c r="BE301" s="247">
        <f>IF(N301="základní",J301,0)</f>
        <v>0</v>
      </c>
      <c r="BF301" s="247">
        <f>IF(N301="snížená",J301,0)</f>
        <v>0</v>
      </c>
      <c r="BG301" s="247">
        <f>IF(N301="zákl. přenesená",J301,0)</f>
        <v>0</v>
      </c>
      <c r="BH301" s="247">
        <f>IF(N301="sníž. přenesená",J301,0)</f>
        <v>0</v>
      </c>
      <c r="BI301" s="247">
        <f>IF(N301="nulová",J301,0)</f>
        <v>0</v>
      </c>
      <c r="BJ301" s="17" t="s">
        <v>85</v>
      </c>
      <c r="BK301" s="247">
        <f>ROUND(I301*H301,2)</f>
        <v>0</v>
      </c>
      <c r="BL301" s="17" t="s">
        <v>156</v>
      </c>
      <c r="BM301" s="246" t="s">
        <v>377</v>
      </c>
    </row>
    <row r="302" spans="1:63" s="12" customFormat="1" ht="22.8" customHeight="1">
      <c r="A302" s="12"/>
      <c r="B302" s="219"/>
      <c r="C302" s="220"/>
      <c r="D302" s="221" t="s">
        <v>76</v>
      </c>
      <c r="E302" s="233" t="s">
        <v>168</v>
      </c>
      <c r="F302" s="233" t="s">
        <v>378</v>
      </c>
      <c r="G302" s="220"/>
      <c r="H302" s="220"/>
      <c r="I302" s="223"/>
      <c r="J302" s="234">
        <f>BK302</f>
        <v>0</v>
      </c>
      <c r="K302" s="220"/>
      <c r="L302" s="225"/>
      <c r="M302" s="226"/>
      <c r="N302" s="227"/>
      <c r="O302" s="227"/>
      <c r="P302" s="228">
        <f>SUM(P303:P348)</f>
        <v>0</v>
      </c>
      <c r="Q302" s="227"/>
      <c r="R302" s="228">
        <f>SUM(R303:R348)</f>
        <v>33.87123243</v>
      </c>
      <c r="S302" s="227"/>
      <c r="T302" s="229">
        <f>SUM(T303:T348)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30" t="s">
        <v>85</v>
      </c>
      <c r="AT302" s="231" t="s">
        <v>76</v>
      </c>
      <c r="AU302" s="231" t="s">
        <v>85</v>
      </c>
      <c r="AY302" s="230" t="s">
        <v>149</v>
      </c>
      <c r="BK302" s="232">
        <f>SUM(BK303:BK348)</f>
        <v>0</v>
      </c>
    </row>
    <row r="303" spans="1:65" s="2" customFormat="1" ht="16.5" customHeight="1">
      <c r="A303" s="38"/>
      <c r="B303" s="39"/>
      <c r="C303" s="235" t="s">
        <v>379</v>
      </c>
      <c r="D303" s="235" t="s">
        <v>151</v>
      </c>
      <c r="E303" s="236" t="s">
        <v>380</v>
      </c>
      <c r="F303" s="237" t="s">
        <v>381</v>
      </c>
      <c r="G303" s="238" t="s">
        <v>209</v>
      </c>
      <c r="H303" s="239">
        <v>0.163</v>
      </c>
      <c r="I303" s="240"/>
      <c r="J303" s="241">
        <f>ROUND(I303*H303,2)</f>
        <v>0</v>
      </c>
      <c r="K303" s="237" t="s">
        <v>155</v>
      </c>
      <c r="L303" s="44"/>
      <c r="M303" s="242" t="s">
        <v>1</v>
      </c>
      <c r="N303" s="243" t="s">
        <v>42</v>
      </c>
      <c r="O303" s="91"/>
      <c r="P303" s="244">
        <f>O303*H303</f>
        <v>0</v>
      </c>
      <c r="Q303" s="244">
        <v>2.45329</v>
      </c>
      <c r="R303" s="244">
        <f>Q303*H303</f>
        <v>0.39988627</v>
      </c>
      <c r="S303" s="244">
        <v>0</v>
      </c>
      <c r="T303" s="245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6" t="s">
        <v>156</v>
      </c>
      <c r="AT303" s="246" t="s">
        <v>151</v>
      </c>
      <c r="AU303" s="246" t="s">
        <v>87</v>
      </c>
      <c r="AY303" s="17" t="s">
        <v>149</v>
      </c>
      <c r="BE303" s="247">
        <f>IF(N303="základní",J303,0)</f>
        <v>0</v>
      </c>
      <c r="BF303" s="247">
        <f>IF(N303="snížená",J303,0)</f>
        <v>0</v>
      </c>
      <c r="BG303" s="247">
        <f>IF(N303="zákl. přenesená",J303,0)</f>
        <v>0</v>
      </c>
      <c r="BH303" s="247">
        <f>IF(N303="sníž. přenesená",J303,0)</f>
        <v>0</v>
      </c>
      <c r="BI303" s="247">
        <f>IF(N303="nulová",J303,0)</f>
        <v>0</v>
      </c>
      <c r="BJ303" s="17" t="s">
        <v>85</v>
      </c>
      <c r="BK303" s="247">
        <f>ROUND(I303*H303,2)</f>
        <v>0</v>
      </c>
      <c r="BL303" s="17" t="s">
        <v>156</v>
      </c>
      <c r="BM303" s="246" t="s">
        <v>382</v>
      </c>
    </row>
    <row r="304" spans="1:51" s="14" customFormat="1" ht="12">
      <c r="A304" s="14"/>
      <c r="B304" s="260"/>
      <c r="C304" s="261"/>
      <c r="D304" s="250" t="s">
        <v>158</v>
      </c>
      <c r="E304" s="262" t="s">
        <v>1</v>
      </c>
      <c r="F304" s="263" t="s">
        <v>383</v>
      </c>
      <c r="G304" s="261"/>
      <c r="H304" s="262" t="s">
        <v>1</v>
      </c>
      <c r="I304" s="264"/>
      <c r="J304" s="261"/>
      <c r="K304" s="261"/>
      <c r="L304" s="265"/>
      <c r="M304" s="266"/>
      <c r="N304" s="267"/>
      <c r="O304" s="267"/>
      <c r="P304" s="267"/>
      <c r="Q304" s="267"/>
      <c r="R304" s="267"/>
      <c r="S304" s="267"/>
      <c r="T304" s="268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9" t="s">
        <v>158</v>
      </c>
      <c r="AU304" s="269" t="s">
        <v>87</v>
      </c>
      <c r="AV304" s="14" t="s">
        <v>85</v>
      </c>
      <c r="AW304" s="14" t="s">
        <v>33</v>
      </c>
      <c r="AX304" s="14" t="s">
        <v>77</v>
      </c>
      <c r="AY304" s="269" t="s">
        <v>149</v>
      </c>
    </row>
    <row r="305" spans="1:51" s="13" customFormat="1" ht="12">
      <c r="A305" s="13"/>
      <c r="B305" s="248"/>
      <c r="C305" s="249"/>
      <c r="D305" s="250" t="s">
        <v>158</v>
      </c>
      <c r="E305" s="251" t="s">
        <v>1</v>
      </c>
      <c r="F305" s="252" t="s">
        <v>384</v>
      </c>
      <c r="G305" s="249"/>
      <c r="H305" s="253">
        <v>0.163</v>
      </c>
      <c r="I305" s="254"/>
      <c r="J305" s="249"/>
      <c r="K305" s="249"/>
      <c r="L305" s="255"/>
      <c r="M305" s="256"/>
      <c r="N305" s="257"/>
      <c r="O305" s="257"/>
      <c r="P305" s="257"/>
      <c r="Q305" s="257"/>
      <c r="R305" s="257"/>
      <c r="S305" s="257"/>
      <c r="T305" s="25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9" t="s">
        <v>158</v>
      </c>
      <c r="AU305" s="259" t="s">
        <v>87</v>
      </c>
      <c r="AV305" s="13" t="s">
        <v>87</v>
      </c>
      <c r="AW305" s="13" t="s">
        <v>33</v>
      </c>
      <c r="AX305" s="13" t="s">
        <v>85</v>
      </c>
      <c r="AY305" s="259" t="s">
        <v>149</v>
      </c>
    </row>
    <row r="306" spans="1:65" s="2" customFormat="1" ht="16.5" customHeight="1">
      <c r="A306" s="38"/>
      <c r="B306" s="39"/>
      <c r="C306" s="235" t="s">
        <v>385</v>
      </c>
      <c r="D306" s="235" t="s">
        <v>151</v>
      </c>
      <c r="E306" s="236" t="s">
        <v>386</v>
      </c>
      <c r="F306" s="237" t="s">
        <v>387</v>
      </c>
      <c r="G306" s="238" t="s">
        <v>209</v>
      </c>
      <c r="H306" s="239">
        <v>12.788</v>
      </c>
      <c r="I306" s="240"/>
      <c r="J306" s="241">
        <f>ROUND(I306*H306,2)</f>
        <v>0</v>
      </c>
      <c r="K306" s="237" t="s">
        <v>155</v>
      </c>
      <c r="L306" s="44"/>
      <c r="M306" s="242" t="s">
        <v>1</v>
      </c>
      <c r="N306" s="243" t="s">
        <v>42</v>
      </c>
      <c r="O306" s="91"/>
      <c r="P306" s="244">
        <f>O306*H306</f>
        <v>0</v>
      </c>
      <c r="Q306" s="244">
        <v>2.45329</v>
      </c>
      <c r="R306" s="244">
        <f>Q306*H306</f>
        <v>31.372672520000002</v>
      </c>
      <c r="S306" s="244">
        <v>0</v>
      </c>
      <c r="T306" s="245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6" t="s">
        <v>156</v>
      </c>
      <c r="AT306" s="246" t="s">
        <v>151</v>
      </c>
      <c r="AU306" s="246" t="s">
        <v>87</v>
      </c>
      <c r="AY306" s="17" t="s">
        <v>149</v>
      </c>
      <c r="BE306" s="247">
        <f>IF(N306="základní",J306,0)</f>
        <v>0</v>
      </c>
      <c r="BF306" s="247">
        <f>IF(N306="snížená",J306,0)</f>
        <v>0</v>
      </c>
      <c r="BG306" s="247">
        <f>IF(N306="zákl. přenesená",J306,0)</f>
        <v>0</v>
      </c>
      <c r="BH306" s="247">
        <f>IF(N306="sníž. přenesená",J306,0)</f>
        <v>0</v>
      </c>
      <c r="BI306" s="247">
        <f>IF(N306="nulová",J306,0)</f>
        <v>0</v>
      </c>
      <c r="BJ306" s="17" t="s">
        <v>85</v>
      </c>
      <c r="BK306" s="247">
        <f>ROUND(I306*H306,2)</f>
        <v>0</v>
      </c>
      <c r="BL306" s="17" t="s">
        <v>156</v>
      </c>
      <c r="BM306" s="246" t="s">
        <v>388</v>
      </c>
    </row>
    <row r="307" spans="1:51" s="14" customFormat="1" ht="12">
      <c r="A307" s="14"/>
      <c r="B307" s="260"/>
      <c r="C307" s="261"/>
      <c r="D307" s="250" t="s">
        <v>158</v>
      </c>
      <c r="E307" s="262" t="s">
        <v>1</v>
      </c>
      <c r="F307" s="263" t="s">
        <v>383</v>
      </c>
      <c r="G307" s="261"/>
      <c r="H307" s="262" t="s">
        <v>1</v>
      </c>
      <c r="I307" s="264"/>
      <c r="J307" s="261"/>
      <c r="K307" s="261"/>
      <c r="L307" s="265"/>
      <c r="M307" s="266"/>
      <c r="N307" s="267"/>
      <c r="O307" s="267"/>
      <c r="P307" s="267"/>
      <c r="Q307" s="267"/>
      <c r="R307" s="267"/>
      <c r="S307" s="267"/>
      <c r="T307" s="26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9" t="s">
        <v>158</v>
      </c>
      <c r="AU307" s="269" t="s">
        <v>87</v>
      </c>
      <c r="AV307" s="14" t="s">
        <v>85</v>
      </c>
      <c r="AW307" s="14" t="s">
        <v>33</v>
      </c>
      <c r="AX307" s="14" t="s">
        <v>77</v>
      </c>
      <c r="AY307" s="269" t="s">
        <v>149</v>
      </c>
    </row>
    <row r="308" spans="1:51" s="13" customFormat="1" ht="12">
      <c r="A308" s="13"/>
      <c r="B308" s="248"/>
      <c r="C308" s="249"/>
      <c r="D308" s="250" t="s">
        <v>158</v>
      </c>
      <c r="E308" s="251" t="s">
        <v>1</v>
      </c>
      <c r="F308" s="252" t="s">
        <v>389</v>
      </c>
      <c r="G308" s="249"/>
      <c r="H308" s="253">
        <v>1.074</v>
      </c>
      <c r="I308" s="254"/>
      <c r="J308" s="249"/>
      <c r="K308" s="249"/>
      <c r="L308" s="255"/>
      <c r="M308" s="256"/>
      <c r="N308" s="257"/>
      <c r="O308" s="257"/>
      <c r="P308" s="257"/>
      <c r="Q308" s="257"/>
      <c r="R308" s="257"/>
      <c r="S308" s="257"/>
      <c r="T308" s="25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9" t="s">
        <v>158</v>
      </c>
      <c r="AU308" s="259" t="s">
        <v>87</v>
      </c>
      <c r="AV308" s="13" t="s">
        <v>87</v>
      </c>
      <c r="AW308" s="13" t="s">
        <v>33</v>
      </c>
      <c r="AX308" s="13" t="s">
        <v>77</v>
      </c>
      <c r="AY308" s="259" t="s">
        <v>149</v>
      </c>
    </row>
    <row r="309" spans="1:51" s="13" customFormat="1" ht="12">
      <c r="A309" s="13"/>
      <c r="B309" s="248"/>
      <c r="C309" s="249"/>
      <c r="D309" s="250" t="s">
        <v>158</v>
      </c>
      <c r="E309" s="251" t="s">
        <v>1</v>
      </c>
      <c r="F309" s="252" t="s">
        <v>390</v>
      </c>
      <c r="G309" s="249"/>
      <c r="H309" s="253">
        <v>0.874</v>
      </c>
      <c r="I309" s="254"/>
      <c r="J309" s="249"/>
      <c r="K309" s="249"/>
      <c r="L309" s="255"/>
      <c r="M309" s="256"/>
      <c r="N309" s="257"/>
      <c r="O309" s="257"/>
      <c r="P309" s="257"/>
      <c r="Q309" s="257"/>
      <c r="R309" s="257"/>
      <c r="S309" s="257"/>
      <c r="T309" s="25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9" t="s">
        <v>158</v>
      </c>
      <c r="AU309" s="259" t="s">
        <v>87</v>
      </c>
      <c r="AV309" s="13" t="s">
        <v>87</v>
      </c>
      <c r="AW309" s="13" t="s">
        <v>33</v>
      </c>
      <c r="AX309" s="13" t="s">
        <v>77</v>
      </c>
      <c r="AY309" s="259" t="s">
        <v>149</v>
      </c>
    </row>
    <row r="310" spans="1:51" s="13" customFormat="1" ht="12">
      <c r="A310" s="13"/>
      <c r="B310" s="248"/>
      <c r="C310" s="249"/>
      <c r="D310" s="250" t="s">
        <v>158</v>
      </c>
      <c r="E310" s="251" t="s">
        <v>1</v>
      </c>
      <c r="F310" s="252" t="s">
        <v>391</v>
      </c>
      <c r="G310" s="249"/>
      <c r="H310" s="253">
        <v>0.16</v>
      </c>
      <c r="I310" s="254"/>
      <c r="J310" s="249"/>
      <c r="K310" s="249"/>
      <c r="L310" s="255"/>
      <c r="M310" s="256"/>
      <c r="N310" s="257"/>
      <c r="O310" s="257"/>
      <c r="P310" s="257"/>
      <c r="Q310" s="257"/>
      <c r="R310" s="257"/>
      <c r="S310" s="257"/>
      <c r="T310" s="25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9" t="s">
        <v>158</v>
      </c>
      <c r="AU310" s="259" t="s">
        <v>87</v>
      </c>
      <c r="AV310" s="13" t="s">
        <v>87</v>
      </c>
      <c r="AW310" s="13" t="s">
        <v>33</v>
      </c>
      <c r="AX310" s="13" t="s">
        <v>77</v>
      </c>
      <c r="AY310" s="259" t="s">
        <v>149</v>
      </c>
    </row>
    <row r="311" spans="1:51" s="13" customFormat="1" ht="12">
      <c r="A311" s="13"/>
      <c r="B311" s="248"/>
      <c r="C311" s="249"/>
      <c r="D311" s="250" t="s">
        <v>158</v>
      </c>
      <c r="E311" s="251" t="s">
        <v>1</v>
      </c>
      <c r="F311" s="252" t="s">
        <v>392</v>
      </c>
      <c r="G311" s="249"/>
      <c r="H311" s="253">
        <v>0.365</v>
      </c>
      <c r="I311" s="254"/>
      <c r="J311" s="249"/>
      <c r="K311" s="249"/>
      <c r="L311" s="255"/>
      <c r="M311" s="256"/>
      <c r="N311" s="257"/>
      <c r="O311" s="257"/>
      <c r="P311" s="257"/>
      <c r="Q311" s="257"/>
      <c r="R311" s="257"/>
      <c r="S311" s="257"/>
      <c r="T311" s="25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9" t="s">
        <v>158</v>
      </c>
      <c r="AU311" s="259" t="s">
        <v>87</v>
      </c>
      <c r="AV311" s="13" t="s">
        <v>87</v>
      </c>
      <c r="AW311" s="13" t="s">
        <v>33</v>
      </c>
      <c r="AX311" s="13" t="s">
        <v>77</v>
      </c>
      <c r="AY311" s="259" t="s">
        <v>149</v>
      </c>
    </row>
    <row r="312" spans="1:51" s="13" customFormat="1" ht="12">
      <c r="A312" s="13"/>
      <c r="B312" s="248"/>
      <c r="C312" s="249"/>
      <c r="D312" s="250" t="s">
        <v>158</v>
      </c>
      <c r="E312" s="251" t="s">
        <v>1</v>
      </c>
      <c r="F312" s="252" t="s">
        <v>393</v>
      </c>
      <c r="G312" s="249"/>
      <c r="H312" s="253">
        <v>10.565</v>
      </c>
      <c r="I312" s="254"/>
      <c r="J312" s="249"/>
      <c r="K312" s="249"/>
      <c r="L312" s="255"/>
      <c r="M312" s="256"/>
      <c r="N312" s="257"/>
      <c r="O312" s="257"/>
      <c r="P312" s="257"/>
      <c r="Q312" s="257"/>
      <c r="R312" s="257"/>
      <c r="S312" s="257"/>
      <c r="T312" s="25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9" t="s">
        <v>158</v>
      </c>
      <c r="AU312" s="259" t="s">
        <v>87</v>
      </c>
      <c r="AV312" s="13" t="s">
        <v>87</v>
      </c>
      <c r="AW312" s="13" t="s">
        <v>33</v>
      </c>
      <c r="AX312" s="13" t="s">
        <v>77</v>
      </c>
      <c r="AY312" s="259" t="s">
        <v>149</v>
      </c>
    </row>
    <row r="313" spans="1:51" s="13" customFormat="1" ht="12">
      <c r="A313" s="13"/>
      <c r="B313" s="248"/>
      <c r="C313" s="249"/>
      <c r="D313" s="250" t="s">
        <v>158</v>
      </c>
      <c r="E313" s="251" t="s">
        <v>1</v>
      </c>
      <c r="F313" s="252" t="s">
        <v>394</v>
      </c>
      <c r="G313" s="249"/>
      <c r="H313" s="253">
        <v>-0.25</v>
      </c>
      <c r="I313" s="254"/>
      <c r="J313" s="249"/>
      <c r="K313" s="249"/>
      <c r="L313" s="255"/>
      <c r="M313" s="256"/>
      <c r="N313" s="257"/>
      <c r="O313" s="257"/>
      <c r="P313" s="257"/>
      <c r="Q313" s="257"/>
      <c r="R313" s="257"/>
      <c r="S313" s="257"/>
      <c r="T313" s="25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9" t="s">
        <v>158</v>
      </c>
      <c r="AU313" s="259" t="s">
        <v>87</v>
      </c>
      <c r="AV313" s="13" t="s">
        <v>87</v>
      </c>
      <c r="AW313" s="13" t="s">
        <v>33</v>
      </c>
      <c r="AX313" s="13" t="s">
        <v>77</v>
      </c>
      <c r="AY313" s="259" t="s">
        <v>149</v>
      </c>
    </row>
    <row r="314" spans="1:51" s="15" customFormat="1" ht="12">
      <c r="A314" s="15"/>
      <c r="B314" s="270"/>
      <c r="C314" s="271"/>
      <c r="D314" s="250" t="s">
        <v>158</v>
      </c>
      <c r="E314" s="272" t="s">
        <v>1</v>
      </c>
      <c r="F314" s="273" t="s">
        <v>167</v>
      </c>
      <c r="G314" s="271"/>
      <c r="H314" s="274">
        <v>12.788</v>
      </c>
      <c r="I314" s="275"/>
      <c r="J314" s="271"/>
      <c r="K314" s="271"/>
      <c r="L314" s="276"/>
      <c r="M314" s="277"/>
      <c r="N314" s="278"/>
      <c r="O314" s="278"/>
      <c r="P314" s="278"/>
      <c r="Q314" s="278"/>
      <c r="R314" s="278"/>
      <c r="S314" s="278"/>
      <c r="T314" s="279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80" t="s">
        <v>158</v>
      </c>
      <c r="AU314" s="280" t="s">
        <v>87</v>
      </c>
      <c r="AV314" s="15" t="s">
        <v>156</v>
      </c>
      <c r="AW314" s="15" t="s">
        <v>33</v>
      </c>
      <c r="AX314" s="15" t="s">
        <v>85</v>
      </c>
      <c r="AY314" s="280" t="s">
        <v>149</v>
      </c>
    </row>
    <row r="315" spans="1:65" s="2" customFormat="1" ht="16.5" customHeight="1">
      <c r="A315" s="38"/>
      <c r="B315" s="39"/>
      <c r="C315" s="235" t="s">
        <v>395</v>
      </c>
      <c r="D315" s="235" t="s">
        <v>151</v>
      </c>
      <c r="E315" s="236" t="s">
        <v>396</v>
      </c>
      <c r="F315" s="237" t="s">
        <v>397</v>
      </c>
      <c r="G315" s="238" t="s">
        <v>154</v>
      </c>
      <c r="H315" s="239">
        <v>117.792</v>
      </c>
      <c r="I315" s="240"/>
      <c r="J315" s="241">
        <f>ROUND(I315*H315,2)</f>
        <v>0</v>
      </c>
      <c r="K315" s="237" t="s">
        <v>155</v>
      </c>
      <c r="L315" s="44"/>
      <c r="M315" s="242" t="s">
        <v>1</v>
      </c>
      <c r="N315" s="243" t="s">
        <v>42</v>
      </c>
      <c r="O315" s="91"/>
      <c r="P315" s="244">
        <f>O315*H315</f>
        <v>0</v>
      </c>
      <c r="Q315" s="244">
        <v>0.00275</v>
      </c>
      <c r="R315" s="244">
        <f>Q315*H315</f>
        <v>0.323928</v>
      </c>
      <c r="S315" s="244">
        <v>0</v>
      </c>
      <c r="T315" s="245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46" t="s">
        <v>156</v>
      </c>
      <c r="AT315" s="246" t="s">
        <v>151</v>
      </c>
      <c r="AU315" s="246" t="s">
        <v>87</v>
      </c>
      <c r="AY315" s="17" t="s">
        <v>149</v>
      </c>
      <c r="BE315" s="247">
        <f>IF(N315="základní",J315,0)</f>
        <v>0</v>
      </c>
      <c r="BF315" s="247">
        <f>IF(N315="snížená",J315,0)</f>
        <v>0</v>
      </c>
      <c r="BG315" s="247">
        <f>IF(N315="zákl. přenesená",J315,0)</f>
        <v>0</v>
      </c>
      <c r="BH315" s="247">
        <f>IF(N315="sníž. přenesená",J315,0)</f>
        <v>0</v>
      </c>
      <c r="BI315" s="247">
        <f>IF(N315="nulová",J315,0)</f>
        <v>0</v>
      </c>
      <c r="BJ315" s="17" t="s">
        <v>85</v>
      </c>
      <c r="BK315" s="247">
        <f>ROUND(I315*H315,2)</f>
        <v>0</v>
      </c>
      <c r="BL315" s="17" t="s">
        <v>156</v>
      </c>
      <c r="BM315" s="246" t="s">
        <v>398</v>
      </c>
    </row>
    <row r="316" spans="1:51" s="14" customFormat="1" ht="12">
      <c r="A316" s="14"/>
      <c r="B316" s="260"/>
      <c r="C316" s="261"/>
      <c r="D316" s="250" t="s">
        <v>158</v>
      </c>
      <c r="E316" s="262" t="s">
        <v>1</v>
      </c>
      <c r="F316" s="263" t="s">
        <v>383</v>
      </c>
      <c r="G316" s="261"/>
      <c r="H316" s="262" t="s">
        <v>1</v>
      </c>
      <c r="I316" s="264"/>
      <c r="J316" s="261"/>
      <c r="K316" s="261"/>
      <c r="L316" s="265"/>
      <c r="M316" s="266"/>
      <c r="N316" s="267"/>
      <c r="O316" s="267"/>
      <c r="P316" s="267"/>
      <c r="Q316" s="267"/>
      <c r="R316" s="267"/>
      <c r="S316" s="267"/>
      <c r="T316" s="268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9" t="s">
        <v>158</v>
      </c>
      <c r="AU316" s="269" t="s">
        <v>87</v>
      </c>
      <c r="AV316" s="14" t="s">
        <v>85</v>
      </c>
      <c r="AW316" s="14" t="s">
        <v>33</v>
      </c>
      <c r="AX316" s="14" t="s">
        <v>77</v>
      </c>
      <c r="AY316" s="269" t="s">
        <v>149</v>
      </c>
    </row>
    <row r="317" spans="1:51" s="13" customFormat="1" ht="12">
      <c r="A317" s="13"/>
      <c r="B317" s="248"/>
      <c r="C317" s="249"/>
      <c r="D317" s="250" t="s">
        <v>158</v>
      </c>
      <c r="E317" s="251" t="s">
        <v>1</v>
      </c>
      <c r="F317" s="252" t="s">
        <v>399</v>
      </c>
      <c r="G317" s="249"/>
      <c r="H317" s="253">
        <v>1.305</v>
      </c>
      <c r="I317" s="254"/>
      <c r="J317" s="249"/>
      <c r="K317" s="249"/>
      <c r="L317" s="255"/>
      <c r="M317" s="256"/>
      <c r="N317" s="257"/>
      <c r="O317" s="257"/>
      <c r="P317" s="257"/>
      <c r="Q317" s="257"/>
      <c r="R317" s="257"/>
      <c r="S317" s="257"/>
      <c r="T317" s="25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9" t="s">
        <v>158</v>
      </c>
      <c r="AU317" s="259" t="s">
        <v>87</v>
      </c>
      <c r="AV317" s="13" t="s">
        <v>87</v>
      </c>
      <c r="AW317" s="13" t="s">
        <v>33</v>
      </c>
      <c r="AX317" s="13" t="s">
        <v>77</v>
      </c>
      <c r="AY317" s="259" t="s">
        <v>149</v>
      </c>
    </row>
    <row r="318" spans="1:51" s="13" customFormat="1" ht="12">
      <c r="A318" s="13"/>
      <c r="B318" s="248"/>
      <c r="C318" s="249"/>
      <c r="D318" s="250" t="s">
        <v>158</v>
      </c>
      <c r="E318" s="251" t="s">
        <v>1</v>
      </c>
      <c r="F318" s="252" t="s">
        <v>400</v>
      </c>
      <c r="G318" s="249"/>
      <c r="H318" s="253">
        <v>14.319</v>
      </c>
      <c r="I318" s="254"/>
      <c r="J318" s="249"/>
      <c r="K318" s="249"/>
      <c r="L318" s="255"/>
      <c r="M318" s="256"/>
      <c r="N318" s="257"/>
      <c r="O318" s="257"/>
      <c r="P318" s="257"/>
      <c r="Q318" s="257"/>
      <c r="R318" s="257"/>
      <c r="S318" s="257"/>
      <c r="T318" s="25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9" t="s">
        <v>158</v>
      </c>
      <c r="AU318" s="259" t="s">
        <v>87</v>
      </c>
      <c r="AV318" s="13" t="s">
        <v>87</v>
      </c>
      <c r="AW318" s="13" t="s">
        <v>33</v>
      </c>
      <c r="AX318" s="13" t="s">
        <v>77</v>
      </c>
      <c r="AY318" s="259" t="s">
        <v>149</v>
      </c>
    </row>
    <row r="319" spans="1:51" s="13" customFormat="1" ht="12">
      <c r="A319" s="13"/>
      <c r="B319" s="248"/>
      <c r="C319" s="249"/>
      <c r="D319" s="250" t="s">
        <v>158</v>
      </c>
      <c r="E319" s="251" t="s">
        <v>1</v>
      </c>
      <c r="F319" s="252" t="s">
        <v>401</v>
      </c>
      <c r="G319" s="249"/>
      <c r="H319" s="253">
        <v>11.648</v>
      </c>
      <c r="I319" s="254"/>
      <c r="J319" s="249"/>
      <c r="K319" s="249"/>
      <c r="L319" s="255"/>
      <c r="M319" s="256"/>
      <c r="N319" s="257"/>
      <c r="O319" s="257"/>
      <c r="P319" s="257"/>
      <c r="Q319" s="257"/>
      <c r="R319" s="257"/>
      <c r="S319" s="257"/>
      <c r="T319" s="25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9" t="s">
        <v>158</v>
      </c>
      <c r="AU319" s="259" t="s">
        <v>87</v>
      </c>
      <c r="AV319" s="13" t="s">
        <v>87</v>
      </c>
      <c r="AW319" s="13" t="s">
        <v>33</v>
      </c>
      <c r="AX319" s="13" t="s">
        <v>77</v>
      </c>
      <c r="AY319" s="259" t="s">
        <v>149</v>
      </c>
    </row>
    <row r="320" spans="1:51" s="13" customFormat="1" ht="12">
      <c r="A320" s="13"/>
      <c r="B320" s="248"/>
      <c r="C320" s="249"/>
      <c r="D320" s="250" t="s">
        <v>158</v>
      </c>
      <c r="E320" s="251" t="s">
        <v>1</v>
      </c>
      <c r="F320" s="252" t="s">
        <v>402</v>
      </c>
      <c r="G320" s="249"/>
      <c r="H320" s="253">
        <v>2.13</v>
      </c>
      <c r="I320" s="254"/>
      <c r="J320" s="249"/>
      <c r="K320" s="249"/>
      <c r="L320" s="255"/>
      <c r="M320" s="256"/>
      <c r="N320" s="257"/>
      <c r="O320" s="257"/>
      <c r="P320" s="257"/>
      <c r="Q320" s="257"/>
      <c r="R320" s="257"/>
      <c r="S320" s="257"/>
      <c r="T320" s="25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9" t="s">
        <v>158</v>
      </c>
      <c r="AU320" s="259" t="s">
        <v>87</v>
      </c>
      <c r="AV320" s="13" t="s">
        <v>87</v>
      </c>
      <c r="AW320" s="13" t="s">
        <v>33</v>
      </c>
      <c r="AX320" s="13" t="s">
        <v>77</v>
      </c>
      <c r="AY320" s="259" t="s">
        <v>149</v>
      </c>
    </row>
    <row r="321" spans="1:51" s="13" customFormat="1" ht="12">
      <c r="A321" s="13"/>
      <c r="B321" s="248"/>
      <c r="C321" s="249"/>
      <c r="D321" s="250" t="s">
        <v>158</v>
      </c>
      <c r="E321" s="251" t="s">
        <v>1</v>
      </c>
      <c r="F321" s="252" t="s">
        <v>403</v>
      </c>
      <c r="G321" s="249"/>
      <c r="H321" s="253">
        <v>4.872</v>
      </c>
      <c r="I321" s="254"/>
      <c r="J321" s="249"/>
      <c r="K321" s="249"/>
      <c r="L321" s="255"/>
      <c r="M321" s="256"/>
      <c r="N321" s="257"/>
      <c r="O321" s="257"/>
      <c r="P321" s="257"/>
      <c r="Q321" s="257"/>
      <c r="R321" s="257"/>
      <c r="S321" s="257"/>
      <c r="T321" s="25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9" t="s">
        <v>158</v>
      </c>
      <c r="AU321" s="259" t="s">
        <v>87</v>
      </c>
      <c r="AV321" s="13" t="s">
        <v>87</v>
      </c>
      <c r="AW321" s="13" t="s">
        <v>33</v>
      </c>
      <c r="AX321" s="13" t="s">
        <v>77</v>
      </c>
      <c r="AY321" s="259" t="s">
        <v>149</v>
      </c>
    </row>
    <row r="322" spans="1:51" s="13" customFormat="1" ht="12">
      <c r="A322" s="13"/>
      <c r="B322" s="248"/>
      <c r="C322" s="249"/>
      <c r="D322" s="250" t="s">
        <v>158</v>
      </c>
      <c r="E322" s="251" t="s">
        <v>1</v>
      </c>
      <c r="F322" s="252" t="s">
        <v>404</v>
      </c>
      <c r="G322" s="249"/>
      <c r="H322" s="253">
        <v>83.518</v>
      </c>
      <c r="I322" s="254"/>
      <c r="J322" s="249"/>
      <c r="K322" s="249"/>
      <c r="L322" s="255"/>
      <c r="M322" s="256"/>
      <c r="N322" s="257"/>
      <c r="O322" s="257"/>
      <c r="P322" s="257"/>
      <c r="Q322" s="257"/>
      <c r="R322" s="257"/>
      <c r="S322" s="257"/>
      <c r="T322" s="25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9" t="s">
        <v>158</v>
      </c>
      <c r="AU322" s="259" t="s">
        <v>87</v>
      </c>
      <c r="AV322" s="13" t="s">
        <v>87</v>
      </c>
      <c r="AW322" s="13" t="s">
        <v>33</v>
      </c>
      <c r="AX322" s="13" t="s">
        <v>77</v>
      </c>
      <c r="AY322" s="259" t="s">
        <v>149</v>
      </c>
    </row>
    <row r="323" spans="1:51" s="15" customFormat="1" ht="12">
      <c r="A323" s="15"/>
      <c r="B323" s="270"/>
      <c r="C323" s="271"/>
      <c r="D323" s="250" t="s">
        <v>158</v>
      </c>
      <c r="E323" s="272" t="s">
        <v>1</v>
      </c>
      <c r="F323" s="273" t="s">
        <v>167</v>
      </c>
      <c r="G323" s="271"/>
      <c r="H323" s="274">
        <v>117.792</v>
      </c>
      <c r="I323" s="275"/>
      <c r="J323" s="271"/>
      <c r="K323" s="271"/>
      <c r="L323" s="276"/>
      <c r="M323" s="277"/>
      <c r="N323" s="278"/>
      <c r="O323" s="278"/>
      <c r="P323" s="278"/>
      <c r="Q323" s="278"/>
      <c r="R323" s="278"/>
      <c r="S323" s="278"/>
      <c r="T323" s="279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80" t="s">
        <v>158</v>
      </c>
      <c r="AU323" s="280" t="s">
        <v>87</v>
      </c>
      <c r="AV323" s="15" t="s">
        <v>156</v>
      </c>
      <c r="AW323" s="15" t="s">
        <v>33</v>
      </c>
      <c r="AX323" s="15" t="s">
        <v>85</v>
      </c>
      <c r="AY323" s="280" t="s">
        <v>149</v>
      </c>
    </row>
    <row r="324" spans="1:65" s="2" customFormat="1" ht="16.5" customHeight="1">
      <c r="A324" s="38"/>
      <c r="B324" s="39"/>
      <c r="C324" s="235" t="s">
        <v>405</v>
      </c>
      <c r="D324" s="235" t="s">
        <v>151</v>
      </c>
      <c r="E324" s="236" t="s">
        <v>406</v>
      </c>
      <c r="F324" s="237" t="s">
        <v>407</v>
      </c>
      <c r="G324" s="238" t="s">
        <v>154</v>
      </c>
      <c r="H324" s="239">
        <v>117.792</v>
      </c>
      <c r="I324" s="240"/>
      <c r="J324" s="241">
        <f>ROUND(I324*H324,2)</f>
        <v>0</v>
      </c>
      <c r="K324" s="237" t="s">
        <v>155</v>
      </c>
      <c r="L324" s="44"/>
      <c r="M324" s="242" t="s">
        <v>1</v>
      </c>
      <c r="N324" s="243" t="s">
        <v>42</v>
      </c>
      <c r="O324" s="91"/>
      <c r="P324" s="244">
        <f>O324*H324</f>
        <v>0</v>
      </c>
      <c r="Q324" s="244">
        <v>0</v>
      </c>
      <c r="R324" s="244">
        <f>Q324*H324</f>
        <v>0</v>
      </c>
      <c r="S324" s="244">
        <v>0</v>
      </c>
      <c r="T324" s="245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46" t="s">
        <v>156</v>
      </c>
      <c r="AT324" s="246" t="s">
        <v>151</v>
      </c>
      <c r="AU324" s="246" t="s">
        <v>87</v>
      </c>
      <c r="AY324" s="17" t="s">
        <v>149</v>
      </c>
      <c r="BE324" s="247">
        <f>IF(N324="základní",J324,0)</f>
        <v>0</v>
      </c>
      <c r="BF324" s="247">
        <f>IF(N324="snížená",J324,0)</f>
        <v>0</v>
      </c>
      <c r="BG324" s="247">
        <f>IF(N324="zákl. přenesená",J324,0)</f>
        <v>0</v>
      </c>
      <c r="BH324" s="247">
        <f>IF(N324="sníž. přenesená",J324,0)</f>
        <v>0</v>
      </c>
      <c r="BI324" s="247">
        <f>IF(N324="nulová",J324,0)</f>
        <v>0</v>
      </c>
      <c r="BJ324" s="17" t="s">
        <v>85</v>
      </c>
      <c r="BK324" s="247">
        <f>ROUND(I324*H324,2)</f>
        <v>0</v>
      </c>
      <c r="BL324" s="17" t="s">
        <v>156</v>
      </c>
      <c r="BM324" s="246" t="s">
        <v>408</v>
      </c>
    </row>
    <row r="325" spans="1:65" s="2" customFormat="1" ht="16.5" customHeight="1">
      <c r="A325" s="38"/>
      <c r="B325" s="39"/>
      <c r="C325" s="235" t="s">
        <v>409</v>
      </c>
      <c r="D325" s="235" t="s">
        <v>151</v>
      </c>
      <c r="E325" s="236" t="s">
        <v>410</v>
      </c>
      <c r="F325" s="237" t="s">
        <v>411</v>
      </c>
      <c r="G325" s="238" t="s">
        <v>154</v>
      </c>
      <c r="H325" s="239">
        <v>116.487</v>
      </c>
      <c r="I325" s="240"/>
      <c r="J325" s="241">
        <f>ROUND(I325*H325,2)</f>
        <v>0</v>
      </c>
      <c r="K325" s="237" t="s">
        <v>155</v>
      </c>
      <c r="L325" s="44"/>
      <c r="M325" s="242" t="s">
        <v>1</v>
      </c>
      <c r="N325" s="243" t="s">
        <v>42</v>
      </c>
      <c r="O325" s="91"/>
      <c r="P325" s="244">
        <f>O325*H325</f>
        <v>0</v>
      </c>
      <c r="Q325" s="244">
        <v>0.0025</v>
      </c>
      <c r="R325" s="244">
        <f>Q325*H325</f>
        <v>0.2912175</v>
      </c>
      <c r="S325" s="244">
        <v>0</v>
      </c>
      <c r="T325" s="245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46" t="s">
        <v>156</v>
      </c>
      <c r="AT325" s="246" t="s">
        <v>151</v>
      </c>
      <c r="AU325" s="246" t="s">
        <v>87</v>
      </c>
      <c r="AY325" s="17" t="s">
        <v>149</v>
      </c>
      <c r="BE325" s="247">
        <f>IF(N325="základní",J325,0)</f>
        <v>0</v>
      </c>
      <c r="BF325" s="247">
        <f>IF(N325="snížená",J325,0)</f>
        <v>0</v>
      </c>
      <c r="BG325" s="247">
        <f>IF(N325="zákl. přenesená",J325,0)</f>
        <v>0</v>
      </c>
      <c r="BH325" s="247">
        <f>IF(N325="sníž. přenesená",J325,0)</f>
        <v>0</v>
      </c>
      <c r="BI325" s="247">
        <f>IF(N325="nulová",J325,0)</f>
        <v>0</v>
      </c>
      <c r="BJ325" s="17" t="s">
        <v>85</v>
      </c>
      <c r="BK325" s="247">
        <f>ROUND(I325*H325,2)</f>
        <v>0</v>
      </c>
      <c r="BL325" s="17" t="s">
        <v>156</v>
      </c>
      <c r="BM325" s="246" t="s">
        <v>412</v>
      </c>
    </row>
    <row r="326" spans="1:51" s="14" customFormat="1" ht="12">
      <c r="A326" s="14"/>
      <c r="B326" s="260"/>
      <c r="C326" s="261"/>
      <c r="D326" s="250" t="s">
        <v>158</v>
      </c>
      <c r="E326" s="262" t="s">
        <v>1</v>
      </c>
      <c r="F326" s="263" t="s">
        <v>383</v>
      </c>
      <c r="G326" s="261"/>
      <c r="H326" s="262" t="s">
        <v>1</v>
      </c>
      <c r="I326" s="264"/>
      <c r="J326" s="261"/>
      <c r="K326" s="261"/>
      <c r="L326" s="265"/>
      <c r="M326" s="266"/>
      <c r="N326" s="267"/>
      <c r="O326" s="267"/>
      <c r="P326" s="267"/>
      <c r="Q326" s="267"/>
      <c r="R326" s="267"/>
      <c r="S326" s="267"/>
      <c r="T326" s="26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9" t="s">
        <v>158</v>
      </c>
      <c r="AU326" s="269" t="s">
        <v>87</v>
      </c>
      <c r="AV326" s="14" t="s">
        <v>85</v>
      </c>
      <c r="AW326" s="14" t="s">
        <v>33</v>
      </c>
      <c r="AX326" s="14" t="s">
        <v>77</v>
      </c>
      <c r="AY326" s="269" t="s">
        <v>149</v>
      </c>
    </row>
    <row r="327" spans="1:51" s="13" customFormat="1" ht="12">
      <c r="A327" s="13"/>
      <c r="B327" s="248"/>
      <c r="C327" s="249"/>
      <c r="D327" s="250" t="s">
        <v>158</v>
      </c>
      <c r="E327" s="251" t="s">
        <v>1</v>
      </c>
      <c r="F327" s="252" t="s">
        <v>400</v>
      </c>
      <c r="G327" s="249"/>
      <c r="H327" s="253">
        <v>14.319</v>
      </c>
      <c r="I327" s="254"/>
      <c r="J327" s="249"/>
      <c r="K327" s="249"/>
      <c r="L327" s="255"/>
      <c r="M327" s="256"/>
      <c r="N327" s="257"/>
      <c r="O327" s="257"/>
      <c r="P327" s="257"/>
      <c r="Q327" s="257"/>
      <c r="R327" s="257"/>
      <c r="S327" s="257"/>
      <c r="T327" s="25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9" t="s">
        <v>158</v>
      </c>
      <c r="AU327" s="259" t="s">
        <v>87</v>
      </c>
      <c r="AV327" s="13" t="s">
        <v>87</v>
      </c>
      <c r="AW327" s="13" t="s">
        <v>33</v>
      </c>
      <c r="AX327" s="13" t="s">
        <v>77</v>
      </c>
      <c r="AY327" s="259" t="s">
        <v>149</v>
      </c>
    </row>
    <row r="328" spans="1:51" s="13" customFormat="1" ht="12">
      <c r="A328" s="13"/>
      <c r="B328" s="248"/>
      <c r="C328" s="249"/>
      <c r="D328" s="250" t="s">
        <v>158</v>
      </c>
      <c r="E328" s="251" t="s">
        <v>1</v>
      </c>
      <c r="F328" s="252" t="s">
        <v>401</v>
      </c>
      <c r="G328" s="249"/>
      <c r="H328" s="253">
        <v>11.648</v>
      </c>
      <c r="I328" s="254"/>
      <c r="J328" s="249"/>
      <c r="K328" s="249"/>
      <c r="L328" s="255"/>
      <c r="M328" s="256"/>
      <c r="N328" s="257"/>
      <c r="O328" s="257"/>
      <c r="P328" s="257"/>
      <c r="Q328" s="257"/>
      <c r="R328" s="257"/>
      <c r="S328" s="257"/>
      <c r="T328" s="25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9" t="s">
        <v>158</v>
      </c>
      <c r="AU328" s="259" t="s">
        <v>87</v>
      </c>
      <c r="AV328" s="13" t="s">
        <v>87</v>
      </c>
      <c r="AW328" s="13" t="s">
        <v>33</v>
      </c>
      <c r="AX328" s="13" t="s">
        <v>77</v>
      </c>
      <c r="AY328" s="259" t="s">
        <v>149</v>
      </c>
    </row>
    <row r="329" spans="1:51" s="13" customFormat="1" ht="12">
      <c r="A329" s="13"/>
      <c r="B329" s="248"/>
      <c r="C329" s="249"/>
      <c r="D329" s="250" t="s">
        <v>158</v>
      </c>
      <c r="E329" s="251" t="s">
        <v>1</v>
      </c>
      <c r="F329" s="252" t="s">
        <v>402</v>
      </c>
      <c r="G329" s="249"/>
      <c r="H329" s="253">
        <v>2.13</v>
      </c>
      <c r="I329" s="254"/>
      <c r="J329" s="249"/>
      <c r="K329" s="249"/>
      <c r="L329" s="255"/>
      <c r="M329" s="256"/>
      <c r="N329" s="257"/>
      <c r="O329" s="257"/>
      <c r="P329" s="257"/>
      <c r="Q329" s="257"/>
      <c r="R329" s="257"/>
      <c r="S329" s="257"/>
      <c r="T329" s="25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9" t="s">
        <v>158</v>
      </c>
      <c r="AU329" s="259" t="s">
        <v>87</v>
      </c>
      <c r="AV329" s="13" t="s">
        <v>87</v>
      </c>
      <c r="AW329" s="13" t="s">
        <v>33</v>
      </c>
      <c r="AX329" s="13" t="s">
        <v>77</v>
      </c>
      <c r="AY329" s="259" t="s">
        <v>149</v>
      </c>
    </row>
    <row r="330" spans="1:51" s="13" customFormat="1" ht="12">
      <c r="A330" s="13"/>
      <c r="B330" s="248"/>
      <c r="C330" s="249"/>
      <c r="D330" s="250" t="s">
        <v>158</v>
      </c>
      <c r="E330" s="251" t="s">
        <v>1</v>
      </c>
      <c r="F330" s="252" t="s">
        <v>403</v>
      </c>
      <c r="G330" s="249"/>
      <c r="H330" s="253">
        <v>4.872</v>
      </c>
      <c r="I330" s="254"/>
      <c r="J330" s="249"/>
      <c r="K330" s="249"/>
      <c r="L330" s="255"/>
      <c r="M330" s="256"/>
      <c r="N330" s="257"/>
      <c r="O330" s="257"/>
      <c r="P330" s="257"/>
      <c r="Q330" s="257"/>
      <c r="R330" s="257"/>
      <c r="S330" s="257"/>
      <c r="T330" s="25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9" t="s">
        <v>158</v>
      </c>
      <c r="AU330" s="259" t="s">
        <v>87</v>
      </c>
      <c r="AV330" s="13" t="s">
        <v>87</v>
      </c>
      <c r="AW330" s="13" t="s">
        <v>33</v>
      </c>
      <c r="AX330" s="13" t="s">
        <v>77</v>
      </c>
      <c r="AY330" s="259" t="s">
        <v>149</v>
      </c>
    </row>
    <row r="331" spans="1:51" s="13" customFormat="1" ht="12">
      <c r="A331" s="13"/>
      <c r="B331" s="248"/>
      <c r="C331" s="249"/>
      <c r="D331" s="250" t="s">
        <v>158</v>
      </c>
      <c r="E331" s="251" t="s">
        <v>1</v>
      </c>
      <c r="F331" s="252" t="s">
        <v>404</v>
      </c>
      <c r="G331" s="249"/>
      <c r="H331" s="253">
        <v>83.518</v>
      </c>
      <c r="I331" s="254"/>
      <c r="J331" s="249"/>
      <c r="K331" s="249"/>
      <c r="L331" s="255"/>
      <c r="M331" s="256"/>
      <c r="N331" s="257"/>
      <c r="O331" s="257"/>
      <c r="P331" s="257"/>
      <c r="Q331" s="257"/>
      <c r="R331" s="257"/>
      <c r="S331" s="257"/>
      <c r="T331" s="25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9" t="s">
        <v>158</v>
      </c>
      <c r="AU331" s="259" t="s">
        <v>87</v>
      </c>
      <c r="AV331" s="13" t="s">
        <v>87</v>
      </c>
      <c r="AW331" s="13" t="s">
        <v>33</v>
      </c>
      <c r="AX331" s="13" t="s">
        <v>77</v>
      </c>
      <c r="AY331" s="259" t="s">
        <v>149</v>
      </c>
    </row>
    <row r="332" spans="1:51" s="15" customFormat="1" ht="12">
      <c r="A332" s="15"/>
      <c r="B332" s="270"/>
      <c r="C332" s="271"/>
      <c r="D332" s="250" t="s">
        <v>158</v>
      </c>
      <c r="E332" s="272" t="s">
        <v>1</v>
      </c>
      <c r="F332" s="273" t="s">
        <v>167</v>
      </c>
      <c r="G332" s="271"/>
      <c r="H332" s="274">
        <v>116.487</v>
      </c>
      <c r="I332" s="275"/>
      <c r="J332" s="271"/>
      <c r="K332" s="271"/>
      <c r="L332" s="276"/>
      <c r="M332" s="277"/>
      <c r="N332" s="278"/>
      <c r="O332" s="278"/>
      <c r="P332" s="278"/>
      <c r="Q332" s="278"/>
      <c r="R332" s="278"/>
      <c r="S332" s="278"/>
      <c r="T332" s="279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80" t="s">
        <v>158</v>
      </c>
      <c r="AU332" s="280" t="s">
        <v>87</v>
      </c>
      <c r="AV332" s="15" t="s">
        <v>156</v>
      </c>
      <c r="AW332" s="15" t="s">
        <v>33</v>
      </c>
      <c r="AX332" s="15" t="s">
        <v>85</v>
      </c>
      <c r="AY332" s="280" t="s">
        <v>149</v>
      </c>
    </row>
    <row r="333" spans="1:65" s="2" customFormat="1" ht="16.5" customHeight="1">
      <c r="A333" s="38"/>
      <c r="B333" s="39"/>
      <c r="C333" s="235" t="s">
        <v>413</v>
      </c>
      <c r="D333" s="235" t="s">
        <v>151</v>
      </c>
      <c r="E333" s="236" t="s">
        <v>414</v>
      </c>
      <c r="F333" s="237" t="s">
        <v>415</v>
      </c>
      <c r="G333" s="238" t="s">
        <v>203</v>
      </c>
      <c r="H333" s="239">
        <v>29.15</v>
      </c>
      <c r="I333" s="240"/>
      <c r="J333" s="241">
        <f>ROUND(I333*H333,2)</f>
        <v>0</v>
      </c>
      <c r="K333" s="237" t="s">
        <v>1</v>
      </c>
      <c r="L333" s="44"/>
      <c r="M333" s="242" t="s">
        <v>1</v>
      </c>
      <c r="N333" s="243" t="s">
        <v>42</v>
      </c>
      <c r="O333" s="91"/>
      <c r="P333" s="244">
        <f>O333*H333</f>
        <v>0</v>
      </c>
      <c r="Q333" s="244">
        <v>0</v>
      </c>
      <c r="R333" s="244">
        <f>Q333*H333</f>
        <v>0</v>
      </c>
      <c r="S333" s="244">
        <v>0</v>
      </c>
      <c r="T333" s="245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6" t="s">
        <v>156</v>
      </c>
      <c r="AT333" s="246" t="s">
        <v>151</v>
      </c>
      <c r="AU333" s="246" t="s">
        <v>87</v>
      </c>
      <c r="AY333" s="17" t="s">
        <v>149</v>
      </c>
      <c r="BE333" s="247">
        <f>IF(N333="základní",J333,0)</f>
        <v>0</v>
      </c>
      <c r="BF333" s="247">
        <f>IF(N333="snížená",J333,0)</f>
        <v>0</v>
      </c>
      <c r="BG333" s="247">
        <f>IF(N333="zákl. přenesená",J333,0)</f>
        <v>0</v>
      </c>
      <c r="BH333" s="247">
        <f>IF(N333="sníž. přenesená",J333,0)</f>
        <v>0</v>
      </c>
      <c r="BI333" s="247">
        <f>IF(N333="nulová",J333,0)</f>
        <v>0</v>
      </c>
      <c r="BJ333" s="17" t="s">
        <v>85</v>
      </c>
      <c r="BK333" s="247">
        <f>ROUND(I333*H333,2)</f>
        <v>0</v>
      </c>
      <c r="BL333" s="17" t="s">
        <v>156</v>
      </c>
      <c r="BM333" s="246" t="s">
        <v>416</v>
      </c>
    </row>
    <row r="334" spans="1:51" s="13" customFormat="1" ht="12">
      <c r="A334" s="13"/>
      <c r="B334" s="248"/>
      <c r="C334" s="249"/>
      <c r="D334" s="250" t="s">
        <v>158</v>
      </c>
      <c r="E334" s="251" t="s">
        <v>1</v>
      </c>
      <c r="F334" s="252" t="s">
        <v>417</v>
      </c>
      <c r="G334" s="249"/>
      <c r="H334" s="253">
        <v>29.15</v>
      </c>
      <c r="I334" s="254"/>
      <c r="J334" s="249"/>
      <c r="K334" s="249"/>
      <c r="L334" s="255"/>
      <c r="M334" s="256"/>
      <c r="N334" s="257"/>
      <c r="O334" s="257"/>
      <c r="P334" s="257"/>
      <c r="Q334" s="257"/>
      <c r="R334" s="257"/>
      <c r="S334" s="257"/>
      <c r="T334" s="25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9" t="s">
        <v>158</v>
      </c>
      <c r="AU334" s="259" t="s">
        <v>87</v>
      </c>
      <c r="AV334" s="13" t="s">
        <v>87</v>
      </c>
      <c r="AW334" s="13" t="s">
        <v>33</v>
      </c>
      <c r="AX334" s="13" t="s">
        <v>85</v>
      </c>
      <c r="AY334" s="259" t="s">
        <v>149</v>
      </c>
    </row>
    <row r="335" spans="1:65" s="2" customFormat="1" ht="16.5" customHeight="1">
      <c r="A335" s="38"/>
      <c r="B335" s="39"/>
      <c r="C335" s="235" t="s">
        <v>418</v>
      </c>
      <c r="D335" s="235" t="s">
        <v>151</v>
      </c>
      <c r="E335" s="236" t="s">
        <v>419</v>
      </c>
      <c r="F335" s="237" t="s">
        <v>420</v>
      </c>
      <c r="G335" s="238" t="s">
        <v>295</v>
      </c>
      <c r="H335" s="239">
        <v>0.515</v>
      </c>
      <c r="I335" s="240"/>
      <c r="J335" s="241">
        <f>ROUND(I335*H335,2)</f>
        <v>0</v>
      </c>
      <c r="K335" s="237" t="s">
        <v>155</v>
      </c>
      <c r="L335" s="44"/>
      <c r="M335" s="242" t="s">
        <v>1</v>
      </c>
      <c r="N335" s="243" t="s">
        <v>42</v>
      </c>
      <c r="O335" s="91"/>
      <c r="P335" s="244">
        <f>O335*H335</f>
        <v>0</v>
      </c>
      <c r="Q335" s="244">
        <v>1.04881</v>
      </c>
      <c r="R335" s="244">
        <f>Q335*H335</f>
        <v>0.5401371500000001</v>
      </c>
      <c r="S335" s="244">
        <v>0</v>
      </c>
      <c r="T335" s="245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46" t="s">
        <v>156</v>
      </c>
      <c r="AT335" s="246" t="s">
        <v>151</v>
      </c>
      <c r="AU335" s="246" t="s">
        <v>87</v>
      </c>
      <c r="AY335" s="17" t="s">
        <v>149</v>
      </c>
      <c r="BE335" s="247">
        <f>IF(N335="základní",J335,0)</f>
        <v>0</v>
      </c>
      <c r="BF335" s="247">
        <f>IF(N335="snížená",J335,0)</f>
        <v>0</v>
      </c>
      <c r="BG335" s="247">
        <f>IF(N335="zákl. přenesená",J335,0)</f>
        <v>0</v>
      </c>
      <c r="BH335" s="247">
        <f>IF(N335="sníž. přenesená",J335,0)</f>
        <v>0</v>
      </c>
      <c r="BI335" s="247">
        <f>IF(N335="nulová",J335,0)</f>
        <v>0</v>
      </c>
      <c r="BJ335" s="17" t="s">
        <v>85</v>
      </c>
      <c r="BK335" s="247">
        <f>ROUND(I335*H335,2)</f>
        <v>0</v>
      </c>
      <c r="BL335" s="17" t="s">
        <v>156</v>
      </c>
      <c r="BM335" s="246" t="s">
        <v>421</v>
      </c>
    </row>
    <row r="336" spans="1:51" s="14" customFormat="1" ht="12">
      <c r="A336" s="14"/>
      <c r="B336" s="260"/>
      <c r="C336" s="261"/>
      <c r="D336" s="250" t="s">
        <v>158</v>
      </c>
      <c r="E336" s="262" t="s">
        <v>1</v>
      </c>
      <c r="F336" s="263" t="s">
        <v>422</v>
      </c>
      <c r="G336" s="261"/>
      <c r="H336" s="262" t="s">
        <v>1</v>
      </c>
      <c r="I336" s="264"/>
      <c r="J336" s="261"/>
      <c r="K336" s="261"/>
      <c r="L336" s="265"/>
      <c r="M336" s="266"/>
      <c r="N336" s="267"/>
      <c r="O336" s="267"/>
      <c r="P336" s="267"/>
      <c r="Q336" s="267"/>
      <c r="R336" s="267"/>
      <c r="S336" s="267"/>
      <c r="T336" s="268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9" t="s">
        <v>158</v>
      </c>
      <c r="AU336" s="269" t="s">
        <v>87</v>
      </c>
      <c r="AV336" s="14" t="s">
        <v>85</v>
      </c>
      <c r="AW336" s="14" t="s">
        <v>33</v>
      </c>
      <c r="AX336" s="14" t="s">
        <v>77</v>
      </c>
      <c r="AY336" s="269" t="s">
        <v>149</v>
      </c>
    </row>
    <row r="337" spans="1:51" s="13" customFormat="1" ht="12">
      <c r="A337" s="13"/>
      <c r="B337" s="248"/>
      <c r="C337" s="249"/>
      <c r="D337" s="250" t="s">
        <v>158</v>
      </c>
      <c r="E337" s="251" t="s">
        <v>1</v>
      </c>
      <c r="F337" s="252" t="s">
        <v>423</v>
      </c>
      <c r="G337" s="249"/>
      <c r="H337" s="253">
        <v>0.515</v>
      </c>
      <c r="I337" s="254"/>
      <c r="J337" s="249"/>
      <c r="K337" s="249"/>
      <c r="L337" s="255"/>
      <c r="M337" s="256"/>
      <c r="N337" s="257"/>
      <c r="O337" s="257"/>
      <c r="P337" s="257"/>
      <c r="Q337" s="257"/>
      <c r="R337" s="257"/>
      <c r="S337" s="257"/>
      <c r="T337" s="25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9" t="s">
        <v>158</v>
      </c>
      <c r="AU337" s="259" t="s">
        <v>87</v>
      </c>
      <c r="AV337" s="13" t="s">
        <v>87</v>
      </c>
      <c r="AW337" s="13" t="s">
        <v>33</v>
      </c>
      <c r="AX337" s="13" t="s">
        <v>85</v>
      </c>
      <c r="AY337" s="259" t="s">
        <v>149</v>
      </c>
    </row>
    <row r="338" spans="1:65" s="2" customFormat="1" ht="16.5" customHeight="1">
      <c r="A338" s="38"/>
      <c r="B338" s="39"/>
      <c r="C338" s="235" t="s">
        <v>424</v>
      </c>
      <c r="D338" s="235" t="s">
        <v>151</v>
      </c>
      <c r="E338" s="236" t="s">
        <v>425</v>
      </c>
      <c r="F338" s="237" t="s">
        <v>426</v>
      </c>
      <c r="G338" s="238" t="s">
        <v>295</v>
      </c>
      <c r="H338" s="239">
        <v>0.447</v>
      </c>
      <c r="I338" s="240"/>
      <c r="J338" s="241">
        <f>ROUND(I338*H338,2)</f>
        <v>0</v>
      </c>
      <c r="K338" s="237" t="s">
        <v>155</v>
      </c>
      <c r="L338" s="44"/>
      <c r="M338" s="242" t="s">
        <v>1</v>
      </c>
      <c r="N338" s="243" t="s">
        <v>42</v>
      </c>
      <c r="O338" s="91"/>
      <c r="P338" s="244">
        <f>O338*H338</f>
        <v>0</v>
      </c>
      <c r="Q338" s="244">
        <v>1.06277</v>
      </c>
      <c r="R338" s="244">
        <f>Q338*H338</f>
        <v>0.47505819</v>
      </c>
      <c r="S338" s="244">
        <v>0</v>
      </c>
      <c r="T338" s="245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46" t="s">
        <v>156</v>
      </c>
      <c r="AT338" s="246" t="s">
        <v>151</v>
      </c>
      <c r="AU338" s="246" t="s">
        <v>87</v>
      </c>
      <c r="AY338" s="17" t="s">
        <v>149</v>
      </c>
      <c r="BE338" s="247">
        <f>IF(N338="základní",J338,0)</f>
        <v>0</v>
      </c>
      <c r="BF338" s="247">
        <f>IF(N338="snížená",J338,0)</f>
        <v>0</v>
      </c>
      <c r="BG338" s="247">
        <f>IF(N338="zákl. přenesená",J338,0)</f>
        <v>0</v>
      </c>
      <c r="BH338" s="247">
        <f>IF(N338="sníž. přenesená",J338,0)</f>
        <v>0</v>
      </c>
      <c r="BI338" s="247">
        <f>IF(N338="nulová",J338,0)</f>
        <v>0</v>
      </c>
      <c r="BJ338" s="17" t="s">
        <v>85</v>
      </c>
      <c r="BK338" s="247">
        <f>ROUND(I338*H338,2)</f>
        <v>0</v>
      </c>
      <c r="BL338" s="17" t="s">
        <v>156</v>
      </c>
      <c r="BM338" s="246" t="s">
        <v>427</v>
      </c>
    </row>
    <row r="339" spans="1:51" s="14" customFormat="1" ht="12">
      <c r="A339" s="14"/>
      <c r="B339" s="260"/>
      <c r="C339" s="261"/>
      <c r="D339" s="250" t="s">
        <v>158</v>
      </c>
      <c r="E339" s="262" t="s">
        <v>1</v>
      </c>
      <c r="F339" s="263" t="s">
        <v>422</v>
      </c>
      <c r="G339" s="261"/>
      <c r="H339" s="262" t="s">
        <v>1</v>
      </c>
      <c r="I339" s="264"/>
      <c r="J339" s="261"/>
      <c r="K339" s="261"/>
      <c r="L339" s="265"/>
      <c r="M339" s="266"/>
      <c r="N339" s="267"/>
      <c r="O339" s="267"/>
      <c r="P339" s="267"/>
      <c r="Q339" s="267"/>
      <c r="R339" s="267"/>
      <c r="S339" s="267"/>
      <c r="T339" s="268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9" t="s">
        <v>158</v>
      </c>
      <c r="AU339" s="269" t="s">
        <v>87</v>
      </c>
      <c r="AV339" s="14" t="s">
        <v>85</v>
      </c>
      <c r="AW339" s="14" t="s">
        <v>33</v>
      </c>
      <c r="AX339" s="14" t="s">
        <v>77</v>
      </c>
      <c r="AY339" s="269" t="s">
        <v>149</v>
      </c>
    </row>
    <row r="340" spans="1:51" s="13" customFormat="1" ht="12">
      <c r="A340" s="13"/>
      <c r="B340" s="248"/>
      <c r="C340" s="249"/>
      <c r="D340" s="250" t="s">
        <v>158</v>
      </c>
      <c r="E340" s="251" t="s">
        <v>1</v>
      </c>
      <c r="F340" s="252" t="s">
        <v>428</v>
      </c>
      <c r="G340" s="249"/>
      <c r="H340" s="253">
        <v>0.447</v>
      </c>
      <c r="I340" s="254"/>
      <c r="J340" s="249"/>
      <c r="K340" s="249"/>
      <c r="L340" s="255"/>
      <c r="M340" s="256"/>
      <c r="N340" s="257"/>
      <c r="O340" s="257"/>
      <c r="P340" s="257"/>
      <c r="Q340" s="257"/>
      <c r="R340" s="257"/>
      <c r="S340" s="257"/>
      <c r="T340" s="25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9" t="s">
        <v>158</v>
      </c>
      <c r="AU340" s="259" t="s">
        <v>87</v>
      </c>
      <c r="AV340" s="13" t="s">
        <v>87</v>
      </c>
      <c r="AW340" s="13" t="s">
        <v>33</v>
      </c>
      <c r="AX340" s="13" t="s">
        <v>85</v>
      </c>
      <c r="AY340" s="259" t="s">
        <v>149</v>
      </c>
    </row>
    <row r="341" spans="1:65" s="2" customFormat="1" ht="16.5" customHeight="1">
      <c r="A341" s="38"/>
      <c r="B341" s="39"/>
      <c r="C341" s="235" t="s">
        <v>429</v>
      </c>
      <c r="D341" s="235" t="s">
        <v>151</v>
      </c>
      <c r="E341" s="236" t="s">
        <v>430</v>
      </c>
      <c r="F341" s="237" t="s">
        <v>431</v>
      </c>
      <c r="G341" s="238" t="s">
        <v>154</v>
      </c>
      <c r="H341" s="239">
        <v>39.158</v>
      </c>
      <c r="I341" s="240"/>
      <c r="J341" s="241">
        <f>ROUND(I341*H341,2)</f>
        <v>0</v>
      </c>
      <c r="K341" s="237" t="s">
        <v>155</v>
      </c>
      <c r="L341" s="44"/>
      <c r="M341" s="242" t="s">
        <v>1</v>
      </c>
      <c r="N341" s="243" t="s">
        <v>42</v>
      </c>
      <c r="O341" s="91"/>
      <c r="P341" s="244">
        <f>O341*H341</f>
        <v>0</v>
      </c>
      <c r="Q341" s="244">
        <v>0</v>
      </c>
      <c r="R341" s="244">
        <f>Q341*H341</f>
        <v>0</v>
      </c>
      <c r="S341" s="244">
        <v>0</v>
      </c>
      <c r="T341" s="245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46" t="s">
        <v>156</v>
      </c>
      <c r="AT341" s="246" t="s">
        <v>151</v>
      </c>
      <c r="AU341" s="246" t="s">
        <v>87</v>
      </c>
      <c r="AY341" s="17" t="s">
        <v>149</v>
      </c>
      <c r="BE341" s="247">
        <f>IF(N341="základní",J341,0)</f>
        <v>0</v>
      </c>
      <c r="BF341" s="247">
        <f>IF(N341="snížená",J341,0)</f>
        <v>0</v>
      </c>
      <c r="BG341" s="247">
        <f>IF(N341="zákl. přenesená",J341,0)</f>
        <v>0</v>
      </c>
      <c r="BH341" s="247">
        <f>IF(N341="sníž. přenesená",J341,0)</f>
        <v>0</v>
      </c>
      <c r="BI341" s="247">
        <f>IF(N341="nulová",J341,0)</f>
        <v>0</v>
      </c>
      <c r="BJ341" s="17" t="s">
        <v>85</v>
      </c>
      <c r="BK341" s="247">
        <f>ROUND(I341*H341,2)</f>
        <v>0</v>
      </c>
      <c r="BL341" s="17" t="s">
        <v>156</v>
      </c>
      <c r="BM341" s="246" t="s">
        <v>432</v>
      </c>
    </row>
    <row r="342" spans="1:51" s="14" customFormat="1" ht="12">
      <c r="A342" s="14"/>
      <c r="B342" s="260"/>
      <c r="C342" s="261"/>
      <c r="D342" s="250" t="s">
        <v>158</v>
      </c>
      <c r="E342" s="262" t="s">
        <v>1</v>
      </c>
      <c r="F342" s="263" t="s">
        <v>433</v>
      </c>
      <c r="G342" s="261"/>
      <c r="H342" s="262" t="s">
        <v>1</v>
      </c>
      <c r="I342" s="264"/>
      <c r="J342" s="261"/>
      <c r="K342" s="261"/>
      <c r="L342" s="265"/>
      <c r="M342" s="266"/>
      <c r="N342" s="267"/>
      <c r="O342" s="267"/>
      <c r="P342" s="267"/>
      <c r="Q342" s="267"/>
      <c r="R342" s="267"/>
      <c r="S342" s="267"/>
      <c r="T342" s="268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9" t="s">
        <v>158</v>
      </c>
      <c r="AU342" s="269" t="s">
        <v>87</v>
      </c>
      <c r="AV342" s="14" t="s">
        <v>85</v>
      </c>
      <c r="AW342" s="14" t="s">
        <v>33</v>
      </c>
      <c r="AX342" s="14" t="s">
        <v>77</v>
      </c>
      <c r="AY342" s="269" t="s">
        <v>149</v>
      </c>
    </row>
    <row r="343" spans="1:51" s="13" customFormat="1" ht="12">
      <c r="A343" s="13"/>
      <c r="B343" s="248"/>
      <c r="C343" s="249"/>
      <c r="D343" s="250" t="s">
        <v>158</v>
      </c>
      <c r="E343" s="251" t="s">
        <v>1</v>
      </c>
      <c r="F343" s="252" t="s">
        <v>434</v>
      </c>
      <c r="G343" s="249"/>
      <c r="H343" s="253">
        <v>39.158</v>
      </c>
      <c r="I343" s="254"/>
      <c r="J343" s="249"/>
      <c r="K343" s="249"/>
      <c r="L343" s="255"/>
      <c r="M343" s="256"/>
      <c r="N343" s="257"/>
      <c r="O343" s="257"/>
      <c r="P343" s="257"/>
      <c r="Q343" s="257"/>
      <c r="R343" s="257"/>
      <c r="S343" s="257"/>
      <c r="T343" s="25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9" t="s">
        <v>158</v>
      </c>
      <c r="AU343" s="259" t="s">
        <v>87</v>
      </c>
      <c r="AV343" s="13" t="s">
        <v>87</v>
      </c>
      <c r="AW343" s="13" t="s">
        <v>33</v>
      </c>
      <c r="AX343" s="13" t="s">
        <v>85</v>
      </c>
      <c r="AY343" s="259" t="s">
        <v>149</v>
      </c>
    </row>
    <row r="344" spans="1:65" s="2" customFormat="1" ht="16.5" customHeight="1">
      <c r="A344" s="38"/>
      <c r="B344" s="39"/>
      <c r="C344" s="284" t="s">
        <v>435</v>
      </c>
      <c r="D344" s="284" t="s">
        <v>327</v>
      </c>
      <c r="E344" s="285" t="s">
        <v>436</v>
      </c>
      <c r="F344" s="286" t="s">
        <v>437</v>
      </c>
      <c r="G344" s="287" t="s">
        <v>154</v>
      </c>
      <c r="H344" s="288">
        <v>45.032</v>
      </c>
      <c r="I344" s="289"/>
      <c r="J344" s="290">
        <f>ROUND(I344*H344,2)</f>
        <v>0</v>
      </c>
      <c r="K344" s="286" t="s">
        <v>1</v>
      </c>
      <c r="L344" s="291"/>
      <c r="M344" s="292" t="s">
        <v>1</v>
      </c>
      <c r="N344" s="293" t="s">
        <v>42</v>
      </c>
      <c r="O344" s="91"/>
      <c r="P344" s="244">
        <f>O344*H344</f>
        <v>0</v>
      </c>
      <c r="Q344" s="244">
        <v>0.0104</v>
      </c>
      <c r="R344" s="244">
        <f>Q344*H344</f>
        <v>0.46833279999999994</v>
      </c>
      <c r="S344" s="244">
        <v>0</v>
      </c>
      <c r="T344" s="245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46" t="s">
        <v>200</v>
      </c>
      <c r="AT344" s="246" t="s">
        <v>327</v>
      </c>
      <c r="AU344" s="246" t="s">
        <v>87</v>
      </c>
      <c r="AY344" s="17" t="s">
        <v>149</v>
      </c>
      <c r="BE344" s="247">
        <f>IF(N344="základní",J344,0)</f>
        <v>0</v>
      </c>
      <c r="BF344" s="247">
        <f>IF(N344="snížená",J344,0)</f>
        <v>0</v>
      </c>
      <c r="BG344" s="247">
        <f>IF(N344="zákl. přenesená",J344,0)</f>
        <v>0</v>
      </c>
      <c r="BH344" s="247">
        <f>IF(N344="sníž. přenesená",J344,0)</f>
        <v>0</v>
      </c>
      <c r="BI344" s="247">
        <f>IF(N344="nulová",J344,0)</f>
        <v>0</v>
      </c>
      <c r="BJ344" s="17" t="s">
        <v>85</v>
      </c>
      <c r="BK344" s="247">
        <f>ROUND(I344*H344,2)</f>
        <v>0</v>
      </c>
      <c r="BL344" s="17" t="s">
        <v>156</v>
      </c>
      <c r="BM344" s="246" t="s">
        <v>438</v>
      </c>
    </row>
    <row r="345" spans="1:47" s="2" customFormat="1" ht="12">
      <c r="A345" s="38"/>
      <c r="B345" s="39"/>
      <c r="C345" s="40"/>
      <c r="D345" s="250" t="s">
        <v>172</v>
      </c>
      <c r="E345" s="40"/>
      <c r="F345" s="281" t="s">
        <v>439</v>
      </c>
      <c r="G345" s="40"/>
      <c r="H345" s="40"/>
      <c r="I345" s="144"/>
      <c r="J345" s="40"/>
      <c r="K345" s="40"/>
      <c r="L345" s="44"/>
      <c r="M345" s="282"/>
      <c r="N345" s="283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172</v>
      </c>
      <c r="AU345" s="17" t="s">
        <v>87</v>
      </c>
    </row>
    <row r="346" spans="1:51" s="13" customFormat="1" ht="12">
      <c r="A346" s="13"/>
      <c r="B346" s="248"/>
      <c r="C346" s="249"/>
      <c r="D346" s="250" t="s">
        <v>158</v>
      </c>
      <c r="E346" s="251" t="s">
        <v>1</v>
      </c>
      <c r="F346" s="252" t="s">
        <v>440</v>
      </c>
      <c r="G346" s="249"/>
      <c r="H346" s="253">
        <v>45.032</v>
      </c>
      <c r="I346" s="254"/>
      <c r="J346" s="249"/>
      <c r="K346" s="249"/>
      <c r="L346" s="255"/>
      <c r="M346" s="256"/>
      <c r="N346" s="257"/>
      <c r="O346" s="257"/>
      <c r="P346" s="257"/>
      <c r="Q346" s="257"/>
      <c r="R346" s="257"/>
      <c r="S346" s="257"/>
      <c r="T346" s="25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9" t="s">
        <v>158</v>
      </c>
      <c r="AU346" s="259" t="s">
        <v>87</v>
      </c>
      <c r="AV346" s="13" t="s">
        <v>87</v>
      </c>
      <c r="AW346" s="13" t="s">
        <v>33</v>
      </c>
      <c r="AX346" s="13" t="s">
        <v>85</v>
      </c>
      <c r="AY346" s="259" t="s">
        <v>149</v>
      </c>
    </row>
    <row r="347" spans="1:65" s="2" customFormat="1" ht="16.5" customHeight="1">
      <c r="A347" s="38"/>
      <c r="B347" s="39"/>
      <c r="C347" s="284" t="s">
        <v>441</v>
      </c>
      <c r="D347" s="284" t="s">
        <v>327</v>
      </c>
      <c r="E347" s="285" t="s">
        <v>442</v>
      </c>
      <c r="F347" s="286" t="s">
        <v>443</v>
      </c>
      <c r="G347" s="287" t="s">
        <v>154</v>
      </c>
      <c r="H347" s="288">
        <v>39.158</v>
      </c>
      <c r="I347" s="289"/>
      <c r="J347" s="290">
        <f>ROUND(I347*H347,2)</f>
        <v>0</v>
      </c>
      <c r="K347" s="286" t="s">
        <v>1</v>
      </c>
      <c r="L347" s="291"/>
      <c r="M347" s="292" t="s">
        <v>1</v>
      </c>
      <c r="N347" s="293" t="s">
        <v>42</v>
      </c>
      <c r="O347" s="91"/>
      <c r="P347" s="244">
        <f>O347*H347</f>
        <v>0</v>
      </c>
      <c r="Q347" s="244">
        <v>0</v>
      </c>
      <c r="R347" s="244">
        <f>Q347*H347</f>
        <v>0</v>
      </c>
      <c r="S347" s="244">
        <v>0</v>
      </c>
      <c r="T347" s="245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46" t="s">
        <v>200</v>
      </c>
      <c r="AT347" s="246" t="s">
        <v>327</v>
      </c>
      <c r="AU347" s="246" t="s">
        <v>87</v>
      </c>
      <c r="AY347" s="17" t="s">
        <v>149</v>
      </c>
      <c r="BE347" s="247">
        <f>IF(N347="základní",J347,0)</f>
        <v>0</v>
      </c>
      <c r="BF347" s="247">
        <f>IF(N347="snížená",J347,0)</f>
        <v>0</v>
      </c>
      <c r="BG347" s="247">
        <f>IF(N347="zákl. přenesená",J347,0)</f>
        <v>0</v>
      </c>
      <c r="BH347" s="247">
        <f>IF(N347="sníž. přenesená",J347,0)</f>
        <v>0</v>
      </c>
      <c r="BI347" s="247">
        <f>IF(N347="nulová",J347,0)</f>
        <v>0</v>
      </c>
      <c r="BJ347" s="17" t="s">
        <v>85</v>
      </c>
      <c r="BK347" s="247">
        <f>ROUND(I347*H347,2)</f>
        <v>0</v>
      </c>
      <c r="BL347" s="17" t="s">
        <v>156</v>
      </c>
      <c r="BM347" s="246" t="s">
        <v>444</v>
      </c>
    </row>
    <row r="348" spans="1:65" s="2" customFormat="1" ht="16.5" customHeight="1">
      <c r="A348" s="38"/>
      <c r="B348" s="39"/>
      <c r="C348" s="235" t="s">
        <v>445</v>
      </c>
      <c r="D348" s="235" t="s">
        <v>151</v>
      </c>
      <c r="E348" s="236" t="s">
        <v>446</v>
      </c>
      <c r="F348" s="237" t="s">
        <v>447</v>
      </c>
      <c r="G348" s="238" t="s">
        <v>448</v>
      </c>
      <c r="H348" s="239">
        <v>1</v>
      </c>
      <c r="I348" s="240"/>
      <c r="J348" s="241">
        <f>ROUND(I348*H348,2)</f>
        <v>0</v>
      </c>
      <c r="K348" s="237" t="s">
        <v>1</v>
      </c>
      <c r="L348" s="44"/>
      <c r="M348" s="242" t="s">
        <v>1</v>
      </c>
      <c r="N348" s="243" t="s">
        <v>42</v>
      </c>
      <c r="O348" s="91"/>
      <c r="P348" s="244">
        <f>O348*H348</f>
        <v>0</v>
      </c>
      <c r="Q348" s="244">
        <v>0</v>
      </c>
      <c r="R348" s="244">
        <f>Q348*H348</f>
        <v>0</v>
      </c>
      <c r="S348" s="244">
        <v>0</v>
      </c>
      <c r="T348" s="245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46" t="s">
        <v>156</v>
      </c>
      <c r="AT348" s="246" t="s">
        <v>151</v>
      </c>
      <c r="AU348" s="246" t="s">
        <v>87</v>
      </c>
      <c r="AY348" s="17" t="s">
        <v>149</v>
      </c>
      <c r="BE348" s="247">
        <f>IF(N348="základní",J348,0)</f>
        <v>0</v>
      </c>
      <c r="BF348" s="247">
        <f>IF(N348="snížená",J348,0)</f>
        <v>0</v>
      </c>
      <c r="BG348" s="247">
        <f>IF(N348="zákl. přenesená",J348,0)</f>
        <v>0</v>
      </c>
      <c r="BH348" s="247">
        <f>IF(N348="sníž. přenesená",J348,0)</f>
        <v>0</v>
      </c>
      <c r="BI348" s="247">
        <f>IF(N348="nulová",J348,0)</f>
        <v>0</v>
      </c>
      <c r="BJ348" s="17" t="s">
        <v>85</v>
      </c>
      <c r="BK348" s="247">
        <f>ROUND(I348*H348,2)</f>
        <v>0</v>
      </c>
      <c r="BL348" s="17" t="s">
        <v>156</v>
      </c>
      <c r="BM348" s="246" t="s">
        <v>449</v>
      </c>
    </row>
    <row r="349" spans="1:63" s="12" customFormat="1" ht="22.8" customHeight="1">
      <c r="A349" s="12"/>
      <c r="B349" s="219"/>
      <c r="C349" s="220"/>
      <c r="D349" s="221" t="s">
        <v>76</v>
      </c>
      <c r="E349" s="233" t="s">
        <v>156</v>
      </c>
      <c r="F349" s="233" t="s">
        <v>450</v>
      </c>
      <c r="G349" s="220"/>
      <c r="H349" s="220"/>
      <c r="I349" s="223"/>
      <c r="J349" s="234">
        <f>BK349</f>
        <v>0</v>
      </c>
      <c r="K349" s="220"/>
      <c r="L349" s="225"/>
      <c r="M349" s="226"/>
      <c r="N349" s="227"/>
      <c r="O349" s="227"/>
      <c r="P349" s="228">
        <f>SUM(P350:P366)</f>
        <v>0</v>
      </c>
      <c r="Q349" s="227"/>
      <c r="R349" s="228">
        <f>SUM(R350:R366)</f>
        <v>15.98954856</v>
      </c>
      <c r="S349" s="227"/>
      <c r="T349" s="229">
        <f>SUM(T350:T366)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30" t="s">
        <v>85</v>
      </c>
      <c r="AT349" s="231" t="s">
        <v>76</v>
      </c>
      <c r="AU349" s="231" t="s">
        <v>85</v>
      </c>
      <c r="AY349" s="230" t="s">
        <v>149</v>
      </c>
      <c r="BK349" s="232">
        <f>SUM(BK350:BK366)</f>
        <v>0</v>
      </c>
    </row>
    <row r="350" spans="1:65" s="2" customFormat="1" ht="16.5" customHeight="1">
      <c r="A350" s="38"/>
      <c r="B350" s="39"/>
      <c r="C350" s="235" t="s">
        <v>451</v>
      </c>
      <c r="D350" s="235" t="s">
        <v>151</v>
      </c>
      <c r="E350" s="236" t="s">
        <v>452</v>
      </c>
      <c r="F350" s="237" t="s">
        <v>453</v>
      </c>
      <c r="G350" s="238" t="s">
        <v>209</v>
      </c>
      <c r="H350" s="239">
        <v>6.24</v>
      </c>
      <c r="I350" s="240"/>
      <c r="J350" s="241">
        <f>ROUND(I350*H350,2)</f>
        <v>0</v>
      </c>
      <c r="K350" s="237" t="s">
        <v>155</v>
      </c>
      <c r="L350" s="44"/>
      <c r="M350" s="242" t="s">
        <v>1</v>
      </c>
      <c r="N350" s="243" t="s">
        <v>42</v>
      </c>
      <c r="O350" s="91"/>
      <c r="P350" s="244">
        <f>O350*H350</f>
        <v>0</v>
      </c>
      <c r="Q350" s="244">
        <v>2.45343</v>
      </c>
      <c r="R350" s="244">
        <f>Q350*H350</f>
        <v>15.3094032</v>
      </c>
      <c r="S350" s="244">
        <v>0</v>
      </c>
      <c r="T350" s="245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46" t="s">
        <v>156</v>
      </c>
      <c r="AT350" s="246" t="s">
        <v>151</v>
      </c>
      <c r="AU350" s="246" t="s">
        <v>87</v>
      </c>
      <c r="AY350" s="17" t="s">
        <v>149</v>
      </c>
      <c r="BE350" s="247">
        <f>IF(N350="základní",J350,0)</f>
        <v>0</v>
      </c>
      <c r="BF350" s="247">
        <f>IF(N350="snížená",J350,0)</f>
        <v>0</v>
      </c>
      <c r="BG350" s="247">
        <f>IF(N350="zákl. přenesená",J350,0)</f>
        <v>0</v>
      </c>
      <c r="BH350" s="247">
        <f>IF(N350="sníž. přenesená",J350,0)</f>
        <v>0</v>
      </c>
      <c r="BI350" s="247">
        <f>IF(N350="nulová",J350,0)</f>
        <v>0</v>
      </c>
      <c r="BJ350" s="17" t="s">
        <v>85</v>
      </c>
      <c r="BK350" s="247">
        <f>ROUND(I350*H350,2)</f>
        <v>0</v>
      </c>
      <c r="BL350" s="17" t="s">
        <v>156</v>
      </c>
      <c r="BM350" s="246" t="s">
        <v>454</v>
      </c>
    </row>
    <row r="351" spans="1:51" s="14" customFormat="1" ht="12">
      <c r="A351" s="14"/>
      <c r="B351" s="260"/>
      <c r="C351" s="261"/>
      <c r="D351" s="250" t="s">
        <v>158</v>
      </c>
      <c r="E351" s="262" t="s">
        <v>1</v>
      </c>
      <c r="F351" s="263" t="s">
        <v>455</v>
      </c>
      <c r="G351" s="261"/>
      <c r="H351" s="262" t="s">
        <v>1</v>
      </c>
      <c r="I351" s="264"/>
      <c r="J351" s="261"/>
      <c r="K351" s="261"/>
      <c r="L351" s="265"/>
      <c r="M351" s="266"/>
      <c r="N351" s="267"/>
      <c r="O351" s="267"/>
      <c r="P351" s="267"/>
      <c r="Q351" s="267"/>
      <c r="R351" s="267"/>
      <c r="S351" s="267"/>
      <c r="T351" s="26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9" t="s">
        <v>158</v>
      </c>
      <c r="AU351" s="269" t="s">
        <v>87</v>
      </c>
      <c r="AV351" s="14" t="s">
        <v>85</v>
      </c>
      <c r="AW351" s="14" t="s">
        <v>33</v>
      </c>
      <c r="AX351" s="14" t="s">
        <v>77</v>
      </c>
      <c r="AY351" s="269" t="s">
        <v>149</v>
      </c>
    </row>
    <row r="352" spans="1:51" s="13" customFormat="1" ht="12">
      <c r="A352" s="13"/>
      <c r="B352" s="248"/>
      <c r="C352" s="249"/>
      <c r="D352" s="250" t="s">
        <v>158</v>
      </c>
      <c r="E352" s="251" t="s">
        <v>1</v>
      </c>
      <c r="F352" s="252" t="s">
        <v>456</v>
      </c>
      <c r="G352" s="249"/>
      <c r="H352" s="253">
        <v>6.24</v>
      </c>
      <c r="I352" s="254"/>
      <c r="J352" s="249"/>
      <c r="K352" s="249"/>
      <c r="L352" s="255"/>
      <c r="M352" s="256"/>
      <c r="N352" s="257"/>
      <c r="O352" s="257"/>
      <c r="P352" s="257"/>
      <c r="Q352" s="257"/>
      <c r="R352" s="257"/>
      <c r="S352" s="257"/>
      <c r="T352" s="25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9" t="s">
        <v>158</v>
      </c>
      <c r="AU352" s="259" t="s">
        <v>87</v>
      </c>
      <c r="AV352" s="13" t="s">
        <v>87</v>
      </c>
      <c r="AW352" s="13" t="s">
        <v>33</v>
      </c>
      <c r="AX352" s="13" t="s">
        <v>85</v>
      </c>
      <c r="AY352" s="259" t="s">
        <v>149</v>
      </c>
    </row>
    <row r="353" spans="1:65" s="2" customFormat="1" ht="16.5" customHeight="1">
      <c r="A353" s="38"/>
      <c r="B353" s="39"/>
      <c r="C353" s="235" t="s">
        <v>457</v>
      </c>
      <c r="D353" s="235" t="s">
        <v>151</v>
      </c>
      <c r="E353" s="236" t="s">
        <v>458</v>
      </c>
      <c r="F353" s="237" t="s">
        <v>459</v>
      </c>
      <c r="G353" s="238" t="s">
        <v>154</v>
      </c>
      <c r="H353" s="239">
        <v>4.31</v>
      </c>
      <c r="I353" s="240"/>
      <c r="J353" s="241">
        <f>ROUND(I353*H353,2)</f>
        <v>0</v>
      </c>
      <c r="K353" s="237" t="s">
        <v>155</v>
      </c>
      <c r="L353" s="44"/>
      <c r="M353" s="242" t="s">
        <v>1</v>
      </c>
      <c r="N353" s="243" t="s">
        <v>42</v>
      </c>
      <c r="O353" s="91"/>
      <c r="P353" s="244">
        <f>O353*H353</f>
        <v>0</v>
      </c>
      <c r="Q353" s="244">
        <v>0.00533</v>
      </c>
      <c r="R353" s="244">
        <f>Q353*H353</f>
        <v>0.022972299999999998</v>
      </c>
      <c r="S353" s="244">
        <v>0</v>
      </c>
      <c r="T353" s="245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46" t="s">
        <v>156</v>
      </c>
      <c r="AT353" s="246" t="s">
        <v>151</v>
      </c>
      <c r="AU353" s="246" t="s">
        <v>87</v>
      </c>
      <c r="AY353" s="17" t="s">
        <v>149</v>
      </c>
      <c r="BE353" s="247">
        <f>IF(N353="základní",J353,0)</f>
        <v>0</v>
      </c>
      <c r="BF353" s="247">
        <f>IF(N353="snížená",J353,0)</f>
        <v>0</v>
      </c>
      <c r="BG353" s="247">
        <f>IF(N353="zákl. přenesená",J353,0)</f>
        <v>0</v>
      </c>
      <c r="BH353" s="247">
        <f>IF(N353="sníž. přenesená",J353,0)</f>
        <v>0</v>
      </c>
      <c r="BI353" s="247">
        <f>IF(N353="nulová",J353,0)</f>
        <v>0</v>
      </c>
      <c r="BJ353" s="17" t="s">
        <v>85</v>
      </c>
      <c r="BK353" s="247">
        <f>ROUND(I353*H353,2)</f>
        <v>0</v>
      </c>
      <c r="BL353" s="17" t="s">
        <v>156</v>
      </c>
      <c r="BM353" s="246" t="s">
        <v>460</v>
      </c>
    </row>
    <row r="354" spans="1:51" s="14" customFormat="1" ht="12">
      <c r="A354" s="14"/>
      <c r="B354" s="260"/>
      <c r="C354" s="261"/>
      <c r="D354" s="250" t="s">
        <v>158</v>
      </c>
      <c r="E354" s="262" t="s">
        <v>1</v>
      </c>
      <c r="F354" s="263" t="s">
        <v>455</v>
      </c>
      <c r="G354" s="261"/>
      <c r="H354" s="262" t="s">
        <v>1</v>
      </c>
      <c r="I354" s="264"/>
      <c r="J354" s="261"/>
      <c r="K354" s="261"/>
      <c r="L354" s="265"/>
      <c r="M354" s="266"/>
      <c r="N354" s="267"/>
      <c r="O354" s="267"/>
      <c r="P354" s="267"/>
      <c r="Q354" s="267"/>
      <c r="R354" s="267"/>
      <c r="S354" s="267"/>
      <c r="T354" s="26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9" t="s">
        <v>158</v>
      </c>
      <c r="AU354" s="269" t="s">
        <v>87</v>
      </c>
      <c r="AV354" s="14" t="s">
        <v>85</v>
      </c>
      <c r="AW354" s="14" t="s">
        <v>33</v>
      </c>
      <c r="AX354" s="14" t="s">
        <v>77</v>
      </c>
      <c r="AY354" s="269" t="s">
        <v>149</v>
      </c>
    </row>
    <row r="355" spans="1:51" s="13" customFormat="1" ht="12">
      <c r="A355" s="13"/>
      <c r="B355" s="248"/>
      <c r="C355" s="249"/>
      <c r="D355" s="250" t="s">
        <v>158</v>
      </c>
      <c r="E355" s="251" t="s">
        <v>1</v>
      </c>
      <c r="F355" s="252" t="s">
        <v>461</v>
      </c>
      <c r="G355" s="249"/>
      <c r="H355" s="253">
        <v>4.31</v>
      </c>
      <c r="I355" s="254"/>
      <c r="J355" s="249"/>
      <c r="K355" s="249"/>
      <c r="L355" s="255"/>
      <c r="M355" s="256"/>
      <c r="N355" s="257"/>
      <c r="O355" s="257"/>
      <c r="P355" s="257"/>
      <c r="Q355" s="257"/>
      <c r="R355" s="257"/>
      <c r="S355" s="257"/>
      <c r="T355" s="25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9" t="s">
        <v>158</v>
      </c>
      <c r="AU355" s="259" t="s">
        <v>87</v>
      </c>
      <c r="AV355" s="13" t="s">
        <v>87</v>
      </c>
      <c r="AW355" s="13" t="s">
        <v>33</v>
      </c>
      <c r="AX355" s="13" t="s">
        <v>85</v>
      </c>
      <c r="AY355" s="259" t="s">
        <v>149</v>
      </c>
    </row>
    <row r="356" spans="1:65" s="2" customFormat="1" ht="16.5" customHeight="1">
      <c r="A356" s="38"/>
      <c r="B356" s="39"/>
      <c r="C356" s="235" t="s">
        <v>462</v>
      </c>
      <c r="D356" s="235" t="s">
        <v>151</v>
      </c>
      <c r="E356" s="236" t="s">
        <v>463</v>
      </c>
      <c r="F356" s="237" t="s">
        <v>464</v>
      </c>
      <c r="G356" s="238" t="s">
        <v>154</v>
      </c>
      <c r="H356" s="239">
        <v>4.31</v>
      </c>
      <c r="I356" s="240"/>
      <c r="J356" s="241">
        <f>ROUND(I356*H356,2)</f>
        <v>0</v>
      </c>
      <c r="K356" s="237" t="s">
        <v>155</v>
      </c>
      <c r="L356" s="44"/>
      <c r="M356" s="242" t="s">
        <v>1</v>
      </c>
      <c r="N356" s="243" t="s">
        <v>42</v>
      </c>
      <c r="O356" s="91"/>
      <c r="P356" s="244">
        <f>O356*H356</f>
        <v>0</v>
      </c>
      <c r="Q356" s="244">
        <v>0</v>
      </c>
      <c r="R356" s="244">
        <f>Q356*H356</f>
        <v>0</v>
      </c>
      <c r="S356" s="244">
        <v>0</v>
      </c>
      <c r="T356" s="245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46" t="s">
        <v>156</v>
      </c>
      <c r="AT356" s="246" t="s">
        <v>151</v>
      </c>
      <c r="AU356" s="246" t="s">
        <v>87</v>
      </c>
      <c r="AY356" s="17" t="s">
        <v>149</v>
      </c>
      <c r="BE356" s="247">
        <f>IF(N356="základní",J356,0)</f>
        <v>0</v>
      </c>
      <c r="BF356" s="247">
        <f>IF(N356="snížená",J356,0)</f>
        <v>0</v>
      </c>
      <c r="BG356" s="247">
        <f>IF(N356="zákl. přenesená",J356,0)</f>
        <v>0</v>
      </c>
      <c r="BH356" s="247">
        <f>IF(N356="sníž. přenesená",J356,0)</f>
        <v>0</v>
      </c>
      <c r="BI356" s="247">
        <f>IF(N356="nulová",J356,0)</f>
        <v>0</v>
      </c>
      <c r="BJ356" s="17" t="s">
        <v>85</v>
      </c>
      <c r="BK356" s="247">
        <f>ROUND(I356*H356,2)</f>
        <v>0</v>
      </c>
      <c r="BL356" s="17" t="s">
        <v>156</v>
      </c>
      <c r="BM356" s="246" t="s">
        <v>465</v>
      </c>
    </row>
    <row r="357" spans="1:65" s="2" customFormat="1" ht="16.5" customHeight="1">
      <c r="A357" s="38"/>
      <c r="B357" s="39"/>
      <c r="C357" s="235" t="s">
        <v>466</v>
      </c>
      <c r="D357" s="235" t="s">
        <v>151</v>
      </c>
      <c r="E357" s="236" t="s">
        <v>467</v>
      </c>
      <c r="F357" s="237" t="s">
        <v>468</v>
      </c>
      <c r="G357" s="238" t="s">
        <v>154</v>
      </c>
      <c r="H357" s="239">
        <v>48</v>
      </c>
      <c r="I357" s="240"/>
      <c r="J357" s="241">
        <f>ROUND(I357*H357,2)</f>
        <v>0</v>
      </c>
      <c r="K357" s="237" t="s">
        <v>155</v>
      </c>
      <c r="L357" s="44"/>
      <c r="M357" s="242" t="s">
        <v>1</v>
      </c>
      <c r="N357" s="243" t="s">
        <v>42</v>
      </c>
      <c r="O357" s="91"/>
      <c r="P357" s="244">
        <f>O357*H357</f>
        <v>0</v>
      </c>
      <c r="Q357" s="244">
        <v>0.00894</v>
      </c>
      <c r="R357" s="244">
        <f>Q357*H357</f>
        <v>0.42912</v>
      </c>
      <c r="S357" s="244">
        <v>0</v>
      </c>
      <c r="T357" s="245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46" t="s">
        <v>156</v>
      </c>
      <c r="AT357" s="246" t="s">
        <v>151</v>
      </c>
      <c r="AU357" s="246" t="s">
        <v>87</v>
      </c>
      <c r="AY357" s="17" t="s">
        <v>149</v>
      </c>
      <c r="BE357" s="247">
        <f>IF(N357="základní",J357,0)</f>
        <v>0</v>
      </c>
      <c r="BF357" s="247">
        <f>IF(N357="snížená",J357,0)</f>
        <v>0</v>
      </c>
      <c r="BG357" s="247">
        <f>IF(N357="zákl. přenesená",J357,0)</f>
        <v>0</v>
      </c>
      <c r="BH357" s="247">
        <f>IF(N357="sníž. přenesená",J357,0)</f>
        <v>0</v>
      </c>
      <c r="BI357" s="247">
        <f>IF(N357="nulová",J357,0)</f>
        <v>0</v>
      </c>
      <c r="BJ357" s="17" t="s">
        <v>85</v>
      </c>
      <c r="BK357" s="247">
        <f>ROUND(I357*H357,2)</f>
        <v>0</v>
      </c>
      <c r="BL357" s="17" t="s">
        <v>156</v>
      </c>
      <c r="BM357" s="246" t="s">
        <v>469</v>
      </c>
    </row>
    <row r="358" spans="1:51" s="14" customFormat="1" ht="12">
      <c r="A358" s="14"/>
      <c r="B358" s="260"/>
      <c r="C358" s="261"/>
      <c r="D358" s="250" t="s">
        <v>158</v>
      </c>
      <c r="E358" s="262" t="s">
        <v>1</v>
      </c>
      <c r="F358" s="263" t="s">
        <v>455</v>
      </c>
      <c r="G358" s="261"/>
      <c r="H358" s="262" t="s">
        <v>1</v>
      </c>
      <c r="I358" s="264"/>
      <c r="J358" s="261"/>
      <c r="K358" s="261"/>
      <c r="L358" s="265"/>
      <c r="M358" s="266"/>
      <c r="N358" s="267"/>
      <c r="O358" s="267"/>
      <c r="P358" s="267"/>
      <c r="Q358" s="267"/>
      <c r="R358" s="267"/>
      <c r="S358" s="267"/>
      <c r="T358" s="268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9" t="s">
        <v>158</v>
      </c>
      <c r="AU358" s="269" t="s">
        <v>87</v>
      </c>
      <c r="AV358" s="14" t="s">
        <v>85</v>
      </c>
      <c r="AW358" s="14" t="s">
        <v>33</v>
      </c>
      <c r="AX358" s="14" t="s">
        <v>77</v>
      </c>
      <c r="AY358" s="269" t="s">
        <v>149</v>
      </c>
    </row>
    <row r="359" spans="1:51" s="13" customFormat="1" ht="12">
      <c r="A359" s="13"/>
      <c r="B359" s="248"/>
      <c r="C359" s="249"/>
      <c r="D359" s="250" t="s">
        <v>158</v>
      </c>
      <c r="E359" s="251" t="s">
        <v>1</v>
      </c>
      <c r="F359" s="252" t="s">
        <v>470</v>
      </c>
      <c r="G359" s="249"/>
      <c r="H359" s="253">
        <v>48</v>
      </c>
      <c r="I359" s="254"/>
      <c r="J359" s="249"/>
      <c r="K359" s="249"/>
      <c r="L359" s="255"/>
      <c r="M359" s="256"/>
      <c r="N359" s="257"/>
      <c r="O359" s="257"/>
      <c r="P359" s="257"/>
      <c r="Q359" s="257"/>
      <c r="R359" s="257"/>
      <c r="S359" s="257"/>
      <c r="T359" s="25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9" t="s">
        <v>158</v>
      </c>
      <c r="AU359" s="259" t="s">
        <v>87</v>
      </c>
      <c r="AV359" s="13" t="s">
        <v>87</v>
      </c>
      <c r="AW359" s="13" t="s">
        <v>33</v>
      </c>
      <c r="AX359" s="13" t="s">
        <v>85</v>
      </c>
      <c r="AY359" s="259" t="s">
        <v>149</v>
      </c>
    </row>
    <row r="360" spans="1:65" s="2" customFormat="1" ht="16.5" customHeight="1">
      <c r="A360" s="38"/>
      <c r="B360" s="39"/>
      <c r="C360" s="235" t="s">
        <v>471</v>
      </c>
      <c r="D360" s="235" t="s">
        <v>151</v>
      </c>
      <c r="E360" s="236" t="s">
        <v>472</v>
      </c>
      <c r="F360" s="237" t="s">
        <v>473</v>
      </c>
      <c r="G360" s="238" t="s">
        <v>154</v>
      </c>
      <c r="H360" s="239">
        <v>48</v>
      </c>
      <c r="I360" s="240"/>
      <c r="J360" s="241">
        <f>ROUND(I360*H360,2)</f>
        <v>0</v>
      </c>
      <c r="K360" s="237" t="s">
        <v>155</v>
      </c>
      <c r="L360" s="44"/>
      <c r="M360" s="242" t="s">
        <v>1</v>
      </c>
      <c r="N360" s="243" t="s">
        <v>42</v>
      </c>
      <c r="O360" s="91"/>
      <c r="P360" s="244">
        <f>O360*H360</f>
        <v>0</v>
      </c>
      <c r="Q360" s="244">
        <v>0.00081</v>
      </c>
      <c r="R360" s="244">
        <f>Q360*H360</f>
        <v>0.03888</v>
      </c>
      <c r="S360" s="244">
        <v>0</v>
      </c>
      <c r="T360" s="245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46" t="s">
        <v>156</v>
      </c>
      <c r="AT360" s="246" t="s">
        <v>151</v>
      </c>
      <c r="AU360" s="246" t="s">
        <v>87</v>
      </c>
      <c r="AY360" s="17" t="s">
        <v>149</v>
      </c>
      <c r="BE360" s="247">
        <f>IF(N360="základní",J360,0)</f>
        <v>0</v>
      </c>
      <c r="BF360" s="247">
        <f>IF(N360="snížená",J360,0)</f>
        <v>0</v>
      </c>
      <c r="BG360" s="247">
        <f>IF(N360="zákl. přenesená",J360,0)</f>
        <v>0</v>
      </c>
      <c r="BH360" s="247">
        <f>IF(N360="sníž. přenesená",J360,0)</f>
        <v>0</v>
      </c>
      <c r="BI360" s="247">
        <f>IF(N360="nulová",J360,0)</f>
        <v>0</v>
      </c>
      <c r="BJ360" s="17" t="s">
        <v>85</v>
      </c>
      <c r="BK360" s="247">
        <f>ROUND(I360*H360,2)</f>
        <v>0</v>
      </c>
      <c r="BL360" s="17" t="s">
        <v>156</v>
      </c>
      <c r="BM360" s="246" t="s">
        <v>474</v>
      </c>
    </row>
    <row r="361" spans="1:51" s="14" customFormat="1" ht="12">
      <c r="A361" s="14"/>
      <c r="B361" s="260"/>
      <c r="C361" s="261"/>
      <c r="D361" s="250" t="s">
        <v>158</v>
      </c>
      <c r="E361" s="262" t="s">
        <v>1</v>
      </c>
      <c r="F361" s="263" t="s">
        <v>455</v>
      </c>
      <c r="G361" s="261"/>
      <c r="H361" s="262" t="s">
        <v>1</v>
      </c>
      <c r="I361" s="264"/>
      <c r="J361" s="261"/>
      <c r="K361" s="261"/>
      <c r="L361" s="265"/>
      <c r="M361" s="266"/>
      <c r="N361" s="267"/>
      <c r="O361" s="267"/>
      <c r="P361" s="267"/>
      <c r="Q361" s="267"/>
      <c r="R361" s="267"/>
      <c r="S361" s="267"/>
      <c r="T361" s="26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9" t="s">
        <v>158</v>
      </c>
      <c r="AU361" s="269" t="s">
        <v>87</v>
      </c>
      <c r="AV361" s="14" t="s">
        <v>85</v>
      </c>
      <c r="AW361" s="14" t="s">
        <v>33</v>
      </c>
      <c r="AX361" s="14" t="s">
        <v>77</v>
      </c>
      <c r="AY361" s="269" t="s">
        <v>149</v>
      </c>
    </row>
    <row r="362" spans="1:51" s="13" customFormat="1" ht="12">
      <c r="A362" s="13"/>
      <c r="B362" s="248"/>
      <c r="C362" s="249"/>
      <c r="D362" s="250" t="s">
        <v>158</v>
      </c>
      <c r="E362" s="251" t="s">
        <v>1</v>
      </c>
      <c r="F362" s="252" t="s">
        <v>470</v>
      </c>
      <c r="G362" s="249"/>
      <c r="H362" s="253">
        <v>48</v>
      </c>
      <c r="I362" s="254"/>
      <c r="J362" s="249"/>
      <c r="K362" s="249"/>
      <c r="L362" s="255"/>
      <c r="M362" s="256"/>
      <c r="N362" s="257"/>
      <c r="O362" s="257"/>
      <c r="P362" s="257"/>
      <c r="Q362" s="257"/>
      <c r="R362" s="257"/>
      <c r="S362" s="257"/>
      <c r="T362" s="25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9" t="s">
        <v>158</v>
      </c>
      <c r="AU362" s="259" t="s">
        <v>87</v>
      </c>
      <c r="AV362" s="13" t="s">
        <v>87</v>
      </c>
      <c r="AW362" s="13" t="s">
        <v>33</v>
      </c>
      <c r="AX362" s="13" t="s">
        <v>85</v>
      </c>
      <c r="AY362" s="259" t="s">
        <v>149</v>
      </c>
    </row>
    <row r="363" spans="1:65" s="2" customFormat="1" ht="16.5" customHeight="1">
      <c r="A363" s="38"/>
      <c r="B363" s="39"/>
      <c r="C363" s="235" t="s">
        <v>475</v>
      </c>
      <c r="D363" s="235" t="s">
        <v>151</v>
      </c>
      <c r="E363" s="236" t="s">
        <v>476</v>
      </c>
      <c r="F363" s="237" t="s">
        <v>477</v>
      </c>
      <c r="G363" s="238" t="s">
        <v>154</v>
      </c>
      <c r="H363" s="239">
        <v>48</v>
      </c>
      <c r="I363" s="240"/>
      <c r="J363" s="241">
        <f>ROUND(I363*H363,2)</f>
        <v>0</v>
      </c>
      <c r="K363" s="237" t="s">
        <v>155</v>
      </c>
      <c r="L363" s="44"/>
      <c r="M363" s="242" t="s">
        <v>1</v>
      </c>
      <c r="N363" s="243" t="s">
        <v>42</v>
      </c>
      <c r="O363" s="91"/>
      <c r="P363" s="244">
        <f>O363*H363</f>
        <v>0</v>
      </c>
      <c r="Q363" s="244">
        <v>0</v>
      </c>
      <c r="R363" s="244">
        <f>Q363*H363</f>
        <v>0</v>
      </c>
      <c r="S363" s="244">
        <v>0</v>
      </c>
      <c r="T363" s="245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46" t="s">
        <v>156</v>
      </c>
      <c r="AT363" s="246" t="s">
        <v>151</v>
      </c>
      <c r="AU363" s="246" t="s">
        <v>87</v>
      </c>
      <c r="AY363" s="17" t="s">
        <v>149</v>
      </c>
      <c r="BE363" s="247">
        <f>IF(N363="základní",J363,0)</f>
        <v>0</v>
      </c>
      <c r="BF363" s="247">
        <f>IF(N363="snížená",J363,0)</f>
        <v>0</v>
      </c>
      <c r="BG363" s="247">
        <f>IF(N363="zákl. přenesená",J363,0)</f>
        <v>0</v>
      </c>
      <c r="BH363" s="247">
        <f>IF(N363="sníž. přenesená",J363,0)</f>
        <v>0</v>
      </c>
      <c r="BI363" s="247">
        <f>IF(N363="nulová",J363,0)</f>
        <v>0</v>
      </c>
      <c r="BJ363" s="17" t="s">
        <v>85</v>
      </c>
      <c r="BK363" s="247">
        <f>ROUND(I363*H363,2)</f>
        <v>0</v>
      </c>
      <c r="BL363" s="17" t="s">
        <v>156</v>
      </c>
      <c r="BM363" s="246" t="s">
        <v>478</v>
      </c>
    </row>
    <row r="364" spans="1:65" s="2" customFormat="1" ht="16.5" customHeight="1">
      <c r="A364" s="38"/>
      <c r="B364" s="39"/>
      <c r="C364" s="235" t="s">
        <v>479</v>
      </c>
      <c r="D364" s="235" t="s">
        <v>151</v>
      </c>
      <c r="E364" s="236" t="s">
        <v>480</v>
      </c>
      <c r="F364" s="237" t="s">
        <v>481</v>
      </c>
      <c r="G364" s="238" t="s">
        <v>295</v>
      </c>
      <c r="H364" s="239">
        <v>0.178</v>
      </c>
      <c r="I364" s="240"/>
      <c r="J364" s="241">
        <f>ROUND(I364*H364,2)</f>
        <v>0</v>
      </c>
      <c r="K364" s="237" t="s">
        <v>155</v>
      </c>
      <c r="L364" s="44"/>
      <c r="M364" s="242" t="s">
        <v>1</v>
      </c>
      <c r="N364" s="243" t="s">
        <v>42</v>
      </c>
      <c r="O364" s="91"/>
      <c r="P364" s="244">
        <f>O364*H364</f>
        <v>0</v>
      </c>
      <c r="Q364" s="244">
        <v>1.06277</v>
      </c>
      <c r="R364" s="244">
        <f>Q364*H364</f>
        <v>0.18917305999999998</v>
      </c>
      <c r="S364" s="244">
        <v>0</v>
      </c>
      <c r="T364" s="245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46" t="s">
        <v>156</v>
      </c>
      <c r="AT364" s="246" t="s">
        <v>151</v>
      </c>
      <c r="AU364" s="246" t="s">
        <v>87</v>
      </c>
      <c r="AY364" s="17" t="s">
        <v>149</v>
      </c>
      <c r="BE364" s="247">
        <f>IF(N364="základní",J364,0)</f>
        <v>0</v>
      </c>
      <c r="BF364" s="247">
        <f>IF(N364="snížená",J364,0)</f>
        <v>0</v>
      </c>
      <c r="BG364" s="247">
        <f>IF(N364="zákl. přenesená",J364,0)</f>
        <v>0</v>
      </c>
      <c r="BH364" s="247">
        <f>IF(N364="sníž. přenesená",J364,0)</f>
        <v>0</v>
      </c>
      <c r="BI364" s="247">
        <f>IF(N364="nulová",J364,0)</f>
        <v>0</v>
      </c>
      <c r="BJ364" s="17" t="s">
        <v>85</v>
      </c>
      <c r="BK364" s="247">
        <f>ROUND(I364*H364,2)</f>
        <v>0</v>
      </c>
      <c r="BL364" s="17" t="s">
        <v>156</v>
      </c>
      <c r="BM364" s="246" t="s">
        <v>482</v>
      </c>
    </row>
    <row r="365" spans="1:51" s="14" customFormat="1" ht="12">
      <c r="A365" s="14"/>
      <c r="B365" s="260"/>
      <c r="C365" s="261"/>
      <c r="D365" s="250" t="s">
        <v>158</v>
      </c>
      <c r="E365" s="262" t="s">
        <v>1</v>
      </c>
      <c r="F365" s="263" t="s">
        <v>455</v>
      </c>
      <c r="G365" s="261"/>
      <c r="H365" s="262" t="s">
        <v>1</v>
      </c>
      <c r="I365" s="264"/>
      <c r="J365" s="261"/>
      <c r="K365" s="261"/>
      <c r="L365" s="265"/>
      <c r="M365" s="266"/>
      <c r="N365" s="267"/>
      <c r="O365" s="267"/>
      <c r="P365" s="267"/>
      <c r="Q365" s="267"/>
      <c r="R365" s="267"/>
      <c r="S365" s="267"/>
      <c r="T365" s="268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9" t="s">
        <v>158</v>
      </c>
      <c r="AU365" s="269" t="s">
        <v>87</v>
      </c>
      <c r="AV365" s="14" t="s">
        <v>85</v>
      </c>
      <c r="AW365" s="14" t="s">
        <v>33</v>
      </c>
      <c r="AX365" s="14" t="s">
        <v>77</v>
      </c>
      <c r="AY365" s="269" t="s">
        <v>149</v>
      </c>
    </row>
    <row r="366" spans="1:51" s="13" customFormat="1" ht="12">
      <c r="A366" s="13"/>
      <c r="B366" s="248"/>
      <c r="C366" s="249"/>
      <c r="D366" s="250" t="s">
        <v>158</v>
      </c>
      <c r="E366" s="251" t="s">
        <v>1</v>
      </c>
      <c r="F366" s="252" t="s">
        <v>483</v>
      </c>
      <c r="G366" s="249"/>
      <c r="H366" s="253">
        <v>0.178</v>
      </c>
      <c r="I366" s="254"/>
      <c r="J366" s="249"/>
      <c r="K366" s="249"/>
      <c r="L366" s="255"/>
      <c r="M366" s="256"/>
      <c r="N366" s="257"/>
      <c r="O366" s="257"/>
      <c r="P366" s="257"/>
      <c r="Q366" s="257"/>
      <c r="R366" s="257"/>
      <c r="S366" s="257"/>
      <c r="T366" s="25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9" t="s">
        <v>158</v>
      </c>
      <c r="AU366" s="259" t="s">
        <v>87</v>
      </c>
      <c r="AV366" s="13" t="s">
        <v>87</v>
      </c>
      <c r="AW366" s="13" t="s">
        <v>33</v>
      </c>
      <c r="AX366" s="13" t="s">
        <v>85</v>
      </c>
      <c r="AY366" s="259" t="s">
        <v>149</v>
      </c>
    </row>
    <row r="367" spans="1:63" s="12" customFormat="1" ht="22.8" customHeight="1">
      <c r="A367" s="12"/>
      <c r="B367" s="219"/>
      <c r="C367" s="220"/>
      <c r="D367" s="221" t="s">
        <v>76</v>
      </c>
      <c r="E367" s="233" t="s">
        <v>183</v>
      </c>
      <c r="F367" s="233" t="s">
        <v>484</v>
      </c>
      <c r="G367" s="220"/>
      <c r="H367" s="220"/>
      <c r="I367" s="223"/>
      <c r="J367" s="234">
        <f>BK367</f>
        <v>0</v>
      </c>
      <c r="K367" s="220"/>
      <c r="L367" s="225"/>
      <c r="M367" s="226"/>
      <c r="N367" s="227"/>
      <c r="O367" s="227"/>
      <c r="P367" s="228">
        <f>SUM(P368:P404)</f>
        <v>0</v>
      </c>
      <c r="Q367" s="227"/>
      <c r="R367" s="228">
        <f>SUM(R368:R404)</f>
        <v>47.80242354999999</v>
      </c>
      <c r="S367" s="227"/>
      <c r="T367" s="229">
        <f>SUM(T368:T404)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30" t="s">
        <v>85</v>
      </c>
      <c r="AT367" s="231" t="s">
        <v>76</v>
      </c>
      <c r="AU367" s="231" t="s">
        <v>85</v>
      </c>
      <c r="AY367" s="230" t="s">
        <v>149</v>
      </c>
      <c r="BK367" s="232">
        <f>SUM(BK368:BK404)</f>
        <v>0</v>
      </c>
    </row>
    <row r="368" spans="1:65" s="2" customFormat="1" ht="16.5" customHeight="1">
      <c r="A368" s="38"/>
      <c r="B368" s="39"/>
      <c r="C368" s="235" t="s">
        <v>485</v>
      </c>
      <c r="D368" s="235" t="s">
        <v>151</v>
      </c>
      <c r="E368" s="236" t="s">
        <v>486</v>
      </c>
      <c r="F368" s="237" t="s">
        <v>487</v>
      </c>
      <c r="G368" s="238" t="s">
        <v>154</v>
      </c>
      <c r="H368" s="239">
        <v>17.769</v>
      </c>
      <c r="I368" s="240"/>
      <c r="J368" s="241">
        <f>ROUND(I368*H368,2)</f>
        <v>0</v>
      </c>
      <c r="K368" s="237" t="s">
        <v>155</v>
      </c>
      <c r="L368" s="44"/>
      <c r="M368" s="242" t="s">
        <v>1</v>
      </c>
      <c r="N368" s="243" t="s">
        <v>42</v>
      </c>
      <c r="O368" s="91"/>
      <c r="P368" s="244">
        <f>O368*H368</f>
        <v>0</v>
      </c>
      <c r="Q368" s="244">
        <v>0</v>
      </c>
      <c r="R368" s="244">
        <f>Q368*H368</f>
        <v>0</v>
      </c>
      <c r="S368" s="244">
        <v>0</v>
      </c>
      <c r="T368" s="245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46" t="s">
        <v>156</v>
      </c>
      <c r="AT368" s="246" t="s">
        <v>151</v>
      </c>
      <c r="AU368" s="246" t="s">
        <v>87</v>
      </c>
      <c r="AY368" s="17" t="s">
        <v>149</v>
      </c>
      <c r="BE368" s="247">
        <f>IF(N368="základní",J368,0)</f>
        <v>0</v>
      </c>
      <c r="BF368" s="247">
        <f>IF(N368="snížená",J368,0)</f>
        <v>0</v>
      </c>
      <c r="BG368" s="247">
        <f>IF(N368="zákl. přenesená",J368,0)</f>
        <v>0</v>
      </c>
      <c r="BH368" s="247">
        <f>IF(N368="sníž. přenesená",J368,0)</f>
        <v>0</v>
      </c>
      <c r="BI368" s="247">
        <f>IF(N368="nulová",J368,0)</f>
        <v>0</v>
      </c>
      <c r="BJ368" s="17" t="s">
        <v>85</v>
      </c>
      <c r="BK368" s="247">
        <f>ROUND(I368*H368,2)</f>
        <v>0</v>
      </c>
      <c r="BL368" s="17" t="s">
        <v>156</v>
      </c>
      <c r="BM368" s="246" t="s">
        <v>488</v>
      </c>
    </row>
    <row r="369" spans="1:51" s="14" customFormat="1" ht="12">
      <c r="A369" s="14"/>
      <c r="B369" s="260"/>
      <c r="C369" s="261"/>
      <c r="D369" s="250" t="s">
        <v>158</v>
      </c>
      <c r="E369" s="262" t="s">
        <v>1</v>
      </c>
      <c r="F369" s="263" t="s">
        <v>302</v>
      </c>
      <c r="G369" s="261"/>
      <c r="H369" s="262" t="s">
        <v>1</v>
      </c>
      <c r="I369" s="264"/>
      <c r="J369" s="261"/>
      <c r="K369" s="261"/>
      <c r="L369" s="265"/>
      <c r="M369" s="266"/>
      <c r="N369" s="267"/>
      <c r="O369" s="267"/>
      <c r="P369" s="267"/>
      <c r="Q369" s="267"/>
      <c r="R369" s="267"/>
      <c r="S369" s="267"/>
      <c r="T369" s="26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9" t="s">
        <v>158</v>
      </c>
      <c r="AU369" s="269" t="s">
        <v>87</v>
      </c>
      <c r="AV369" s="14" t="s">
        <v>85</v>
      </c>
      <c r="AW369" s="14" t="s">
        <v>33</v>
      </c>
      <c r="AX369" s="14" t="s">
        <v>77</v>
      </c>
      <c r="AY369" s="269" t="s">
        <v>149</v>
      </c>
    </row>
    <row r="370" spans="1:51" s="13" customFormat="1" ht="12">
      <c r="A370" s="13"/>
      <c r="B370" s="248"/>
      <c r="C370" s="249"/>
      <c r="D370" s="250" t="s">
        <v>158</v>
      </c>
      <c r="E370" s="251" t="s">
        <v>1</v>
      </c>
      <c r="F370" s="252" t="s">
        <v>303</v>
      </c>
      <c r="G370" s="249"/>
      <c r="H370" s="253">
        <v>5.946</v>
      </c>
      <c r="I370" s="254"/>
      <c r="J370" s="249"/>
      <c r="K370" s="249"/>
      <c r="L370" s="255"/>
      <c r="M370" s="256"/>
      <c r="N370" s="257"/>
      <c r="O370" s="257"/>
      <c r="P370" s="257"/>
      <c r="Q370" s="257"/>
      <c r="R370" s="257"/>
      <c r="S370" s="257"/>
      <c r="T370" s="25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9" t="s">
        <v>158</v>
      </c>
      <c r="AU370" s="259" t="s">
        <v>87</v>
      </c>
      <c r="AV370" s="13" t="s">
        <v>87</v>
      </c>
      <c r="AW370" s="13" t="s">
        <v>33</v>
      </c>
      <c r="AX370" s="13" t="s">
        <v>77</v>
      </c>
      <c r="AY370" s="259" t="s">
        <v>149</v>
      </c>
    </row>
    <row r="371" spans="1:51" s="14" customFormat="1" ht="12">
      <c r="A371" s="14"/>
      <c r="B371" s="260"/>
      <c r="C371" s="261"/>
      <c r="D371" s="250" t="s">
        <v>158</v>
      </c>
      <c r="E371" s="262" t="s">
        <v>1</v>
      </c>
      <c r="F371" s="263" t="s">
        <v>304</v>
      </c>
      <c r="G371" s="261"/>
      <c r="H371" s="262" t="s">
        <v>1</v>
      </c>
      <c r="I371" s="264"/>
      <c r="J371" s="261"/>
      <c r="K371" s="261"/>
      <c r="L371" s="265"/>
      <c r="M371" s="266"/>
      <c r="N371" s="267"/>
      <c r="O371" s="267"/>
      <c r="P371" s="267"/>
      <c r="Q371" s="267"/>
      <c r="R371" s="267"/>
      <c r="S371" s="267"/>
      <c r="T371" s="26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9" t="s">
        <v>158</v>
      </c>
      <c r="AU371" s="269" t="s">
        <v>87</v>
      </c>
      <c r="AV371" s="14" t="s">
        <v>85</v>
      </c>
      <c r="AW371" s="14" t="s">
        <v>33</v>
      </c>
      <c r="AX371" s="14" t="s">
        <v>77</v>
      </c>
      <c r="AY371" s="269" t="s">
        <v>149</v>
      </c>
    </row>
    <row r="372" spans="1:51" s="13" customFormat="1" ht="12">
      <c r="A372" s="13"/>
      <c r="B372" s="248"/>
      <c r="C372" s="249"/>
      <c r="D372" s="250" t="s">
        <v>158</v>
      </c>
      <c r="E372" s="251" t="s">
        <v>1</v>
      </c>
      <c r="F372" s="252" t="s">
        <v>305</v>
      </c>
      <c r="G372" s="249"/>
      <c r="H372" s="253">
        <v>11.823</v>
      </c>
      <c r="I372" s="254"/>
      <c r="J372" s="249"/>
      <c r="K372" s="249"/>
      <c r="L372" s="255"/>
      <c r="M372" s="256"/>
      <c r="N372" s="257"/>
      <c r="O372" s="257"/>
      <c r="P372" s="257"/>
      <c r="Q372" s="257"/>
      <c r="R372" s="257"/>
      <c r="S372" s="257"/>
      <c r="T372" s="25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9" t="s">
        <v>158</v>
      </c>
      <c r="AU372" s="259" t="s">
        <v>87</v>
      </c>
      <c r="AV372" s="13" t="s">
        <v>87</v>
      </c>
      <c r="AW372" s="13" t="s">
        <v>33</v>
      </c>
      <c r="AX372" s="13" t="s">
        <v>77</v>
      </c>
      <c r="AY372" s="259" t="s">
        <v>149</v>
      </c>
    </row>
    <row r="373" spans="1:51" s="15" customFormat="1" ht="12">
      <c r="A373" s="15"/>
      <c r="B373" s="270"/>
      <c r="C373" s="271"/>
      <c r="D373" s="250" t="s">
        <v>158</v>
      </c>
      <c r="E373" s="272" t="s">
        <v>1</v>
      </c>
      <c r="F373" s="273" t="s">
        <v>167</v>
      </c>
      <c r="G373" s="271"/>
      <c r="H373" s="274">
        <v>17.769</v>
      </c>
      <c r="I373" s="275"/>
      <c r="J373" s="271"/>
      <c r="K373" s="271"/>
      <c r="L373" s="276"/>
      <c r="M373" s="277"/>
      <c r="N373" s="278"/>
      <c r="O373" s="278"/>
      <c r="P373" s="278"/>
      <c r="Q373" s="278"/>
      <c r="R373" s="278"/>
      <c r="S373" s="278"/>
      <c r="T373" s="279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80" t="s">
        <v>158</v>
      </c>
      <c r="AU373" s="280" t="s">
        <v>87</v>
      </c>
      <c r="AV373" s="15" t="s">
        <v>156</v>
      </c>
      <c r="AW373" s="15" t="s">
        <v>33</v>
      </c>
      <c r="AX373" s="15" t="s">
        <v>85</v>
      </c>
      <c r="AY373" s="280" t="s">
        <v>149</v>
      </c>
    </row>
    <row r="374" spans="1:65" s="2" customFormat="1" ht="16.5" customHeight="1">
      <c r="A374" s="38"/>
      <c r="B374" s="39"/>
      <c r="C374" s="235" t="s">
        <v>489</v>
      </c>
      <c r="D374" s="235" t="s">
        <v>151</v>
      </c>
      <c r="E374" s="236" t="s">
        <v>490</v>
      </c>
      <c r="F374" s="237" t="s">
        <v>491</v>
      </c>
      <c r="G374" s="238" t="s">
        <v>154</v>
      </c>
      <c r="H374" s="239">
        <v>67.441</v>
      </c>
      <c r="I374" s="240"/>
      <c r="J374" s="241">
        <f>ROUND(I374*H374,2)</f>
        <v>0</v>
      </c>
      <c r="K374" s="237" t="s">
        <v>155</v>
      </c>
      <c r="L374" s="44"/>
      <c r="M374" s="242" t="s">
        <v>1</v>
      </c>
      <c r="N374" s="243" t="s">
        <v>42</v>
      </c>
      <c r="O374" s="91"/>
      <c r="P374" s="244">
        <f>O374*H374</f>
        <v>0</v>
      </c>
      <c r="Q374" s="244">
        <v>0</v>
      </c>
      <c r="R374" s="244">
        <f>Q374*H374</f>
        <v>0</v>
      </c>
      <c r="S374" s="244">
        <v>0</v>
      </c>
      <c r="T374" s="245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46" t="s">
        <v>156</v>
      </c>
      <c r="AT374" s="246" t="s">
        <v>151</v>
      </c>
      <c r="AU374" s="246" t="s">
        <v>87</v>
      </c>
      <c r="AY374" s="17" t="s">
        <v>149</v>
      </c>
      <c r="BE374" s="247">
        <f>IF(N374="základní",J374,0)</f>
        <v>0</v>
      </c>
      <c r="BF374" s="247">
        <f>IF(N374="snížená",J374,0)</f>
        <v>0</v>
      </c>
      <c r="BG374" s="247">
        <f>IF(N374="zákl. přenesená",J374,0)</f>
        <v>0</v>
      </c>
      <c r="BH374" s="247">
        <f>IF(N374="sníž. přenesená",J374,0)</f>
        <v>0</v>
      </c>
      <c r="BI374" s="247">
        <f>IF(N374="nulová",J374,0)</f>
        <v>0</v>
      </c>
      <c r="BJ374" s="17" t="s">
        <v>85</v>
      </c>
      <c r="BK374" s="247">
        <f>ROUND(I374*H374,2)</f>
        <v>0</v>
      </c>
      <c r="BL374" s="17" t="s">
        <v>156</v>
      </c>
      <c r="BM374" s="246" t="s">
        <v>492</v>
      </c>
    </row>
    <row r="375" spans="1:51" s="14" customFormat="1" ht="12">
      <c r="A375" s="14"/>
      <c r="B375" s="260"/>
      <c r="C375" s="261"/>
      <c r="D375" s="250" t="s">
        <v>158</v>
      </c>
      <c r="E375" s="262" t="s">
        <v>1</v>
      </c>
      <c r="F375" s="263" t="s">
        <v>211</v>
      </c>
      <c r="G375" s="261"/>
      <c r="H375" s="262" t="s">
        <v>1</v>
      </c>
      <c r="I375" s="264"/>
      <c r="J375" s="261"/>
      <c r="K375" s="261"/>
      <c r="L375" s="265"/>
      <c r="M375" s="266"/>
      <c r="N375" s="267"/>
      <c r="O375" s="267"/>
      <c r="P375" s="267"/>
      <c r="Q375" s="267"/>
      <c r="R375" s="267"/>
      <c r="S375" s="267"/>
      <c r="T375" s="268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9" t="s">
        <v>158</v>
      </c>
      <c r="AU375" s="269" t="s">
        <v>87</v>
      </c>
      <c r="AV375" s="14" t="s">
        <v>85</v>
      </c>
      <c r="AW375" s="14" t="s">
        <v>33</v>
      </c>
      <c r="AX375" s="14" t="s">
        <v>77</v>
      </c>
      <c r="AY375" s="269" t="s">
        <v>149</v>
      </c>
    </row>
    <row r="376" spans="1:51" s="13" customFormat="1" ht="12">
      <c r="A376" s="13"/>
      <c r="B376" s="248"/>
      <c r="C376" s="249"/>
      <c r="D376" s="250" t="s">
        <v>158</v>
      </c>
      <c r="E376" s="251" t="s">
        <v>1</v>
      </c>
      <c r="F376" s="252" t="s">
        <v>306</v>
      </c>
      <c r="G376" s="249"/>
      <c r="H376" s="253">
        <v>33.273</v>
      </c>
      <c r="I376" s="254"/>
      <c r="J376" s="249"/>
      <c r="K376" s="249"/>
      <c r="L376" s="255"/>
      <c r="M376" s="256"/>
      <c r="N376" s="257"/>
      <c r="O376" s="257"/>
      <c r="P376" s="257"/>
      <c r="Q376" s="257"/>
      <c r="R376" s="257"/>
      <c r="S376" s="257"/>
      <c r="T376" s="25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9" t="s">
        <v>158</v>
      </c>
      <c r="AU376" s="259" t="s">
        <v>87</v>
      </c>
      <c r="AV376" s="13" t="s">
        <v>87</v>
      </c>
      <c r="AW376" s="13" t="s">
        <v>33</v>
      </c>
      <c r="AX376" s="13" t="s">
        <v>77</v>
      </c>
      <c r="AY376" s="259" t="s">
        <v>149</v>
      </c>
    </row>
    <row r="377" spans="1:51" s="13" customFormat="1" ht="12">
      <c r="A377" s="13"/>
      <c r="B377" s="248"/>
      <c r="C377" s="249"/>
      <c r="D377" s="250" t="s">
        <v>158</v>
      </c>
      <c r="E377" s="251" t="s">
        <v>1</v>
      </c>
      <c r="F377" s="252" t="s">
        <v>307</v>
      </c>
      <c r="G377" s="249"/>
      <c r="H377" s="253">
        <v>34.168</v>
      </c>
      <c r="I377" s="254"/>
      <c r="J377" s="249"/>
      <c r="K377" s="249"/>
      <c r="L377" s="255"/>
      <c r="M377" s="256"/>
      <c r="N377" s="257"/>
      <c r="O377" s="257"/>
      <c r="P377" s="257"/>
      <c r="Q377" s="257"/>
      <c r="R377" s="257"/>
      <c r="S377" s="257"/>
      <c r="T377" s="25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9" t="s">
        <v>158</v>
      </c>
      <c r="AU377" s="259" t="s">
        <v>87</v>
      </c>
      <c r="AV377" s="13" t="s">
        <v>87</v>
      </c>
      <c r="AW377" s="13" t="s">
        <v>33</v>
      </c>
      <c r="AX377" s="13" t="s">
        <v>77</v>
      </c>
      <c r="AY377" s="259" t="s">
        <v>149</v>
      </c>
    </row>
    <row r="378" spans="1:51" s="15" customFormat="1" ht="12">
      <c r="A378" s="15"/>
      <c r="B378" s="270"/>
      <c r="C378" s="271"/>
      <c r="D378" s="250" t="s">
        <v>158</v>
      </c>
      <c r="E378" s="272" t="s">
        <v>1</v>
      </c>
      <c r="F378" s="273" t="s">
        <v>167</v>
      </c>
      <c r="G378" s="271"/>
      <c r="H378" s="274">
        <v>67.441</v>
      </c>
      <c r="I378" s="275"/>
      <c r="J378" s="271"/>
      <c r="K378" s="271"/>
      <c r="L378" s="276"/>
      <c r="M378" s="277"/>
      <c r="N378" s="278"/>
      <c r="O378" s="278"/>
      <c r="P378" s="278"/>
      <c r="Q378" s="278"/>
      <c r="R378" s="278"/>
      <c r="S378" s="278"/>
      <c r="T378" s="279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80" t="s">
        <v>158</v>
      </c>
      <c r="AU378" s="280" t="s">
        <v>87</v>
      </c>
      <c r="AV378" s="15" t="s">
        <v>156</v>
      </c>
      <c r="AW378" s="15" t="s">
        <v>33</v>
      </c>
      <c r="AX378" s="15" t="s">
        <v>85</v>
      </c>
      <c r="AY378" s="280" t="s">
        <v>149</v>
      </c>
    </row>
    <row r="379" spans="1:65" s="2" customFormat="1" ht="16.5" customHeight="1">
      <c r="A379" s="38"/>
      <c r="B379" s="39"/>
      <c r="C379" s="235" t="s">
        <v>493</v>
      </c>
      <c r="D379" s="235" t="s">
        <v>151</v>
      </c>
      <c r="E379" s="236" t="s">
        <v>494</v>
      </c>
      <c r="F379" s="237" t="s">
        <v>495</v>
      </c>
      <c r="G379" s="238" t="s">
        <v>154</v>
      </c>
      <c r="H379" s="239">
        <v>26.121</v>
      </c>
      <c r="I379" s="240"/>
      <c r="J379" s="241">
        <f>ROUND(I379*H379,2)</f>
        <v>0</v>
      </c>
      <c r="K379" s="237" t="s">
        <v>155</v>
      </c>
      <c r="L379" s="44"/>
      <c r="M379" s="242" t="s">
        <v>1</v>
      </c>
      <c r="N379" s="243" t="s">
        <v>42</v>
      </c>
      <c r="O379" s="91"/>
      <c r="P379" s="244">
        <f>O379*H379</f>
        <v>0</v>
      </c>
      <c r="Q379" s="244">
        <v>0.408</v>
      </c>
      <c r="R379" s="244">
        <f>Q379*H379</f>
        <v>10.657367999999998</v>
      </c>
      <c r="S379" s="244">
        <v>0</v>
      </c>
      <c r="T379" s="245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46" t="s">
        <v>156</v>
      </c>
      <c r="AT379" s="246" t="s">
        <v>151</v>
      </c>
      <c r="AU379" s="246" t="s">
        <v>87</v>
      </c>
      <c r="AY379" s="17" t="s">
        <v>149</v>
      </c>
      <c r="BE379" s="247">
        <f>IF(N379="základní",J379,0)</f>
        <v>0</v>
      </c>
      <c r="BF379" s="247">
        <f>IF(N379="snížená",J379,0)</f>
        <v>0</v>
      </c>
      <c r="BG379" s="247">
        <f>IF(N379="zákl. přenesená",J379,0)</f>
        <v>0</v>
      </c>
      <c r="BH379" s="247">
        <f>IF(N379="sníž. přenesená",J379,0)</f>
        <v>0</v>
      </c>
      <c r="BI379" s="247">
        <f>IF(N379="nulová",J379,0)</f>
        <v>0</v>
      </c>
      <c r="BJ379" s="17" t="s">
        <v>85</v>
      </c>
      <c r="BK379" s="247">
        <f>ROUND(I379*H379,2)</f>
        <v>0</v>
      </c>
      <c r="BL379" s="17" t="s">
        <v>156</v>
      </c>
      <c r="BM379" s="246" t="s">
        <v>496</v>
      </c>
    </row>
    <row r="380" spans="1:51" s="14" customFormat="1" ht="12">
      <c r="A380" s="14"/>
      <c r="B380" s="260"/>
      <c r="C380" s="261"/>
      <c r="D380" s="250" t="s">
        <v>158</v>
      </c>
      <c r="E380" s="262" t="s">
        <v>1</v>
      </c>
      <c r="F380" s="263" t="s">
        <v>497</v>
      </c>
      <c r="G380" s="261"/>
      <c r="H380" s="262" t="s">
        <v>1</v>
      </c>
      <c r="I380" s="264"/>
      <c r="J380" s="261"/>
      <c r="K380" s="261"/>
      <c r="L380" s="265"/>
      <c r="M380" s="266"/>
      <c r="N380" s="267"/>
      <c r="O380" s="267"/>
      <c r="P380" s="267"/>
      <c r="Q380" s="267"/>
      <c r="R380" s="267"/>
      <c r="S380" s="267"/>
      <c r="T380" s="268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9" t="s">
        <v>158</v>
      </c>
      <c r="AU380" s="269" t="s">
        <v>87</v>
      </c>
      <c r="AV380" s="14" t="s">
        <v>85</v>
      </c>
      <c r="AW380" s="14" t="s">
        <v>33</v>
      </c>
      <c r="AX380" s="14" t="s">
        <v>77</v>
      </c>
      <c r="AY380" s="269" t="s">
        <v>149</v>
      </c>
    </row>
    <row r="381" spans="1:51" s="13" customFormat="1" ht="12">
      <c r="A381" s="13"/>
      <c r="B381" s="248"/>
      <c r="C381" s="249"/>
      <c r="D381" s="250" t="s">
        <v>158</v>
      </c>
      <c r="E381" s="251" t="s">
        <v>1</v>
      </c>
      <c r="F381" s="252" t="s">
        <v>498</v>
      </c>
      <c r="G381" s="249"/>
      <c r="H381" s="253">
        <v>1.015</v>
      </c>
      <c r="I381" s="254"/>
      <c r="J381" s="249"/>
      <c r="K381" s="249"/>
      <c r="L381" s="255"/>
      <c r="M381" s="256"/>
      <c r="N381" s="257"/>
      <c r="O381" s="257"/>
      <c r="P381" s="257"/>
      <c r="Q381" s="257"/>
      <c r="R381" s="257"/>
      <c r="S381" s="257"/>
      <c r="T381" s="25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9" t="s">
        <v>158</v>
      </c>
      <c r="AU381" s="259" t="s">
        <v>87</v>
      </c>
      <c r="AV381" s="13" t="s">
        <v>87</v>
      </c>
      <c r="AW381" s="13" t="s">
        <v>33</v>
      </c>
      <c r="AX381" s="13" t="s">
        <v>77</v>
      </c>
      <c r="AY381" s="259" t="s">
        <v>149</v>
      </c>
    </row>
    <row r="382" spans="1:51" s="13" customFormat="1" ht="12">
      <c r="A382" s="13"/>
      <c r="B382" s="248"/>
      <c r="C382" s="249"/>
      <c r="D382" s="250" t="s">
        <v>158</v>
      </c>
      <c r="E382" s="251" t="s">
        <v>1</v>
      </c>
      <c r="F382" s="252" t="s">
        <v>499</v>
      </c>
      <c r="G382" s="249"/>
      <c r="H382" s="253">
        <v>25.106</v>
      </c>
      <c r="I382" s="254"/>
      <c r="J382" s="249"/>
      <c r="K382" s="249"/>
      <c r="L382" s="255"/>
      <c r="M382" s="256"/>
      <c r="N382" s="257"/>
      <c r="O382" s="257"/>
      <c r="P382" s="257"/>
      <c r="Q382" s="257"/>
      <c r="R382" s="257"/>
      <c r="S382" s="257"/>
      <c r="T382" s="25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9" t="s">
        <v>158</v>
      </c>
      <c r="AU382" s="259" t="s">
        <v>87</v>
      </c>
      <c r="AV382" s="13" t="s">
        <v>87</v>
      </c>
      <c r="AW382" s="13" t="s">
        <v>33</v>
      </c>
      <c r="AX382" s="13" t="s">
        <v>77</v>
      </c>
      <c r="AY382" s="259" t="s">
        <v>149</v>
      </c>
    </row>
    <row r="383" spans="1:51" s="15" customFormat="1" ht="12">
      <c r="A383" s="15"/>
      <c r="B383" s="270"/>
      <c r="C383" s="271"/>
      <c r="D383" s="250" t="s">
        <v>158</v>
      </c>
      <c r="E383" s="272" t="s">
        <v>1</v>
      </c>
      <c r="F383" s="273" t="s">
        <v>167</v>
      </c>
      <c r="G383" s="271"/>
      <c r="H383" s="274">
        <v>26.121</v>
      </c>
      <c r="I383" s="275"/>
      <c r="J383" s="271"/>
      <c r="K383" s="271"/>
      <c r="L383" s="276"/>
      <c r="M383" s="277"/>
      <c r="N383" s="278"/>
      <c r="O383" s="278"/>
      <c r="P383" s="278"/>
      <c r="Q383" s="278"/>
      <c r="R383" s="278"/>
      <c r="S383" s="278"/>
      <c r="T383" s="279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80" t="s">
        <v>158</v>
      </c>
      <c r="AU383" s="280" t="s">
        <v>87</v>
      </c>
      <c r="AV383" s="15" t="s">
        <v>156</v>
      </c>
      <c r="AW383" s="15" t="s">
        <v>33</v>
      </c>
      <c r="AX383" s="15" t="s">
        <v>85</v>
      </c>
      <c r="AY383" s="280" t="s">
        <v>149</v>
      </c>
    </row>
    <row r="384" spans="1:65" s="2" customFormat="1" ht="16.5" customHeight="1">
      <c r="A384" s="38"/>
      <c r="B384" s="39"/>
      <c r="C384" s="235" t="s">
        <v>500</v>
      </c>
      <c r="D384" s="235" t="s">
        <v>151</v>
      </c>
      <c r="E384" s="236" t="s">
        <v>501</v>
      </c>
      <c r="F384" s="237" t="s">
        <v>502</v>
      </c>
      <c r="G384" s="238" t="s">
        <v>154</v>
      </c>
      <c r="H384" s="239">
        <v>9.686</v>
      </c>
      <c r="I384" s="240"/>
      <c r="J384" s="241">
        <f>ROUND(I384*H384,2)</f>
        <v>0</v>
      </c>
      <c r="K384" s="237" t="s">
        <v>155</v>
      </c>
      <c r="L384" s="44"/>
      <c r="M384" s="242" t="s">
        <v>1</v>
      </c>
      <c r="N384" s="243" t="s">
        <v>42</v>
      </c>
      <c r="O384" s="91"/>
      <c r="P384" s="244">
        <f>O384*H384</f>
        <v>0</v>
      </c>
      <c r="Q384" s="244">
        <v>0.612</v>
      </c>
      <c r="R384" s="244">
        <f>Q384*H384</f>
        <v>5.9278319999999995</v>
      </c>
      <c r="S384" s="244">
        <v>0</v>
      </c>
      <c r="T384" s="245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46" t="s">
        <v>156</v>
      </c>
      <c r="AT384" s="246" t="s">
        <v>151</v>
      </c>
      <c r="AU384" s="246" t="s">
        <v>87</v>
      </c>
      <c r="AY384" s="17" t="s">
        <v>149</v>
      </c>
      <c r="BE384" s="247">
        <f>IF(N384="základní",J384,0)</f>
        <v>0</v>
      </c>
      <c r="BF384" s="247">
        <f>IF(N384="snížená",J384,0)</f>
        <v>0</v>
      </c>
      <c r="BG384" s="247">
        <f>IF(N384="zákl. přenesená",J384,0)</f>
        <v>0</v>
      </c>
      <c r="BH384" s="247">
        <f>IF(N384="sníž. přenesená",J384,0)</f>
        <v>0</v>
      </c>
      <c r="BI384" s="247">
        <f>IF(N384="nulová",J384,0)</f>
        <v>0</v>
      </c>
      <c r="BJ384" s="17" t="s">
        <v>85</v>
      </c>
      <c r="BK384" s="247">
        <f>ROUND(I384*H384,2)</f>
        <v>0</v>
      </c>
      <c r="BL384" s="17" t="s">
        <v>156</v>
      </c>
      <c r="BM384" s="246" t="s">
        <v>503</v>
      </c>
    </row>
    <row r="385" spans="1:51" s="14" customFormat="1" ht="12">
      <c r="A385" s="14"/>
      <c r="B385" s="260"/>
      <c r="C385" s="261"/>
      <c r="D385" s="250" t="s">
        <v>158</v>
      </c>
      <c r="E385" s="262" t="s">
        <v>1</v>
      </c>
      <c r="F385" s="263" t="s">
        <v>497</v>
      </c>
      <c r="G385" s="261"/>
      <c r="H385" s="262" t="s">
        <v>1</v>
      </c>
      <c r="I385" s="264"/>
      <c r="J385" s="261"/>
      <c r="K385" s="261"/>
      <c r="L385" s="265"/>
      <c r="M385" s="266"/>
      <c r="N385" s="267"/>
      <c r="O385" s="267"/>
      <c r="P385" s="267"/>
      <c r="Q385" s="267"/>
      <c r="R385" s="267"/>
      <c r="S385" s="267"/>
      <c r="T385" s="26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9" t="s">
        <v>158</v>
      </c>
      <c r="AU385" s="269" t="s">
        <v>87</v>
      </c>
      <c r="AV385" s="14" t="s">
        <v>85</v>
      </c>
      <c r="AW385" s="14" t="s">
        <v>33</v>
      </c>
      <c r="AX385" s="14" t="s">
        <v>77</v>
      </c>
      <c r="AY385" s="269" t="s">
        <v>149</v>
      </c>
    </row>
    <row r="386" spans="1:51" s="13" customFormat="1" ht="12">
      <c r="A386" s="13"/>
      <c r="B386" s="248"/>
      <c r="C386" s="249"/>
      <c r="D386" s="250" t="s">
        <v>158</v>
      </c>
      <c r="E386" s="251" t="s">
        <v>1</v>
      </c>
      <c r="F386" s="252" t="s">
        <v>504</v>
      </c>
      <c r="G386" s="249"/>
      <c r="H386" s="253">
        <v>9.686</v>
      </c>
      <c r="I386" s="254"/>
      <c r="J386" s="249"/>
      <c r="K386" s="249"/>
      <c r="L386" s="255"/>
      <c r="M386" s="256"/>
      <c r="N386" s="257"/>
      <c r="O386" s="257"/>
      <c r="P386" s="257"/>
      <c r="Q386" s="257"/>
      <c r="R386" s="257"/>
      <c r="S386" s="257"/>
      <c r="T386" s="25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9" t="s">
        <v>158</v>
      </c>
      <c r="AU386" s="259" t="s">
        <v>87</v>
      </c>
      <c r="AV386" s="13" t="s">
        <v>87</v>
      </c>
      <c r="AW386" s="13" t="s">
        <v>33</v>
      </c>
      <c r="AX386" s="13" t="s">
        <v>85</v>
      </c>
      <c r="AY386" s="259" t="s">
        <v>149</v>
      </c>
    </row>
    <row r="387" spans="1:65" s="2" customFormat="1" ht="16.5" customHeight="1">
      <c r="A387" s="38"/>
      <c r="B387" s="39"/>
      <c r="C387" s="235" t="s">
        <v>505</v>
      </c>
      <c r="D387" s="235" t="s">
        <v>151</v>
      </c>
      <c r="E387" s="236" t="s">
        <v>506</v>
      </c>
      <c r="F387" s="237" t="s">
        <v>507</v>
      </c>
      <c r="G387" s="238" t="s">
        <v>154</v>
      </c>
      <c r="H387" s="239">
        <v>5.946</v>
      </c>
      <c r="I387" s="240"/>
      <c r="J387" s="241">
        <f>ROUND(I387*H387,2)</f>
        <v>0</v>
      </c>
      <c r="K387" s="237" t="s">
        <v>155</v>
      </c>
      <c r="L387" s="44"/>
      <c r="M387" s="242" t="s">
        <v>1</v>
      </c>
      <c r="N387" s="243" t="s">
        <v>42</v>
      </c>
      <c r="O387" s="91"/>
      <c r="P387" s="244">
        <f>O387*H387</f>
        <v>0</v>
      </c>
      <c r="Q387" s="244">
        <v>0.08565</v>
      </c>
      <c r="R387" s="244">
        <f>Q387*H387</f>
        <v>0.5092749</v>
      </c>
      <c r="S387" s="244">
        <v>0</v>
      </c>
      <c r="T387" s="245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46" t="s">
        <v>156</v>
      </c>
      <c r="AT387" s="246" t="s">
        <v>151</v>
      </c>
      <c r="AU387" s="246" t="s">
        <v>87</v>
      </c>
      <c r="AY387" s="17" t="s">
        <v>149</v>
      </c>
      <c r="BE387" s="247">
        <f>IF(N387="základní",J387,0)</f>
        <v>0</v>
      </c>
      <c r="BF387" s="247">
        <f>IF(N387="snížená",J387,0)</f>
        <v>0</v>
      </c>
      <c r="BG387" s="247">
        <f>IF(N387="zákl. přenesená",J387,0)</f>
        <v>0</v>
      </c>
      <c r="BH387" s="247">
        <f>IF(N387="sníž. přenesená",J387,0)</f>
        <v>0</v>
      </c>
      <c r="BI387" s="247">
        <f>IF(N387="nulová",J387,0)</f>
        <v>0</v>
      </c>
      <c r="BJ387" s="17" t="s">
        <v>85</v>
      </c>
      <c r="BK387" s="247">
        <f>ROUND(I387*H387,2)</f>
        <v>0</v>
      </c>
      <c r="BL387" s="17" t="s">
        <v>156</v>
      </c>
      <c r="BM387" s="246" t="s">
        <v>508</v>
      </c>
    </row>
    <row r="388" spans="1:51" s="14" customFormat="1" ht="12">
      <c r="A388" s="14"/>
      <c r="B388" s="260"/>
      <c r="C388" s="261"/>
      <c r="D388" s="250" t="s">
        <v>158</v>
      </c>
      <c r="E388" s="262" t="s">
        <v>1</v>
      </c>
      <c r="F388" s="263" t="s">
        <v>302</v>
      </c>
      <c r="G388" s="261"/>
      <c r="H388" s="262" t="s">
        <v>1</v>
      </c>
      <c r="I388" s="264"/>
      <c r="J388" s="261"/>
      <c r="K388" s="261"/>
      <c r="L388" s="265"/>
      <c r="M388" s="266"/>
      <c r="N388" s="267"/>
      <c r="O388" s="267"/>
      <c r="P388" s="267"/>
      <c r="Q388" s="267"/>
      <c r="R388" s="267"/>
      <c r="S388" s="267"/>
      <c r="T388" s="268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9" t="s">
        <v>158</v>
      </c>
      <c r="AU388" s="269" t="s">
        <v>87</v>
      </c>
      <c r="AV388" s="14" t="s">
        <v>85</v>
      </c>
      <c r="AW388" s="14" t="s">
        <v>33</v>
      </c>
      <c r="AX388" s="14" t="s">
        <v>77</v>
      </c>
      <c r="AY388" s="269" t="s">
        <v>149</v>
      </c>
    </row>
    <row r="389" spans="1:51" s="13" customFormat="1" ht="12">
      <c r="A389" s="13"/>
      <c r="B389" s="248"/>
      <c r="C389" s="249"/>
      <c r="D389" s="250" t="s">
        <v>158</v>
      </c>
      <c r="E389" s="251" t="s">
        <v>1</v>
      </c>
      <c r="F389" s="252" t="s">
        <v>303</v>
      </c>
      <c r="G389" s="249"/>
      <c r="H389" s="253">
        <v>5.946</v>
      </c>
      <c r="I389" s="254"/>
      <c r="J389" s="249"/>
      <c r="K389" s="249"/>
      <c r="L389" s="255"/>
      <c r="M389" s="256"/>
      <c r="N389" s="257"/>
      <c r="O389" s="257"/>
      <c r="P389" s="257"/>
      <c r="Q389" s="257"/>
      <c r="R389" s="257"/>
      <c r="S389" s="257"/>
      <c r="T389" s="25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9" t="s">
        <v>158</v>
      </c>
      <c r="AU389" s="259" t="s">
        <v>87</v>
      </c>
      <c r="AV389" s="13" t="s">
        <v>87</v>
      </c>
      <c r="AW389" s="13" t="s">
        <v>33</v>
      </c>
      <c r="AX389" s="13" t="s">
        <v>85</v>
      </c>
      <c r="AY389" s="259" t="s">
        <v>149</v>
      </c>
    </row>
    <row r="390" spans="1:65" s="2" customFormat="1" ht="16.5" customHeight="1">
      <c r="A390" s="38"/>
      <c r="B390" s="39"/>
      <c r="C390" s="235" t="s">
        <v>509</v>
      </c>
      <c r="D390" s="235" t="s">
        <v>151</v>
      </c>
      <c r="E390" s="236" t="s">
        <v>510</v>
      </c>
      <c r="F390" s="237" t="s">
        <v>511</v>
      </c>
      <c r="G390" s="238" t="s">
        <v>154</v>
      </c>
      <c r="H390" s="239">
        <v>67.441</v>
      </c>
      <c r="I390" s="240"/>
      <c r="J390" s="241">
        <f>ROUND(I390*H390,2)</f>
        <v>0</v>
      </c>
      <c r="K390" s="237" t="s">
        <v>155</v>
      </c>
      <c r="L390" s="44"/>
      <c r="M390" s="242" t="s">
        <v>1</v>
      </c>
      <c r="N390" s="243" t="s">
        <v>42</v>
      </c>
      <c r="O390" s="91"/>
      <c r="P390" s="244">
        <f>O390*H390</f>
        <v>0</v>
      </c>
      <c r="Q390" s="244">
        <v>0.08565</v>
      </c>
      <c r="R390" s="244">
        <f>Q390*H390</f>
        <v>5.776321650000001</v>
      </c>
      <c r="S390" s="244">
        <v>0</v>
      </c>
      <c r="T390" s="245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46" t="s">
        <v>156</v>
      </c>
      <c r="AT390" s="246" t="s">
        <v>151</v>
      </c>
      <c r="AU390" s="246" t="s">
        <v>87</v>
      </c>
      <c r="AY390" s="17" t="s">
        <v>149</v>
      </c>
      <c r="BE390" s="247">
        <f>IF(N390="základní",J390,0)</f>
        <v>0</v>
      </c>
      <c r="BF390" s="247">
        <f>IF(N390="snížená",J390,0)</f>
        <v>0</v>
      </c>
      <c r="BG390" s="247">
        <f>IF(N390="zákl. přenesená",J390,0)</f>
        <v>0</v>
      </c>
      <c r="BH390" s="247">
        <f>IF(N390="sníž. přenesená",J390,0)</f>
        <v>0</v>
      </c>
      <c r="BI390" s="247">
        <f>IF(N390="nulová",J390,0)</f>
        <v>0</v>
      </c>
      <c r="BJ390" s="17" t="s">
        <v>85</v>
      </c>
      <c r="BK390" s="247">
        <f>ROUND(I390*H390,2)</f>
        <v>0</v>
      </c>
      <c r="BL390" s="17" t="s">
        <v>156</v>
      </c>
      <c r="BM390" s="246" t="s">
        <v>512</v>
      </c>
    </row>
    <row r="391" spans="1:51" s="14" customFormat="1" ht="12">
      <c r="A391" s="14"/>
      <c r="B391" s="260"/>
      <c r="C391" s="261"/>
      <c r="D391" s="250" t="s">
        <v>158</v>
      </c>
      <c r="E391" s="262" t="s">
        <v>1</v>
      </c>
      <c r="F391" s="263" t="s">
        <v>211</v>
      </c>
      <c r="G391" s="261"/>
      <c r="H391" s="262" t="s">
        <v>1</v>
      </c>
      <c r="I391" s="264"/>
      <c r="J391" s="261"/>
      <c r="K391" s="261"/>
      <c r="L391" s="265"/>
      <c r="M391" s="266"/>
      <c r="N391" s="267"/>
      <c r="O391" s="267"/>
      <c r="P391" s="267"/>
      <c r="Q391" s="267"/>
      <c r="R391" s="267"/>
      <c r="S391" s="267"/>
      <c r="T391" s="26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9" t="s">
        <v>158</v>
      </c>
      <c r="AU391" s="269" t="s">
        <v>87</v>
      </c>
      <c r="AV391" s="14" t="s">
        <v>85</v>
      </c>
      <c r="AW391" s="14" t="s">
        <v>33</v>
      </c>
      <c r="AX391" s="14" t="s">
        <v>77</v>
      </c>
      <c r="AY391" s="269" t="s">
        <v>149</v>
      </c>
    </row>
    <row r="392" spans="1:51" s="13" customFormat="1" ht="12">
      <c r="A392" s="13"/>
      <c r="B392" s="248"/>
      <c r="C392" s="249"/>
      <c r="D392" s="250" t="s">
        <v>158</v>
      </c>
      <c r="E392" s="251" t="s">
        <v>1</v>
      </c>
      <c r="F392" s="252" t="s">
        <v>306</v>
      </c>
      <c r="G392" s="249"/>
      <c r="H392" s="253">
        <v>33.273</v>
      </c>
      <c r="I392" s="254"/>
      <c r="J392" s="249"/>
      <c r="K392" s="249"/>
      <c r="L392" s="255"/>
      <c r="M392" s="256"/>
      <c r="N392" s="257"/>
      <c r="O392" s="257"/>
      <c r="P392" s="257"/>
      <c r="Q392" s="257"/>
      <c r="R392" s="257"/>
      <c r="S392" s="257"/>
      <c r="T392" s="25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59" t="s">
        <v>158</v>
      </c>
      <c r="AU392" s="259" t="s">
        <v>87</v>
      </c>
      <c r="AV392" s="13" t="s">
        <v>87</v>
      </c>
      <c r="AW392" s="13" t="s">
        <v>33</v>
      </c>
      <c r="AX392" s="13" t="s">
        <v>77</v>
      </c>
      <c r="AY392" s="259" t="s">
        <v>149</v>
      </c>
    </row>
    <row r="393" spans="1:51" s="13" customFormat="1" ht="12">
      <c r="A393" s="13"/>
      <c r="B393" s="248"/>
      <c r="C393" s="249"/>
      <c r="D393" s="250" t="s">
        <v>158</v>
      </c>
      <c r="E393" s="251" t="s">
        <v>1</v>
      </c>
      <c r="F393" s="252" t="s">
        <v>307</v>
      </c>
      <c r="G393" s="249"/>
      <c r="H393" s="253">
        <v>34.168</v>
      </c>
      <c r="I393" s="254"/>
      <c r="J393" s="249"/>
      <c r="K393" s="249"/>
      <c r="L393" s="255"/>
      <c r="M393" s="256"/>
      <c r="N393" s="257"/>
      <c r="O393" s="257"/>
      <c r="P393" s="257"/>
      <c r="Q393" s="257"/>
      <c r="R393" s="257"/>
      <c r="S393" s="257"/>
      <c r="T393" s="25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9" t="s">
        <v>158</v>
      </c>
      <c r="AU393" s="259" t="s">
        <v>87</v>
      </c>
      <c r="AV393" s="13" t="s">
        <v>87</v>
      </c>
      <c r="AW393" s="13" t="s">
        <v>33</v>
      </c>
      <c r="AX393" s="13" t="s">
        <v>77</v>
      </c>
      <c r="AY393" s="259" t="s">
        <v>149</v>
      </c>
    </row>
    <row r="394" spans="1:51" s="15" customFormat="1" ht="12">
      <c r="A394" s="15"/>
      <c r="B394" s="270"/>
      <c r="C394" s="271"/>
      <c r="D394" s="250" t="s">
        <v>158</v>
      </c>
      <c r="E394" s="272" t="s">
        <v>1</v>
      </c>
      <c r="F394" s="273" t="s">
        <v>167</v>
      </c>
      <c r="G394" s="271"/>
      <c r="H394" s="274">
        <v>67.441</v>
      </c>
      <c r="I394" s="275"/>
      <c r="J394" s="271"/>
      <c r="K394" s="271"/>
      <c r="L394" s="276"/>
      <c r="M394" s="277"/>
      <c r="N394" s="278"/>
      <c r="O394" s="278"/>
      <c r="P394" s="278"/>
      <c r="Q394" s="278"/>
      <c r="R394" s="278"/>
      <c r="S394" s="278"/>
      <c r="T394" s="279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80" t="s">
        <v>158</v>
      </c>
      <c r="AU394" s="280" t="s">
        <v>87</v>
      </c>
      <c r="AV394" s="15" t="s">
        <v>156</v>
      </c>
      <c r="AW394" s="15" t="s">
        <v>33</v>
      </c>
      <c r="AX394" s="15" t="s">
        <v>85</v>
      </c>
      <c r="AY394" s="280" t="s">
        <v>149</v>
      </c>
    </row>
    <row r="395" spans="1:65" s="2" customFormat="1" ht="16.5" customHeight="1">
      <c r="A395" s="38"/>
      <c r="B395" s="39"/>
      <c r="C395" s="284" t="s">
        <v>513</v>
      </c>
      <c r="D395" s="284" t="s">
        <v>327</v>
      </c>
      <c r="E395" s="285" t="s">
        <v>514</v>
      </c>
      <c r="F395" s="286" t="s">
        <v>515</v>
      </c>
      <c r="G395" s="287" t="s">
        <v>154</v>
      </c>
      <c r="H395" s="288">
        <v>69.464</v>
      </c>
      <c r="I395" s="289"/>
      <c r="J395" s="290">
        <f>ROUND(I395*H395,2)</f>
        <v>0</v>
      </c>
      <c r="K395" s="286" t="s">
        <v>155</v>
      </c>
      <c r="L395" s="291"/>
      <c r="M395" s="292" t="s">
        <v>1</v>
      </c>
      <c r="N395" s="293" t="s">
        <v>42</v>
      </c>
      <c r="O395" s="91"/>
      <c r="P395" s="244">
        <f>O395*H395</f>
        <v>0</v>
      </c>
      <c r="Q395" s="244">
        <v>0.176</v>
      </c>
      <c r="R395" s="244">
        <f>Q395*H395</f>
        <v>12.225663999999998</v>
      </c>
      <c r="S395" s="244">
        <v>0</v>
      </c>
      <c r="T395" s="245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46" t="s">
        <v>200</v>
      </c>
      <c r="AT395" s="246" t="s">
        <v>327</v>
      </c>
      <c r="AU395" s="246" t="s">
        <v>87</v>
      </c>
      <c r="AY395" s="17" t="s">
        <v>149</v>
      </c>
      <c r="BE395" s="247">
        <f>IF(N395="základní",J395,0)</f>
        <v>0</v>
      </c>
      <c r="BF395" s="247">
        <f>IF(N395="snížená",J395,0)</f>
        <v>0</v>
      </c>
      <c r="BG395" s="247">
        <f>IF(N395="zákl. přenesená",J395,0)</f>
        <v>0</v>
      </c>
      <c r="BH395" s="247">
        <f>IF(N395="sníž. přenesená",J395,0)</f>
        <v>0</v>
      </c>
      <c r="BI395" s="247">
        <f>IF(N395="nulová",J395,0)</f>
        <v>0</v>
      </c>
      <c r="BJ395" s="17" t="s">
        <v>85</v>
      </c>
      <c r="BK395" s="247">
        <f>ROUND(I395*H395,2)</f>
        <v>0</v>
      </c>
      <c r="BL395" s="17" t="s">
        <v>156</v>
      </c>
      <c r="BM395" s="246" t="s">
        <v>516</v>
      </c>
    </row>
    <row r="396" spans="1:51" s="13" customFormat="1" ht="12">
      <c r="A396" s="13"/>
      <c r="B396" s="248"/>
      <c r="C396" s="249"/>
      <c r="D396" s="250" t="s">
        <v>158</v>
      </c>
      <c r="E396" s="251" t="s">
        <v>1</v>
      </c>
      <c r="F396" s="252" t="s">
        <v>517</v>
      </c>
      <c r="G396" s="249"/>
      <c r="H396" s="253">
        <v>69.464</v>
      </c>
      <c r="I396" s="254"/>
      <c r="J396" s="249"/>
      <c r="K396" s="249"/>
      <c r="L396" s="255"/>
      <c r="M396" s="256"/>
      <c r="N396" s="257"/>
      <c r="O396" s="257"/>
      <c r="P396" s="257"/>
      <c r="Q396" s="257"/>
      <c r="R396" s="257"/>
      <c r="S396" s="257"/>
      <c r="T396" s="25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9" t="s">
        <v>158</v>
      </c>
      <c r="AU396" s="259" t="s">
        <v>87</v>
      </c>
      <c r="AV396" s="13" t="s">
        <v>87</v>
      </c>
      <c r="AW396" s="13" t="s">
        <v>33</v>
      </c>
      <c r="AX396" s="13" t="s">
        <v>85</v>
      </c>
      <c r="AY396" s="259" t="s">
        <v>149</v>
      </c>
    </row>
    <row r="397" spans="1:65" s="2" customFormat="1" ht="16.5" customHeight="1">
      <c r="A397" s="38"/>
      <c r="B397" s="39"/>
      <c r="C397" s="235" t="s">
        <v>518</v>
      </c>
      <c r="D397" s="235" t="s">
        <v>151</v>
      </c>
      <c r="E397" s="236" t="s">
        <v>519</v>
      </c>
      <c r="F397" s="237" t="s">
        <v>520</v>
      </c>
      <c r="G397" s="238" t="s">
        <v>154</v>
      </c>
      <c r="H397" s="239">
        <v>11.823</v>
      </c>
      <c r="I397" s="240"/>
      <c r="J397" s="241">
        <f>ROUND(I397*H397,2)</f>
        <v>0</v>
      </c>
      <c r="K397" s="237" t="s">
        <v>155</v>
      </c>
      <c r="L397" s="44"/>
      <c r="M397" s="242" t="s">
        <v>1</v>
      </c>
      <c r="N397" s="243" t="s">
        <v>42</v>
      </c>
      <c r="O397" s="91"/>
      <c r="P397" s="244">
        <f>O397*H397</f>
        <v>0</v>
      </c>
      <c r="Q397" s="244">
        <v>0.101</v>
      </c>
      <c r="R397" s="244">
        <f>Q397*H397</f>
        <v>1.194123</v>
      </c>
      <c r="S397" s="244">
        <v>0</v>
      </c>
      <c r="T397" s="245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46" t="s">
        <v>156</v>
      </c>
      <c r="AT397" s="246" t="s">
        <v>151</v>
      </c>
      <c r="AU397" s="246" t="s">
        <v>87</v>
      </c>
      <c r="AY397" s="17" t="s">
        <v>149</v>
      </c>
      <c r="BE397" s="247">
        <f>IF(N397="základní",J397,0)</f>
        <v>0</v>
      </c>
      <c r="BF397" s="247">
        <f>IF(N397="snížená",J397,0)</f>
        <v>0</v>
      </c>
      <c r="BG397" s="247">
        <f>IF(N397="zákl. přenesená",J397,0)</f>
        <v>0</v>
      </c>
      <c r="BH397" s="247">
        <f>IF(N397="sníž. přenesená",J397,0)</f>
        <v>0</v>
      </c>
      <c r="BI397" s="247">
        <f>IF(N397="nulová",J397,0)</f>
        <v>0</v>
      </c>
      <c r="BJ397" s="17" t="s">
        <v>85</v>
      </c>
      <c r="BK397" s="247">
        <f>ROUND(I397*H397,2)</f>
        <v>0</v>
      </c>
      <c r="BL397" s="17" t="s">
        <v>156</v>
      </c>
      <c r="BM397" s="246" t="s">
        <v>521</v>
      </c>
    </row>
    <row r="398" spans="1:51" s="14" customFormat="1" ht="12">
      <c r="A398" s="14"/>
      <c r="B398" s="260"/>
      <c r="C398" s="261"/>
      <c r="D398" s="250" t="s">
        <v>158</v>
      </c>
      <c r="E398" s="262" t="s">
        <v>1</v>
      </c>
      <c r="F398" s="263" t="s">
        <v>304</v>
      </c>
      <c r="G398" s="261"/>
      <c r="H398" s="262" t="s">
        <v>1</v>
      </c>
      <c r="I398" s="264"/>
      <c r="J398" s="261"/>
      <c r="K398" s="261"/>
      <c r="L398" s="265"/>
      <c r="M398" s="266"/>
      <c r="N398" s="267"/>
      <c r="O398" s="267"/>
      <c r="P398" s="267"/>
      <c r="Q398" s="267"/>
      <c r="R398" s="267"/>
      <c r="S398" s="267"/>
      <c r="T398" s="268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9" t="s">
        <v>158</v>
      </c>
      <c r="AU398" s="269" t="s">
        <v>87</v>
      </c>
      <c r="AV398" s="14" t="s">
        <v>85</v>
      </c>
      <c r="AW398" s="14" t="s">
        <v>33</v>
      </c>
      <c r="AX398" s="14" t="s">
        <v>77</v>
      </c>
      <c r="AY398" s="269" t="s">
        <v>149</v>
      </c>
    </row>
    <row r="399" spans="1:51" s="13" customFormat="1" ht="12">
      <c r="A399" s="13"/>
      <c r="B399" s="248"/>
      <c r="C399" s="249"/>
      <c r="D399" s="250" t="s">
        <v>158</v>
      </c>
      <c r="E399" s="251" t="s">
        <v>1</v>
      </c>
      <c r="F399" s="252" t="s">
        <v>305</v>
      </c>
      <c r="G399" s="249"/>
      <c r="H399" s="253">
        <v>11.823</v>
      </c>
      <c r="I399" s="254"/>
      <c r="J399" s="249"/>
      <c r="K399" s="249"/>
      <c r="L399" s="255"/>
      <c r="M399" s="256"/>
      <c r="N399" s="257"/>
      <c r="O399" s="257"/>
      <c r="P399" s="257"/>
      <c r="Q399" s="257"/>
      <c r="R399" s="257"/>
      <c r="S399" s="257"/>
      <c r="T399" s="25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9" t="s">
        <v>158</v>
      </c>
      <c r="AU399" s="259" t="s">
        <v>87</v>
      </c>
      <c r="AV399" s="13" t="s">
        <v>87</v>
      </c>
      <c r="AW399" s="13" t="s">
        <v>33</v>
      </c>
      <c r="AX399" s="13" t="s">
        <v>85</v>
      </c>
      <c r="AY399" s="259" t="s">
        <v>149</v>
      </c>
    </row>
    <row r="400" spans="1:65" s="2" customFormat="1" ht="16.5" customHeight="1">
      <c r="A400" s="38"/>
      <c r="B400" s="39"/>
      <c r="C400" s="235" t="s">
        <v>522</v>
      </c>
      <c r="D400" s="235" t="s">
        <v>151</v>
      </c>
      <c r="E400" s="236" t="s">
        <v>523</v>
      </c>
      <c r="F400" s="237" t="s">
        <v>524</v>
      </c>
      <c r="G400" s="238" t="s">
        <v>154</v>
      </c>
      <c r="H400" s="239">
        <v>48</v>
      </c>
      <c r="I400" s="240"/>
      <c r="J400" s="241">
        <f>ROUND(I400*H400,2)</f>
        <v>0</v>
      </c>
      <c r="K400" s="237" t="s">
        <v>155</v>
      </c>
      <c r="L400" s="44"/>
      <c r="M400" s="242" t="s">
        <v>1</v>
      </c>
      <c r="N400" s="243" t="s">
        <v>42</v>
      </c>
      <c r="O400" s="91"/>
      <c r="P400" s="244">
        <f>O400*H400</f>
        <v>0</v>
      </c>
      <c r="Q400" s="244">
        <v>0.1461</v>
      </c>
      <c r="R400" s="244">
        <f>Q400*H400</f>
        <v>7.0128</v>
      </c>
      <c r="S400" s="244">
        <v>0</v>
      </c>
      <c r="T400" s="245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46" t="s">
        <v>156</v>
      </c>
      <c r="AT400" s="246" t="s">
        <v>151</v>
      </c>
      <c r="AU400" s="246" t="s">
        <v>87</v>
      </c>
      <c r="AY400" s="17" t="s">
        <v>149</v>
      </c>
      <c r="BE400" s="247">
        <f>IF(N400="základní",J400,0)</f>
        <v>0</v>
      </c>
      <c r="BF400" s="247">
        <f>IF(N400="snížená",J400,0)</f>
        <v>0</v>
      </c>
      <c r="BG400" s="247">
        <f>IF(N400="zákl. přenesená",J400,0)</f>
        <v>0</v>
      </c>
      <c r="BH400" s="247">
        <f>IF(N400="sníž. přenesená",J400,0)</f>
        <v>0</v>
      </c>
      <c r="BI400" s="247">
        <f>IF(N400="nulová",J400,0)</f>
        <v>0</v>
      </c>
      <c r="BJ400" s="17" t="s">
        <v>85</v>
      </c>
      <c r="BK400" s="247">
        <f>ROUND(I400*H400,2)</f>
        <v>0</v>
      </c>
      <c r="BL400" s="17" t="s">
        <v>156</v>
      </c>
      <c r="BM400" s="246" t="s">
        <v>525</v>
      </c>
    </row>
    <row r="401" spans="1:51" s="14" customFormat="1" ht="12">
      <c r="A401" s="14"/>
      <c r="B401" s="260"/>
      <c r="C401" s="261"/>
      <c r="D401" s="250" t="s">
        <v>158</v>
      </c>
      <c r="E401" s="262" t="s">
        <v>1</v>
      </c>
      <c r="F401" s="263" t="s">
        <v>455</v>
      </c>
      <c r="G401" s="261"/>
      <c r="H401" s="262" t="s">
        <v>1</v>
      </c>
      <c r="I401" s="264"/>
      <c r="J401" s="261"/>
      <c r="K401" s="261"/>
      <c r="L401" s="265"/>
      <c r="M401" s="266"/>
      <c r="N401" s="267"/>
      <c r="O401" s="267"/>
      <c r="P401" s="267"/>
      <c r="Q401" s="267"/>
      <c r="R401" s="267"/>
      <c r="S401" s="267"/>
      <c r="T401" s="268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9" t="s">
        <v>158</v>
      </c>
      <c r="AU401" s="269" t="s">
        <v>87</v>
      </c>
      <c r="AV401" s="14" t="s">
        <v>85</v>
      </c>
      <c r="AW401" s="14" t="s">
        <v>33</v>
      </c>
      <c r="AX401" s="14" t="s">
        <v>77</v>
      </c>
      <c r="AY401" s="269" t="s">
        <v>149</v>
      </c>
    </row>
    <row r="402" spans="1:51" s="13" customFormat="1" ht="12">
      <c r="A402" s="13"/>
      <c r="B402" s="248"/>
      <c r="C402" s="249"/>
      <c r="D402" s="250" t="s">
        <v>158</v>
      </c>
      <c r="E402" s="251" t="s">
        <v>1</v>
      </c>
      <c r="F402" s="252" t="s">
        <v>470</v>
      </c>
      <c r="G402" s="249"/>
      <c r="H402" s="253">
        <v>48</v>
      </c>
      <c r="I402" s="254"/>
      <c r="J402" s="249"/>
      <c r="K402" s="249"/>
      <c r="L402" s="255"/>
      <c r="M402" s="256"/>
      <c r="N402" s="257"/>
      <c r="O402" s="257"/>
      <c r="P402" s="257"/>
      <c r="Q402" s="257"/>
      <c r="R402" s="257"/>
      <c r="S402" s="257"/>
      <c r="T402" s="25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9" t="s">
        <v>158</v>
      </c>
      <c r="AU402" s="259" t="s">
        <v>87</v>
      </c>
      <c r="AV402" s="13" t="s">
        <v>87</v>
      </c>
      <c r="AW402" s="13" t="s">
        <v>33</v>
      </c>
      <c r="AX402" s="13" t="s">
        <v>85</v>
      </c>
      <c r="AY402" s="259" t="s">
        <v>149</v>
      </c>
    </row>
    <row r="403" spans="1:65" s="2" customFormat="1" ht="16.5" customHeight="1">
      <c r="A403" s="38"/>
      <c r="B403" s="39"/>
      <c r="C403" s="284" t="s">
        <v>526</v>
      </c>
      <c r="D403" s="284" t="s">
        <v>327</v>
      </c>
      <c r="E403" s="285" t="s">
        <v>527</v>
      </c>
      <c r="F403" s="286" t="s">
        <v>528</v>
      </c>
      <c r="G403" s="287" t="s">
        <v>154</v>
      </c>
      <c r="H403" s="288">
        <v>49.44</v>
      </c>
      <c r="I403" s="289"/>
      <c r="J403" s="290">
        <f>ROUND(I403*H403,2)</f>
        <v>0</v>
      </c>
      <c r="K403" s="286" t="s">
        <v>155</v>
      </c>
      <c r="L403" s="291"/>
      <c r="M403" s="292" t="s">
        <v>1</v>
      </c>
      <c r="N403" s="293" t="s">
        <v>42</v>
      </c>
      <c r="O403" s="91"/>
      <c r="P403" s="244">
        <f>O403*H403</f>
        <v>0</v>
      </c>
      <c r="Q403" s="244">
        <v>0.091</v>
      </c>
      <c r="R403" s="244">
        <f>Q403*H403</f>
        <v>4.49904</v>
      </c>
      <c r="S403" s="244">
        <v>0</v>
      </c>
      <c r="T403" s="245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46" t="s">
        <v>200</v>
      </c>
      <c r="AT403" s="246" t="s">
        <v>327</v>
      </c>
      <c r="AU403" s="246" t="s">
        <v>87</v>
      </c>
      <c r="AY403" s="17" t="s">
        <v>149</v>
      </c>
      <c r="BE403" s="247">
        <f>IF(N403="základní",J403,0)</f>
        <v>0</v>
      </c>
      <c r="BF403" s="247">
        <f>IF(N403="snížená",J403,0)</f>
        <v>0</v>
      </c>
      <c r="BG403" s="247">
        <f>IF(N403="zákl. přenesená",J403,0)</f>
        <v>0</v>
      </c>
      <c r="BH403" s="247">
        <f>IF(N403="sníž. přenesená",J403,0)</f>
        <v>0</v>
      </c>
      <c r="BI403" s="247">
        <f>IF(N403="nulová",J403,0)</f>
        <v>0</v>
      </c>
      <c r="BJ403" s="17" t="s">
        <v>85</v>
      </c>
      <c r="BK403" s="247">
        <f>ROUND(I403*H403,2)</f>
        <v>0</v>
      </c>
      <c r="BL403" s="17" t="s">
        <v>156</v>
      </c>
      <c r="BM403" s="246" t="s">
        <v>529</v>
      </c>
    </row>
    <row r="404" spans="1:51" s="13" customFormat="1" ht="12">
      <c r="A404" s="13"/>
      <c r="B404" s="248"/>
      <c r="C404" s="249"/>
      <c r="D404" s="250" t="s">
        <v>158</v>
      </c>
      <c r="E404" s="251" t="s">
        <v>1</v>
      </c>
      <c r="F404" s="252" t="s">
        <v>530</v>
      </c>
      <c r="G404" s="249"/>
      <c r="H404" s="253">
        <v>49.44</v>
      </c>
      <c r="I404" s="254"/>
      <c r="J404" s="249"/>
      <c r="K404" s="249"/>
      <c r="L404" s="255"/>
      <c r="M404" s="256"/>
      <c r="N404" s="257"/>
      <c r="O404" s="257"/>
      <c r="P404" s="257"/>
      <c r="Q404" s="257"/>
      <c r="R404" s="257"/>
      <c r="S404" s="257"/>
      <c r="T404" s="25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9" t="s">
        <v>158</v>
      </c>
      <c r="AU404" s="259" t="s">
        <v>87</v>
      </c>
      <c r="AV404" s="13" t="s">
        <v>87</v>
      </c>
      <c r="AW404" s="13" t="s">
        <v>33</v>
      </c>
      <c r="AX404" s="13" t="s">
        <v>85</v>
      </c>
      <c r="AY404" s="259" t="s">
        <v>149</v>
      </c>
    </row>
    <row r="405" spans="1:63" s="12" customFormat="1" ht="22.8" customHeight="1">
      <c r="A405" s="12"/>
      <c r="B405" s="219"/>
      <c r="C405" s="220"/>
      <c r="D405" s="221" t="s">
        <v>76</v>
      </c>
      <c r="E405" s="233" t="s">
        <v>189</v>
      </c>
      <c r="F405" s="233" t="s">
        <v>531</v>
      </c>
      <c r="G405" s="220"/>
      <c r="H405" s="220"/>
      <c r="I405" s="223"/>
      <c r="J405" s="234">
        <f>BK405</f>
        <v>0</v>
      </c>
      <c r="K405" s="220"/>
      <c r="L405" s="225"/>
      <c r="M405" s="226"/>
      <c r="N405" s="227"/>
      <c r="O405" s="227"/>
      <c r="P405" s="228">
        <f>SUM(P406:P432)</f>
        <v>0</v>
      </c>
      <c r="Q405" s="227"/>
      <c r="R405" s="228">
        <f>SUM(R406:R432)</f>
        <v>7.459903560000001</v>
      </c>
      <c r="S405" s="227"/>
      <c r="T405" s="229">
        <f>SUM(T406:T432)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30" t="s">
        <v>85</v>
      </c>
      <c r="AT405" s="231" t="s">
        <v>76</v>
      </c>
      <c r="AU405" s="231" t="s">
        <v>85</v>
      </c>
      <c r="AY405" s="230" t="s">
        <v>149</v>
      </c>
      <c r="BK405" s="232">
        <f>SUM(BK406:BK432)</f>
        <v>0</v>
      </c>
    </row>
    <row r="406" spans="1:65" s="2" customFormat="1" ht="16.5" customHeight="1">
      <c r="A406" s="38"/>
      <c r="B406" s="39"/>
      <c r="C406" s="235" t="s">
        <v>532</v>
      </c>
      <c r="D406" s="235" t="s">
        <v>151</v>
      </c>
      <c r="E406" s="236" t="s">
        <v>533</v>
      </c>
      <c r="F406" s="237" t="s">
        <v>534</v>
      </c>
      <c r="G406" s="238" t="s">
        <v>154</v>
      </c>
      <c r="H406" s="239">
        <v>1.631</v>
      </c>
      <c r="I406" s="240"/>
      <c r="J406" s="241">
        <f>ROUND(I406*H406,2)</f>
        <v>0</v>
      </c>
      <c r="K406" s="237" t="s">
        <v>155</v>
      </c>
      <c r="L406" s="44"/>
      <c r="M406" s="242" t="s">
        <v>1</v>
      </c>
      <c r="N406" s="243" t="s">
        <v>42</v>
      </c>
      <c r="O406" s="91"/>
      <c r="P406" s="244">
        <f>O406*H406</f>
        <v>0</v>
      </c>
      <c r="Q406" s="244">
        <v>0</v>
      </c>
      <c r="R406" s="244">
        <f>Q406*H406</f>
        <v>0</v>
      </c>
      <c r="S406" s="244">
        <v>0</v>
      </c>
      <c r="T406" s="245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46" t="s">
        <v>156</v>
      </c>
      <c r="AT406" s="246" t="s">
        <v>151</v>
      </c>
      <c r="AU406" s="246" t="s">
        <v>87</v>
      </c>
      <c r="AY406" s="17" t="s">
        <v>149</v>
      </c>
      <c r="BE406" s="247">
        <f>IF(N406="základní",J406,0)</f>
        <v>0</v>
      </c>
      <c r="BF406" s="247">
        <f>IF(N406="snížená",J406,0)</f>
        <v>0</v>
      </c>
      <c r="BG406" s="247">
        <f>IF(N406="zákl. přenesená",J406,0)</f>
        <v>0</v>
      </c>
      <c r="BH406" s="247">
        <f>IF(N406="sníž. přenesená",J406,0)</f>
        <v>0</v>
      </c>
      <c r="BI406" s="247">
        <f>IF(N406="nulová",J406,0)</f>
        <v>0</v>
      </c>
      <c r="BJ406" s="17" t="s">
        <v>85</v>
      </c>
      <c r="BK406" s="247">
        <f>ROUND(I406*H406,2)</f>
        <v>0</v>
      </c>
      <c r="BL406" s="17" t="s">
        <v>156</v>
      </c>
      <c r="BM406" s="246" t="s">
        <v>535</v>
      </c>
    </row>
    <row r="407" spans="1:51" s="14" customFormat="1" ht="12">
      <c r="A407" s="14"/>
      <c r="B407" s="260"/>
      <c r="C407" s="261"/>
      <c r="D407" s="250" t="s">
        <v>158</v>
      </c>
      <c r="E407" s="262" t="s">
        <v>1</v>
      </c>
      <c r="F407" s="263" t="s">
        <v>536</v>
      </c>
      <c r="G407" s="261"/>
      <c r="H407" s="262" t="s">
        <v>1</v>
      </c>
      <c r="I407" s="264"/>
      <c r="J407" s="261"/>
      <c r="K407" s="261"/>
      <c r="L407" s="265"/>
      <c r="M407" s="266"/>
      <c r="N407" s="267"/>
      <c r="O407" s="267"/>
      <c r="P407" s="267"/>
      <c r="Q407" s="267"/>
      <c r="R407" s="267"/>
      <c r="S407" s="267"/>
      <c r="T407" s="268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9" t="s">
        <v>158</v>
      </c>
      <c r="AU407" s="269" t="s">
        <v>87</v>
      </c>
      <c r="AV407" s="14" t="s">
        <v>85</v>
      </c>
      <c r="AW407" s="14" t="s">
        <v>33</v>
      </c>
      <c r="AX407" s="14" t="s">
        <v>77</v>
      </c>
      <c r="AY407" s="269" t="s">
        <v>149</v>
      </c>
    </row>
    <row r="408" spans="1:51" s="13" customFormat="1" ht="12">
      <c r="A408" s="13"/>
      <c r="B408" s="248"/>
      <c r="C408" s="249"/>
      <c r="D408" s="250" t="s">
        <v>158</v>
      </c>
      <c r="E408" s="251" t="s">
        <v>1</v>
      </c>
      <c r="F408" s="252" t="s">
        <v>537</v>
      </c>
      <c r="G408" s="249"/>
      <c r="H408" s="253">
        <v>1.631</v>
      </c>
      <c r="I408" s="254"/>
      <c r="J408" s="249"/>
      <c r="K408" s="249"/>
      <c r="L408" s="255"/>
      <c r="M408" s="256"/>
      <c r="N408" s="257"/>
      <c r="O408" s="257"/>
      <c r="P408" s="257"/>
      <c r="Q408" s="257"/>
      <c r="R408" s="257"/>
      <c r="S408" s="257"/>
      <c r="T408" s="25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9" t="s">
        <v>158</v>
      </c>
      <c r="AU408" s="259" t="s">
        <v>87</v>
      </c>
      <c r="AV408" s="13" t="s">
        <v>87</v>
      </c>
      <c r="AW408" s="13" t="s">
        <v>33</v>
      </c>
      <c r="AX408" s="13" t="s">
        <v>85</v>
      </c>
      <c r="AY408" s="259" t="s">
        <v>149</v>
      </c>
    </row>
    <row r="409" spans="1:65" s="2" customFormat="1" ht="16.5" customHeight="1">
      <c r="A409" s="38"/>
      <c r="B409" s="39"/>
      <c r="C409" s="235" t="s">
        <v>538</v>
      </c>
      <c r="D409" s="235" t="s">
        <v>151</v>
      </c>
      <c r="E409" s="236" t="s">
        <v>539</v>
      </c>
      <c r="F409" s="237" t="s">
        <v>540</v>
      </c>
      <c r="G409" s="238" t="s">
        <v>209</v>
      </c>
      <c r="H409" s="239">
        <v>0.368</v>
      </c>
      <c r="I409" s="240"/>
      <c r="J409" s="241">
        <f>ROUND(I409*H409,2)</f>
        <v>0</v>
      </c>
      <c r="K409" s="237" t="s">
        <v>155</v>
      </c>
      <c r="L409" s="44"/>
      <c r="M409" s="242" t="s">
        <v>1</v>
      </c>
      <c r="N409" s="243" t="s">
        <v>42</v>
      </c>
      <c r="O409" s="91"/>
      <c r="P409" s="244">
        <f>O409*H409</f>
        <v>0</v>
      </c>
      <c r="Q409" s="244">
        <v>2.45329</v>
      </c>
      <c r="R409" s="244">
        <f>Q409*H409</f>
        <v>0.90281072</v>
      </c>
      <c r="S409" s="244">
        <v>0</v>
      </c>
      <c r="T409" s="245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46" t="s">
        <v>156</v>
      </c>
      <c r="AT409" s="246" t="s">
        <v>151</v>
      </c>
      <c r="AU409" s="246" t="s">
        <v>87</v>
      </c>
      <c r="AY409" s="17" t="s">
        <v>149</v>
      </c>
      <c r="BE409" s="247">
        <f>IF(N409="základní",J409,0)</f>
        <v>0</v>
      </c>
      <c r="BF409" s="247">
        <f>IF(N409="snížená",J409,0)</f>
        <v>0</v>
      </c>
      <c r="BG409" s="247">
        <f>IF(N409="zákl. přenesená",J409,0)</f>
        <v>0</v>
      </c>
      <c r="BH409" s="247">
        <f>IF(N409="sníž. přenesená",J409,0)</f>
        <v>0</v>
      </c>
      <c r="BI409" s="247">
        <f>IF(N409="nulová",J409,0)</f>
        <v>0</v>
      </c>
      <c r="BJ409" s="17" t="s">
        <v>85</v>
      </c>
      <c r="BK409" s="247">
        <f>ROUND(I409*H409,2)</f>
        <v>0</v>
      </c>
      <c r="BL409" s="17" t="s">
        <v>156</v>
      </c>
      <c r="BM409" s="246" t="s">
        <v>541</v>
      </c>
    </row>
    <row r="410" spans="1:51" s="14" customFormat="1" ht="12">
      <c r="A410" s="14"/>
      <c r="B410" s="260"/>
      <c r="C410" s="261"/>
      <c r="D410" s="250" t="s">
        <v>158</v>
      </c>
      <c r="E410" s="262" t="s">
        <v>1</v>
      </c>
      <c r="F410" s="263" t="s">
        <v>542</v>
      </c>
      <c r="G410" s="261"/>
      <c r="H410" s="262" t="s">
        <v>1</v>
      </c>
      <c r="I410" s="264"/>
      <c r="J410" s="261"/>
      <c r="K410" s="261"/>
      <c r="L410" s="265"/>
      <c r="M410" s="266"/>
      <c r="N410" s="267"/>
      <c r="O410" s="267"/>
      <c r="P410" s="267"/>
      <c r="Q410" s="267"/>
      <c r="R410" s="267"/>
      <c r="S410" s="267"/>
      <c r="T410" s="268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9" t="s">
        <v>158</v>
      </c>
      <c r="AU410" s="269" t="s">
        <v>87</v>
      </c>
      <c r="AV410" s="14" t="s">
        <v>85</v>
      </c>
      <c r="AW410" s="14" t="s">
        <v>33</v>
      </c>
      <c r="AX410" s="14" t="s">
        <v>77</v>
      </c>
      <c r="AY410" s="269" t="s">
        <v>149</v>
      </c>
    </row>
    <row r="411" spans="1:51" s="13" customFormat="1" ht="12">
      <c r="A411" s="13"/>
      <c r="B411" s="248"/>
      <c r="C411" s="249"/>
      <c r="D411" s="250" t="s">
        <v>158</v>
      </c>
      <c r="E411" s="251" t="s">
        <v>1</v>
      </c>
      <c r="F411" s="252" t="s">
        <v>543</v>
      </c>
      <c r="G411" s="249"/>
      <c r="H411" s="253">
        <v>0.368</v>
      </c>
      <c r="I411" s="254"/>
      <c r="J411" s="249"/>
      <c r="K411" s="249"/>
      <c r="L411" s="255"/>
      <c r="M411" s="256"/>
      <c r="N411" s="257"/>
      <c r="O411" s="257"/>
      <c r="P411" s="257"/>
      <c r="Q411" s="257"/>
      <c r="R411" s="257"/>
      <c r="S411" s="257"/>
      <c r="T411" s="25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9" t="s">
        <v>158</v>
      </c>
      <c r="AU411" s="259" t="s">
        <v>87</v>
      </c>
      <c r="AV411" s="13" t="s">
        <v>87</v>
      </c>
      <c r="AW411" s="13" t="s">
        <v>33</v>
      </c>
      <c r="AX411" s="13" t="s">
        <v>85</v>
      </c>
      <c r="AY411" s="259" t="s">
        <v>149</v>
      </c>
    </row>
    <row r="412" spans="1:65" s="2" customFormat="1" ht="16.5" customHeight="1">
      <c r="A412" s="38"/>
      <c r="B412" s="39"/>
      <c r="C412" s="235" t="s">
        <v>544</v>
      </c>
      <c r="D412" s="235" t="s">
        <v>151</v>
      </c>
      <c r="E412" s="236" t="s">
        <v>545</v>
      </c>
      <c r="F412" s="237" t="s">
        <v>546</v>
      </c>
      <c r="G412" s="238" t="s">
        <v>154</v>
      </c>
      <c r="H412" s="239">
        <v>2.102</v>
      </c>
      <c r="I412" s="240"/>
      <c r="J412" s="241">
        <f>ROUND(I412*H412,2)</f>
        <v>0</v>
      </c>
      <c r="K412" s="237" t="s">
        <v>155</v>
      </c>
      <c r="L412" s="44"/>
      <c r="M412" s="242" t="s">
        <v>1</v>
      </c>
      <c r="N412" s="243" t="s">
        <v>42</v>
      </c>
      <c r="O412" s="91"/>
      <c r="P412" s="244">
        <f>O412*H412</f>
        <v>0</v>
      </c>
      <c r="Q412" s="244">
        <v>0.01352</v>
      </c>
      <c r="R412" s="244">
        <f>Q412*H412</f>
        <v>0.02841904</v>
      </c>
      <c r="S412" s="244">
        <v>0</v>
      </c>
      <c r="T412" s="245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46" t="s">
        <v>156</v>
      </c>
      <c r="AT412" s="246" t="s">
        <v>151</v>
      </c>
      <c r="AU412" s="246" t="s">
        <v>87</v>
      </c>
      <c r="AY412" s="17" t="s">
        <v>149</v>
      </c>
      <c r="BE412" s="247">
        <f>IF(N412="základní",J412,0)</f>
        <v>0</v>
      </c>
      <c r="BF412" s="247">
        <f>IF(N412="snížená",J412,0)</f>
        <v>0</v>
      </c>
      <c r="BG412" s="247">
        <f>IF(N412="zákl. přenesená",J412,0)</f>
        <v>0</v>
      </c>
      <c r="BH412" s="247">
        <f>IF(N412="sníž. přenesená",J412,0)</f>
        <v>0</v>
      </c>
      <c r="BI412" s="247">
        <f>IF(N412="nulová",J412,0)</f>
        <v>0</v>
      </c>
      <c r="BJ412" s="17" t="s">
        <v>85</v>
      </c>
      <c r="BK412" s="247">
        <f>ROUND(I412*H412,2)</f>
        <v>0</v>
      </c>
      <c r="BL412" s="17" t="s">
        <v>156</v>
      </c>
      <c r="BM412" s="246" t="s">
        <v>547</v>
      </c>
    </row>
    <row r="413" spans="1:51" s="14" customFormat="1" ht="12">
      <c r="A413" s="14"/>
      <c r="B413" s="260"/>
      <c r="C413" s="261"/>
      <c r="D413" s="250" t="s">
        <v>158</v>
      </c>
      <c r="E413" s="262" t="s">
        <v>1</v>
      </c>
      <c r="F413" s="263" t="s">
        <v>542</v>
      </c>
      <c r="G413" s="261"/>
      <c r="H413" s="262" t="s">
        <v>1</v>
      </c>
      <c r="I413" s="264"/>
      <c r="J413" s="261"/>
      <c r="K413" s="261"/>
      <c r="L413" s="265"/>
      <c r="M413" s="266"/>
      <c r="N413" s="267"/>
      <c r="O413" s="267"/>
      <c r="P413" s="267"/>
      <c r="Q413" s="267"/>
      <c r="R413" s="267"/>
      <c r="S413" s="267"/>
      <c r="T413" s="268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9" t="s">
        <v>158</v>
      </c>
      <c r="AU413" s="269" t="s">
        <v>87</v>
      </c>
      <c r="AV413" s="14" t="s">
        <v>85</v>
      </c>
      <c r="AW413" s="14" t="s">
        <v>33</v>
      </c>
      <c r="AX413" s="14" t="s">
        <v>77</v>
      </c>
      <c r="AY413" s="269" t="s">
        <v>149</v>
      </c>
    </row>
    <row r="414" spans="1:51" s="13" customFormat="1" ht="12">
      <c r="A414" s="13"/>
      <c r="B414" s="248"/>
      <c r="C414" s="249"/>
      <c r="D414" s="250" t="s">
        <v>158</v>
      </c>
      <c r="E414" s="251" t="s">
        <v>1</v>
      </c>
      <c r="F414" s="252" t="s">
        <v>548</v>
      </c>
      <c r="G414" s="249"/>
      <c r="H414" s="253">
        <v>2.102</v>
      </c>
      <c r="I414" s="254"/>
      <c r="J414" s="249"/>
      <c r="K414" s="249"/>
      <c r="L414" s="255"/>
      <c r="M414" s="256"/>
      <c r="N414" s="257"/>
      <c r="O414" s="257"/>
      <c r="P414" s="257"/>
      <c r="Q414" s="257"/>
      <c r="R414" s="257"/>
      <c r="S414" s="257"/>
      <c r="T414" s="25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9" t="s">
        <v>158</v>
      </c>
      <c r="AU414" s="259" t="s">
        <v>87</v>
      </c>
      <c r="AV414" s="13" t="s">
        <v>87</v>
      </c>
      <c r="AW414" s="13" t="s">
        <v>33</v>
      </c>
      <c r="AX414" s="13" t="s">
        <v>85</v>
      </c>
      <c r="AY414" s="259" t="s">
        <v>149</v>
      </c>
    </row>
    <row r="415" spans="1:65" s="2" customFormat="1" ht="16.5" customHeight="1">
      <c r="A415" s="38"/>
      <c r="B415" s="39"/>
      <c r="C415" s="235" t="s">
        <v>549</v>
      </c>
      <c r="D415" s="235" t="s">
        <v>151</v>
      </c>
      <c r="E415" s="236" t="s">
        <v>550</v>
      </c>
      <c r="F415" s="237" t="s">
        <v>551</v>
      </c>
      <c r="G415" s="238" t="s">
        <v>154</v>
      </c>
      <c r="H415" s="239">
        <v>2.102</v>
      </c>
      <c r="I415" s="240"/>
      <c r="J415" s="241">
        <f>ROUND(I415*H415,2)</f>
        <v>0</v>
      </c>
      <c r="K415" s="237" t="s">
        <v>155</v>
      </c>
      <c r="L415" s="44"/>
      <c r="M415" s="242" t="s">
        <v>1</v>
      </c>
      <c r="N415" s="243" t="s">
        <v>42</v>
      </c>
      <c r="O415" s="91"/>
      <c r="P415" s="244">
        <f>O415*H415</f>
        <v>0</v>
      </c>
      <c r="Q415" s="244">
        <v>0</v>
      </c>
      <c r="R415" s="244">
        <f>Q415*H415</f>
        <v>0</v>
      </c>
      <c r="S415" s="244">
        <v>0</v>
      </c>
      <c r="T415" s="245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46" t="s">
        <v>156</v>
      </c>
      <c r="AT415" s="246" t="s">
        <v>151</v>
      </c>
      <c r="AU415" s="246" t="s">
        <v>87</v>
      </c>
      <c r="AY415" s="17" t="s">
        <v>149</v>
      </c>
      <c r="BE415" s="247">
        <f>IF(N415="základní",J415,0)</f>
        <v>0</v>
      </c>
      <c r="BF415" s="247">
        <f>IF(N415="snížená",J415,0)</f>
        <v>0</v>
      </c>
      <c r="BG415" s="247">
        <f>IF(N415="zákl. přenesená",J415,0)</f>
        <v>0</v>
      </c>
      <c r="BH415" s="247">
        <f>IF(N415="sníž. přenesená",J415,0)</f>
        <v>0</v>
      </c>
      <c r="BI415" s="247">
        <f>IF(N415="nulová",J415,0)</f>
        <v>0</v>
      </c>
      <c r="BJ415" s="17" t="s">
        <v>85</v>
      </c>
      <c r="BK415" s="247">
        <f>ROUND(I415*H415,2)</f>
        <v>0</v>
      </c>
      <c r="BL415" s="17" t="s">
        <v>156</v>
      </c>
      <c r="BM415" s="246" t="s">
        <v>552</v>
      </c>
    </row>
    <row r="416" spans="1:65" s="2" customFormat="1" ht="16.5" customHeight="1">
      <c r="A416" s="38"/>
      <c r="B416" s="39"/>
      <c r="C416" s="235" t="s">
        <v>553</v>
      </c>
      <c r="D416" s="235" t="s">
        <v>151</v>
      </c>
      <c r="E416" s="236" t="s">
        <v>554</v>
      </c>
      <c r="F416" s="237" t="s">
        <v>555</v>
      </c>
      <c r="G416" s="238" t="s">
        <v>203</v>
      </c>
      <c r="H416" s="239">
        <v>6.385</v>
      </c>
      <c r="I416" s="240"/>
      <c r="J416" s="241">
        <f>ROUND(I416*H416,2)</f>
        <v>0</v>
      </c>
      <c r="K416" s="237" t="s">
        <v>155</v>
      </c>
      <c r="L416" s="44"/>
      <c r="M416" s="242" t="s">
        <v>1</v>
      </c>
      <c r="N416" s="243" t="s">
        <v>42</v>
      </c>
      <c r="O416" s="91"/>
      <c r="P416" s="244">
        <f>O416*H416</f>
        <v>0</v>
      </c>
      <c r="Q416" s="244">
        <v>8E-05</v>
      </c>
      <c r="R416" s="244">
        <f>Q416*H416</f>
        <v>0.0005108000000000001</v>
      </c>
      <c r="S416" s="244">
        <v>0</v>
      </c>
      <c r="T416" s="245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46" t="s">
        <v>156</v>
      </c>
      <c r="AT416" s="246" t="s">
        <v>151</v>
      </c>
      <c r="AU416" s="246" t="s">
        <v>87</v>
      </c>
      <c r="AY416" s="17" t="s">
        <v>149</v>
      </c>
      <c r="BE416" s="247">
        <f>IF(N416="základní",J416,0)</f>
        <v>0</v>
      </c>
      <c r="BF416" s="247">
        <f>IF(N416="snížená",J416,0)</f>
        <v>0</v>
      </c>
      <c r="BG416" s="247">
        <f>IF(N416="zákl. přenesená",J416,0)</f>
        <v>0</v>
      </c>
      <c r="BH416" s="247">
        <f>IF(N416="sníž. přenesená",J416,0)</f>
        <v>0</v>
      </c>
      <c r="BI416" s="247">
        <f>IF(N416="nulová",J416,0)</f>
        <v>0</v>
      </c>
      <c r="BJ416" s="17" t="s">
        <v>85</v>
      </c>
      <c r="BK416" s="247">
        <f>ROUND(I416*H416,2)</f>
        <v>0</v>
      </c>
      <c r="BL416" s="17" t="s">
        <v>156</v>
      </c>
      <c r="BM416" s="246" t="s">
        <v>556</v>
      </c>
    </row>
    <row r="417" spans="1:51" s="14" customFormat="1" ht="12">
      <c r="A417" s="14"/>
      <c r="B417" s="260"/>
      <c r="C417" s="261"/>
      <c r="D417" s="250" t="s">
        <v>158</v>
      </c>
      <c r="E417" s="262" t="s">
        <v>1</v>
      </c>
      <c r="F417" s="263" t="s">
        <v>557</v>
      </c>
      <c r="G417" s="261"/>
      <c r="H417" s="262" t="s">
        <v>1</v>
      </c>
      <c r="I417" s="264"/>
      <c r="J417" s="261"/>
      <c r="K417" s="261"/>
      <c r="L417" s="265"/>
      <c r="M417" s="266"/>
      <c r="N417" s="267"/>
      <c r="O417" s="267"/>
      <c r="P417" s="267"/>
      <c r="Q417" s="267"/>
      <c r="R417" s="267"/>
      <c r="S417" s="267"/>
      <c r="T417" s="268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9" t="s">
        <v>158</v>
      </c>
      <c r="AU417" s="269" t="s">
        <v>87</v>
      </c>
      <c r="AV417" s="14" t="s">
        <v>85</v>
      </c>
      <c r="AW417" s="14" t="s">
        <v>33</v>
      </c>
      <c r="AX417" s="14" t="s">
        <v>77</v>
      </c>
      <c r="AY417" s="269" t="s">
        <v>149</v>
      </c>
    </row>
    <row r="418" spans="1:51" s="13" customFormat="1" ht="12">
      <c r="A418" s="13"/>
      <c r="B418" s="248"/>
      <c r="C418" s="249"/>
      <c r="D418" s="250" t="s">
        <v>158</v>
      </c>
      <c r="E418" s="251" t="s">
        <v>1</v>
      </c>
      <c r="F418" s="252" t="s">
        <v>558</v>
      </c>
      <c r="G418" s="249"/>
      <c r="H418" s="253">
        <v>6.385</v>
      </c>
      <c r="I418" s="254"/>
      <c r="J418" s="249"/>
      <c r="K418" s="249"/>
      <c r="L418" s="255"/>
      <c r="M418" s="256"/>
      <c r="N418" s="257"/>
      <c r="O418" s="257"/>
      <c r="P418" s="257"/>
      <c r="Q418" s="257"/>
      <c r="R418" s="257"/>
      <c r="S418" s="257"/>
      <c r="T418" s="25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9" t="s">
        <v>158</v>
      </c>
      <c r="AU418" s="259" t="s">
        <v>87</v>
      </c>
      <c r="AV418" s="13" t="s">
        <v>87</v>
      </c>
      <c r="AW418" s="13" t="s">
        <v>33</v>
      </c>
      <c r="AX418" s="13" t="s">
        <v>85</v>
      </c>
      <c r="AY418" s="259" t="s">
        <v>149</v>
      </c>
    </row>
    <row r="419" spans="1:65" s="2" customFormat="1" ht="16.5" customHeight="1">
      <c r="A419" s="38"/>
      <c r="B419" s="39"/>
      <c r="C419" s="235" t="s">
        <v>559</v>
      </c>
      <c r="D419" s="235" t="s">
        <v>151</v>
      </c>
      <c r="E419" s="236" t="s">
        <v>560</v>
      </c>
      <c r="F419" s="237" t="s">
        <v>561</v>
      </c>
      <c r="G419" s="238" t="s">
        <v>209</v>
      </c>
      <c r="H419" s="239">
        <v>0.736</v>
      </c>
      <c r="I419" s="240"/>
      <c r="J419" s="241">
        <f>ROUND(I419*H419,2)</f>
        <v>0</v>
      </c>
      <c r="K419" s="237" t="s">
        <v>155</v>
      </c>
      <c r="L419" s="44"/>
      <c r="M419" s="242" t="s">
        <v>1</v>
      </c>
      <c r="N419" s="243" t="s">
        <v>42</v>
      </c>
      <c r="O419" s="91"/>
      <c r="P419" s="244">
        <f>O419*H419</f>
        <v>0</v>
      </c>
      <c r="Q419" s="244">
        <v>1.98</v>
      </c>
      <c r="R419" s="244">
        <f>Q419*H419</f>
        <v>1.45728</v>
      </c>
      <c r="S419" s="244">
        <v>0</v>
      </c>
      <c r="T419" s="245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46" t="s">
        <v>156</v>
      </c>
      <c r="AT419" s="246" t="s">
        <v>151</v>
      </c>
      <c r="AU419" s="246" t="s">
        <v>87</v>
      </c>
      <c r="AY419" s="17" t="s">
        <v>149</v>
      </c>
      <c r="BE419" s="247">
        <f>IF(N419="základní",J419,0)</f>
        <v>0</v>
      </c>
      <c r="BF419" s="247">
        <f>IF(N419="snížená",J419,0)</f>
        <v>0</v>
      </c>
      <c r="BG419" s="247">
        <f>IF(N419="zákl. přenesená",J419,0)</f>
        <v>0</v>
      </c>
      <c r="BH419" s="247">
        <f>IF(N419="sníž. přenesená",J419,0)</f>
        <v>0</v>
      </c>
      <c r="BI419" s="247">
        <f>IF(N419="nulová",J419,0)</f>
        <v>0</v>
      </c>
      <c r="BJ419" s="17" t="s">
        <v>85</v>
      </c>
      <c r="BK419" s="247">
        <f>ROUND(I419*H419,2)</f>
        <v>0</v>
      </c>
      <c r="BL419" s="17" t="s">
        <v>156</v>
      </c>
      <c r="BM419" s="246" t="s">
        <v>562</v>
      </c>
    </row>
    <row r="420" spans="1:51" s="14" customFormat="1" ht="12">
      <c r="A420" s="14"/>
      <c r="B420" s="260"/>
      <c r="C420" s="261"/>
      <c r="D420" s="250" t="s">
        <v>158</v>
      </c>
      <c r="E420" s="262" t="s">
        <v>1</v>
      </c>
      <c r="F420" s="263" t="s">
        <v>563</v>
      </c>
      <c r="G420" s="261"/>
      <c r="H420" s="262" t="s">
        <v>1</v>
      </c>
      <c r="I420" s="264"/>
      <c r="J420" s="261"/>
      <c r="K420" s="261"/>
      <c r="L420" s="265"/>
      <c r="M420" s="266"/>
      <c r="N420" s="267"/>
      <c r="O420" s="267"/>
      <c r="P420" s="267"/>
      <c r="Q420" s="267"/>
      <c r="R420" s="267"/>
      <c r="S420" s="267"/>
      <c r="T420" s="268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9" t="s">
        <v>158</v>
      </c>
      <c r="AU420" s="269" t="s">
        <v>87</v>
      </c>
      <c r="AV420" s="14" t="s">
        <v>85</v>
      </c>
      <c r="AW420" s="14" t="s">
        <v>33</v>
      </c>
      <c r="AX420" s="14" t="s">
        <v>77</v>
      </c>
      <c r="AY420" s="269" t="s">
        <v>149</v>
      </c>
    </row>
    <row r="421" spans="1:51" s="13" customFormat="1" ht="12">
      <c r="A421" s="13"/>
      <c r="B421" s="248"/>
      <c r="C421" s="249"/>
      <c r="D421" s="250" t="s">
        <v>158</v>
      </c>
      <c r="E421" s="251" t="s">
        <v>1</v>
      </c>
      <c r="F421" s="252" t="s">
        <v>564</v>
      </c>
      <c r="G421" s="249"/>
      <c r="H421" s="253">
        <v>0.736</v>
      </c>
      <c r="I421" s="254"/>
      <c r="J421" s="249"/>
      <c r="K421" s="249"/>
      <c r="L421" s="255"/>
      <c r="M421" s="256"/>
      <c r="N421" s="257"/>
      <c r="O421" s="257"/>
      <c r="P421" s="257"/>
      <c r="Q421" s="257"/>
      <c r="R421" s="257"/>
      <c r="S421" s="257"/>
      <c r="T421" s="25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9" t="s">
        <v>158</v>
      </c>
      <c r="AU421" s="259" t="s">
        <v>87</v>
      </c>
      <c r="AV421" s="13" t="s">
        <v>87</v>
      </c>
      <c r="AW421" s="13" t="s">
        <v>33</v>
      </c>
      <c r="AX421" s="13" t="s">
        <v>85</v>
      </c>
      <c r="AY421" s="259" t="s">
        <v>149</v>
      </c>
    </row>
    <row r="422" spans="1:65" s="2" customFormat="1" ht="16.5" customHeight="1">
      <c r="A422" s="38"/>
      <c r="B422" s="39"/>
      <c r="C422" s="235" t="s">
        <v>565</v>
      </c>
      <c r="D422" s="235" t="s">
        <v>151</v>
      </c>
      <c r="E422" s="236" t="s">
        <v>566</v>
      </c>
      <c r="F422" s="237" t="s">
        <v>567</v>
      </c>
      <c r="G422" s="238" t="s">
        <v>154</v>
      </c>
      <c r="H422" s="239">
        <v>4.734</v>
      </c>
      <c r="I422" s="240"/>
      <c r="J422" s="241">
        <f>ROUND(I422*H422,2)</f>
        <v>0</v>
      </c>
      <c r="K422" s="237" t="s">
        <v>155</v>
      </c>
      <c r="L422" s="44"/>
      <c r="M422" s="242" t="s">
        <v>1</v>
      </c>
      <c r="N422" s="243" t="s">
        <v>42</v>
      </c>
      <c r="O422" s="91"/>
      <c r="P422" s="244">
        <f>O422*H422</f>
        <v>0</v>
      </c>
      <c r="Q422" s="244">
        <v>0.3674</v>
      </c>
      <c r="R422" s="244">
        <f>Q422*H422</f>
        <v>1.7392716</v>
      </c>
      <c r="S422" s="244">
        <v>0</v>
      </c>
      <c r="T422" s="245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46" t="s">
        <v>156</v>
      </c>
      <c r="AT422" s="246" t="s">
        <v>151</v>
      </c>
      <c r="AU422" s="246" t="s">
        <v>87</v>
      </c>
      <c r="AY422" s="17" t="s">
        <v>149</v>
      </c>
      <c r="BE422" s="247">
        <f>IF(N422="základní",J422,0)</f>
        <v>0</v>
      </c>
      <c r="BF422" s="247">
        <f>IF(N422="snížená",J422,0)</f>
        <v>0</v>
      </c>
      <c r="BG422" s="247">
        <f>IF(N422="zákl. přenesená",J422,0)</f>
        <v>0</v>
      </c>
      <c r="BH422" s="247">
        <f>IF(N422="sníž. přenesená",J422,0)</f>
        <v>0</v>
      </c>
      <c r="BI422" s="247">
        <f>IF(N422="nulová",J422,0)</f>
        <v>0</v>
      </c>
      <c r="BJ422" s="17" t="s">
        <v>85</v>
      </c>
      <c r="BK422" s="247">
        <f>ROUND(I422*H422,2)</f>
        <v>0</v>
      </c>
      <c r="BL422" s="17" t="s">
        <v>156</v>
      </c>
      <c r="BM422" s="246" t="s">
        <v>568</v>
      </c>
    </row>
    <row r="423" spans="1:51" s="14" customFormat="1" ht="12">
      <c r="A423" s="14"/>
      <c r="B423" s="260"/>
      <c r="C423" s="261"/>
      <c r="D423" s="250" t="s">
        <v>158</v>
      </c>
      <c r="E423" s="262" t="s">
        <v>1</v>
      </c>
      <c r="F423" s="263" t="s">
        <v>569</v>
      </c>
      <c r="G423" s="261"/>
      <c r="H423" s="262" t="s">
        <v>1</v>
      </c>
      <c r="I423" s="264"/>
      <c r="J423" s="261"/>
      <c r="K423" s="261"/>
      <c r="L423" s="265"/>
      <c r="M423" s="266"/>
      <c r="N423" s="267"/>
      <c r="O423" s="267"/>
      <c r="P423" s="267"/>
      <c r="Q423" s="267"/>
      <c r="R423" s="267"/>
      <c r="S423" s="267"/>
      <c r="T423" s="268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9" t="s">
        <v>158</v>
      </c>
      <c r="AU423" s="269" t="s">
        <v>87</v>
      </c>
      <c r="AV423" s="14" t="s">
        <v>85</v>
      </c>
      <c r="AW423" s="14" t="s">
        <v>33</v>
      </c>
      <c r="AX423" s="14" t="s">
        <v>77</v>
      </c>
      <c r="AY423" s="269" t="s">
        <v>149</v>
      </c>
    </row>
    <row r="424" spans="1:51" s="13" customFormat="1" ht="12">
      <c r="A424" s="13"/>
      <c r="B424" s="248"/>
      <c r="C424" s="249"/>
      <c r="D424" s="250" t="s">
        <v>158</v>
      </c>
      <c r="E424" s="251" t="s">
        <v>1</v>
      </c>
      <c r="F424" s="252" t="s">
        <v>570</v>
      </c>
      <c r="G424" s="249"/>
      <c r="H424" s="253">
        <v>4.734</v>
      </c>
      <c r="I424" s="254"/>
      <c r="J424" s="249"/>
      <c r="K424" s="249"/>
      <c r="L424" s="255"/>
      <c r="M424" s="256"/>
      <c r="N424" s="257"/>
      <c r="O424" s="257"/>
      <c r="P424" s="257"/>
      <c r="Q424" s="257"/>
      <c r="R424" s="257"/>
      <c r="S424" s="257"/>
      <c r="T424" s="25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9" t="s">
        <v>158</v>
      </c>
      <c r="AU424" s="259" t="s">
        <v>87</v>
      </c>
      <c r="AV424" s="13" t="s">
        <v>87</v>
      </c>
      <c r="AW424" s="13" t="s">
        <v>33</v>
      </c>
      <c r="AX424" s="13" t="s">
        <v>85</v>
      </c>
      <c r="AY424" s="259" t="s">
        <v>149</v>
      </c>
    </row>
    <row r="425" spans="1:65" s="2" customFormat="1" ht="16.5" customHeight="1">
      <c r="A425" s="38"/>
      <c r="B425" s="39"/>
      <c r="C425" s="235" t="s">
        <v>571</v>
      </c>
      <c r="D425" s="235" t="s">
        <v>151</v>
      </c>
      <c r="E425" s="236" t="s">
        <v>572</v>
      </c>
      <c r="F425" s="237" t="s">
        <v>573</v>
      </c>
      <c r="G425" s="238" t="s">
        <v>203</v>
      </c>
      <c r="H425" s="239">
        <v>16.78</v>
      </c>
      <c r="I425" s="240"/>
      <c r="J425" s="241">
        <f>ROUND(I425*H425,2)</f>
        <v>0</v>
      </c>
      <c r="K425" s="237" t="s">
        <v>155</v>
      </c>
      <c r="L425" s="44"/>
      <c r="M425" s="242" t="s">
        <v>1</v>
      </c>
      <c r="N425" s="243" t="s">
        <v>42</v>
      </c>
      <c r="O425" s="91"/>
      <c r="P425" s="244">
        <f>O425*H425</f>
        <v>0</v>
      </c>
      <c r="Q425" s="244">
        <v>0.19663</v>
      </c>
      <c r="R425" s="244">
        <f>Q425*H425</f>
        <v>3.2994514</v>
      </c>
      <c r="S425" s="244">
        <v>0</v>
      </c>
      <c r="T425" s="245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46" t="s">
        <v>156</v>
      </c>
      <c r="AT425" s="246" t="s">
        <v>151</v>
      </c>
      <c r="AU425" s="246" t="s">
        <v>87</v>
      </c>
      <c r="AY425" s="17" t="s">
        <v>149</v>
      </c>
      <c r="BE425" s="247">
        <f>IF(N425="základní",J425,0)</f>
        <v>0</v>
      </c>
      <c r="BF425" s="247">
        <f>IF(N425="snížená",J425,0)</f>
        <v>0</v>
      </c>
      <c r="BG425" s="247">
        <f>IF(N425="zákl. přenesená",J425,0)</f>
        <v>0</v>
      </c>
      <c r="BH425" s="247">
        <f>IF(N425="sníž. přenesená",J425,0)</f>
        <v>0</v>
      </c>
      <c r="BI425" s="247">
        <f>IF(N425="nulová",J425,0)</f>
        <v>0</v>
      </c>
      <c r="BJ425" s="17" t="s">
        <v>85</v>
      </c>
      <c r="BK425" s="247">
        <f>ROUND(I425*H425,2)</f>
        <v>0</v>
      </c>
      <c r="BL425" s="17" t="s">
        <v>156</v>
      </c>
      <c r="BM425" s="246" t="s">
        <v>574</v>
      </c>
    </row>
    <row r="426" spans="1:51" s="14" customFormat="1" ht="12">
      <c r="A426" s="14"/>
      <c r="B426" s="260"/>
      <c r="C426" s="261"/>
      <c r="D426" s="250" t="s">
        <v>158</v>
      </c>
      <c r="E426" s="262" t="s">
        <v>1</v>
      </c>
      <c r="F426" s="263" t="s">
        <v>569</v>
      </c>
      <c r="G426" s="261"/>
      <c r="H426" s="262" t="s">
        <v>1</v>
      </c>
      <c r="I426" s="264"/>
      <c r="J426" s="261"/>
      <c r="K426" s="261"/>
      <c r="L426" s="265"/>
      <c r="M426" s="266"/>
      <c r="N426" s="267"/>
      <c r="O426" s="267"/>
      <c r="P426" s="267"/>
      <c r="Q426" s="267"/>
      <c r="R426" s="267"/>
      <c r="S426" s="267"/>
      <c r="T426" s="268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9" t="s">
        <v>158</v>
      </c>
      <c r="AU426" s="269" t="s">
        <v>87</v>
      </c>
      <c r="AV426" s="14" t="s">
        <v>85</v>
      </c>
      <c r="AW426" s="14" t="s">
        <v>33</v>
      </c>
      <c r="AX426" s="14" t="s">
        <v>77</v>
      </c>
      <c r="AY426" s="269" t="s">
        <v>149</v>
      </c>
    </row>
    <row r="427" spans="1:51" s="13" customFormat="1" ht="12">
      <c r="A427" s="13"/>
      <c r="B427" s="248"/>
      <c r="C427" s="249"/>
      <c r="D427" s="250" t="s">
        <v>158</v>
      </c>
      <c r="E427" s="251" t="s">
        <v>1</v>
      </c>
      <c r="F427" s="252" t="s">
        <v>575</v>
      </c>
      <c r="G427" s="249"/>
      <c r="H427" s="253">
        <v>16.78</v>
      </c>
      <c r="I427" s="254"/>
      <c r="J427" s="249"/>
      <c r="K427" s="249"/>
      <c r="L427" s="255"/>
      <c r="M427" s="256"/>
      <c r="N427" s="257"/>
      <c r="O427" s="257"/>
      <c r="P427" s="257"/>
      <c r="Q427" s="257"/>
      <c r="R427" s="257"/>
      <c r="S427" s="257"/>
      <c r="T427" s="25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9" t="s">
        <v>158</v>
      </c>
      <c r="AU427" s="259" t="s">
        <v>87</v>
      </c>
      <c r="AV427" s="13" t="s">
        <v>87</v>
      </c>
      <c r="AW427" s="13" t="s">
        <v>33</v>
      </c>
      <c r="AX427" s="13" t="s">
        <v>85</v>
      </c>
      <c r="AY427" s="259" t="s">
        <v>149</v>
      </c>
    </row>
    <row r="428" spans="1:65" s="2" customFormat="1" ht="16.5" customHeight="1">
      <c r="A428" s="38"/>
      <c r="B428" s="39"/>
      <c r="C428" s="235" t="s">
        <v>576</v>
      </c>
      <c r="D428" s="235" t="s">
        <v>151</v>
      </c>
      <c r="E428" s="236" t="s">
        <v>577</v>
      </c>
      <c r="F428" s="237" t="s">
        <v>578</v>
      </c>
      <c r="G428" s="238" t="s">
        <v>579</v>
      </c>
      <c r="H428" s="239">
        <v>1</v>
      </c>
      <c r="I428" s="240"/>
      <c r="J428" s="241">
        <f>ROUND(I428*H428,2)</f>
        <v>0</v>
      </c>
      <c r="K428" s="237" t="s">
        <v>155</v>
      </c>
      <c r="L428" s="44"/>
      <c r="M428" s="242" t="s">
        <v>1</v>
      </c>
      <c r="N428" s="243" t="s">
        <v>42</v>
      </c>
      <c r="O428" s="91"/>
      <c r="P428" s="244">
        <f>O428*H428</f>
        <v>0</v>
      </c>
      <c r="Q428" s="244">
        <v>0.02516</v>
      </c>
      <c r="R428" s="244">
        <f>Q428*H428</f>
        <v>0.02516</v>
      </c>
      <c r="S428" s="244">
        <v>0</v>
      </c>
      <c r="T428" s="245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46" t="s">
        <v>156</v>
      </c>
      <c r="AT428" s="246" t="s">
        <v>151</v>
      </c>
      <c r="AU428" s="246" t="s">
        <v>87</v>
      </c>
      <c r="AY428" s="17" t="s">
        <v>149</v>
      </c>
      <c r="BE428" s="247">
        <f>IF(N428="základní",J428,0)</f>
        <v>0</v>
      </c>
      <c r="BF428" s="247">
        <f>IF(N428="snížená",J428,0)</f>
        <v>0</v>
      </c>
      <c r="BG428" s="247">
        <f>IF(N428="zákl. přenesená",J428,0)</f>
        <v>0</v>
      </c>
      <c r="BH428" s="247">
        <f>IF(N428="sníž. přenesená",J428,0)</f>
        <v>0</v>
      </c>
      <c r="BI428" s="247">
        <f>IF(N428="nulová",J428,0)</f>
        <v>0</v>
      </c>
      <c r="BJ428" s="17" t="s">
        <v>85</v>
      </c>
      <c r="BK428" s="247">
        <f>ROUND(I428*H428,2)</f>
        <v>0</v>
      </c>
      <c r="BL428" s="17" t="s">
        <v>156</v>
      </c>
      <c r="BM428" s="246" t="s">
        <v>580</v>
      </c>
    </row>
    <row r="429" spans="1:51" s="14" customFormat="1" ht="12">
      <c r="A429" s="14"/>
      <c r="B429" s="260"/>
      <c r="C429" s="261"/>
      <c r="D429" s="250" t="s">
        <v>158</v>
      </c>
      <c r="E429" s="262" t="s">
        <v>1</v>
      </c>
      <c r="F429" s="263" t="s">
        <v>581</v>
      </c>
      <c r="G429" s="261"/>
      <c r="H429" s="262" t="s">
        <v>1</v>
      </c>
      <c r="I429" s="264"/>
      <c r="J429" s="261"/>
      <c r="K429" s="261"/>
      <c r="L429" s="265"/>
      <c r="M429" s="266"/>
      <c r="N429" s="267"/>
      <c r="O429" s="267"/>
      <c r="P429" s="267"/>
      <c r="Q429" s="267"/>
      <c r="R429" s="267"/>
      <c r="S429" s="267"/>
      <c r="T429" s="268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9" t="s">
        <v>158</v>
      </c>
      <c r="AU429" s="269" t="s">
        <v>87</v>
      </c>
      <c r="AV429" s="14" t="s">
        <v>85</v>
      </c>
      <c r="AW429" s="14" t="s">
        <v>33</v>
      </c>
      <c r="AX429" s="14" t="s">
        <v>77</v>
      </c>
      <c r="AY429" s="269" t="s">
        <v>149</v>
      </c>
    </row>
    <row r="430" spans="1:51" s="13" customFormat="1" ht="12">
      <c r="A430" s="13"/>
      <c r="B430" s="248"/>
      <c r="C430" s="249"/>
      <c r="D430" s="250" t="s">
        <v>158</v>
      </c>
      <c r="E430" s="251" t="s">
        <v>1</v>
      </c>
      <c r="F430" s="252" t="s">
        <v>85</v>
      </c>
      <c r="G430" s="249"/>
      <c r="H430" s="253">
        <v>1</v>
      </c>
      <c r="I430" s="254"/>
      <c r="J430" s="249"/>
      <c r="K430" s="249"/>
      <c r="L430" s="255"/>
      <c r="M430" s="256"/>
      <c r="N430" s="257"/>
      <c r="O430" s="257"/>
      <c r="P430" s="257"/>
      <c r="Q430" s="257"/>
      <c r="R430" s="257"/>
      <c r="S430" s="257"/>
      <c r="T430" s="25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9" t="s">
        <v>158</v>
      </c>
      <c r="AU430" s="259" t="s">
        <v>87</v>
      </c>
      <c r="AV430" s="13" t="s">
        <v>87</v>
      </c>
      <c r="AW430" s="13" t="s">
        <v>33</v>
      </c>
      <c r="AX430" s="13" t="s">
        <v>85</v>
      </c>
      <c r="AY430" s="259" t="s">
        <v>149</v>
      </c>
    </row>
    <row r="431" spans="1:65" s="2" customFormat="1" ht="16.5" customHeight="1">
      <c r="A431" s="38"/>
      <c r="B431" s="39"/>
      <c r="C431" s="284" t="s">
        <v>582</v>
      </c>
      <c r="D431" s="284" t="s">
        <v>327</v>
      </c>
      <c r="E431" s="285" t="s">
        <v>583</v>
      </c>
      <c r="F431" s="286" t="s">
        <v>584</v>
      </c>
      <c r="G431" s="287" t="s">
        <v>579</v>
      </c>
      <c r="H431" s="288">
        <v>1</v>
      </c>
      <c r="I431" s="289"/>
      <c r="J431" s="290">
        <f>ROUND(I431*H431,2)</f>
        <v>0</v>
      </c>
      <c r="K431" s="286" t="s">
        <v>1</v>
      </c>
      <c r="L431" s="291"/>
      <c r="M431" s="292" t="s">
        <v>1</v>
      </c>
      <c r="N431" s="293" t="s">
        <v>42</v>
      </c>
      <c r="O431" s="91"/>
      <c r="P431" s="244">
        <f>O431*H431</f>
        <v>0</v>
      </c>
      <c r="Q431" s="244">
        <v>0.007</v>
      </c>
      <c r="R431" s="244">
        <f>Q431*H431</f>
        <v>0.007</v>
      </c>
      <c r="S431" s="244">
        <v>0</v>
      </c>
      <c r="T431" s="245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46" t="s">
        <v>200</v>
      </c>
      <c r="AT431" s="246" t="s">
        <v>327</v>
      </c>
      <c r="AU431" s="246" t="s">
        <v>87</v>
      </c>
      <c r="AY431" s="17" t="s">
        <v>149</v>
      </c>
      <c r="BE431" s="247">
        <f>IF(N431="základní",J431,0)</f>
        <v>0</v>
      </c>
      <c r="BF431" s="247">
        <f>IF(N431="snížená",J431,0)</f>
        <v>0</v>
      </c>
      <c r="BG431" s="247">
        <f>IF(N431="zákl. přenesená",J431,0)</f>
        <v>0</v>
      </c>
      <c r="BH431" s="247">
        <f>IF(N431="sníž. přenesená",J431,0)</f>
        <v>0</v>
      </c>
      <c r="BI431" s="247">
        <f>IF(N431="nulová",J431,0)</f>
        <v>0</v>
      </c>
      <c r="BJ431" s="17" t="s">
        <v>85</v>
      </c>
      <c r="BK431" s="247">
        <f>ROUND(I431*H431,2)</f>
        <v>0</v>
      </c>
      <c r="BL431" s="17" t="s">
        <v>156</v>
      </c>
      <c r="BM431" s="246" t="s">
        <v>585</v>
      </c>
    </row>
    <row r="432" spans="1:47" s="2" customFormat="1" ht="12">
      <c r="A432" s="38"/>
      <c r="B432" s="39"/>
      <c r="C432" s="40"/>
      <c r="D432" s="250" t="s">
        <v>172</v>
      </c>
      <c r="E432" s="40"/>
      <c r="F432" s="281" t="s">
        <v>586</v>
      </c>
      <c r="G432" s="40"/>
      <c r="H432" s="40"/>
      <c r="I432" s="144"/>
      <c r="J432" s="40"/>
      <c r="K432" s="40"/>
      <c r="L432" s="44"/>
      <c r="M432" s="282"/>
      <c r="N432" s="283"/>
      <c r="O432" s="91"/>
      <c r="P432" s="91"/>
      <c r="Q432" s="91"/>
      <c r="R432" s="91"/>
      <c r="S432" s="91"/>
      <c r="T432" s="92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172</v>
      </c>
      <c r="AU432" s="17" t="s">
        <v>87</v>
      </c>
    </row>
    <row r="433" spans="1:63" s="12" customFormat="1" ht="22.8" customHeight="1">
      <c r="A433" s="12"/>
      <c r="B433" s="219"/>
      <c r="C433" s="220"/>
      <c r="D433" s="221" t="s">
        <v>76</v>
      </c>
      <c r="E433" s="233" t="s">
        <v>200</v>
      </c>
      <c r="F433" s="233" t="s">
        <v>587</v>
      </c>
      <c r="G433" s="220"/>
      <c r="H433" s="220"/>
      <c r="I433" s="223"/>
      <c r="J433" s="234">
        <f>BK433</f>
        <v>0</v>
      </c>
      <c r="K433" s="220"/>
      <c r="L433" s="225"/>
      <c r="M433" s="226"/>
      <c r="N433" s="227"/>
      <c r="O433" s="227"/>
      <c r="P433" s="228">
        <f>SUM(P434:P439)</f>
        <v>0</v>
      </c>
      <c r="Q433" s="227"/>
      <c r="R433" s="228">
        <f>SUM(R434:R439)</f>
        <v>0.27865</v>
      </c>
      <c r="S433" s="227"/>
      <c r="T433" s="229">
        <f>SUM(T434:T439)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30" t="s">
        <v>85</v>
      </c>
      <c r="AT433" s="231" t="s">
        <v>76</v>
      </c>
      <c r="AU433" s="231" t="s">
        <v>85</v>
      </c>
      <c r="AY433" s="230" t="s">
        <v>149</v>
      </c>
      <c r="BK433" s="232">
        <f>SUM(BK434:BK439)</f>
        <v>0</v>
      </c>
    </row>
    <row r="434" spans="1:65" s="2" customFormat="1" ht="16.5" customHeight="1">
      <c r="A434" s="38"/>
      <c r="B434" s="39"/>
      <c r="C434" s="235" t="s">
        <v>588</v>
      </c>
      <c r="D434" s="235" t="s">
        <v>151</v>
      </c>
      <c r="E434" s="236" t="s">
        <v>589</v>
      </c>
      <c r="F434" s="237" t="s">
        <v>590</v>
      </c>
      <c r="G434" s="238" t="s">
        <v>203</v>
      </c>
      <c r="H434" s="239">
        <v>1</v>
      </c>
      <c r="I434" s="240"/>
      <c r="J434" s="241">
        <f>ROUND(I434*H434,2)</f>
        <v>0</v>
      </c>
      <c r="K434" s="237" t="s">
        <v>155</v>
      </c>
      <c r="L434" s="44"/>
      <c r="M434" s="242" t="s">
        <v>1</v>
      </c>
      <c r="N434" s="243" t="s">
        <v>42</v>
      </c>
      <c r="O434" s="91"/>
      <c r="P434" s="244">
        <f>O434*H434</f>
        <v>0</v>
      </c>
      <c r="Q434" s="244">
        <v>0.00131</v>
      </c>
      <c r="R434" s="244">
        <f>Q434*H434</f>
        <v>0.00131</v>
      </c>
      <c r="S434" s="244">
        <v>0</v>
      </c>
      <c r="T434" s="245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46" t="s">
        <v>156</v>
      </c>
      <c r="AT434" s="246" t="s">
        <v>151</v>
      </c>
      <c r="AU434" s="246" t="s">
        <v>87</v>
      </c>
      <c r="AY434" s="17" t="s">
        <v>149</v>
      </c>
      <c r="BE434" s="247">
        <f>IF(N434="základní",J434,0)</f>
        <v>0</v>
      </c>
      <c r="BF434" s="247">
        <f>IF(N434="snížená",J434,0)</f>
        <v>0</v>
      </c>
      <c r="BG434" s="247">
        <f>IF(N434="zákl. přenesená",J434,0)</f>
        <v>0</v>
      </c>
      <c r="BH434" s="247">
        <f>IF(N434="sníž. přenesená",J434,0)</f>
        <v>0</v>
      </c>
      <c r="BI434" s="247">
        <f>IF(N434="nulová",J434,0)</f>
        <v>0</v>
      </c>
      <c r="BJ434" s="17" t="s">
        <v>85</v>
      </c>
      <c r="BK434" s="247">
        <f>ROUND(I434*H434,2)</f>
        <v>0</v>
      </c>
      <c r="BL434" s="17" t="s">
        <v>156</v>
      </c>
      <c r="BM434" s="246" t="s">
        <v>591</v>
      </c>
    </row>
    <row r="435" spans="1:51" s="14" customFormat="1" ht="12">
      <c r="A435" s="14"/>
      <c r="B435" s="260"/>
      <c r="C435" s="261"/>
      <c r="D435" s="250" t="s">
        <v>158</v>
      </c>
      <c r="E435" s="262" t="s">
        <v>1</v>
      </c>
      <c r="F435" s="263" t="s">
        <v>592</v>
      </c>
      <c r="G435" s="261"/>
      <c r="H435" s="262" t="s">
        <v>1</v>
      </c>
      <c r="I435" s="264"/>
      <c r="J435" s="261"/>
      <c r="K435" s="261"/>
      <c r="L435" s="265"/>
      <c r="M435" s="266"/>
      <c r="N435" s="267"/>
      <c r="O435" s="267"/>
      <c r="P435" s="267"/>
      <c r="Q435" s="267"/>
      <c r="R435" s="267"/>
      <c r="S435" s="267"/>
      <c r="T435" s="268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9" t="s">
        <v>158</v>
      </c>
      <c r="AU435" s="269" t="s">
        <v>87</v>
      </c>
      <c r="AV435" s="14" t="s">
        <v>85</v>
      </c>
      <c r="AW435" s="14" t="s">
        <v>33</v>
      </c>
      <c r="AX435" s="14" t="s">
        <v>77</v>
      </c>
      <c r="AY435" s="269" t="s">
        <v>149</v>
      </c>
    </row>
    <row r="436" spans="1:51" s="13" customFormat="1" ht="12">
      <c r="A436" s="13"/>
      <c r="B436" s="248"/>
      <c r="C436" s="249"/>
      <c r="D436" s="250" t="s">
        <v>158</v>
      </c>
      <c r="E436" s="251" t="s">
        <v>1</v>
      </c>
      <c r="F436" s="252" t="s">
        <v>593</v>
      </c>
      <c r="G436" s="249"/>
      <c r="H436" s="253">
        <v>1</v>
      </c>
      <c r="I436" s="254"/>
      <c r="J436" s="249"/>
      <c r="K436" s="249"/>
      <c r="L436" s="255"/>
      <c r="M436" s="256"/>
      <c r="N436" s="257"/>
      <c r="O436" s="257"/>
      <c r="P436" s="257"/>
      <c r="Q436" s="257"/>
      <c r="R436" s="257"/>
      <c r="S436" s="257"/>
      <c r="T436" s="25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9" t="s">
        <v>158</v>
      </c>
      <c r="AU436" s="259" t="s">
        <v>87</v>
      </c>
      <c r="AV436" s="13" t="s">
        <v>87</v>
      </c>
      <c r="AW436" s="13" t="s">
        <v>33</v>
      </c>
      <c r="AX436" s="13" t="s">
        <v>85</v>
      </c>
      <c r="AY436" s="259" t="s">
        <v>149</v>
      </c>
    </row>
    <row r="437" spans="1:65" s="2" customFormat="1" ht="16.5" customHeight="1">
      <c r="A437" s="38"/>
      <c r="B437" s="39"/>
      <c r="C437" s="235" t="s">
        <v>594</v>
      </c>
      <c r="D437" s="235" t="s">
        <v>151</v>
      </c>
      <c r="E437" s="236" t="s">
        <v>595</v>
      </c>
      <c r="F437" s="237" t="s">
        <v>596</v>
      </c>
      <c r="G437" s="238" t="s">
        <v>579</v>
      </c>
      <c r="H437" s="239">
        <v>1</v>
      </c>
      <c r="I437" s="240"/>
      <c r="J437" s="241">
        <f>ROUND(I437*H437,2)</f>
        <v>0</v>
      </c>
      <c r="K437" s="237" t="s">
        <v>155</v>
      </c>
      <c r="L437" s="44"/>
      <c r="M437" s="242" t="s">
        <v>1</v>
      </c>
      <c r="N437" s="243" t="s">
        <v>42</v>
      </c>
      <c r="O437" s="91"/>
      <c r="P437" s="244">
        <f>O437*H437</f>
        <v>0</v>
      </c>
      <c r="Q437" s="244">
        <v>0.21734</v>
      </c>
      <c r="R437" s="244">
        <f>Q437*H437</f>
        <v>0.21734</v>
      </c>
      <c r="S437" s="244">
        <v>0</v>
      </c>
      <c r="T437" s="245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46" t="s">
        <v>156</v>
      </c>
      <c r="AT437" s="246" t="s">
        <v>151</v>
      </c>
      <c r="AU437" s="246" t="s">
        <v>87</v>
      </c>
      <c r="AY437" s="17" t="s">
        <v>149</v>
      </c>
      <c r="BE437" s="247">
        <f>IF(N437="základní",J437,0)</f>
        <v>0</v>
      </c>
      <c r="BF437" s="247">
        <f>IF(N437="snížená",J437,0)</f>
        <v>0</v>
      </c>
      <c r="BG437" s="247">
        <f>IF(N437="zákl. přenesená",J437,0)</f>
        <v>0</v>
      </c>
      <c r="BH437" s="247">
        <f>IF(N437="sníž. přenesená",J437,0)</f>
        <v>0</v>
      </c>
      <c r="BI437" s="247">
        <f>IF(N437="nulová",J437,0)</f>
        <v>0</v>
      </c>
      <c r="BJ437" s="17" t="s">
        <v>85</v>
      </c>
      <c r="BK437" s="247">
        <f>ROUND(I437*H437,2)</f>
        <v>0</v>
      </c>
      <c r="BL437" s="17" t="s">
        <v>156</v>
      </c>
      <c r="BM437" s="246" t="s">
        <v>597</v>
      </c>
    </row>
    <row r="438" spans="1:65" s="2" customFormat="1" ht="16.5" customHeight="1">
      <c r="A438" s="38"/>
      <c r="B438" s="39"/>
      <c r="C438" s="284" t="s">
        <v>598</v>
      </c>
      <c r="D438" s="284" t="s">
        <v>327</v>
      </c>
      <c r="E438" s="285" t="s">
        <v>599</v>
      </c>
      <c r="F438" s="286" t="s">
        <v>600</v>
      </c>
      <c r="G438" s="287" t="s">
        <v>579</v>
      </c>
      <c r="H438" s="288">
        <v>1</v>
      </c>
      <c r="I438" s="289"/>
      <c r="J438" s="290">
        <f>ROUND(I438*H438,2)</f>
        <v>0</v>
      </c>
      <c r="K438" s="286" t="s">
        <v>155</v>
      </c>
      <c r="L438" s="291"/>
      <c r="M438" s="292" t="s">
        <v>1</v>
      </c>
      <c r="N438" s="293" t="s">
        <v>42</v>
      </c>
      <c r="O438" s="91"/>
      <c r="P438" s="244">
        <f>O438*H438</f>
        <v>0</v>
      </c>
      <c r="Q438" s="244">
        <v>0.06</v>
      </c>
      <c r="R438" s="244">
        <f>Q438*H438</f>
        <v>0.06</v>
      </c>
      <c r="S438" s="244">
        <v>0</v>
      </c>
      <c r="T438" s="245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46" t="s">
        <v>200</v>
      </c>
      <c r="AT438" s="246" t="s">
        <v>327</v>
      </c>
      <c r="AU438" s="246" t="s">
        <v>87</v>
      </c>
      <c r="AY438" s="17" t="s">
        <v>149</v>
      </c>
      <c r="BE438" s="247">
        <f>IF(N438="základní",J438,0)</f>
        <v>0</v>
      </c>
      <c r="BF438" s="247">
        <f>IF(N438="snížená",J438,0)</f>
        <v>0</v>
      </c>
      <c r="BG438" s="247">
        <f>IF(N438="zákl. přenesená",J438,0)</f>
        <v>0</v>
      </c>
      <c r="BH438" s="247">
        <f>IF(N438="sníž. přenesená",J438,0)</f>
        <v>0</v>
      </c>
      <c r="BI438" s="247">
        <f>IF(N438="nulová",J438,0)</f>
        <v>0</v>
      </c>
      <c r="BJ438" s="17" t="s">
        <v>85</v>
      </c>
      <c r="BK438" s="247">
        <f>ROUND(I438*H438,2)</f>
        <v>0</v>
      </c>
      <c r="BL438" s="17" t="s">
        <v>156</v>
      </c>
      <c r="BM438" s="246" t="s">
        <v>601</v>
      </c>
    </row>
    <row r="439" spans="1:65" s="2" customFormat="1" ht="16.5" customHeight="1">
      <c r="A439" s="38"/>
      <c r="B439" s="39"/>
      <c r="C439" s="235" t="s">
        <v>602</v>
      </c>
      <c r="D439" s="235" t="s">
        <v>151</v>
      </c>
      <c r="E439" s="236" t="s">
        <v>603</v>
      </c>
      <c r="F439" s="237" t="s">
        <v>604</v>
      </c>
      <c r="G439" s="238" t="s">
        <v>579</v>
      </c>
      <c r="H439" s="239">
        <v>1</v>
      </c>
      <c r="I439" s="240"/>
      <c r="J439" s="241">
        <f>ROUND(I439*H439,2)</f>
        <v>0</v>
      </c>
      <c r="K439" s="237" t="s">
        <v>1</v>
      </c>
      <c r="L439" s="44"/>
      <c r="M439" s="242" t="s">
        <v>1</v>
      </c>
      <c r="N439" s="243" t="s">
        <v>42</v>
      </c>
      <c r="O439" s="91"/>
      <c r="P439" s="244">
        <f>O439*H439</f>
        <v>0</v>
      </c>
      <c r="Q439" s="244">
        <v>0</v>
      </c>
      <c r="R439" s="244">
        <f>Q439*H439</f>
        <v>0</v>
      </c>
      <c r="S439" s="244">
        <v>0</v>
      </c>
      <c r="T439" s="245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46" t="s">
        <v>156</v>
      </c>
      <c r="AT439" s="246" t="s">
        <v>151</v>
      </c>
      <c r="AU439" s="246" t="s">
        <v>87</v>
      </c>
      <c r="AY439" s="17" t="s">
        <v>149</v>
      </c>
      <c r="BE439" s="247">
        <f>IF(N439="základní",J439,0)</f>
        <v>0</v>
      </c>
      <c r="BF439" s="247">
        <f>IF(N439="snížená",J439,0)</f>
        <v>0</v>
      </c>
      <c r="BG439" s="247">
        <f>IF(N439="zákl. přenesená",J439,0)</f>
        <v>0</v>
      </c>
      <c r="BH439" s="247">
        <f>IF(N439="sníž. přenesená",J439,0)</f>
        <v>0</v>
      </c>
      <c r="BI439" s="247">
        <f>IF(N439="nulová",J439,0)</f>
        <v>0</v>
      </c>
      <c r="BJ439" s="17" t="s">
        <v>85</v>
      </c>
      <c r="BK439" s="247">
        <f>ROUND(I439*H439,2)</f>
        <v>0</v>
      </c>
      <c r="BL439" s="17" t="s">
        <v>156</v>
      </c>
      <c r="BM439" s="246" t="s">
        <v>605</v>
      </c>
    </row>
    <row r="440" spans="1:63" s="12" customFormat="1" ht="22.8" customHeight="1">
      <c r="A440" s="12"/>
      <c r="B440" s="219"/>
      <c r="C440" s="220"/>
      <c r="D440" s="221" t="s">
        <v>76</v>
      </c>
      <c r="E440" s="233" t="s">
        <v>206</v>
      </c>
      <c r="F440" s="233" t="s">
        <v>606</v>
      </c>
      <c r="G440" s="220"/>
      <c r="H440" s="220"/>
      <c r="I440" s="223"/>
      <c r="J440" s="234">
        <f>BK440</f>
        <v>0</v>
      </c>
      <c r="K440" s="220"/>
      <c r="L440" s="225"/>
      <c r="M440" s="226"/>
      <c r="N440" s="227"/>
      <c r="O440" s="227"/>
      <c r="P440" s="228">
        <f>SUM(P441:P550)</f>
        <v>0</v>
      </c>
      <c r="Q440" s="227"/>
      <c r="R440" s="228">
        <f>SUM(R441:R550)</f>
        <v>12.79831851</v>
      </c>
      <c r="S440" s="227"/>
      <c r="T440" s="229">
        <f>SUM(T441:T550)</f>
        <v>222.47134999999997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30" t="s">
        <v>85</v>
      </c>
      <c r="AT440" s="231" t="s">
        <v>76</v>
      </c>
      <c r="AU440" s="231" t="s">
        <v>85</v>
      </c>
      <c r="AY440" s="230" t="s">
        <v>149</v>
      </c>
      <c r="BK440" s="232">
        <f>SUM(BK441:BK550)</f>
        <v>0</v>
      </c>
    </row>
    <row r="441" spans="1:65" s="2" customFormat="1" ht="16.5" customHeight="1">
      <c r="A441" s="38"/>
      <c r="B441" s="39"/>
      <c r="C441" s="235" t="s">
        <v>607</v>
      </c>
      <c r="D441" s="235" t="s">
        <v>151</v>
      </c>
      <c r="E441" s="236" t="s">
        <v>608</v>
      </c>
      <c r="F441" s="237" t="s">
        <v>609</v>
      </c>
      <c r="G441" s="238" t="s">
        <v>203</v>
      </c>
      <c r="H441" s="239">
        <v>35.945</v>
      </c>
      <c r="I441" s="240"/>
      <c r="J441" s="241">
        <f>ROUND(I441*H441,2)</f>
        <v>0</v>
      </c>
      <c r="K441" s="237" t="s">
        <v>155</v>
      </c>
      <c r="L441" s="44"/>
      <c r="M441" s="242" t="s">
        <v>1</v>
      </c>
      <c r="N441" s="243" t="s">
        <v>42</v>
      </c>
      <c r="O441" s="91"/>
      <c r="P441" s="244">
        <f>O441*H441</f>
        <v>0</v>
      </c>
      <c r="Q441" s="244">
        <v>0.1295</v>
      </c>
      <c r="R441" s="244">
        <f>Q441*H441</f>
        <v>4.6548775000000004</v>
      </c>
      <c r="S441" s="244">
        <v>0</v>
      </c>
      <c r="T441" s="245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46" t="s">
        <v>156</v>
      </c>
      <c r="AT441" s="246" t="s">
        <v>151</v>
      </c>
      <c r="AU441" s="246" t="s">
        <v>87</v>
      </c>
      <c r="AY441" s="17" t="s">
        <v>149</v>
      </c>
      <c r="BE441" s="247">
        <f>IF(N441="základní",J441,0)</f>
        <v>0</v>
      </c>
      <c r="BF441" s="247">
        <f>IF(N441="snížená",J441,0)</f>
        <v>0</v>
      </c>
      <c r="BG441" s="247">
        <f>IF(N441="zákl. přenesená",J441,0)</f>
        <v>0</v>
      </c>
      <c r="BH441" s="247">
        <f>IF(N441="sníž. přenesená",J441,0)</f>
        <v>0</v>
      </c>
      <c r="BI441" s="247">
        <f>IF(N441="nulová",J441,0)</f>
        <v>0</v>
      </c>
      <c r="BJ441" s="17" t="s">
        <v>85</v>
      </c>
      <c r="BK441" s="247">
        <f>ROUND(I441*H441,2)</f>
        <v>0</v>
      </c>
      <c r="BL441" s="17" t="s">
        <v>156</v>
      </c>
      <c r="BM441" s="246" t="s">
        <v>610</v>
      </c>
    </row>
    <row r="442" spans="1:51" s="13" customFormat="1" ht="12">
      <c r="A442" s="13"/>
      <c r="B442" s="248"/>
      <c r="C442" s="249"/>
      <c r="D442" s="250" t="s">
        <v>158</v>
      </c>
      <c r="E442" s="251" t="s">
        <v>1</v>
      </c>
      <c r="F442" s="252" t="s">
        <v>611</v>
      </c>
      <c r="G442" s="249"/>
      <c r="H442" s="253">
        <v>35.945</v>
      </c>
      <c r="I442" s="254"/>
      <c r="J442" s="249"/>
      <c r="K442" s="249"/>
      <c r="L442" s="255"/>
      <c r="M442" s="256"/>
      <c r="N442" s="257"/>
      <c r="O442" s="257"/>
      <c r="P442" s="257"/>
      <c r="Q442" s="257"/>
      <c r="R442" s="257"/>
      <c r="S442" s="257"/>
      <c r="T442" s="25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9" t="s">
        <v>158</v>
      </c>
      <c r="AU442" s="259" t="s">
        <v>87</v>
      </c>
      <c r="AV442" s="13" t="s">
        <v>87</v>
      </c>
      <c r="AW442" s="13" t="s">
        <v>33</v>
      </c>
      <c r="AX442" s="13" t="s">
        <v>85</v>
      </c>
      <c r="AY442" s="259" t="s">
        <v>149</v>
      </c>
    </row>
    <row r="443" spans="1:65" s="2" customFormat="1" ht="16.5" customHeight="1">
      <c r="A443" s="38"/>
      <c r="B443" s="39"/>
      <c r="C443" s="284" t="s">
        <v>612</v>
      </c>
      <c r="D443" s="284" t="s">
        <v>327</v>
      </c>
      <c r="E443" s="285" t="s">
        <v>613</v>
      </c>
      <c r="F443" s="286" t="s">
        <v>614</v>
      </c>
      <c r="G443" s="287" t="s">
        <v>203</v>
      </c>
      <c r="H443" s="288">
        <v>36.304</v>
      </c>
      <c r="I443" s="289"/>
      <c r="J443" s="290">
        <f>ROUND(I443*H443,2)</f>
        <v>0</v>
      </c>
      <c r="K443" s="286" t="s">
        <v>155</v>
      </c>
      <c r="L443" s="291"/>
      <c r="M443" s="292" t="s">
        <v>1</v>
      </c>
      <c r="N443" s="293" t="s">
        <v>42</v>
      </c>
      <c r="O443" s="91"/>
      <c r="P443" s="244">
        <f>O443*H443</f>
        <v>0</v>
      </c>
      <c r="Q443" s="244">
        <v>0.05612</v>
      </c>
      <c r="R443" s="244">
        <f>Q443*H443</f>
        <v>2.0373804800000004</v>
      </c>
      <c r="S443" s="244">
        <v>0</v>
      </c>
      <c r="T443" s="245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46" t="s">
        <v>200</v>
      </c>
      <c r="AT443" s="246" t="s">
        <v>327</v>
      </c>
      <c r="AU443" s="246" t="s">
        <v>87</v>
      </c>
      <c r="AY443" s="17" t="s">
        <v>149</v>
      </c>
      <c r="BE443" s="247">
        <f>IF(N443="základní",J443,0)</f>
        <v>0</v>
      </c>
      <c r="BF443" s="247">
        <f>IF(N443="snížená",J443,0)</f>
        <v>0</v>
      </c>
      <c r="BG443" s="247">
        <f>IF(N443="zákl. přenesená",J443,0)</f>
        <v>0</v>
      </c>
      <c r="BH443" s="247">
        <f>IF(N443="sníž. přenesená",J443,0)</f>
        <v>0</v>
      </c>
      <c r="BI443" s="247">
        <f>IF(N443="nulová",J443,0)</f>
        <v>0</v>
      </c>
      <c r="BJ443" s="17" t="s">
        <v>85</v>
      </c>
      <c r="BK443" s="247">
        <f>ROUND(I443*H443,2)</f>
        <v>0</v>
      </c>
      <c r="BL443" s="17" t="s">
        <v>156</v>
      </c>
      <c r="BM443" s="246" t="s">
        <v>615</v>
      </c>
    </row>
    <row r="444" spans="1:51" s="13" customFormat="1" ht="12">
      <c r="A444" s="13"/>
      <c r="B444" s="248"/>
      <c r="C444" s="249"/>
      <c r="D444" s="250" t="s">
        <v>158</v>
      </c>
      <c r="E444" s="249"/>
      <c r="F444" s="252" t="s">
        <v>616</v>
      </c>
      <c r="G444" s="249"/>
      <c r="H444" s="253">
        <v>36.304</v>
      </c>
      <c r="I444" s="254"/>
      <c r="J444" s="249"/>
      <c r="K444" s="249"/>
      <c r="L444" s="255"/>
      <c r="M444" s="256"/>
      <c r="N444" s="257"/>
      <c r="O444" s="257"/>
      <c r="P444" s="257"/>
      <c r="Q444" s="257"/>
      <c r="R444" s="257"/>
      <c r="S444" s="257"/>
      <c r="T444" s="25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9" t="s">
        <v>158</v>
      </c>
      <c r="AU444" s="259" t="s">
        <v>87</v>
      </c>
      <c r="AV444" s="13" t="s">
        <v>87</v>
      </c>
      <c r="AW444" s="13" t="s">
        <v>4</v>
      </c>
      <c r="AX444" s="13" t="s">
        <v>85</v>
      </c>
      <c r="AY444" s="259" t="s">
        <v>149</v>
      </c>
    </row>
    <row r="445" spans="1:65" s="2" customFormat="1" ht="16.5" customHeight="1">
      <c r="A445" s="38"/>
      <c r="B445" s="39"/>
      <c r="C445" s="235" t="s">
        <v>617</v>
      </c>
      <c r="D445" s="235" t="s">
        <v>151</v>
      </c>
      <c r="E445" s="236" t="s">
        <v>618</v>
      </c>
      <c r="F445" s="237" t="s">
        <v>619</v>
      </c>
      <c r="G445" s="238" t="s">
        <v>209</v>
      </c>
      <c r="H445" s="239">
        <v>2.157</v>
      </c>
      <c r="I445" s="240"/>
      <c r="J445" s="241">
        <f>ROUND(I445*H445,2)</f>
        <v>0</v>
      </c>
      <c r="K445" s="237" t="s">
        <v>155</v>
      </c>
      <c r="L445" s="44"/>
      <c r="M445" s="242" t="s">
        <v>1</v>
      </c>
      <c r="N445" s="243" t="s">
        <v>42</v>
      </c>
      <c r="O445" s="91"/>
      <c r="P445" s="244">
        <f>O445*H445</f>
        <v>0</v>
      </c>
      <c r="Q445" s="244">
        <v>2.25634</v>
      </c>
      <c r="R445" s="244">
        <f>Q445*H445</f>
        <v>4.86692538</v>
      </c>
      <c r="S445" s="244">
        <v>0</v>
      </c>
      <c r="T445" s="245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46" t="s">
        <v>156</v>
      </c>
      <c r="AT445" s="246" t="s">
        <v>151</v>
      </c>
      <c r="AU445" s="246" t="s">
        <v>87</v>
      </c>
      <c r="AY445" s="17" t="s">
        <v>149</v>
      </c>
      <c r="BE445" s="247">
        <f>IF(N445="základní",J445,0)</f>
        <v>0</v>
      </c>
      <c r="BF445" s="247">
        <f>IF(N445="snížená",J445,0)</f>
        <v>0</v>
      </c>
      <c r="BG445" s="247">
        <f>IF(N445="zákl. přenesená",J445,0)</f>
        <v>0</v>
      </c>
      <c r="BH445" s="247">
        <f>IF(N445="sníž. přenesená",J445,0)</f>
        <v>0</v>
      </c>
      <c r="BI445" s="247">
        <f>IF(N445="nulová",J445,0)</f>
        <v>0</v>
      </c>
      <c r="BJ445" s="17" t="s">
        <v>85</v>
      </c>
      <c r="BK445" s="247">
        <f>ROUND(I445*H445,2)</f>
        <v>0</v>
      </c>
      <c r="BL445" s="17" t="s">
        <v>156</v>
      </c>
      <c r="BM445" s="246" t="s">
        <v>620</v>
      </c>
    </row>
    <row r="446" spans="1:51" s="13" customFormat="1" ht="12">
      <c r="A446" s="13"/>
      <c r="B446" s="248"/>
      <c r="C446" s="249"/>
      <c r="D446" s="250" t="s">
        <v>158</v>
      </c>
      <c r="E446" s="251" t="s">
        <v>1</v>
      </c>
      <c r="F446" s="252" t="s">
        <v>621</v>
      </c>
      <c r="G446" s="249"/>
      <c r="H446" s="253">
        <v>2.157</v>
      </c>
      <c r="I446" s="254"/>
      <c r="J446" s="249"/>
      <c r="K446" s="249"/>
      <c r="L446" s="255"/>
      <c r="M446" s="256"/>
      <c r="N446" s="257"/>
      <c r="O446" s="257"/>
      <c r="P446" s="257"/>
      <c r="Q446" s="257"/>
      <c r="R446" s="257"/>
      <c r="S446" s="257"/>
      <c r="T446" s="25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9" t="s">
        <v>158</v>
      </c>
      <c r="AU446" s="259" t="s">
        <v>87</v>
      </c>
      <c r="AV446" s="13" t="s">
        <v>87</v>
      </c>
      <c r="AW446" s="13" t="s">
        <v>33</v>
      </c>
      <c r="AX446" s="13" t="s">
        <v>85</v>
      </c>
      <c r="AY446" s="259" t="s">
        <v>149</v>
      </c>
    </row>
    <row r="447" spans="1:65" s="2" customFormat="1" ht="16.5" customHeight="1">
      <c r="A447" s="38"/>
      <c r="B447" s="39"/>
      <c r="C447" s="235" t="s">
        <v>622</v>
      </c>
      <c r="D447" s="235" t="s">
        <v>151</v>
      </c>
      <c r="E447" s="236" t="s">
        <v>623</v>
      </c>
      <c r="F447" s="237" t="s">
        <v>624</v>
      </c>
      <c r="G447" s="238" t="s">
        <v>579</v>
      </c>
      <c r="H447" s="239">
        <v>1</v>
      </c>
      <c r="I447" s="240"/>
      <c r="J447" s="241">
        <f>ROUND(I447*H447,2)</f>
        <v>0</v>
      </c>
      <c r="K447" s="237" t="s">
        <v>155</v>
      </c>
      <c r="L447" s="44"/>
      <c r="M447" s="242" t="s">
        <v>1</v>
      </c>
      <c r="N447" s="243" t="s">
        <v>42</v>
      </c>
      <c r="O447" s="91"/>
      <c r="P447" s="244">
        <f>O447*H447</f>
        <v>0</v>
      </c>
      <c r="Q447" s="244">
        <v>0</v>
      </c>
      <c r="R447" s="244">
        <f>Q447*H447</f>
        <v>0</v>
      </c>
      <c r="S447" s="244">
        <v>0</v>
      </c>
      <c r="T447" s="245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46" t="s">
        <v>156</v>
      </c>
      <c r="AT447" s="246" t="s">
        <v>151</v>
      </c>
      <c r="AU447" s="246" t="s">
        <v>87</v>
      </c>
      <c r="AY447" s="17" t="s">
        <v>149</v>
      </c>
      <c r="BE447" s="247">
        <f>IF(N447="základní",J447,0)</f>
        <v>0</v>
      </c>
      <c r="BF447" s="247">
        <f>IF(N447="snížená",J447,0)</f>
        <v>0</v>
      </c>
      <c r="BG447" s="247">
        <f>IF(N447="zákl. přenesená",J447,0)</f>
        <v>0</v>
      </c>
      <c r="BH447" s="247">
        <f>IF(N447="sníž. přenesená",J447,0)</f>
        <v>0</v>
      </c>
      <c r="BI447" s="247">
        <f>IF(N447="nulová",J447,0)</f>
        <v>0</v>
      </c>
      <c r="BJ447" s="17" t="s">
        <v>85</v>
      </c>
      <c r="BK447" s="247">
        <f>ROUND(I447*H447,2)</f>
        <v>0</v>
      </c>
      <c r="BL447" s="17" t="s">
        <v>156</v>
      </c>
      <c r="BM447" s="246" t="s">
        <v>625</v>
      </c>
    </row>
    <row r="448" spans="1:51" s="14" customFormat="1" ht="12">
      <c r="A448" s="14"/>
      <c r="B448" s="260"/>
      <c r="C448" s="261"/>
      <c r="D448" s="250" t="s">
        <v>158</v>
      </c>
      <c r="E448" s="262" t="s">
        <v>1</v>
      </c>
      <c r="F448" s="263" t="s">
        <v>626</v>
      </c>
      <c r="G448" s="261"/>
      <c r="H448" s="262" t="s">
        <v>1</v>
      </c>
      <c r="I448" s="264"/>
      <c r="J448" s="261"/>
      <c r="K448" s="261"/>
      <c r="L448" s="265"/>
      <c r="M448" s="266"/>
      <c r="N448" s="267"/>
      <c r="O448" s="267"/>
      <c r="P448" s="267"/>
      <c r="Q448" s="267"/>
      <c r="R448" s="267"/>
      <c r="S448" s="267"/>
      <c r="T448" s="268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9" t="s">
        <v>158</v>
      </c>
      <c r="AU448" s="269" t="s">
        <v>87</v>
      </c>
      <c r="AV448" s="14" t="s">
        <v>85</v>
      </c>
      <c r="AW448" s="14" t="s">
        <v>33</v>
      </c>
      <c r="AX448" s="14" t="s">
        <v>77</v>
      </c>
      <c r="AY448" s="269" t="s">
        <v>149</v>
      </c>
    </row>
    <row r="449" spans="1:51" s="13" customFormat="1" ht="12">
      <c r="A449" s="13"/>
      <c r="B449" s="248"/>
      <c r="C449" s="249"/>
      <c r="D449" s="250" t="s">
        <v>158</v>
      </c>
      <c r="E449" s="251" t="s">
        <v>1</v>
      </c>
      <c r="F449" s="252" t="s">
        <v>85</v>
      </c>
      <c r="G449" s="249"/>
      <c r="H449" s="253">
        <v>1</v>
      </c>
      <c r="I449" s="254"/>
      <c r="J449" s="249"/>
      <c r="K449" s="249"/>
      <c r="L449" s="255"/>
      <c r="M449" s="256"/>
      <c r="N449" s="257"/>
      <c r="O449" s="257"/>
      <c r="P449" s="257"/>
      <c r="Q449" s="257"/>
      <c r="R449" s="257"/>
      <c r="S449" s="257"/>
      <c r="T449" s="25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59" t="s">
        <v>158</v>
      </c>
      <c r="AU449" s="259" t="s">
        <v>87</v>
      </c>
      <c r="AV449" s="13" t="s">
        <v>87</v>
      </c>
      <c r="AW449" s="13" t="s">
        <v>33</v>
      </c>
      <c r="AX449" s="13" t="s">
        <v>85</v>
      </c>
      <c r="AY449" s="259" t="s">
        <v>149</v>
      </c>
    </row>
    <row r="450" spans="1:65" s="2" customFormat="1" ht="16.5" customHeight="1">
      <c r="A450" s="38"/>
      <c r="B450" s="39"/>
      <c r="C450" s="284" t="s">
        <v>627</v>
      </c>
      <c r="D450" s="284" t="s">
        <v>327</v>
      </c>
      <c r="E450" s="285" t="s">
        <v>628</v>
      </c>
      <c r="F450" s="286" t="s">
        <v>629</v>
      </c>
      <c r="G450" s="287" t="s">
        <v>579</v>
      </c>
      <c r="H450" s="288">
        <v>1</v>
      </c>
      <c r="I450" s="289"/>
      <c r="J450" s="290">
        <f>ROUND(I450*H450,2)</f>
        <v>0</v>
      </c>
      <c r="K450" s="286" t="s">
        <v>1</v>
      </c>
      <c r="L450" s="291"/>
      <c r="M450" s="292" t="s">
        <v>1</v>
      </c>
      <c r="N450" s="293" t="s">
        <v>42</v>
      </c>
      <c r="O450" s="91"/>
      <c r="P450" s="244">
        <f>O450*H450</f>
        <v>0</v>
      </c>
      <c r="Q450" s="244">
        <v>0.097</v>
      </c>
      <c r="R450" s="244">
        <f>Q450*H450</f>
        <v>0.097</v>
      </c>
      <c r="S450" s="244">
        <v>0</v>
      </c>
      <c r="T450" s="245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46" t="s">
        <v>200</v>
      </c>
      <c r="AT450" s="246" t="s">
        <v>327</v>
      </c>
      <c r="AU450" s="246" t="s">
        <v>87</v>
      </c>
      <c r="AY450" s="17" t="s">
        <v>149</v>
      </c>
      <c r="BE450" s="247">
        <f>IF(N450="základní",J450,0)</f>
        <v>0</v>
      </c>
      <c r="BF450" s="247">
        <f>IF(N450="snížená",J450,0)</f>
        <v>0</v>
      </c>
      <c r="BG450" s="247">
        <f>IF(N450="zákl. přenesená",J450,0)</f>
        <v>0</v>
      </c>
      <c r="BH450" s="247">
        <f>IF(N450="sníž. přenesená",J450,0)</f>
        <v>0</v>
      </c>
      <c r="BI450" s="247">
        <f>IF(N450="nulová",J450,0)</f>
        <v>0</v>
      </c>
      <c r="BJ450" s="17" t="s">
        <v>85</v>
      </c>
      <c r="BK450" s="247">
        <f>ROUND(I450*H450,2)</f>
        <v>0</v>
      </c>
      <c r="BL450" s="17" t="s">
        <v>156</v>
      </c>
      <c r="BM450" s="246" t="s">
        <v>630</v>
      </c>
    </row>
    <row r="451" spans="1:47" s="2" customFormat="1" ht="12">
      <c r="A451" s="38"/>
      <c r="B451" s="39"/>
      <c r="C451" s="40"/>
      <c r="D451" s="250" t="s">
        <v>172</v>
      </c>
      <c r="E451" s="40"/>
      <c r="F451" s="281" t="s">
        <v>631</v>
      </c>
      <c r="G451" s="40"/>
      <c r="H451" s="40"/>
      <c r="I451" s="144"/>
      <c r="J451" s="40"/>
      <c r="K451" s="40"/>
      <c r="L451" s="44"/>
      <c r="M451" s="282"/>
      <c r="N451" s="283"/>
      <c r="O451" s="91"/>
      <c r="P451" s="91"/>
      <c r="Q451" s="91"/>
      <c r="R451" s="91"/>
      <c r="S451" s="91"/>
      <c r="T451" s="92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7" t="s">
        <v>172</v>
      </c>
      <c r="AU451" s="17" t="s">
        <v>87</v>
      </c>
    </row>
    <row r="452" spans="1:51" s="14" customFormat="1" ht="12">
      <c r="A452" s="14"/>
      <c r="B452" s="260"/>
      <c r="C452" s="261"/>
      <c r="D452" s="250" t="s">
        <v>158</v>
      </c>
      <c r="E452" s="262" t="s">
        <v>1</v>
      </c>
      <c r="F452" s="263" t="s">
        <v>632</v>
      </c>
      <c r="G452" s="261"/>
      <c r="H452" s="262" t="s">
        <v>1</v>
      </c>
      <c r="I452" s="264"/>
      <c r="J452" s="261"/>
      <c r="K452" s="261"/>
      <c r="L452" s="265"/>
      <c r="M452" s="266"/>
      <c r="N452" s="267"/>
      <c r="O452" s="267"/>
      <c r="P452" s="267"/>
      <c r="Q452" s="267"/>
      <c r="R452" s="267"/>
      <c r="S452" s="267"/>
      <c r="T452" s="268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9" t="s">
        <v>158</v>
      </c>
      <c r="AU452" s="269" t="s">
        <v>87</v>
      </c>
      <c r="AV452" s="14" t="s">
        <v>85</v>
      </c>
      <c r="AW452" s="14" t="s">
        <v>33</v>
      </c>
      <c r="AX452" s="14" t="s">
        <v>77</v>
      </c>
      <c r="AY452" s="269" t="s">
        <v>149</v>
      </c>
    </row>
    <row r="453" spans="1:51" s="13" customFormat="1" ht="12">
      <c r="A453" s="13"/>
      <c r="B453" s="248"/>
      <c r="C453" s="249"/>
      <c r="D453" s="250" t="s">
        <v>158</v>
      </c>
      <c r="E453" s="251" t="s">
        <v>1</v>
      </c>
      <c r="F453" s="252" t="s">
        <v>85</v>
      </c>
      <c r="G453" s="249"/>
      <c r="H453" s="253">
        <v>1</v>
      </c>
      <c r="I453" s="254"/>
      <c r="J453" s="249"/>
      <c r="K453" s="249"/>
      <c r="L453" s="255"/>
      <c r="M453" s="256"/>
      <c r="N453" s="257"/>
      <c r="O453" s="257"/>
      <c r="P453" s="257"/>
      <c r="Q453" s="257"/>
      <c r="R453" s="257"/>
      <c r="S453" s="257"/>
      <c r="T453" s="25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9" t="s">
        <v>158</v>
      </c>
      <c r="AU453" s="259" t="s">
        <v>87</v>
      </c>
      <c r="AV453" s="13" t="s">
        <v>87</v>
      </c>
      <c r="AW453" s="13" t="s">
        <v>33</v>
      </c>
      <c r="AX453" s="13" t="s">
        <v>85</v>
      </c>
      <c r="AY453" s="259" t="s">
        <v>149</v>
      </c>
    </row>
    <row r="454" spans="1:65" s="2" customFormat="1" ht="16.5" customHeight="1">
      <c r="A454" s="38"/>
      <c r="B454" s="39"/>
      <c r="C454" s="235" t="s">
        <v>633</v>
      </c>
      <c r="D454" s="235" t="s">
        <v>151</v>
      </c>
      <c r="E454" s="236" t="s">
        <v>634</v>
      </c>
      <c r="F454" s="237" t="s">
        <v>635</v>
      </c>
      <c r="G454" s="238" t="s">
        <v>154</v>
      </c>
      <c r="H454" s="239">
        <v>0.4</v>
      </c>
      <c r="I454" s="240"/>
      <c r="J454" s="241">
        <f>ROUND(I454*H454,2)</f>
        <v>0</v>
      </c>
      <c r="K454" s="237" t="s">
        <v>155</v>
      </c>
      <c r="L454" s="44"/>
      <c r="M454" s="242" t="s">
        <v>1</v>
      </c>
      <c r="N454" s="243" t="s">
        <v>42</v>
      </c>
      <c r="O454" s="91"/>
      <c r="P454" s="244">
        <f>O454*H454</f>
        <v>0</v>
      </c>
      <c r="Q454" s="244">
        <v>0.00063</v>
      </c>
      <c r="R454" s="244">
        <f>Q454*H454</f>
        <v>0.000252</v>
      </c>
      <c r="S454" s="244">
        <v>0</v>
      </c>
      <c r="T454" s="245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46" t="s">
        <v>156</v>
      </c>
      <c r="AT454" s="246" t="s">
        <v>151</v>
      </c>
      <c r="AU454" s="246" t="s">
        <v>87</v>
      </c>
      <c r="AY454" s="17" t="s">
        <v>149</v>
      </c>
      <c r="BE454" s="247">
        <f>IF(N454="základní",J454,0)</f>
        <v>0</v>
      </c>
      <c r="BF454" s="247">
        <f>IF(N454="snížená",J454,0)</f>
        <v>0</v>
      </c>
      <c r="BG454" s="247">
        <f>IF(N454="zákl. přenesená",J454,0)</f>
        <v>0</v>
      </c>
      <c r="BH454" s="247">
        <f>IF(N454="sníž. přenesená",J454,0)</f>
        <v>0</v>
      </c>
      <c r="BI454" s="247">
        <f>IF(N454="nulová",J454,0)</f>
        <v>0</v>
      </c>
      <c r="BJ454" s="17" t="s">
        <v>85</v>
      </c>
      <c r="BK454" s="247">
        <f>ROUND(I454*H454,2)</f>
        <v>0</v>
      </c>
      <c r="BL454" s="17" t="s">
        <v>156</v>
      </c>
      <c r="BM454" s="246" t="s">
        <v>636</v>
      </c>
    </row>
    <row r="455" spans="1:51" s="14" customFormat="1" ht="12">
      <c r="A455" s="14"/>
      <c r="B455" s="260"/>
      <c r="C455" s="261"/>
      <c r="D455" s="250" t="s">
        <v>158</v>
      </c>
      <c r="E455" s="262" t="s">
        <v>1</v>
      </c>
      <c r="F455" s="263" t="s">
        <v>637</v>
      </c>
      <c r="G455" s="261"/>
      <c r="H455" s="262" t="s">
        <v>1</v>
      </c>
      <c r="I455" s="264"/>
      <c r="J455" s="261"/>
      <c r="K455" s="261"/>
      <c r="L455" s="265"/>
      <c r="M455" s="266"/>
      <c r="N455" s="267"/>
      <c r="O455" s="267"/>
      <c r="P455" s="267"/>
      <c r="Q455" s="267"/>
      <c r="R455" s="267"/>
      <c r="S455" s="267"/>
      <c r="T455" s="268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9" t="s">
        <v>158</v>
      </c>
      <c r="AU455" s="269" t="s">
        <v>87</v>
      </c>
      <c r="AV455" s="14" t="s">
        <v>85</v>
      </c>
      <c r="AW455" s="14" t="s">
        <v>33</v>
      </c>
      <c r="AX455" s="14" t="s">
        <v>77</v>
      </c>
      <c r="AY455" s="269" t="s">
        <v>149</v>
      </c>
    </row>
    <row r="456" spans="1:51" s="13" customFormat="1" ht="12">
      <c r="A456" s="13"/>
      <c r="B456" s="248"/>
      <c r="C456" s="249"/>
      <c r="D456" s="250" t="s">
        <v>158</v>
      </c>
      <c r="E456" s="251" t="s">
        <v>1</v>
      </c>
      <c r="F456" s="252" t="s">
        <v>638</v>
      </c>
      <c r="G456" s="249"/>
      <c r="H456" s="253">
        <v>0.4</v>
      </c>
      <c r="I456" s="254"/>
      <c r="J456" s="249"/>
      <c r="K456" s="249"/>
      <c r="L456" s="255"/>
      <c r="M456" s="256"/>
      <c r="N456" s="257"/>
      <c r="O456" s="257"/>
      <c r="P456" s="257"/>
      <c r="Q456" s="257"/>
      <c r="R456" s="257"/>
      <c r="S456" s="257"/>
      <c r="T456" s="25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9" t="s">
        <v>158</v>
      </c>
      <c r="AU456" s="259" t="s">
        <v>87</v>
      </c>
      <c r="AV456" s="13" t="s">
        <v>87</v>
      </c>
      <c r="AW456" s="13" t="s">
        <v>33</v>
      </c>
      <c r="AX456" s="13" t="s">
        <v>85</v>
      </c>
      <c r="AY456" s="259" t="s">
        <v>149</v>
      </c>
    </row>
    <row r="457" spans="1:65" s="2" customFormat="1" ht="16.5" customHeight="1">
      <c r="A457" s="38"/>
      <c r="B457" s="39"/>
      <c r="C457" s="235" t="s">
        <v>639</v>
      </c>
      <c r="D457" s="235" t="s">
        <v>151</v>
      </c>
      <c r="E457" s="236" t="s">
        <v>640</v>
      </c>
      <c r="F457" s="237" t="s">
        <v>641</v>
      </c>
      <c r="G457" s="238" t="s">
        <v>154</v>
      </c>
      <c r="H457" s="239">
        <v>3.869</v>
      </c>
      <c r="I457" s="240"/>
      <c r="J457" s="241">
        <f>ROUND(I457*H457,2)</f>
        <v>0</v>
      </c>
      <c r="K457" s="237" t="s">
        <v>155</v>
      </c>
      <c r="L457" s="44"/>
      <c r="M457" s="242" t="s">
        <v>1</v>
      </c>
      <c r="N457" s="243" t="s">
        <v>42</v>
      </c>
      <c r="O457" s="91"/>
      <c r="P457" s="244">
        <f>O457*H457</f>
        <v>0</v>
      </c>
      <c r="Q457" s="244">
        <v>0.0021</v>
      </c>
      <c r="R457" s="244">
        <f>Q457*H457</f>
        <v>0.0081249</v>
      </c>
      <c r="S457" s="244">
        <v>0</v>
      </c>
      <c r="T457" s="245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46" t="s">
        <v>156</v>
      </c>
      <c r="AT457" s="246" t="s">
        <v>151</v>
      </c>
      <c r="AU457" s="246" t="s">
        <v>87</v>
      </c>
      <c r="AY457" s="17" t="s">
        <v>149</v>
      </c>
      <c r="BE457" s="247">
        <f>IF(N457="základní",J457,0)</f>
        <v>0</v>
      </c>
      <c r="BF457" s="247">
        <f>IF(N457="snížená",J457,0)</f>
        <v>0</v>
      </c>
      <c r="BG457" s="247">
        <f>IF(N457="zákl. přenesená",J457,0)</f>
        <v>0</v>
      </c>
      <c r="BH457" s="247">
        <f>IF(N457="sníž. přenesená",J457,0)</f>
        <v>0</v>
      </c>
      <c r="BI457" s="247">
        <f>IF(N457="nulová",J457,0)</f>
        <v>0</v>
      </c>
      <c r="BJ457" s="17" t="s">
        <v>85</v>
      </c>
      <c r="BK457" s="247">
        <f>ROUND(I457*H457,2)</f>
        <v>0</v>
      </c>
      <c r="BL457" s="17" t="s">
        <v>156</v>
      </c>
      <c r="BM457" s="246" t="s">
        <v>642</v>
      </c>
    </row>
    <row r="458" spans="1:51" s="14" customFormat="1" ht="12">
      <c r="A458" s="14"/>
      <c r="B458" s="260"/>
      <c r="C458" s="261"/>
      <c r="D458" s="250" t="s">
        <v>158</v>
      </c>
      <c r="E458" s="262" t="s">
        <v>1</v>
      </c>
      <c r="F458" s="263" t="s">
        <v>643</v>
      </c>
      <c r="G458" s="261"/>
      <c r="H458" s="262" t="s">
        <v>1</v>
      </c>
      <c r="I458" s="264"/>
      <c r="J458" s="261"/>
      <c r="K458" s="261"/>
      <c r="L458" s="265"/>
      <c r="M458" s="266"/>
      <c r="N458" s="267"/>
      <c r="O458" s="267"/>
      <c r="P458" s="267"/>
      <c r="Q458" s="267"/>
      <c r="R458" s="267"/>
      <c r="S458" s="267"/>
      <c r="T458" s="268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9" t="s">
        <v>158</v>
      </c>
      <c r="AU458" s="269" t="s">
        <v>87</v>
      </c>
      <c r="AV458" s="14" t="s">
        <v>85</v>
      </c>
      <c r="AW458" s="14" t="s">
        <v>33</v>
      </c>
      <c r="AX458" s="14" t="s">
        <v>77</v>
      </c>
      <c r="AY458" s="269" t="s">
        <v>149</v>
      </c>
    </row>
    <row r="459" spans="1:51" s="13" customFormat="1" ht="12">
      <c r="A459" s="13"/>
      <c r="B459" s="248"/>
      <c r="C459" s="249"/>
      <c r="D459" s="250" t="s">
        <v>158</v>
      </c>
      <c r="E459" s="251" t="s">
        <v>1</v>
      </c>
      <c r="F459" s="252" t="s">
        <v>644</v>
      </c>
      <c r="G459" s="249"/>
      <c r="H459" s="253">
        <v>1.963</v>
      </c>
      <c r="I459" s="254"/>
      <c r="J459" s="249"/>
      <c r="K459" s="249"/>
      <c r="L459" s="255"/>
      <c r="M459" s="256"/>
      <c r="N459" s="257"/>
      <c r="O459" s="257"/>
      <c r="P459" s="257"/>
      <c r="Q459" s="257"/>
      <c r="R459" s="257"/>
      <c r="S459" s="257"/>
      <c r="T459" s="25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59" t="s">
        <v>158</v>
      </c>
      <c r="AU459" s="259" t="s">
        <v>87</v>
      </c>
      <c r="AV459" s="13" t="s">
        <v>87</v>
      </c>
      <c r="AW459" s="13" t="s">
        <v>33</v>
      </c>
      <c r="AX459" s="13" t="s">
        <v>77</v>
      </c>
      <c r="AY459" s="259" t="s">
        <v>149</v>
      </c>
    </row>
    <row r="460" spans="1:51" s="13" customFormat="1" ht="12">
      <c r="A460" s="13"/>
      <c r="B460" s="248"/>
      <c r="C460" s="249"/>
      <c r="D460" s="250" t="s">
        <v>158</v>
      </c>
      <c r="E460" s="251" t="s">
        <v>1</v>
      </c>
      <c r="F460" s="252" t="s">
        <v>645</v>
      </c>
      <c r="G460" s="249"/>
      <c r="H460" s="253">
        <v>1.556</v>
      </c>
      <c r="I460" s="254"/>
      <c r="J460" s="249"/>
      <c r="K460" s="249"/>
      <c r="L460" s="255"/>
      <c r="M460" s="256"/>
      <c r="N460" s="257"/>
      <c r="O460" s="257"/>
      <c r="P460" s="257"/>
      <c r="Q460" s="257"/>
      <c r="R460" s="257"/>
      <c r="S460" s="257"/>
      <c r="T460" s="25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9" t="s">
        <v>158</v>
      </c>
      <c r="AU460" s="259" t="s">
        <v>87</v>
      </c>
      <c r="AV460" s="13" t="s">
        <v>87</v>
      </c>
      <c r="AW460" s="13" t="s">
        <v>33</v>
      </c>
      <c r="AX460" s="13" t="s">
        <v>77</v>
      </c>
      <c r="AY460" s="259" t="s">
        <v>149</v>
      </c>
    </row>
    <row r="461" spans="1:51" s="13" customFormat="1" ht="12">
      <c r="A461" s="13"/>
      <c r="B461" s="248"/>
      <c r="C461" s="249"/>
      <c r="D461" s="250" t="s">
        <v>158</v>
      </c>
      <c r="E461" s="251" t="s">
        <v>1</v>
      </c>
      <c r="F461" s="252" t="s">
        <v>646</v>
      </c>
      <c r="G461" s="249"/>
      <c r="H461" s="253">
        <v>0.35</v>
      </c>
      <c r="I461" s="254"/>
      <c r="J461" s="249"/>
      <c r="K461" s="249"/>
      <c r="L461" s="255"/>
      <c r="M461" s="256"/>
      <c r="N461" s="257"/>
      <c r="O461" s="257"/>
      <c r="P461" s="257"/>
      <c r="Q461" s="257"/>
      <c r="R461" s="257"/>
      <c r="S461" s="257"/>
      <c r="T461" s="25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9" t="s">
        <v>158</v>
      </c>
      <c r="AU461" s="259" t="s">
        <v>87</v>
      </c>
      <c r="AV461" s="13" t="s">
        <v>87</v>
      </c>
      <c r="AW461" s="13" t="s">
        <v>33</v>
      </c>
      <c r="AX461" s="13" t="s">
        <v>77</v>
      </c>
      <c r="AY461" s="259" t="s">
        <v>149</v>
      </c>
    </row>
    <row r="462" spans="1:51" s="15" customFormat="1" ht="12">
      <c r="A462" s="15"/>
      <c r="B462" s="270"/>
      <c r="C462" s="271"/>
      <c r="D462" s="250" t="s">
        <v>158</v>
      </c>
      <c r="E462" s="272" t="s">
        <v>1</v>
      </c>
      <c r="F462" s="273" t="s">
        <v>167</v>
      </c>
      <c r="G462" s="271"/>
      <c r="H462" s="274">
        <v>3.869</v>
      </c>
      <c r="I462" s="275"/>
      <c r="J462" s="271"/>
      <c r="K462" s="271"/>
      <c r="L462" s="276"/>
      <c r="M462" s="277"/>
      <c r="N462" s="278"/>
      <c r="O462" s="278"/>
      <c r="P462" s="278"/>
      <c r="Q462" s="278"/>
      <c r="R462" s="278"/>
      <c r="S462" s="278"/>
      <c r="T462" s="279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80" t="s">
        <v>158</v>
      </c>
      <c r="AU462" s="280" t="s">
        <v>87</v>
      </c>
      <c r="AV462" s="15" t="s">
        <v>156</v>
      </c>
      <c r="AW462" s="15" t="s">
        <v>33</v>
      </c>
      <c r="AX462" s="15" t="s">
        <v>85</v>
      </c>
      <c r="AY462" s="280" t="s">
        <v>149</v>
      </c>
    </row>
    <row r="463" spans="1:65" s="2" customFormat="1" ht="16.5" customHeight="1">
      <c r="A463" s="38"/>
      <c r="B463" s="39"/>
      <c r="C463" s="235" t="s">
        <v>647</v>
      </c>
      <c r="D463" s="235" t="s">
        <v>151</v>
      </c>
      <c r="E463" s="236" t="s">
        <v>648</v>
      </c>
      <c r="F463" s="237" t="s">
        <v>649</v>
      </c>
      <c r="G463" s="238" t="s">
        <v>295</v>
      </c>
      <c r="H463" s="239">
        <v>1.004</v>
      </c>
      <c r="I463" s="240"/>
      <c r="J463" s="241">
        <f>ROUND(I463*H463,2)</f>
        <v>0</v>
      </c>
      <c r="K463" s="237" t="s">
        <v>155</v>
      </c>
      <c r="L463" s="44"/>
      <c r="M463" s="242" t="s">
        <v>1</v>
      </c>
      <c r="N463" s="243" t="s">
        <v>42</v>
      </c>
      <c r="O463" s="91"/>
      <c r="P463" s="244">
        <f>O463*H463</f>
        <v>0</v>
      </c>
      <c r="Q463" s="244">
        <v>0</v>
      </c>
      <c r="R463" s="244">
        <f>Q463*H463</f>
        <v>0</v>
      </c>
      <c r="S463" s="244">
        <v>0</v>
      </c>
      <c r="T463" s="245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46" t="s">
        <v>156</v>
      </c>
      <c r="AT463" s="246" t="s">
        <v>151</v>
      </c>
      <c r="AU463" s="246" t="s">
        <v>87</v>
      </c>
      <c r="AY463" s="17" t="s">
        <v>149</v>
      </c>
      <c r="BE463" s="247">
        <f>IF(N463="základní",J463,0)</f>
        <v>0</v>
      </c>
      <c r="BF463" s="247">
        <f>IF(N463="snížená",J463,0)</f>
        <v>0</v>
      </c>
      <c r="BG463" s="247">
        <f>IF(N463="zákl. přenesená",J463,0)</f>
        <v>0</v>
      </c>
      <c r="BH463" s="247">
        <f>IF(N463="sníž. přenesená",J463,0)</f>
        <v>0</v>
      </c>
      <c r="BI463" s="247">
        <f>IF(N463="nulová",J463,0)</f>
        <v>0</v>
      </c>
      <c r="BJ463" s="17" t="s">
        <v>85</v>
      </c>
      <c r="BK463" s="247">
        <f>ROUND(I463*H463,2)</f>
        <v>0</v>
      </c>
      <c r="BL463" s="17" t="s">
        <v>156</v>
      </c>
      <c r="BM463" s="246" t="s">
        <v>650</v>
      </c>
    </row>
    <row r="464" spans="1:51" s="14" customFormat="1" ht="12">
      <c r="A464" s="14"/>
      <c r="B464" s="260"/>
      <c r="C464" s="261"/>
      <c r="D464" s="250" t="s">
        <v>158</v>
      </c>
      <c r="E464" s="262" t="s">
        <v>1</v>
      </c>
      <c r="F464" s="263" t="s">
        <v>651</v>
      </c>
      <c r="G464" s="261"/>
      <c r="H464" s="262" t="s">
        <v>1</v>
      </c>
      <c r="I464" s="264"/>
      <c r="J464" s="261"/>
      <c r="K464" s="261"/>
      <c r="L464" s="265"/>
      <c r="M464" s="266"/>
      <c r="N464" s="267"/>
      <c r="O464" s="267"/>
      <c r="P464" s="267"/>
      <c r="Q464" s="267"/>
      <c r="R464" s="267"/>
      <c r="S464" s="267"/>
      <c r="T464" s="268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9" t="s">
        <v>158</v>
      </c>
      <c r="AU464" s="269" t="s">
        <v>87</v>
      </c>
      <c r="AV464" s="14" t="s">
        <v>85</v>
      </c>
      <c r="AW464" s="14" t="s">
        <v>33</v>
      </c>
      <c r="AX464" s="14" t="s">
        <v>77</v>
      </c>
      <c r="AY464" s="269" t="s">
        <v>149</v>
      </c>
    </row>
    <row r="465" spans="1:51" s="13" customFormat="1" ht="12">
      <c r="A465" s="13"/>
      <c r="B465" s="248"/>
      <c r="C465" s="249"/>
      <c r="D465" s="250" t="s">
        <v>158</v>
      </c>
      <c r="E465" s="251" t="s">
        <v>1</v>
      </c>
      <c r="F465" s="252" t="s">
        <v>652</v>
      </c>
      <c r="G465" s="249"/>
      <c r="H465" s="253">
        <v>0.584</v>
      </c>
      <c r="I465" s="254"/>
      <c r="J465" s="249"/>
      <c r="K465" s="249"/>
      <c r="L465" s="255"/>
      <c r="M465" s="256"/>
      <c r="N465" s="257"/>
      <c r="O465" s="257"/>
      <c r="P465" s="257"/>
      <c r="Q465" s="257"/>
      <c r="R465" s="257"/>
      <c r="S465" s="257"/>
      <c r="T465" s="25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9" t="s">
        <v>158</v>
      </c>
      <c r="AU465" s="259" t="s">
        <v>87</v>
      </c>
      <c r="AV465" s="13" t="s">
        <v>87</v>
      </c>
      <c r="AW465" s="13" t="s">
        <v>33</v>
      </c>
      <c r="AX465" s="13" t="s">
        <v>77</v>
      </c>
      <c r="AY465" s="259" t="s">
        <v>149</v>
      </c>
    </row>
    <row r="466" spans="1:51" s="14" customFormat="1" ht="12">
      <c r="A466" s="14"/>
      <c r="B466" s="260"/>
      <c r="C466" s="261"/>
      <c r="D466" s="250" t="s">
        <v>158</v>
      </c>
      <c r="E466" s="262" t="s">
        <v>1</v>
      </c>
      <c r="F466" s="263" t="s">
        <v>653</v>
      </c>
      <c r="G466" s="261"/>
      <c r="H466" s="262" t="s">
        <v>1</v>
      </c>
      <c r="I466" s="264"/>
      <c r="J466" s="261"/>
      <c r="K466" s="261"/>
      <c r="L466" s="265"/>
      <c r="M466" s="266"/>
      <c r="N466" s="267"/>
      <c r="O466" s="267"/>
      <c r="P466" s="267"/>
      <c r="Q466" s="267"/>
      <c r="R466" s="267"/>
      <c r="S466" s="267"/>
      <c r="T466" s="268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9" t="s">
        <v>158</v>
      </c>
      <c r="AU466" s="269" t="s">
        <v>87</v>
      </c>
      <c r="AV466" s="14" t="s">
        <v>85</v>
      </c>
      <c r="AW466" s="14" t="s">
        <v>33</v>
      </c>
      <c r="AX466" s="14" t="s">
        <v>77</v>
      </c>
      <c r="AY466" s="269" t="s">
        <v>149</v>
      </c>
    </row>
    <row r="467" spans="1:51" s="13" customFormat="1" ht="12">
      <c r="A467" s="13"/>
      <c r="B467" s="248"/>
      <c r="C467" s="249"/>
      <c r="D467" s="250" t="s">
        <v>158</v>
      </c>
      <c r="E467" s="251" t="s">
        <v>1</v>
      </c>
      <c r="F467" s="252" t="s">
        <v>654</v>
      </c>
      <c r="G467" s="249"/>
      <c r="H467" s="253">
        <v>0.42</v>
      </c>
      <c r="I467" s="254"/>
      <c r="J467" s="249"/>
      <c r="K467" s="249"/>
      <c r="L467" s="255"/>
      <c r="M467" s="256"/>
      <c r="N467" s="257"/>
      <c r="O467" s="257"/>
      <c r="P467" s="257"/>
      <c r="Q467" s="257"/>
      <c r="R467" s="257"/>
      <c r="S467" s="257"/>
      <c r="T467" s="25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9" t="s">
        <v>158</v>
      </c>
      <c r="AU467" s="259" t="s">
        <v>87</v>
      </c>
      <c r="AV467" s="13" t="s">
        <v>87</v>
      </c>
      <c r="AW467" s="13" t="s">
        <v>33</v>
      </c>
      <c r="AX467" s="13" t="s">
        <v>77</v>
      </c>
      <c r="AY467" s="259" t="s">
        <v>149</v>
      </c>
    </row>
    <row r="468" spans="1:51" s="15" customFormat="1" ht="12">
      <c r="A468" s="15"/>
      <c r="B468" s="270"/>
      <c r="C468" s="271"/>
      <c r="D468" s="250" t="s">
        <v>158</v>
      </c>
      <c r="E468" s="272" t="s">
        <v>1</v>
      </c>
      <c r="F468" s="273" t="s">
        <v>167</v>
      </c>
      <c r="G468" s="271"/>
      <c r="H468" s="274">
        <v>1.004</v>
      </c>
      <c r="I468" s="275"/>
      <c r="J468" s="271"/>
      <c r="K468" s="271"/>
      <c r="L468" s="276"/>
      <c r="M468" s="277"/>
      <c r="N468" s="278"/>
      <c r="O468" s="278"/>
      <c r="P468" s="278"/>
      <c r="Q468" s="278"/>
      <c r="R468" s="278"/>
      <c r="S468" s="278"/>
      <c r="T468" s="279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80" t="s">
        <v>158</v>
      </c>
      <c r="AU468" s="280" t="s">
        <v>87</v>
      </c>
      <c r="AV468" s="15" t="s">
        <v>156</v>
      </c>
      <c r="AW468" s="15" t="s">
        <v>33</v>
      </c>
      <c r="AX468" s="15" t="s">
        <v>85</v>
      </c>
      <c r="AY468" s="280" t="s">
        <v>149</v>
      </c>
    </row>
    <row r="469" spans="1:65" s="2" customFormat="1" ht="16.5" customHeight="1">
      <c r="A469" s="38"/>
      <c r="B469" s="39"/>
      <c r="C469" s="284" t="s">
        <v>655</v>
      </c>
      <c r="D469" s="284" t="s">
        <v>327</v>
      </c>
      <c r="E469" s="285" t="s">
        <v>656</v>
      </c>
      <c r="F469" s="286" t="s">
        <v>657</v>
      </c>
      <c r="G469" s="287" t="s">
        <v>295</v>
      </c>
      <c r="H469" s="288">
        <v>0.642</v>
      </c>
      <c r="I469" s="289"/>
      <c r="J469" s="290">
        <f>ROUND(I469*H469,2)</f>
        <v>0</v>
      </c>
      <c r="K469" s="286" t="s">
        <v>1</v>
      </c>
      <c r="L469" s="291"/>
      <c r="M469" s="292" t="s">
        <v>1</v>
      </c>
      <c r="N469" s="293" t="s">
        <v>42</v>
      </c>
      <c r="O469" s="91"/>
      <c r="P469" s="244">
        <f>O469*H469</f>
        <v>0</v>
      </c>
      <c r="Q469" s="244">
        <v>1</v>
      </c>
      <c r="R469" s="244">
        <f>Q469*H469</f>
        <v>0.642</v>
      </c>
      <c r="S469" s="244">
        <v>0</v>
      </c>
      <c r="T469" s="245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46" t="s">
        <v>200</v>
      </c>
      <c r="AT469" s="246" t="s">
        <v>327</v>
      </c>
      <c r="AU469" s="246" t="s">
        <v>87</v>
      </c>
      <c r="AY469" s="17" t="s">
        <v>149</v>
      </c>
      <c r="BE469" s="247">
        <f>IF(N469="základní",J469,0)</f>
        <v>0</v>
      </c>
      <c r="BF469" s="247">
        <f>IF(N469="snížená",J469,0)</f>
        <v>0</v>
      </c>
      <c r="BG469" s="247">
        <f>IF(N469="zákl. přenesená",J469,0)</f>
        <v>0</v>
      </c>
      <c r="BH469" s="247">
        <f>IF(N469="sníž. přenesená",J469,0)</f>
        <v>0</v>
      </c>
      <c r="BI469" s="247">
        <f>IF(N469="nulová",J469,0)</f>
        <v>0</v>
      </c>
      <c r="BJ469" s="17" t="s">
        <v>85</v>
      </c>
      <c r="BK469" s="247">
        <f>ROUND(I469*H469,2)</f>
        <v>0</v>
      </c>
      <c r="BL469" s="17" t="s">
        <v>156</v>
      </c>
      <c r="BM469" s="246" t="s">
        <v>658</v>
      </c>
    </row>
    <row r="470" spans="1:51" s="14" customFormat="1" ht="12">
      <c r="A470" s="14"/>
      <c r="B470" s="260"/>
      <c r="C470" s="261"/>
      <c r="D470" s="250" t="s">
        <v>158</v>
      </c>
      <c r="E470" s="262" t="s">
        <v>1</v>
      </c>
      <c r="F470" s="263" t="s">
        <v>651</v>
      </c>
      <c r="G470" s="261"/>
      <c r="H470" s="262" t="s">
        <v>1</v>
      </c>
      <c r="I470" s="264"/>
      <c r="J470" s="261"/>
      <c r="K470" s="261"/>
      <c r="L470" s="265"/>
      <c r="M470" s="266"/>
      <c r="N470" s="267"/>
      <c r="O470" s="267"/>
      <c r="P470" s="267"/>
      <c r="Q470" s="267"/>
      <c r="R470" s="267"/>
      <c r="S470" s="267"/>
      <c r="T470" s="26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9" t="s">
        <v>158</v>
      </c>
      <c r="AU470" s="269" t="s">
        <v>87</v>
      </c>
      <c r="AV470" s="14" t="s">
        <v>85</v>
      </c>
      <c r="AW470" s="14" t="s">
        <v>33</v>
      </c>
      <c r="AX470" s="14" t="s">
        <v>77</v>
      </c>
      <c r="AY470" s="269" t="s">
        <v>149</v>
      </c>
    </row>
    <row r="471" spans="1:51" s="13" customFormat="1" ht="12">
      <c r="A471" s="13"/>
      <c r="B471" s="248"/>
      <c r="C471" s="249"/>
      <c r="D471" s="250" t="s">
        <v>158</v>
      </c>
      <c r="E471" s="251" t="s">
        <v>1</v>
      </c>
      <c r="F471" s="252" t="s">
        <v>659</v>
      </c>
      <c r="G471" s="249"/>
      <c r="H471" s="253">
        <v>0.642</v>
      </c>
      <c r="I471" s="254"/>
      <c r="J471" s="249"/>
      <c r="K471" s="249"/>
      <c r="L471" s="255"/>
      <c r="M471" s="256"/>
      <c r="N471" s="257"/>
      <c r="O471" s="257"/>
      <c r="P471" s="257"/>
      <c r="Q471" s="257"/>
      <c r="R471" s="257"/>
      <c r="S471" s="257"/>
      <c r="T471" s="25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9" t="s">
        <v>158</v>
      </c>
      <c r="AU471" s="259" t="s">
        <v>87</v>
      </c>
      <c r="AV471" s="13" t="s">
        <v>87</v>
      </c>
      <c r="AW471" s="13" t="s">
        <v>33</v>
      </c>
      <c r="AX471" s="13" t="s">
        <v>85</v>
      </c>
      <c r="AY471" s="259" t="s">
        <v>149</v>
      </c>
    </row>
    <row r="472" spans="1:65" s="2" customFormat="1" ht="16.5" customHeight="1">
      <c r="A472" s="38"/>
      <c r="B472" s="39"/>
      <c r="C472" s="284" t="s">
        <v>660</v>
      </c>
      <c r="D472" s="284" t="s">
        <v>327</v>
      </c>
      <c r="E472" s="285" t="s">
        <v>661</v>
      </c>
      <c r="F472" s="286" t="s">
        <v>662</v>
      </c>
      <c r="G472" s="287" t="s">
        <v>295</v>
      </c>
      <c r="H472" s="288">
        <v>0.462</v>
      </c>
      <c r="I472" s="289"/>
      <c r="J472" s="290">
        <f>ROUND(I472*H472,2)</f>
        <v>0</v>
      </c>
      <c r="K472" s="286" t="s">
        <v>155</v>
      </c>
      <c r="L472" s="291"/>
      <c r="M472" s="292" t="s">
        <v>1</v>
      </c>
      <c r="N472" s="293" t="s">
        <v>42</v>
      </c>
      <c r="O472" s="91"/>
      <c r="P472" s="244">
        <f>O472*H472</f>
        <v>0</v>
      </c>
      <c r="Q472" s="244">
        <v>1</v>
      </c>
      <c r="R472" s="244">
        <f>Q472*H472</f>
        <v>0.462</v>
      </c>
      <c r="S472" s="244">
        <v>0</v>
      </c>
      <c r="T472" s="245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46" t="s">
        <v>200</v>
      </c>
      <c r="AT472" s="246" t="s">
        <v>327</v>
      </c>
      <c r="AU472" s="246" t="s">
        <v>87</v>
      </c>
      <c r="AY472" s="17" t="s">
        <v>149</v>
      </c>
      <c r="BE472" s="247">
        <f>IF(N472="základní",J472,0)</f>
        <v>0</v>
      </c>
      <c r="BF472" s="247">
        <f>IF(N472="snížená",J472,0)</f>
        <v>0</v>
      </c>
      <c r="BG472" s="247">
        <f>IF(N472="zákl. přenesená",J472,0)</f>
        <v>0</v>
      </c>
      <c r="BH472" s="247">
        <f>IF(N472="sníž. přenesená",J472,0)</f>
        <v>0</v>
      </c>
      <c r="BI472" s="247">
        <f>IF(N472="nulová",J472,0)</f>
        <v>0</v>
      </c>
      <c r="BJ472" s="17" t="s">
        <v>85</v>
      </c>
      <c r="BK472" s="247">
        <f>ROUND(I472*H472,2)</f>
        <v>0</v>
      </c>
      <c r="BL472" s="17" t="s">
        <v>156</v>
      </c>
      <c r="BM472" s="246" t="s">
        <v>663</v>
      </c>
    </row>
    <row r="473" spans="1:51" s="14" customFormat="1" ht="12">
      <c r="A473" s="14"/>
      <c r="B473" s="260"/>
      <c r="C473" s="261"/>
      <c r="D473" s="250" t="s">
        <v>158</v>
      </c>
      <c r="E473" s="262" t="s">
        <v>1</v>
      </c>
      <c r="F473" s="263" t="s">
        <v>653</v>
      </c>
      <c r="G473" s="261"/>
      <c r="H473" s="262" t="s">
        <v>1</v>
      </c>
      <c r="I473" s="264"/>
      <c r="J473" s="261"/>
      <c r="K473" s="261"/>
      <c r="L473" s="265"/>
      <c r="M473" s="266"/>
      <c r="N473" s="267"/>
      <c r="O473" s="267"/>
      <c r="P473" s="267"/>
      <c r="Q473" s="267"/>
      <c r="R473" s="267"/>
      <c r="S473" s="267"/>
      <c r="T473" s="268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9" t="s">
        <v>158</v>
      </c>
      <c r="AU473" s="269" t="s">
        <v>87</v>
      </c>
      <c r="AV473" s="14" t="s">
        <v>85</v>
      </c>
      <c r="AW473" s="14" t="s">
        <v>33</v>
      </c>
      <c r="AX473" s="14" t="s">
        <v>77</v>
      </c>
      <c r="AY473" s="269" t="s">
        <v>149</v>
      </c>
    </row>
    <row r="474" spans="1:51" s="13" customFormat="1" ht="12">
      <c r="A474" s="13"/>
      <c r="B474" s="248"/>
      <c r="C474" s="249"/>
      <c r="D474" s="250" t="s">
        <v>158</v>
      </c>
      <c r="E474" s="251" t="s">
        <v>1</v>
      </c>
      <c r="F474" s="252" t="s">
        <v>664</v>
      </c>
      <c r="G474" s="249"/>
      <c r="H474" s="253">
        <v>0.462</v>
      </c>
      <c r="I474" s="254"/>
      <c r="J474" s="249"/>
      <c r="K474" s="249"/>
      <c r="L474" s="255"/>
      <c r="M474" s="256"/>
      <c r="N474" s="257"/>
      <c r="O474" s="257"/>
      <c r="P474" s="257"/>
      <c r="Q474" s="257"/>
      <c r="R474" s="257"/>
      <c r="S474" s="257"/>
      <c r="T474" s="25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9" t="s">
        <v>158</v>
      </c>
      <c r="AU474" s="259" t="s">
        <v>87</v>
      </c>
      <c r="AV474" s="13" t="s">
        <v>87</v>
      </c>
      <c r="AW474" s="13" t="s">
        <v>33</v>
      </c>
      <c r="AX474" s="13" t="s">
        <v>85</v>
      </c>
      <c r="AY474" s="259" t="s">
        <v>149</v>
      </c>
    </row>
    <row r="475" spans="1:65" s="2" customFormat="1" ht="16.5" customHeight="1">
      <c r="A475" s="38"/>
      <c r="B475" s="39"/>
      <c r="C475" s="235" t="s">
        <v>665</v>
      </c>
      <c r="D475" s="235" t="s">
        <v>151</v>
      </c>
      <c r="E475" s="236" t="s">
        <v>666</v>
      </c>
      <c r="F475" s="237" t="s">
        <v>667</v>
      </c>
      <c r="G475" s="238" t="s">
        <v>579</v>
      </c>
      <c r="H475" s="239">
        <v>132</v>
      </c>
      <c r="I475" s="240"/>
      <c r="J475" s="241">
        <f>ROUND(I475*H475,2)</f>
        <v>0</v>
      </c>
      <c r="K475" s="237" t="s">
        <v>155</v>
      </c>
      <c r="L475" s="44"/>
      <c r="M475" s="242" t="s">
        <v>1</v>
      </c>
      <c r="N475" s="243" t="s">
        <v>42</v>
      </c>
      <c r="O475" s="91"/>
      <c r="P475" s="244">
        <f>O475*H475</f>
        <v>0</v>
      </c>
      <c r="Q475" s="244">
        <v>1E-05</v>
      </c>
      <c r="R475" s="244">
        <f>Q475*H475</f>
        <v>0.0013200000000000002</v>
      </c>
      <c r="S475" s="244">
        <v>0</v>
      </c>
      <c r="T475" s="245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46" t="s">
        <v>156</v>
      </c>
      <c r="AT475" s="246" t="s">
        <v>151</v>
      </c>
      <c r="AU475" s="246" t="s">
        <v>87</v>
      </c>
      <c r="AY475" s="17" t="s">
        <v>149</v>
      </c>
      <c r="BE475" s="247">
        <f>IF(N475="základní",J475,0)</f>
        <v>0</v>
      </c>
      <c r="BF475" s="247">
        <f>IF(N475="snížená",J475,0)</f>
        <v>0</v>
      </c>
      <c r="BG475" s="247">
        <f>IF(N475="zákl. přenesená",J475,0)</f>
        <v>0</v>
      </c>
      <c r="BH475" s="247">
        <f>IF(N475="sníž. přenesená",J475,0)</f>
        <v>0</v>
      </c>
      <c r="BI475" s="247">
        <f>IF(N475="nulová",J475,0)</f>
        <v>0</v>
      </c>
      <c r="BJ475" s="17" t="s">
        <v>85</v>
      </c>
      <c r="BK475" s="247">
        <f>ROUND(I475*H475,2)</f>
        <v>0</v>
      </c>
      <c r="BL475" s="17" t="s">
        <v>156</v>
      </c>
      <c r="BM475" s="246" t="s">
        <v>668</v>
      </c>
    </row>
    <row r="476" spans="1:51" s="14" customFormat="1" ht="12">
      <c r="A476" s="14"/>
      <c r="B476" s="260"/>
      <c r="C476" s="261"/>
      <c r="D476" s="250" t="s">
        <v>158</v>
      </c>
      <c r="E476" s="262" t="s">
        <v>1</v>
      </c>
      <c r="F476" s="263" t="s">
        <v>669</v>
      </c>
      <c r="G476" s="261"/>
      <c r="H476" s="262" t="s">
        <v>1</v>
      </c>
      <c r="I476" s="264"/>
      <c r="J476" s="261"/>
      <c r="K476" s="261"/>
      <c r="L476" s="265"/>
      <c r="M476" s="266"/>
      <c r="N476" s="267"/>
      <c r="O476" s="267"/>
      <c r="P476" s="267"/>
      <c r="Q476" s="267"/>
      <c r="R476" s="267"/>
      <c r="S476" s="267"/>
      <c r="T476" s="268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9" t="s">
        <v>158</v>
      </c>
      <c r="AU476" s="269" t="s">
        <v>87</v>
      </c>
      <c r="AV476" s="14" t="s">
        <v>85</v>
      </c>
      <c r="AW476" s="14" t="s">
        <v>33</v>
      </c>
      <c r="AX476" s="14" t="s">
        <v>77</v>
      </c>
      <c r="AY476" s="269" t="s">
        <v>149</v>
      </c>
    </row>
    <row r="477" spans="1:51" s="13" customFormat="1" ht="12">
      <c r="A477" s="13"/>
      <c r="B477" s="248"/>
      <c r="C477" s="249"/>
      <c r="D477" s="250" t="s">
        <v>158</v>
      </c>
      <c r="E477" s="251" t="s">
        <v>1</v>
      </c>
      <c r="F477" s="252" t="s">
        <v>670</v>
      </c>
      <c r="G477" s="249"/>
      <c r="H477" s="253">
        <v>130</v>
      </c>
      <c r="I477" s="254"/>
      <c r="J477" s="249"/>
      <c r="K477" s="249"/>
      <c r="L477" s="255"/>
      <c r="M477" s="256"/>
      <c r="N477" s="257"/>
      <c r="O477" s="257"/>
      <c r="P477" s="257"/>
      <c r="Q477" s="257"/>
      <c r="R477" s="257"/>
      <c r="S477" s="257"/>
      <c r="T477" s="25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9" t="s">
        <v>158</v>
      </c>
      <c r="AU477" s="259" t="s">
        <v>87</v>
      </c>
      <c r="AV477" s="13" t="s">
        <v>87</v>
      </c>
      <c r="AW477" s="13" t="s">
        <v>33</v>
      </c>
      <c r="AX477" s="13" t="s">
        <v>77</v>
      </c>
      <c r="AY477" s="259" t="s">
        <v>149</v>
      </c>
    </row>
    <row r="478" spans="1:51" s="14" customFormat="1" ht="12">
      <c r="A478" s="14"/>
      <c r="B478" s="260"/>
      <c r="C478" s="261"/>
      <c r="D478" s="250" t="s">
        <v>158</v>
      </c>
      <c r="E478" s="262" t="s">
        <v>1</v>
      </c>
      <c r="F478" s="263" t="s">
        <v>671</v>
      </c>
      <c r="G478" s="261"/>
      <c r="H478" s="262" t="s">
        <v>1</v>
      </c>
      <c r="I478" s="264"/>
      <c r="J478" s="261"/>
      <c r="K478" s="261"/>
      <c r="L478" s="265"/>
      <c r="M478" s="266"/>
      <c r="N478" s="267"/>
      <c r="O478" s="267"/>
      <c r="P478" s="267"/>
      <c r="Q478" s="267"/>
      <c r="R478" s="267"/>
      <c r="S478" s="267"/>
      <c r="T478" s="268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9" t="s">
        <v>158</v>
      </c>
      <c r="AU478" s="269" t="s">
        <v>87</v>
      </c>
      <c r="AV478" s="14" t="s">
        <v>85</v>
      </c>
      <c r="AW478" s="14" t="s">
        <v>33</v>
      </c>
      <c r="AX478" s="14" t="s">
        <v>77</v>
      </c>
      <c r="AY478" s="269" t="s">
        <v>149</v>
      </c>
    </row>
    <row r="479" spans="1:51" s="13" customFormat="1" ht="12">
      <c r="A479" s="13"/>
      <c r="B479" s="248"/>
      <c r="C479" s="249"/>
      <c r="D479" s="250" t="s">
        <v>158</v>
      </c>
      <c r="E479" s="251" t="s">
        <v>1</v>
      </c>
      <c r="F479" s="252" t="s">
        <v>87</v>
      </c>
      <c r="G479" s="249"/>
      <c r="H479" s="253">
        <v>2</v>
      </c>
      <c r="I479" s="254"/>
      <c r="J479" s="249"/>
      <c r="K479" s="249"/>
      <c r="L479" s="255"/>
      <c r="M479" s="256"/>
      <c r="N479" s="257"/>
      <c r="O479" s="257"/>
      <c r="P479" s="257"/>
      <c r="Q479" s="257"/>
      <c r="R479" s="257"/>
      <c r="S479" s="257"/>
      <c r="T479" s="25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9" t="s">
        <v>158</v>
      </c>
      <c r="AU479" s="259" t="s">
        <v>87</v>
      </c>
      <c r="AV479" s="13" t="s">
        <v>87</v>
      </c>
      <c r="AW479" s="13" t="s">
        <v>33</v>
      </c>
      <c r="AX479" s="13" t="s">
        <v>77</v>
      </c>
      <c r="AY479" s="259" t="s">
        <v>149</v>
      </c>
    </row>
    <row r="480" spans="1:51" s="15" customFormat="1" ht="12">
      <c r="A480" s="15"/>
      <c r="B480" s="270"/>
      <c r="C480" s="271"/>
      <c r="D480" s="250" t="s">
        <v>158</v>
      </c>
      <c r="E480" s="272" t="s">
        <v>1</v>
      </c>
      <c r="F480" s="273" t="s">
        <v>167</v>
      </c>
      <c r="G480" s="271"/>
      <c r="H480" s="274">
        <v>132</v>
      </c>
      <c r="I480" s="275"/>
      <c r="J480" s="271"/>
      <c r="K480" s="271"/>
      <c r="L480" s="276"/>
      <c r="M480" s="277"/>
      <c r="N480" s="278"/>
      <c r="O480" s="278"/>
      <c r="P480" s="278"/>
      <c r="Q480" s="278"/>
      <c r="R480" s="278"/>
      <c r="S480" s="278"/>
      <c r="T480" s="279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80" t="s">
        <v>158</v>
      </c>
      <c r="AU480" s="280" t="s">
        <v>87</v>
      </c>
      <c r="AV480" s="15" t="s">
        <v>156</v>
      </c>
      <c r="AW480" s="15" t="s">
        <v>33</v>
      </c>
      <c r="AX480" s="15" t="s">
        <v>85</v>
      </c>
      <c r="AY480" s="280" t="s">
        <v>149</v>
      </c>
    </row>
    <row r="481" spans="1:65" s="2" customFormat="1" ht="16.5" customHeight="1">
      <c r="A481" s="38"/>
      <c r="B481" s="39"/>
      <c r="C481" s="235" t="s">
        <v>672</v>
      </c>
      <c r="D481" s="235" t="s">
        <v>151</v>
      </c>
      <c r="E481" s="236" t="s">
        <v>673</v>
      </c>
      <c r="F481" s="237" t="s">
        <v>674</v>
      </c>
      <c r="G481" s="238" t="s">
        <v>579</v>
      </c>
      <c r="H481" s="239">
        <v>24</v>
      </c>
      <c r="I481" s="240"/>
      <c r="J481" s="241">
        <f>ROUND(I481*H481,2)</f>
        <v>0</v>
      </c>
      <c r="K481" s="237" t="s">
        <v>155</v>
      </c>
      <c r="L481" s="44"/>
      <c r="M481" s="242" t="s">
        <v>1</v>
      </c>
      <c r="N481" s="243" t="s">
        <v>42</v>
      </c>
      <c r="O481" s="91"/>
      <c r="P481" s="244">
        <f>O481*H481</f>
        <v>0</v>
      </c>
      <c r="Q481" s="244">
        <v>1E-05</v>
      </c>
      <c r="R481" s="244">
        <f>Q481*H481</f>
        <v>0.00024000000000000003</v>
      </c>
      <c r="S481" s="244">
        <v>0</v>
      </c>
      <c r="T481" s="245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46" t="s">
        <v>156</v>
      </c>
      <c r="AT481" s="246" t="s">
        <v>151</v>
      </c>
      <c r="AU481" s="246" t="s">
        <v>87</v>
      </c>
      <c r="AY481" s="17" t="s">
        <v>149</v>
      </c>
      <c r="BE481" s="247">
        <f>IF(N481="základní",J481,0)</f>
        <v>0</v>
      </c>
      <c r="BF481" s="247">
        <f>IF(N481="snížená",J481,0)</f>
        <v>0</v>
      </c>
      <c r="BG481" s="247">
        <f>IF(N481="zákl. přenesená",J481,0)</f>
        <v>0</v>
      </c>
      <c r="BH481" s="247">
        <f>IF(N481="sníž. přenesená",J481,0)</f>
        <v>0</v>
      </c>
      <c r="BI481" s="247">
        <f>IF(N481="nulová",J481,0)</f>
        <v>0</v>
      </c>
      <c r="BJ481" s="17" t="s">
        <v>85</v>
      </c>
      <c r="BK481" s="247">
        <f>ROUND(I481*H481,2)</f>
        <v>0</v>
      </c>
      <c r="BL481" s="17" t="s">
        <v>156</v>
      </c>
      <c r="BM481" s="246" t="s">
        <v>675</v>
      </c>
    </row>
    <row r="482" spans="1:51" s="14" customFormat="1" ht="12">
      <c r="A482" s="14"/>
      <c r="B482" s="260"/>
      <c r="C482" s="261"/>
      <c r="D482" s="250" t="s">
        <v>158</v>
      </c>
      <c r="E482" s="262" t="s">
        <v>1</v>
      </c>
      <c r="F482" s="263" t="s">
        <v>676</v>
      </c>
      <c r="G482" s="261"/>
      <c r="H482" s="262" t="s">
        <v>1</v>
      </c>
      <c r="I482" s="264"/>
      <c r="J482" s="261"/>
      <c r="K482" s="261"/>
      <c r="L482" s="265"/>
      <c r="M482" s="266"/>
      <c r="N482" s="267"/>
      <c r="O482" s="267"/>
      <c r="P482" s="267"/>
      <c r="Q482" s="267"/>
      <c r="R482" s="267"/>
      <c r="S482" s="267"/>
      <c r="T482" s="268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9" t="s">
        <v>158</v>
      </c>
      <c r="AU482" s="269" t="s">
        <v>87</v>
      </c>
      <c r="AV482" s="14" t="s">
        <v>85</v>
      </c>
      <c r="AW482" s="14" t="s">
        <v>33</v>
      </c>
      <c r="AX482" s="14" t="s">
        <v>77</v>
      </c>
      <c r="AY482" s="269" t="s">
        <v>149</v>
      </c>
    </row>
    <row r="483" spans="1:51" s="13" customFormat="1" ht="12">
      <c r="A483" s="13"/>
      <c r="B483" s="248"/>
      <c r="C483" s="249"/>
      <c r="D483" s="250" t="s">
        <v>158</v>
      </c>
      <c r="E483" s="251" t="s">
        <v>1</v>
      </c>
      <c r="F483" s="252" t="s">
        <v>677</v>
      </c>
      <c r="G483" s="249"/>
      <c r="H483" s="253">
        <v>24</v>
      </c>
      <c r="I483" s="254"/>
      <c r="J483" s="249"/>
      <c r="K483" s="249"/>
      <c r="L483" s="255"/>
      <c r="M483" s="256"/>
      <c r="N483" s="257"/>
      <c r="O483" s="257"/>
      <c r="P483" s="257"/>
      <c r="Q483" s="257"/>
      <c r="R483" s="257"/>
      <c r="S483" s="257"/>
      <c r="T483" s="25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9" t="s">
        <v>158</v>
      </c>
      <c r="AU483" s="259" t="s">
        <v>87</v>
      </c>
      <c r="AV483" s="13" t="s">
        <v>87</v>
      </c>
      <c r="AW483" s="13" t="s">
        <v>33</v>
      </c>
      <c r="AX483" s="13" t="s">
        <v>85</v>
      </c>
      <c r="AY483" s="259" t="s">
        <v>149</v>
      </c>
    </row>
    <row r="484" spans="1:65" s="2" customFormat="1" ht="16.5" customHeight="1">
      <c r="A484" s="38"/>
      <c r="B484" s="39"/>
      <c r="C484" s="235" t="s">
        <v>678</v>
      </c>
      <c r="D484" s="235" t="s">
        <v>151</v>
      </c>
      <c r="E484" s="236" t="s">
        <v>679</v>
      </c>
      <c r="F484" s="237" t="s">
        <v>680</v>
      </c>
      <c r="G484" s="238" t="s">
        <v>579</v>
      </c>
      <c r="H484" s="239">
        <v>130</v>
      </c>
      <c r="I484" s="240"/>
      <c r="J484" s="241">
        <f>ROUND(I484*H484,2)</f>
        <v>0</v>
      </c>
      <c r="K484" s="237" t="s">
        <v>155</v>
      </c>
      <c r="L484" s="44"/>
      <c r="M484" s="242" t="s">
        <v>1</v>
      </c>
      <c r="N484" s="243" t="s">
        <v>42</v>
      </c>
      <c r="O484" s="91"/>
      <c r="P484" s="244">
        <f>O484*H484</f>
        <v>0</v>
      </c>
      <c r="Q484" s="244">
        <v>0.00018</v>
      </c>
      <c r="R484" s="244">
        <f>Q484*H484</f>
        <v>0.0234</v>
      </c>
      <c r="S484" s="244">
        <v>0</v>
      </c>
      <c r="T484" s="245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46" t="s">
        <v>156</v>
      </c>
      <c r="AT484" s="246" t="s">
        <v>151</v>
      </c>
      <c r="AU484" s="246" t="s">
        <v>87</v>
      </c>
      <c r="AY484" s="17" t="s">
        <v>149</v>
      </c>
      <c r="BE484" s="247">
        <f>IF(N484="základní",J484,0)</f>
        <v>0</v>
      </c>
      <c r="BF484" s="247">
        <f>IF(N484="snížená",J484,0)</f>
        <v>0</v>
      </c>
      <c r="BG484" s="247">
        <f>IF(N484="zákl. přenesená",J484,0)</f>
        <v>0</v>
      </c>
      <c r="BH484" s="247">
        <f>IF(N484="sníž. přenesená",J484,0)</f>
        <v>0</v>
      </c>
      <c r="BI484" s="247">
        <f>IF(N484="nulová",J484,0)</f>
        <v>0</v>
      </c>
      <c r="BJ484" s="17" t="s">
        <v>85</v>
      </c>
      <c r="BK484" s="247">
        <f>ROUND(I484*H484,2)</f>
        <v>0</v>
      </c>
      <c r="BL484" s="17" t="s">
        <v>156</v>
      </c>
      <c r="BM484" s="246" t="s">
        <v>681</v>
      </c>
    </row>
    <row r="485" spans="1:51" s="14" customFormat="1" ht="12">
      <c r="A485" s="14"/>
      <c r="B485" s="260"/>
      <c r="C485" s="261"/>
      <c r="D485" s="250" t="s">
        <v>158</v>
      </c>
      <c r="E485" s="262" t="s">
        <v>1</v>
      </c>
      <c r="F485" s="263" t="s">
        <v>669</v>
      </c>
      <c r="G485" s="261"/>
      <c r="H485" s="262" t="s">
        <v>1</v>
      </c>
      <c r="I485" s="264"/>
      <c r="J485" s="261"/>
      <c r="K485" s="261"/>
      <c r="L485" s="265"/>
      <c r="M485" s="266"/>
      <c r="N485" s="267"/>
      <c r="O485" s="267"/>
      <c r="P485" s="267"/>
      <c r="Q485" s="267"/>
      <c r="R485" s="267"/>
      <c r="S485" s="267"/>
      <c r="T485" s="268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9" t="s">
        <v>158</v>
      </c>
      <c r="AU485" s="269" t="s">
        <v>87</v>
      </c>
      <c r="AV485" s="14" t="s">
        <v>85</v>
      </c>
      <c r="AW485" s="14" t="s">
        <v>33</v>
      </c>
      <c r="AX485" s="14" t="s">
        <v>77</v>
      </c>
      <c r="AY485" s="269" t="s">
        <v>149</v>
      </c>
    </row>
    <row r="486" spans="1:51" s="13" customFormat="1" ht="12">
      <c r="A486" s="13"/>
      <c r="B486" s="248"/>
      <c r="C486" s="249"/>
      <c r="D486" s="250" t="s">
        <v>158</v>
      </c>
      <c r="E486" s="251" t="s">
        <v>1</v>
      </c>
      <c r="F486" s="252" t="s">
        <v>670</v>
      </c>
      <c r="G486" s="249"/>
      <c r="H486" s="253">
        <v>130</v>
      </c>
      <c r="I486" s="254"/>
      <c r="J486" s="249"/>
      <c r="K486" s="249"/>
      <c r="L486" s="255"/>
      <c r="M486" s="256"/>
      <c r="N486" s="257"/>
      <c r="O486" s="257"/>
      <c r="P486" s="257"/>
      <c r="Q486" s="257"/>
      <c r="R486" s="257"/>
      <c r="S486" s="257"/>
      <c r="T486" s="25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9" t="s">
        <v>158</v>
      </c>
      <c r="AU486" s="259" t="s">
        <v>87</v>
      </c>
      <c r="AV486" s="13" t="s">
        <v>87</v>
      </c>
      <c r="AW486" s="13" t="s">
        <v>33</v>
      </c>
      <c r="AX486" s="13" t="s">
        <v>85</v>
      </c>
      <c r="AY486" s="259" t="s">
        <v>149</v>
      </c>
    </row>
    <row r="487" spans="1:65" s="2" customFormat="1" ht="16.5" customHeight="1">
      <c r="A487" s="38"/>
      <c r="B487" s="39"/>
      <c r="C487" s="235" t="s">
        <v>682</v>
      </c>
      <c r="D487" s="235" t="s">
        <v>151</v>
      </c>
      <c r="E487" s="236" t="s">
        <v>683</v>
      </c>
      <c r="F487" s="237" t="s">
        <v>684</v>
      </c>
      <c r="G487" s="238" t="s">
        <v>579</v>
      </c>
      <c r="H487" s="239">
        <v>2</v>
      </c>
      <c r="I487" s="240"/>
      <c r="J487" s="241">
        <f>ROUND(I487*H487,2)</f>
        <v>0</v>
      </c>
      <c r="K487" s="237" t="s">
        <v>1</v>
      </c>
      <c r="L487" s="44"/>
      <c r="M487" s="242" t="s">
        <v>1</v>
      </c>
      <c r="N487" s="243" t="s">
        <v>42</v>
      </c>
      <c r="O487" s="91"/>
      <c r="P487" s="244">
        <f>O487*H487</f>
        <v>0</v>
      </c>
      <c r="Q487" s="244">
        <v>0.00018</v>
      </c>
      <c r="R487" s="244">
        <f>Q487*H487</f>
        <v>0.00036</v>
      </c>
      <c r="S487" s="244">
        <v>0</v>
      </c>
      <c r="T487" s="245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46" t="s">
        <v>156</v>
      </c>
      <c r="AT487" s="246" t="s">
        <v>151</v>
      </c>
      <c r="AU487" s="246" t="s">
        <v>87</v>
      </c>
      <c r="AY487" s="17" t="s">
        <v>149</v>
      </c>
      <c r="BE487" s="247">
        <f>IF(N487="základní",J487,0)</f>
        <v>0</v>
      </c>
      <c r="BF487" s="247">
        <f>IF(N487="snížená",J487,0)</f>
        <v>0</v>
      </c>
      <c r="BG487" s="247">
        <f>IF(N487="zákl. přenesená",J487,0)</f>
        <v>0</v>
      </c>
      <c r="BH487" s="247">
        <f>IF(N487="sníž. přenesená",J487,0)</f>
        <v>0</v>
      </c>
      <c r="BI487" s="247">
        <f>IF(N487="nulová",J487,0)</f>
        <v>0</v>
      </c>
      <c r="BJ487" s="17" t="s">
        <v>85</v>
      </c>
      <c r="BK487" s="247">
        <f>ROUND(I487*H487,2)</f>
        <v>0</v>
      </c>
      <c r="BL487" s="17" t="s">
        <v>156</v>
      </c>
      <c r="BM487" s="246" t="s">
        <v>685</v>
      </c>
    </row>
    <row r="488" spans="1:51" s="14" customFormat="1" ht="12">
      <c r="A488" s="14"/>
      <c r="B488" s="260"/>
      <c r="C488" s="261"/>
      <c r="D488" s="250" t="s">
        <v>158</v>
      </c>
      <c r="E488" s="262" t="s">
        <v>1</v>
      </c>
      <c r="F488" s="263" t="s">
        <v>671</v>
      </c>
      <c r="G488" s="261"/>
      <c r="H488" s="262" t="s">
        <v>1</v>
      </c>
      <c r="I488" s="264"/>
      <c r="J488" s="261"/>
      <c r="K488" s="261"/>
      <c r="L488" s="265"/>
      <c r="M488" s="266"/>
      <c r="N488" s="267"/>
      <c r="O488" s="267"/>
      <c r="P488" s="267"/>
      <c r="Q488" s="267"/>
      <c r="R488" s="267"/>
      <c r="S488" s="267"/>
      <c r="T488" s="268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9" t="s">
        <v>158</v>
      </c>
      <c r="AU488" s="269" t="s">
        <v>87</v>
      </c>
      <c r="AV488" s="14" t="s">
        <v>85</v>
      </c>
      <c r="AW488" s="14" t="s">
        <v>33</v>
      </c>
      <c r="AX488" s="14" t="s">
        <v>77</v>
      </c>
      <c r="AY488" s="269" t="s">
        <v>149</v>
      </c>
    </row>
    <row r="489" spans="1:51" s="13" customFormat="1" ht="12">
      <c r="A489" s="13"/>
      <c r="B489" s="248"/>
      <c r="C489" s="249"/>
      <c r="D489" s="250" t="s">
        <v>158</v>
      </c>
      <c r="E489" s="251" t="s">
        <v>1</v>
      </c>
      <c r="F489" s="252" t="s">
        <v>87</v>
      </c>
      <c r="G489" s="249"/>
      <c r="H489" s="253">
        <v>2</v>
      </c>
      <c r="I489" s="254"/>
      <c r="J489" s="249"/>
      <c r="K489" s="249"/>
      <c r="L489" s="255"/>
      <c r="M489" s="256"/>
      <c r="N489" s="257"/>
      <c r="O489" s="257"/>
      <c r="P489" s="257"/>
      <c r="Q489" s="257"/>
      <c r="R489" s="257"/>
      <c r="S489" s="257"/>
      <c r="T489" s="25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9" t="s">
        <v>158</v>
      </c>
      <c r="AU489" s="259" t="s">
        <v>87</v>
      </c>
      <c r="AV489" s="13" t="s">
        <v>87</v>
      </c>
      <c r="AW489" s="13" t="s">
        <v>33</v>
      </c>
      <c r="AX489" s="13" t="s">
        <v>85</v>
      </c>
      <c r="AY489" s="259" t="s">
        <v>149</v>
      </c>
    </row>
    <row r="490" spans="1:65" s="2" customFormat="1" ht="16.5" customHeight="1">
      <c r="A490" s="38"/>
      <c r="B490" s="39"/>
      <c r="C490" s="235" t="s">
        <v>686</v>
      </c>
      <c r="D490" s="235" t="s">
        <v>151</v>
      </c>
      <c r="E490" s="236" t="s">
        <v>687</v>
      </c>
      <c r="F490" s="237" t="s">
        <v>688</v>
      </c>
      <c r="G490" s="238" t="s">
        <v>579</v>
      </c>
      <c r="H490" s="239">
        <v>24</v>
      </c>
      <c r="I490" s="240"/>
      <c r="J490" s="241">
        <f>ROUND(I490*H490,2)</f>
        <v>0</v>
      </c>
      <c r="K490" s="237" t="s">
        <v>155</v>
      </c>
      <c r="L490" s="44"/>
      <c r="M490" s="242" t="s">
        <v>1</v>
      </c>
      <c r="N490" s="243" t="s">
        <v>42</v>
      </c>
      <c r="O490" s="91"/>
      <c r="P490" s="244">
        <f>O490*H490</f>
        <v>0</v>
      </c>
      <c r="Q490" s="244">
        <v>0.00018</v>
      </c>
      <c r="R490" s="244">
        <f>Q490*H490</f>
        <v>0.00432</v>
      </c>
      <c r="S490" s="244">
        <v>0</v>
      </c>
      <c r="T490" s="245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46" t="s">
        <v>156</v>
      </c>
      <c r="AT490" s="246" t="s">
        <v>151</v>
      </c>
      <c r="AU490" s="246" t="s">
        <v>87</v>
      </c>
      <c r="AY490" s="17" t="s">
        <v>149</v>
      </c>
      <c r="BE490" s="247">
        <f>IF(N490="základní",J490,0)</f>
        <v>0</v>
      </c>
      <c r="BF490" s="247">
        <f>IF(N490="snížená",J490,0)</f>
        <v>0</v>
      </c>
      <c r="BG490" s="247">
        <f>IF(N490="zákl. přenesená",J490,0)</f>
        <v>0</v>
      </c>
      <c r="BH490" s="247">
        <f>IF(N490="sníž. přenesená",J490,0)</f>
        <v>0</v>
      </c>
      <c r="BI490" s="247">
        <f>IF(N490="nulová",J490,0)</f>
        <v>0</v>
      </c>
      <c r="BJ490" s="17" t="s">
        <v>85</v>
      </c>
      <c r="BK490" s="247">
        <f>ROUND(I490*H490,2)</f>
        <v>0</v>
      </c>
      <c r="BL490" s="17" t="s">
        <v>156</v>
      </c>
      <c r="BM490" s="246" t="s">
        <v>689</v>
      </c>
    </row>
    <row r="491" spans="1:51" s="14" customFormat="1" ht="12">
      <c r="A491" s="14"/>
      <c r="B491" s="260"/>
      <c r="C491" s="261"/>
      <c r="D491" s="250" t="s">
        <v>158</v>
      </c>
      <c r="E491" s="262" t="s">
        <v>1</v>
      </c>
      <c r="F491" s="263" t="s">
        <v>676</v>
      </c>
      <c r="G491" s="261"/>
      <c r="H491" s="262" t="s">
        <v>1</v>
      </c>
      <c r="I491" s="264"/>
      <c r="J491" s="261"/>
      <c r="K491" s="261"/>
      <c r="L491" s="265"/>
      <c r="M491" s="266"/>
      <c r="N491" s="267"/>
      <c r="O491" s="267"/>
      <c r="P491" s="267"/>
      <c r="Q491" s="267"/>
      <c r="R491" s="267"/>
      <c r="S491" s="267"/>
      <c r="T491" s="268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9" t="s">
        <v>158</v>
      </c>
      <c r="AU491" s="269" t="s">
        <v>87</v>
      </c>
      <c r="AV491" s="14" t="s">
        <v>85</v>
      </c>
      <c r="AW491" s="14" t="s">
        <v>33</v>
      </c>
      <c r="AX491" s="14" t="s">
        <v>77</v>
      </c>
      <c r="AY491" s="269" t="s">
        <v>149</v>
      </c>
    </row>
    <row r="492" spans="1:51" s="13" customFormat="1" ht="12">
      <c r="A492" s="13"/>
      <c r="B492" s="248"/>
      <c r="C492" s="249"/>
      <c r="D492" s="250" t="s">
        <v>158</v>
      </c>
      <c r="E492" s="251" t="s">
        <v>1</v>
      </c>
      <c r="F492" s="252" t="s">
        <v>677</v>
      </c>
      <c r="G492" s="249"/>
      <c r="H492" s="253">
        <v>24</v>
      </c>
      <c r="I492" s="254"/>
      <c r="J492" s="249"/>
      <c r="K492" s="249"/>
      <c r="L492" s="255"/>
      <c r="M492" s="256"/>
      <c r="N492" s="257"/>
      <c r="O492" s="257"/>
      <c r="P492" s="257"/>
      <c r="Q492" s="257"/>
      <c r="R492" s="257"/>
      <c r="S492" s="257"/>
      <c r="T492" s="25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9" t="s">
        <v>158</v>
      </c>
      <c r="AU492" s="259" t="s">
        <v>87</v>
      </c>
      <c r="AV492" s="13" t="s">
        <v>87</v>
      </c>
      <c r="AW492" s="13" t="s">
        <v>33</v>
      </c>
      <c r="AX492" s="13" t="s">
        <v>85</v>
      </c>
      <c r="AY492" s="259" t="s">
        <v>149</v>
      </c>
    </row>
    <row r="493" spans="1:65" s="2" customFormat="1" ht="16.5" customHeight="1">
      <c r="A493" s="38"/>
      <c r="B493" s="39"/>
      <c r="C493" s="235" t="s">
        <v>690</v>
      </c>
      <c r="D493" s="235" t="s">
        <v>151</v>
      </c>
      <c r="E493" s="236" t="s">
        <v>691</v>
      </c>
      <c r="F493" s="237" t="s">
        <v>692</v>
      </c>
      <c r="G493" s="238" t="s">
        <v>209</v>
      </c>
      <c r="H493" s="239">
        <v>27.028</v>
      </c>
      <c r="I493" s="240"/>
      <c r="J493" s="241">
        <f>ROUND(I493*H493,2)</f>
        <v>0</v>
      </c>
      <c r="K493" s="237" t="s">
        <v>155</v>
      </c>
      <c r="L493" s="44"/>
      <c r="M493" s="242" t="s">
        <v>1</v>
      </c>
      <c r="N493" s="243" t="s">
        <v>42</v>
      </c>
      <c r="O493" s="91"/>
      <c r="P493" s="244">
        <f>O493*H493</f>
        <v>0</v>
      </c>
      <c r="Q493" s="244">
        <v>0</v>
      </c>
      <c r="R493" s="244">
        <f>Q493*H493</f>
        <v>0</v>
      </c>
      <c r="S493" s="244">
        <v>2</v>
      </c>
      <c r="T493" s="245">
        <f>S493*H493</f>
        <v>54.056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46" t="s">
        <v>156</v>
      </c>
      <c r="AT493" s="246" t="s">
        <v>151</v>
      </c>
      <c r="AU493" s="246" t="s">
        <v>87</v>
      </c>
      <c r="AY493" s="17" t="s">
        <v>149</v>
      </c>
      <c r="BE493" s="247">
        <f>IF(N493="základní",J493,0)</f>
        <v>0</v>
      </c>
      <c r="BF493" s="247">
        <f>IF(N493="snížená",J493,0)</f>
        <v>0</v>
      </c>
      <c r="BG493" s="247">
        <f>IF(N493="zákl. přenesená",J493,0)</f>
        <v>0</v>
      </c>
      <c r="BH493" s="247">
        <f>IF(N493="sníž. přenesená",J493,0)</f>
        <v>0</v>
      </c>
      <c r="BI493" s="247">
        <f>IF(N493="nulová",J493,0)</f>
        <v>0</v>
      </c>
      <c r="BJ493" s="17" t="s">
        <v>85</v>
      </c>
      <c r="BK493" s="247">
        <f>ROUND(I493*H493,2)</f>
        <v>0</v>
      </c>
      <c r="BL493" s="17" t="s">
        <v>156</v>
      </c>
      <c r="BM493" s="246" t="s">
        <v>693</v>
      </c>
    </row>
    <row r="494" spans="1:51" s="14" customFormat="1" ht="12">
      <c r="A494" s="14"/>
      <c r="B494" s="260"/>
      <c r="C494" s="261"/>
      <c r="D494" s="250" t="s">
        <v>158</v>
      </c>
      <c r="E494" s="262" t="s">
        <v>1</v>
      </c>
      <c r="F494" s="263" t="s">
        <v>174</v>
      </c>
      <c r="G494" s="261"/>
      <c r="H494" s="262" t="s">
        <v>1</v>
      </c>
      <c r="I494" s="264"/>
      <c r="J494" s="261"/>
      <c r="K494" s="261"/>
      <c r="L494" s="265"/>
      <c r="M494" s="266"/>
      <c r="N494" s="267"/>
      <c r="O494" s="267"/>
      <c r="P494" s="267"/>
      <c r="Q494" s="267"/>
      <c r="R494" s="267"/>
      <c r="S494" s="267"/>
      <c r="T494" s="268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9" t="s">
        <v>158</v>
      </c>
      <c r="AU494" s="269" t="s">
        <v>87</v>
      </c>
      <c r="AV494" s="14" t="s">
        <v>85</v>
      </c>
      <c r="AW494" s="14" t="s">
        <v>33</v>
      </c>
      <c r="AX494" s="14" t="s">
        <v>77</v>
      </c>
      <c r="AY494" s="269" t="s">
        <v>149</v>
      </c>
    </row>
    <row r="495" spans="1:51" s="13" customFormat="1" ht="12">
      <c r="A495" s="13"/>
      <c r="B495" s="248"/>
      <c r="C495" s="249"/>
      <c r="D495" s="250" t="s">
        <v>158</v>
      </c>
      <c r="E495" s="251" t="s">
        <v>1</v>
      </c>
      <c r="F495" s="252" t="s">
        <v>270</v>
      </c>
      <c r="G495" s="249"/>
      <c r="H495" s="253">
        <v>16.997</v>
      </c>
      <c r="I495" s="254"/>
      <c r="J495" s="249"/>
      <c r="K495" s="249"/>
      <c r="L495" s="255"/>
      <c r="M495" s="256"/>
      <c r="N495" s="257"/>
      <c r="O495" s="257"/>
      <c r="P495" s="257"/>
      <c r="Q495" s="257"/>
      <c r="R495" s="257"/>
      <c r="S495" s="257"/>
      <c r="T495" s="25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9" t="s">
        <v>158</v>
      </c>
      <c r="AU495" s="259" t="s">
        <v>87</v>
      </c>
      <c r="AV495" s="13" t="s">
        <v>87</v>
      </c>
      <c r="AW495" s="13" t="s">
        <v>33</v>
      </c>
      <c r="AX495" s="13" t="s">
        <v>77</v>
      </c>
      <c r="AY495" s="259" t="s">
        <v>149</v>
      </c>
    </row>
    <row r="496" spans="1:51" s="13" customFormat="1" ht="12">
      <c r="A496" s="13"/>
      <c r="B496" s="248"/>
      <c r="C496" s="249"/>
      <c r="D496" s="250" t="s">
        <v>158</v>
      </c>
      <c r="E496" s="251" t="s">
        <v>1</v>
      </c>
      <c r="F496" s="252" t="s">
        <v>271</v>
      </c>
      <c r="G496" s="249"/>
      <c r="H496" s="253">
        <v>4.217</v>
      </c>
      <c r="I496" s="254"/>
      <c r="J496" s="249"/>
      <c r="K496" s="249"/>
      <c r="L496" s="255"/>
      <c r="M496" s="256"/>
      <c r="N496" s="257"/>
      <c r="O496" s="257"/>
      <c r="P496" s="257"/>
      <c r="Q496" s="257"/>
      <c r="R496" s="257"/>
      <c r="S496" s="257"/>
      <c r="T496" s="258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9" t="s">
        <v>158</v>
      </c>
      <c r="AU496" s="259" t="s">
        <v>87</v>
      </c>
      <c r="AV496" s="13" t="s">
        <v>87</v>
      </c>
      <c r="AW496" s="13" t="s">
        <v>33</v>
      </c>
      <c r="AX496" s="13" t="s">
        <v>77</v>
      </c>
      <c r="AY496" s="259" t="s">
        <v>149</v>
      </c>
    </row>
    <row r="497" spans="1:51" s="13" customFormat="1" ht="12">
      <c r="A497" s="13"/>
      <c r="B497" s="248"/>
      <c r="C497" s="249"/>
      <c r="D497" s="250" t="s">
        <v>158</v>
      </c>
      <c r="E497" s="251" t="s">
        <v>1</v>
      </c>
      <c r="F497" s="252" t="s">
        <v>272</v>
      </c>
      <c r="G497" s="249"/>
      <c r="H497" s="253">
        <v>5.814</v>
      </c>
      <c r="I497" s="254"/>
      <c r="J497" s="249"/>
      <c r="K497" s="249"/>
      <c r="L497" s="255"/>
      <c r="M497" s="256"/>
      <c r="N497" s="257"/>
      <c r="O497" s="257"/>
      <c r="P497" s="257"/>
      <c r="Q497" s="257"/>
      <c r="R497" s="257"/>
      <c r="S497" s="257"/>
      <c r="T497" s="258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9" t="s">
        <v>158</v>
      </c>
      <c r="AU497" s="259" t="s">
        <v>87</v>
      </c>
      <c r="AV497" s="13" t="s">
        <v>87</v>
      </c>
      <c r="AW497" s="13" t="s">
        <v>33</v>
      </c>
      <c r="AX497" s="13" t="s">
        <v>77</v>
      </c>
      <c r="AY497" s="259" t="s">
        <v>149</v>
      </c>
    </row>
    <row r="498" spans="1:51" s="15" customFormat="1" ht="12">
      <c r="A498" s="15"/>
      <c r="B498" s="270"/>
      <c r="C498" s="271"/>
      <c r="D498" s="250" t="s">
        <v>158</v>
      </c>
      <c r="E498" s="272" t="s">
        <v>1</v>
      </c>
      <c r="F498" s="273" t="s">
        <v>167</v>
      </c>
      <c r="G498" s="271"/>
      <c r="H498" s="274">
        <v>27.028</v>
      </c>
      <c r="I498" s="275"/>
      <c r="J498" s="271"/>
      <c r="K498" s="271"/>
      <c r="L498" s="276"/>
      <c r="M498" s="277"/>
      <c r="N498" s="278"/>
      <c r="O498" s="278"/>
      <c r="P498" s="278"/>
      <c r="Q498" s="278"/>
      <c r="R498" s="278"/>
      <c r="S498" s="278"/>
      <c r="T498" s="279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80" t="s">
        <v>158</v>
      </c>
      <c r="AU498" s="280" t="s">
        <v>87</v>
      </c>
      <c r="AV498" s="15" t="s">
        <v>156</v>
      </c>
      <c r="AW498" s="15" t="s">
        <v>33</v>
      </c>
      <c r="AX498" s="15" t="s">
        <v>85</v>
      </c>
      <c r="AY498" s="280" t="s">
        <v>149</v>
      </c>
    </row>
    <row r="499" spans="1:65" s="2" customFormat="1" ht="16.5" customHeight="1">
      <c r="A499" s="38"/>
      <c r="B499" s="39"/>
      <c r="C499" s="235" t="s">
        <v>694</v>
      </c>
      <c r="D499" s="235" t="s">
        <v>151</v>
      </c>
      <c r="E499" s="236" t="s">
        <v>695</v>
      </c>
      <c r="F499" s="237" t="s">
        <v>696</v>
      </c>
      <c r="G499" s="238" t="s">
        <v>209</v>
      </c>
      <c r="H499" s="239">
        <v>20.531</v>
      </c>
      <c r="I499" s="240"/>
      <c r="J499" s="241">
        <f>ROUND(I499*H499,2)</f>
        <v>0</v>
      </c>
      <c r="K499" s="237" t="s">
        <v>155</v>
      </c>
      <c r="L499" s="44"/>
      <c r="M499" s="242" t="s">
        <v>1</v>
      </c>
      <c r="N499" s="243" t="s">
        <v>42</v>
      </c>
      <c r="O499" s="91"/>
      <c r="P499" s="244">
        <f>O499*H499</f>
        <v>0</v>
      </c>
      <c r="Q499" s="244">
        <v>0</v>
      </c>
      <c r="R499" s="244">
        <f>Q499*H499</f>
        <v>0</v>
      </c>
      <c r="S499" s="244">
        <v>2.2</v>
      </c>
      <c r="T499" s="245">
        <f>S499*H499</f>
        <v>45.1682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46" t="s">
        <v>156</v>
      </c>
      <c r="AT499" s="246" t="s">
        <v>151</v>
      </c>
      <c r="AU499" s="246" t="s">
        <v>87</v>
      </c>
      <c r="AY499" s="17" t="s">
        <v>149</v>
      </c>
      <c r="BE499" s="247">
        <f>IF(N499="základní",J499,0)</f>
        <v>0</v>
      </c>
      <c r="BF499" s="247">
        <f>IF(N499="snížená",J499,0)</f>
        <v>0</v>
      </c>
      <c r="BG499" s="247">
        <f>IF(N499="zákl. přenesená",J499,0)</f>
        <v>0</v>
      </c>
      <c r="BH499" s="247">
        <f>IF(N499="sníž. přenesená",J499,0)</f>
        <v>0</v>
      </c>
      <c r="BI499" s="247">
        <f>IF(N499="nulová",J499,0)</f>
        <v>0</v>
      </c>
      <c r="BJ499" s="17" t="s">
        <v>85</v>
      </c>
      <c r="BK499" s="247">
        <f>ROUND(I499*H499,2)</f>
        <v>0</v>
      </c>
      <c r="BL499" s="17" t="s">
        <v>156</v>
      </c>
      <c r="BM499" s="246" t="s">
        <v>697</v>
      </c>
    </row>
    <row r="500" spans="1:51" s="14" customFormat="1" ht="12">
      <c r="A500" s="14"/>
      <c r="B500" s="260"/>
      <c r="C500" s="261"/>
      <c r="D500" s="250" t="s">
        <v>158</v>
      </c>
      <c r="E500" s="262" t="s">
        <v>1</v>
      </c>
      <c r="F500" s="263" t="s">
        <v>174</v>
      </c>
      <c r="G500" s="261"/>
      <c r="H500" s="262" t="s">
        <v>1</v>
      </c>
      <c r="I500" s="264"/>
      <c r="J500" s="261"/>
      <c r="K500" s="261"/>
      <c r="L500" s="265"/>
      <c r="M500" s="266"/>
      <c r="N500" s="267"/>
      <c r="O500" s="267"/>
      <c r="P500" s="267"/>
      <c r="Q500" s="267"/>
      <c r="R500" s="267"/>
      <c r="S500" s="267"/>
      <c r="T500" s="268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9" t="s">
        <v>158</v>
      </c>
      <c r="AU500" s="269" t="s">
        <v>87</v>
      </c>
      <c r="AV500" s="14" t="s">
        <v>85</v>
      </c>
      <c r="AW500" s="14" t="s">
        <v>33</v>
      </c>
      <c r="AX500" s="14" t="s">
        <v>77</v>
      </c>
      <c r="AY500" s="269" t="s">
        <v>149</v>
      </c>
    </row>
    <row r="501" spans="1:51" s="13" customFormat="1" ht="12">
      <c r="A501" s="13"/>
      <c r="B501" s="248"/>
      <c r="C501" s="249"/>
      <c r="D501" s="250" t="s">
        <v>158</v>
      </c>
      <c r="E501" s="251" t="s">
        <v>1</v>
      </c>
      <c r="F501" s="252" t="s">
        <v>698</v>
      </c>
      <c r="G501" s="249"/>
      <c r="H501" s="253">
        <v>14.164</v>
      </c>
      <c r="I501" s="254"/>
      <c r="J501" s="249"/>
      <c r="K501" s="249"/>
      <c r="L501" s="255"/>
      <c r="M501" s="256"/>
      <c r="N501" s="257"/>
      <c r="O501" s="257"/>
      <c r="P501" s="257"/>
      <c r="Q501" s="257"/>
      <c r="R501" s="257"/>
      <c r="S501" s="257"/>
      <c r="T501" s="25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9" t="s">
        <v>158</v>
      </c>
      <c r="AU501" s="259" t="s">
        <v>87</v>
      </c>
      <c r="AV501" s="13" t="s">
        <v>87</v>
      </c>
      <c r="AW501" s="13" t="s">
        <v>33</v>
      </c>
      <c r="AX501" s="13" t="s">
        <v>77</v>
      </c>
      <c r="AY501" s="259" t="s">
        <v>149</v>
      </c>
    </row>
    <row r="502" spans="1:51" s="13" customFormat="1" ht="12">
      <c r="A502" s="13"/>
      <c r="B502" s="248"/>
      <c r="C502" s="249"/>
      <c r="D502" s="250" t="s">
        <v>158</v>
      </c>
      <c r="E502" s="251" t="s">
        <v>1</v>
      </c>
      <c r="F502" s="252" t="s">
        <v>699</v>
      </c>
      <c r="G502" s="249"/>
      <c r="H502" s="253">
        <v>6.367</v>
      </c>
      <c r="I502" s="254"/>
      <c r="J502" s="249"/>
      <c r="K502" s="249"/>
      <c r="L502" s="255"/>
      <c r="M502" s="256"/>
      <c r="N502" s="257"/>
      <c r="O502" s="257"/>
      <c r="P502" s="257"/>
      <c r="Q502" s="257"/>
      <c r="R502" s="257"/>
      <c r="S502" s="257"/>
      <c r="T502" s="25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9" t="s">
        <v>158</v>
      </c>
      <c r="AU502" s="259" t="s">
        <v>87</v>
      </c>
      <c r="AV502" s="13" t="s">
        <v>87</v>
      </c>
      <c r="AW502" s="13" t="s">
        <v>33</v>
      </c>
      <c r="AX502" s="13" t="s">
        <v>77</v>
      </c>
      <c r="AY502" s="259" t="s">
        <v>149</v>
      </c>
    </row>
    <row r="503" spans="1:51" s="15" customFormat="1" ht="12">
      <c r="A503" s="15"/>
      <c r="B503" s="270"/>
      <c r="C503" s="271"/>
      <c r="D503" s="250" t="s">
        <v>158</v>
      </c>
      <c r="E503" s="272" t="s">
        <v>1</v>
      </c>
      <c r="F503" s="273" t="s">
        <v>167</v>
      </c>
      <c r="G503" s="271"/>
      <c r="H503" s="274">
        <v>20.531</v>
      </c>
      <c r="I503" s="275"/>
      <c r="J503" s="271"/>
      <c r="K503" s="271"/>
      <c r="L503" s="276"/>
      <c r="M503" s="277"/>
      <c r="N503" s="278"/>
      <c r="O503" s="278"/>
      <c r="P503" s="278"/>
      <c r="Q503" s="278"/>
      <c r="R503" s="278"/>
      <c r="S503" s="278"/>
      <c r="T503" s="279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80" t="s">
        <v>158</v>
      </c>
      <c r="AU503" s="280" t="s">
        <v>87</v>
      </c>
      <c r="AV503" s="15" t="s">
        <v>156</v>
      </c>
      <c r="AW503" s="15" t="s">
        <v>33</v>
      </c>
      <c r="AX503" s="15" t="s">
        <v>85</v>
      </c>
      <c r="AY503" s="280" t="s">
        <v>149</v>
      </c>
    </row>
    <row r="504" spans="1:65" s="2" customFormat="1" ht="16.5" customHeight="1">
      <c r="A504" s="38"/>
      <c r="B504" s="39"/>
      <c r="C504" s="235" t="s">
        <v>700</v>
      </c>
      <c r="D504" s="235" t="s">
        <v>151</v>
      </c>
      <c r="E504" s="236" t="s">
        <v>701</v>
      </c>
      <c r="F504" s="237" t="s">
        <v>702</v>
      </c>
      <c r="G504" s="238" t="s">
        <v>203</v>
      </c>
      <c r="H504" s="239">
        <v>37.68</v>
      </c>
      <c r="I504" s="240"/>
      <c r="J504" s="241">
        <f>ROUND(I504*H504,2)</f>
        <v>0</v>
      </c>
      <c r="K504" s="237" t="s">
        <v>155</v>
      </c>
      <c r="L504" s="44"/>
      <c r="M504" s="242" t="s">
        <v>1</v>
      </c>
      <c r="N504" s="243" t="s">
        <v>42</v>
      </c>
      <c r="O504" s="91"/>
      <c r="P504" s="244">
        <f>O504*H504</f>
        <v>0</v>
      </c>
      <c r="Q504" s="244">
        <v>0</v>
      </c>
      <c r="R504" s="244">
        <f>Q504*H504</f>
        <v>0</v>
      </c>
      <c r="S504" s="244">
        <v>0.07</v>
      </c>
      <c r="T504" s="245">
        <f>S504*H504</f>
        <v>2.6376000000000004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46" t="s">
        <v>156</v>
      </c>
      <c r="AT504" s="246" t="s">
        <v>151</v>
      </c>
      <c r="AU504" s="246" t="s">
        <v>87</v>
      </c>
      <c r="AY504" s="17" t="s">
        <v>149</v>
      </c>
      <c r="BE504" s="247">
        <f>IF(N504="základní",J504,0)</f>
        <v>0</v>
      </c>
      <c r="BF504" s="247">
        <f>IF(N504="snížená",J504,0)</f>
        <v>0</v>
      </c>
      <c r="BG504" s="247">
        <f>IF(N504="zákl. přenesená",J504,0)</f>
        <v>0</v>
      </c>
      <c r="BH504" s="247">
        <f>IF(N504="sníž. přenesená",J504,0)</f>
        <v>0</v>
      </c>
      <c r="BI504" s="247">
        <f>IF(N504="nulová",J504,0)</f>
        <v>0</v>
      </c>
      <c r="BJ504" s="17" t="s">
        <v>85</v>
      </c>
      <c r="BK504" s="247">
        <f>ROUND(I504*H504,2)</f>
        <v>0</v>
      </c>
      <c r="BL504" s="17" t="s">
        <v>156</v>
      </c>
      <c r="BM504" s="246" t="s">
        <v>703</v>
      </c>
    </row>
    <row r="505" spans="1:51" s="14" customFormat="1" ht="12">
      <c r="A505" s="14"/>
      <c r="B505" s="260"/>
      <c r="C505" s="261"/>
      <c r="D505" s="250" t="s">
        <v>158</v>
      </c>
      <c r="E505" s="262" t="s">
        <v>1</v>
      </c>
      <c r="F505" s="263" t="s">
        <v>174</v>
      </c>
      <c r="G505" s="261"/>
      <c r="H505" s="262" t="s">
        <v>1</v>
      </c>
      <c r="I505" s="264"/>
      <c r="J505" s="261"/>
      <c r="K505" s="261"/>
      <c r="L505" s="265"/>
      <c r="M505" s="266"/>
      <c r="N505" s="267"/>
      <c r="O505" s="267"/>
      <c r="P505" s="267"/>
      <c r="Q505" s="267"/>
      <c r="R505" s="267"/>
      <c r="S505" s="267"/>
      <c r="T505" s="268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9" t="s">
        <v>158</v>
      </c>
      <c r="AU505" s="269" t="s">
        <v>87</v>
      </c>
      <c r="AV505" s="14" t="s">
        <v>85</v>
      </c>
      <c r="AW505" s="14" t="s">
        <v>33</v>
      </c>
      <c r="AX505" s="14" t="s">
        <v>77</v>
      </c>
      <c r="AY505" s="269" t="s">
        <v>149</v>
      </c>
    </row>
    <row r="506" spans="1:51" s="13" customFormat="1" ht="12">
      <c r="A506" s="13"/>
      <c r="B506" s="248"/>
      <c r="C506" s="249"/>
      <c r="D506" s="250" t="s">
        <v>158</v>
      </c>
      <c r="E506" s="251" t="s">
        <v>1</v>
      </c>
      <c r="F506" s="252" t="s">
        <v>704</v>
      </c>
      <c r="G506" s="249"/>
      <c r="H506" s="253">
        <v>37.68</v>
      </c>
      <c r="I506" s="254"/>
      <c r="J506" s="249"/>
      <c r="K506" s="249"/>
      <c r="L506" s="255"/>
      <c r="M506" s="256"/>
      <c r="N506" s="257"/>
      <c r="O506" s="257"/>
      <c r="P506" s="257"/>
      <c r="Q506" s="257"/>
      <c r="R506" s="257"/>
      <c r="S506" s="257"/>
      <c r="T506" s="25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9" t="s">
        <v>158</v>
      </c>
      <c r="AU506" s="259" t="s">
        <v>87</v>
      </c>
      <c r="AV506" s="13" t="s">
        <v>87</v>
      </c>
      <c r="AW506" s="13" t="s">
        <v>33</v>
      </c>
      <c r="AX506" s="13" t="s">
        <v>85</v>
      </c>
      <c r="AY506" s="259" t="s">
        <v>149</v>
      </c>
    </row>
    <row r="507" spans="1:65" s="2" customFormat="1" ht="16.5" customHeight="1">
      <c r="A507" s="38"/>
      <c r="B507" s="39"/>
      <c r="C507" s="235" t="s">
        <v>705</v>
      </c>
      <c r="D507" s="235" t="s">
        <v>151</v>
      </c>
      <c r="E507" s="236" t="s">
        <v>706</v>
      </c>
      <c r="F507" s="237" t="s">
        <v>707</v>
      </c>
      <c r="G507" s="238" t="s">
        <v>209</v>
      </c>
      <c r="H507" s="239">
        <v>0.01</v>
      </c>
      <c r="I507" s="240"/>
      <c r="J507" s="241">
        <f>ROUND(I507*H507,2)</f>
        <v>0</v>
      </c>
      <c r="K507" s="237" t="s">
        <v>155</v>
      </c>
      <c r="L507" s="44"/>
      <c r="M507" s="242" t="s">
        <v>1</v>
      </c>
      <c r="N507" s="243" t="s">
        <v>42</v>
      </c>
      <c r="O507" s="91"/>
      <c r="P507" s="244">
        <f>O507*H507</f>
        <v>0</v>
      </c>
      <c r="Q507" s="244">
        <v>0</v>
      </c>
      <c r="R507" s="244">
        <f>Q507*H507</f>
        <v>0</v>
      </c>
      <c r="S507" s="244">
        <v>2.4</v>
      </c>
      <c r="T507" s="245">
        <f>S507*H507</f>
        <v>0.024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46" t="s">
        <v>156</v>
      </c>
      <c r="AT507" s="246" t="s">
        <v>151</v>
      </c>
      <c r="AU507" s="246" t="s">
        <v>87</v>
      </c>
      <c r="AY507" s="17" t="s">
        <v>149</v>
      </c>
      <c r="BE507" s="247">
        <f>IF(N507="základní",J507,0)</f>
        <v>0</v>
      </c>
      <c r="BF507" s="247">
        <f>IF(N507="snížená",J507,0)</f>
        <v>0</v>
      </c>
      <c r="BG507" s="247">
        <f>IF(N507="zákl. přenesená",J507,0)</f>
        <v>0</v>
      </c>
      <c r="BH507" s="247">
        <f>IF(N507="sníž. přenesená",J507,0)</f>
        <v>0</v>
      </c>
      <c r="BI507" s="247">
        <f>IF(N507="nulová",J507,0)</f>
        <v>0</v>
      </c>
      <c r="BJ507" s="17" t="s">
        <v>85</v>
      </c>
      <c r="BK507" s="247">
        <f>ROUND(I507*H507,2)</f>
        <v>0</v>
      </c>
      <c r="BL507" s="17" t="s">
        <v>156</v>
      </c>
      <c r="BM507" s="246" t="s">
        <v>708</v>
      </c>
    </row>
    <row r="508" spans="1:51" s="14" customFormat="1" ht="12">
      <c r="A508" s="14"/>
      <c r="B508" s="260"/>
      <c r="C508" s="261"/>
      <c r="D508" s="250" t="s">
        <v>158</v>
      </c>
      <c r="E508" s="262" t="s">
        <v>1</v>
      </c>
      <c r="F508" s="263" t="s">
        <v>709</v>
      </c>
      <c r="G508" s="261"/>
      <c r="H508" s="262" t="s">
        <v>1</v>
      </c>
      <c r="I508" s="264"/>
      <c r="J508" s="261"/>
      <c r="K508" s="261"/>
      <c r="L508" s="265"/>
      <c r="M508" s="266"/>
      <c r="N508" s="267"/>
      <c r="O508" s="267"/>
      <c r="P508" s="267"/>
      <c r="Q508" s="267"/>
      <c r="R508" s="267"/>
      <c r="S508" s="267"/>
      <c r="T508" s="268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9" t="s">
        <v>158</v>
      </c>
      <c r="AU508" s="269" t="s">
        <v>87</v>
      </c>
      <c r="AV508" s="14" t="s">
        <v>85</v>
      </c>
      <c r="AW508" s="14" t="s">
        <v>33</v>
      </c>
      <c r="AX508" s="14" t="s">
        <v>77</v>
      </c>
      <c r="AY508" s="269" t="s">
        <v>149</v>
      </c>
    </row>
    <row r="509" spans="1:51" s="13" customFormat="1" ht="12">
      <c r="A509" s="13"/>
      <c r="B509" s="248"/>
      <c r="C509" s="249"/>
      <c r="D509" s="250" t="s">
        <v>158</v>
      </c>
      <c r="E509" s="251" t="s">
        <v>1</v>
      </c>
      <c r="F509" s="252" t="s">
        <v>710</v>
      </c>
      <c r="G509" s="249"/>
      <c r="H509" s="253">
        <v>0.01</v>
      </c>
      <c r="I509" s="254"/>
      <c r="J509" s="249"/>
      <c r="K509" s="249"/>
      <c r="L509" s="255"/>
      <c r="M509" s="256"/>
      <c r="N509" s="257"/>
      <c r="O509" s="257"/>
      <c r="P509" s="257"/>
      <c r="Q509" s="257"/>
      <c r="R509" s="257"/>
      <c r="S509" s="257"/>
      <c r="T509" s="25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9" t="s">
        <v>158</v>
      </c>
      <c r="AU509" s="259" t="s">
        <v>87</v>
      </c>
      <c r="AV509" s="13" t="s">
        <v>87</v>
      </c>
      <c r="AW509" s="13" t="s">
        <v>33</v>
      </c>
      <c r="AX509" s="13" t="s">
        <v>85</v>
      </c>
      <c r="AY509" s="259" t="s">
        <v>149</v>
      </c>
    </row>
    <row r="510" spans="1:65" s="2" customFormat="1" ht="16.5" customHeight="1">
      <c r="A510" s="38"/>
      <c r="B510" s="39"/>
      <c r="C510" s="235" t="s">
        <v>711</v>
      </c>
      <c r="D510" s="235" t="s">
        <v>151</v>
      </c>
      <c r="E510" s="236" t="s">
        <v>712</v>
      </c>
      <c r="F510" s="237" t="s">
        <v>713</v>
      </c>
      <c r="G510" s="238" t="s">
        <v>154</v>
      </c>
      <c r="H510" s="239">
        <v>0.013</v>
      </c>
      <c r="I510" s="240"/>
      <c r="J510" s="241">
        <f>ROUND(I510*H510,2)</f>
        <v>0</v>
      </c>
      <c r="K510" s="237" t="s">
        <v>155</v>
      </c>
      <c r="L510" s="44"/>
      <c r="M510" s="242" t="s">
        <v>1</v>
      </c>
      <c r="N510" s="243" t="s">
        <v>42</v>
      </c>
      <c r="O510" s="91"/>
      <c r="P510" s="244">
        <f>O510*H510</f>
        <v>0</v>
      </c>
      <c r="Q510" s="244">
        <v>0</v>
      </c>
      <c r="R510" s="244">
        <f>Q510*H510</f>
        <v>0</v>
      </c>
      <c r="S510" s="244">
        <v>0.192</v>
      </c>
      <c r="T510" s="245">
        <f>S510*H510</f>
        <v>0.002496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46" t="s">
        <v>156</v>
      </c>
      <c r="AT510" s="246" t="s">
        <v>151</v>
      </c>
      <c r="AU510" s="246" t="s">
        <v>87</v>
      </c>
      <c r="AY510" s="17" t="s">
        <v>149</v>
      </c>
      <c r="BE510" s="247">
        <f>IF(N510="základní",J510,0)</f>
        <v>0</v>
      </c>
      <c r="BF510" s="247">
        <f>IF(N510="snížená",J510,0)</f>
        <v>0</v>
      </c>
      <c r="BG510" s="247">
        <f>IF(N510="zákl. přenesená",J510,0)</f>
        <v>0</v>
      </c>
      <c r="BH510" s="247">
        <f>IF(N510="sníž. přenesená",J510,0)</f>
        <v>0</v>
      </c>
      <c r="BI510" s="247">
        <f>IF(N510="nulová",J510,0)</f>
        <v>0</v>
      </c>
      <c r="BJ510" s="17" t="s">
        <v>85</v>
      </c>
      <c r="BK510" s="247">
        <f>ROUND(I510*H510,2)</f>
        <v>0</v>
      </c>
      <c r="BL510" s="17" t="s">
        <v>156</v>
      </c>
      <c r="BM510" s="246" t="s">
        <v>714</v>
      </c>
    </row>
    <row r="511" spans="1:51" s="14" customFormat="1" ht="12">
      <c r="A511" s="14"/>
      <c r="B511" s="260"/>
      <c r="C511" s="261"/>
      <c r="D511" s="250" t="s">
        <v>158</v>
      </c>
      <c r="E511" s="262" t="s">
        <v>1</v>
      </c>
      <c r="F511" s="263" t="s">
        <v>715</v>
      </c>
      <c r="G511" s="261"/>
      <c r="H511" s="262" t="s">
        <v>1</v>
      </c>
      <c r="I511" s="264"/>
      <c r="J511" s="261"/>
      <c r="K511" s="261"/>
      <c r="L511" s="265"/>
      <c r="M511" s="266"/>
      <c r="N511" s="267"/>
      <c r="O511" s="267"/>
      <c r="P511" s="267"/>
      <c r="Q511" s="267"/>
      <c r="R511" s="267"/>
      <c r="S511" s="267"/>
      <c r="T511" s="268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9" t="s">
        <v>158</v>
      </c>
      <c r="AU511" s="269" t="s">
        <v>87</v>
      </c>
      <c r="AV511" s="14" t="s">
        <v>85</v>
      </c>
      <c r="AW511" s="14" t="s">
        <v>33</v>
      </c>
      <c r="AX511" s="14" t="s">
        <v>77</v>
      </c>
      <c r="AY511" s="269" t="s">
        <v>149</v>
      </c>
    </row>
    <row r="512" spans="1:51" s="13" customFormat="1" ht="12">
      <c r="A512" s="13"/>
      <c r="B512" s="248"/>
      <c r="C512" s="249"/>
      <c r="D512" s="250" t="s">
        <v>158</v>
      </c>
      <c r="E512" s="251" t="s">
        <v>1</v>
      </c>
      <c r="F512" s="252" t="s">
        <v>716</v>
      </c>
      <c r="G512" s="249"/>
      <c r="H512" s="253">
        <v>0.013</v>
      </c>
      <c r="I512" s="254"/>
      <c r="J512" s="249"/>
      <c r="K512" s="249"/>
      <c r="L512" s="255"/>
      <c r="M512" s="256"/>
      <c r="N512" s="257"/>
      <c r="O512" s="257"/>
      <c r="P512" s="257"/>
      <c r="Q512" s="257"/>
      <c r="R512" s="257"/>
      <c r="S512" s="257"/>
      <c r="T512" s="25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9" t="s">
        <v>158</v>
      </c>
      <c r="AU512" s="259" t="s">
        <v>87</v>
      </c>
      <c r="AV512" s="13" t="s">
        <v>87</v>
      </c>
      <c r="AW512" s="13" t="s">
        <v>33</v>
      </c>
      <c r="AX512" s="13" t="s">
        <v>85</v>
      </c>
      <c r="AY512" s="259" t="s">
        <v>149</v>
      </c>
    </row>
    <row r="513" spans="1:65" s="2" customFormat="1" ht="16.5" customHeight="1">
      <c r="A513" s="38"/>
      <c r="B513" s="39"/>
      <c r="C513" s="235" t="s">
        <v>717</v>
      </c>
      <c r="D513" s="235" t="s">
        <v>151</v>
      </c>
      <c r="E513" s="236" t="s">
        <v>718</v>
      </c>
      <c r="F513" s="237" t="s">
        <v>719</v>
      </c>
      <c r="G513" s="238" t="s">
        <v>209</v>
      </c>
      <c r="H513" s="239">
        <v>17.895</v>
      </c>
      <c r="I513" s="240"/>
      <c r="J513" s="241">
        <f>ROUND(I513*H513,2)</f>
        <v>0</v>
      </c>
      <c r="K513" s="237" t="s">
        <v>155</v>
      </c>
      <c r="L513" s="44"/>
      <c r="M513" s="242" t="s">
        <v>1</v>
      </c>
      <c r="N513" s="243" t="s">
        <v>42</v>
      </c>
      <c r="O513" s="91"/>
      <c r="P513" s="244">
        <f>O513*H513</f>
        <v>0</v>
      </c>
      <c r="Q513" s="244">
        <v>0</v>
      </c>
      <c r="R513" s="244">
        <f>Q513*H513</f>
        <v>0</v>
      </c>
      <c r="S513" s="244">
        <v>2.2</v>
      </c>
      <c r="T513" s="245">
        <f>S513*H513</f>
        <v>39.369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246" t="s">
        <v>156</v>
      </c>
      <c r="AT513" s="246" t="s">
        <v>151</v>
      </c>
      <c r="AU513" s="246" t="s">
        <v>87</v>
      </c>
      <c r="AY513" s="17" t="s">
        <v>149</v>
      </c>
      <c r="BE513" s="247">
        <f>IF(N513="základní",J513,0)</f>
        <v>0</v>
      </c>
      <c r="BF513" s="247">
        <f>IF(N513="snížená",J513,0)</f>
        <v>0</v>
      </c>
      <c r="BG513" s="247">
        <f>IF(N513="zákl. přenesená",J513,0)</f>
        <v>0</v>
      </c>
      <c r="BH513" s="247">
        <f>IF(N513="sníž. přenesená",J513,0)</f>
        <v>0</v>
      </c>
      <c r="BI513" s="247">
        <f>IF(N513="nulová",J513,0)</f>
        <v>0</v>
      </c>
      <c r="BJ513" s="17" t="s">
        <v>85</v>
      </c>
      <c r="BK513" s="247">
        <f>ROUND(I513*H513,2)</f>
        <v>0</v>
      </c>
      <c r="BL513" s="17" t="s">
        <v>156</v>
      </c>
      <c r="BM513" s="246" t="s">
        <v>720</v>
      </c>
    </row>
    <row r="514" spans="1:51" s="14" customFormat="1" ht="12">
      <c r="A514" s="14"/>
      <c r="B514" s="260"/>
      <c r="C514" s="261"/>
      <c r="D514" s="250" t="s">
        <v>158</v>
      </c>
      <c r="E514" s="262" t="s">
        <v>1</v>
      </c>
      <c r="F514" s="263" t="s">
        <v>174</v>
      </c>
      <c r="G514" s="261"/>
      <c r="H514" s="262" t="s">
        <v>1</v>
      </c>
      <c r="I514" s="264"/>
      <c r="J514" s="261"/>
      <c r="K514" s="261"/>
      <c r="L514" s="265"/>
      <c r="M514" s="266"/>
      <c r="N514" s="267"/>
      <c r="O514" s="267"/>
      <c r="P514" s="267"/>
      <c r="Q514" s="267"/>
      <c r="R514" s="267"/>
      <c r="S514" s="267"/>
      <c r="T514" s="268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9" t="s">
        <v>158</v>
      </c>
      <c r="AU514" s="269" t="s">
        <v>87</v>
      </c>
      <c r="AV514" s="14" t="s">
        <v>85</v>
      </c>
      <c r="AW514" s="14" t="s">
        <v>33</v>
      </c>
      <c r="AX514" s="14" t="s">
        <v>77</v>
      </c>
      <c r="AY514" s="269" t="s">
        <v>149</v>
      </c>
    </row>
    <row r="515" spans="1:51" s="13" customFormat="1" ht="12">
      <c r="A515" s="13"/>
      <c r="B515" s="248"/>
      <c r="C515" s="249"/>
      <c r="D515" s="250" t="s">
        <v>158</v>
      </c>
      <c r="E515" s="251" t="s">
        <v>1</v>
      </c>
      <c r="F515" s="252" t="s">
        <v>721</v>
      </c>
      <c r="G515" s="249"/>
      <c r="H515" s="253">
        <v>20.362</v>
      </c>
      <c r="I515" s="254"/>
      <c r="J515" s="249"/>
      <c r="K515" s="249"/>
      <c r="L515" s="255"/>
      <c r="M515" s="256"/>
      <c r="N515" s="257"/>
      <c r="O515" s="257"/>
      <c r="P515" s="257"/>
      <c r="Q515" s="257"/>
      <c r="R515" s="257"/>
      <c r="S515" s="257"/>
      <c r="T515" s="25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9" t="s">
        <v>158</v>
      </c>
      <c r="AU515" s="259" t="s">
        <v>87</v>
      </c>
      <c r="AV515" s="13" t="s">
        <v>87</v>
      </c>
      <c r="AW515" s="13" t="s">
        <v>33</v>
      </c>
      <c r="AX515" s="13" t="s">
        <v>77</v>
      </c>
      <c r="AY515" s="259" t="s">
        <v>149</v>
      </c>
    </row>
    <row r="516" spans="1:51" s="13" customFormat="1" ht="12">
      <c r="A516" s="13"/>
      <c r="B516" s="248"/>
      <c r="C516" s="249"/>
      <c r="D516" s="250" t="s">
        <v>158</v>
      </c>
      <c r="E516" s="251" t="s">
        <v>1</v>
      </c>
      <c r="F516" s="252" t="s">
        <v>722</v>
      </c>
      <c r="G516" s="249"/>
      <c r="H516" s="253">
        <v>-2.467</v>
      </c>
      <c r="I516" s="254"/>
      <c r="J516" s="249"/>
      <c r="K516" s="249"/>
      <c r="L516" s="255"/>
      <c r="M516" s="256"/>
      <c r="N516" s="257"/>
      <c r="O516" s="257"/>
      <c r="P516" s="257"/>
      <c r="Q516" s="257"/>
      <c r="R516" s="257"/>
      <c r="S516" s="257"/>
      <c r="T516" s="25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9" t="s">
        <v>158</v>
      </c>
      <c r="AU516" s="259" t="s">
        <v>87</v>
      </c>
      <c r="AV516" s="13" t="s">
        <v>87</v>
      </c>
      <c r="AW516" s="13" t="s">
        <v>33</v>
      </c>
      <c r="AX516" s="13" t="s">
        <v>77</v>
      </c>
      <c r="AY516" s="259" t="s">
        <v>149</v>
      </c>
    </row>
    <row r="517" spans="1:51" s="15" customFormat="1" ht="12">
      <c r="A517" s="15"/>
      <c r="B517" s="270"/>
      <c r="C517" s="271"/>
      <c r="D517" s="250" t="s">
        <v>158</v>
      </c>
      <c r="E517" s="272" t="s">
        <v>1</v>
      </c>
      <c r="F517" s="273" t="s">
        <v>167</v>
      </c>
      <c r="G517" s="271"/>
      <c r="H517" s="274">
        <v>17.895</v>
      </c>
      <c r="I517" s="275"/>
      <c r="J517" s="271"/>
      <c r="K517" s="271"/>
      <c r="L517" s="276"/>
      <c r="M517" s="277"/>
      <c r="N517" s="278"/>
      <c r="O517" s="278"/>
      <c r="P517" s="278"/>
      <c r="Q517" s="278"/>
      <c r="R517" s="278"/>
      <c r="S517" s="278"/>
      <c r="T517" s="279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80" t="s">
        <v>158</v>
      </c>
      <c r="AU517" s="280" t="s">
        <v>87</v>
      </c>
      <c r="AV517" s="15" t="s">
        <v>156</v>
      </c>
      <c r="AW517" s="15" t="s">
        <v>33</v>
      </c>
      <c r="AX517" s="15" t="s">
        <v>85</v>
      </c>
      <c r="AY517" s="280" t="s">
        <v>149</v>
      </c>
    </row>
    <row r="518" spans="1:65" s="2" customFormat="1" ht="16.5" customHeight="1">
      <c r="A518" s="38"/>
      <c r="B518" s="39"/>
      <c r="C518" s="235" t="s">
        <v>723</v>
      </c>
      <c r="D518" s="235" t="s">
        <v>151</v>
      </c>
      <c r="E518" s="236" t="s">
        <v>724</v>
      </c>
      <c r="F518" s="237" t="s">
        <v>725</v>
      </c>
      <c r="G518" s="238" t="s">
        <v>209</v>
      </c>
      <c r="H518" s="239">
        <v>58.003</v>
      </c>
      <c r="I518" s="240"/>
      <c r="J518" s="241">
        <f>ROUND(I518*H518,2)</f>
        <v>0</v>
      </c>
      <c r="K518" s="237" t="s">
        <v>155</v>
      </c>
      <c r="L518" s="44"/>
      <c r="M518" s="242" t="s">
        <v>1</v>
      </c>
      <c r="N518" s="243" t="s">
        <v>42</v>
      </c>
      <c r="O518" s="91"/>
      <c r="P518" s="244">
        <f>O518*H518</f>
        <v>0</v>
      </c>
      <c r="Q518" s="244">
        <v>0</v>
      </c>
      <c r="R518" s="244">
        <f>Q518*H518</f>
        <v>0</v>
      </c>
      <c r="S518" s="244">
        <v>1.4</v>
      </c>
      <c r="T518" s="245">
        <f>S518*H518</f>
        <v>81.2042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46" t="s">
        <v>156</v>
      </c>
      <c r="AT518" s="246" t="s">
        <v>151</v>
      </c>
      <c r="AU518" s="246" t="s">
        <v>87</v>
      </c>
      <c r="AY518" s="17" t="s">
        <v>149</v>
      </c>
      <c r="BE518" s="247">
        <f>IF(N518="základní",J518,0)</f>
        <v>0</v>
      </c>
      <c r="BF518" s="247">
        <f>IF(N518="snížená",J518,0)</f>
        <v>0</v>
      </c>
      <c r="BG518" s="247">
        <f>IF(N518="zákl. přenesená",J518,0)</f>
        <v>0</v>
      </c>
      <c r="BH518" s="247">
        <f>IF(N518="sníž. přenesená",J518,0)</f>
        <v>0</v>
      </c>
      <c r="BI518" s="247">
        <f>IF(N518="nulová",J518,0)</f>
        <v>0</v>
      </c>
      <c r="BJ518" s="17" t="s">
        <v>85</v>
      </c>
      <c r="BK518" s="247">
        <f>ROUND(I518*H518,2)</f>
        <v>0</v>
      </c>
      <c r="BL518" s="17" t="s">
        <v>156</v>
      </c>
      <c r="BM518" s="246" t="s">
        <v>726</v>
      </c>
    </row>
    <row r="519" spans="1:51" s="14" customFormat="1" ht="12">
      <c r="A519" s="14"/>
      <c r="B519" s="260"/>
      <c r="C519" s="261"/>
      <c r="D519" s="250" t="s">
        <v>158</v>
      </c>
      <c r="E519" s="262" t="s">
        <v>1</v>
      </c>
      <c r="F519" s="263" t="s">
        <v>174</v>
      </c>
      <c r="G519" s="261"/>
      <c r="H519" s="262" t="s">
        <v>1</v>
      </c>
      <c r="I519" s="264"/>
      <c r="J519" s="261"/>
      <c r="K519" s="261"/>
      <c r="L519" s="265"/>
      <c r="M519" s="266"/>
      <c r="N519" s="267"/>
      <c r="O519" s="267"/>
      <c r="P519" s="267"/>
      <c r="Q519" s="267"/>
      <c r="R519" s="267"/>
      <c r="S519" s="267"/>
      <c r="T519" s="268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69" t="s">
        <v>158</v>
      </c>
      <c r="AU519" s="269" t="s">
        <v>87</v>
      </c>
      <c r="AV519" s="14" t="s">
        <v>85</v>
      </c>
      <c r="AW519" s="14" t="s">
        <v>33</v>
      </c>
      <c r="AX519" s="14" t="s">
        <v>77</v>
      </c>
      <c r="AY519" s="269" t="s">
        <v>149</v>
      </c>
    </row>
    <row r="520" spans="1:51" s="13" customFormat="1" ht="12">
      <c r="A520" s="13"/>
      <c r="B520" s="248"/>
      <c r="C520" s="249"/>
      <c r="D520" s="250" t="s">
        <v>158</v>
      </c>
      <c r="E520" s="251" t="s">
        <v>1</v>
      </c>
      <c r="F520" s="252" t="s">
        <v>727</v>
      </c>
      <c r="G520" s="249"/>
      <c r="H520" s="253">
        <v>77.461</v>
      </c>
      <c r="I520" s="254"/>
      <c r="J520" s="249"/>
      <c r="K520" s="249"/>
      <c r="L520" s="255"/>
      <c r="M520" s="256"/>
      <c r="N520" s="257"/>
      <c r="O520" s="257"/>
      <c r="P520" s="257"/>
      <c r="Q520" s="257"/>
      <c r="R520" s="257"/>
      <c r="S520" s="257"/>
      <c r="T520" s="25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59" t="s">
        <v>158</v>
      </c>
      <c r="AU520" s="259" t="s">
        <v>87</v>
      </c>
      <c r="AV520" s="13" t="s">
        <v>87</v>
      </c>
      <c r="AW520" s="13" t="s">
        <v>33</v>
      </c>
      <c r="AX520" s="13" t="s">
        <v>77</v>
      </c>
      <c r="AY520" s="259" t="s">
        <v>149</v>
      </c>
    </row>
    <row r="521" spans="1:51" s="14" customFormat="1" ht="12">
      <c r="A521" s="14"/>
      <c r="B521" s="260"/>
      <c r="C521" s="261"/>
      <c r="D521" s="250" t="s">
        <v>158</v>
      </c>
      <c r="E521" s="262" t="s">
        <v>1</v>
      </c>
      <c r="F521" s="263" t="s">
        <v>728</v>
      </c>
      <c r="G521" s="261"/>
      <c r="H521" s="262" t="s">
        <v>1</v>
      </c>
      <c r="I521" s="264"/>
      <c r="J521" s="261"/>
      <c r="K521" s="261"/>
      <c r="L521" s="265"/>
      <c r="M521" s="266"/>
      <c r="N521" s="267"/>
      <c r="O521" s="267"/>
      <c r="P521" s="267"/>
      <c r="Q521" s="267"/>
      <c r="R521" s="267"/>
      <c r="S521" s="267"/>
      <c r="T521" s="268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69" t="s">
        <v>158</v>
      </c>
      <c r="AU521" s="269" t="s">
        <v>87</v>
      </c>
      <c r="AV521" s="14" t="s">
        <v>85</v>
      </c>
      <c r="AW521" s="14" t="s">
        <v>33</v>
      </c>
      <c r="AX521" s="14" t="s">
        <v>77</v>
      </c>
      <c r="AY521" s="269" t="s">
        <v>149</v>
      </c>
    </row>
    <row r="522" spans="1:51" s="13" customFormat="1" ht="12">
      <c r="A522" s="13"/>
      <c r="B522" s="248"/>
      <c r="C522" s="249"/>
      <c r="D522" s="250" t="s">
        <v>158</v>
      </c>
      <c r="E522" s="251" t="s">
        <v>1</v>
      </c>
      <c r="F522" s="252" t="s">
        <v>729</v>
      </c>
      <c r="G522" s="249"/>
      <c r="H522" s="253">
        <v>-9.044</v>
      </c>
      <c r="I522" s="254"/>
      <c r="J522" s="249"/>
      <c r="K522" s="249"/>
      <c r="L522" s="255"/>
      <c r="M522" s="256"/>
      <c r="N522" s="257"/>
      <c r="O522" s="257"/>
      <c r="P522" s="257"/>
      <c r="Q522" s="257"/>
      <c r="R522" s="257"/>
      <c r="S522" s="257"/>
      <c r="T522" s="25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9" t="s">
        <v>158</v>
      </c>
      <c r="AU522" s="259" t="s">
        <v>87</v>
      </c>
      <c r="AV522" s="13" t="s">
        <v>87</v>
      </c>
      <c r="AW522" s="13" t="s">
        <v>33</v>
      </c>
      <c r="AX522" s="13" t="s">
        <v>77</v>
      </c>
      <c r="AY522" s="259" t="s">
        <v>149</v>
      </c>
    </row>
    <row r="523" spans="1:51" s="14" customFormat="1" ht="12">
      <c r="A523" s="14"/>
      <c r="B523" s="260"/>
      <c r="C523" s="261"/>
      <c r="D523" s="250" t="s">
        <v>158</v>
      </c>
      <c r="E523" s="262" t="s">
        <v>1</v>
      </c>
      <c r="F523" s="263" t="s">
        <v>730</v>
      </c>
      <c r="G523" s="261"/>
      <c r="H523" s="262" t="s">
        <v>1</v>
      </c>
      <c r="I523" s="264"/>
      <c r="J523" s="261"/>
      <c r="K523" s="261"/>
      <c r="L523" s="265"/>
      <c r="M523" s="266"/>
      <c r="N523" s="267"/>
      <c r="O523" s="267"/>
      <c r="P523" s="267"/>
      <c r="Q523" s="267"/>
      <c r="R523" s="267"/>
      <c r="S523" s="267"/>
      <c r="T523" s="268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9" t="s">
        <v>158</v>
      </c>
      <c r="AU523" s="269" t="s">
        <v>87</v>
      </c>
      <c r="AV523" s="14" t="s">
        <v>85</v>
      </c>
      <c r="AW523" s="14" t="s">
        <v>33</v>
      </c>
      <c r="AX523" s="14" t="s">
        <v>77</v>
      </c>
      <c r="AY523" s="269" t="s">
        <v>149</v>
      </c>
    </row>
    <row r="524" spans="1:51" s="13" customFormat="1" ht="12">
      <c r="A524" s="13"/>
      <c r="B524" s="248"/>
      <c r="C524" s="249"/>
      <c r="D524" s="250" t="s">
        <v>158</v>
      </c>
      <c r="E524" s="251" t="s">
        <v>1</v>
      </c>
      <c r="F524" s="252" t="s">
        <v>731</v>
      </c>
      <c r="G524" s="249"/>
      <c r="H524" s="253">
        <v>-11.129</v>
      </c>
      <c r="I524" s="254"/>
      <c r="J524" s="249"/>
      <c r="K524" s="249"/>
      <c r="L524" s="255"/>
      <c r="M524" s="256"/>
      <c r="N524" s="257"/>
      <c r="O524" s="257"/>
      <c r="P524" s="257"/>
      <c r="Q524" s="257"/>
      <c r="R524" s="257"/>
      <c r="S524" s="257"/>
      <c r="T524" s="25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59" t="s">
        <v>158</v>
      </c>
      <c r="AU524" s="259" t="s">
        <v>87</v>
      </c>
      <c r="AV524" s="13" t="s">
        <v>87</v>
      </c>
      <c r="AW524" s="13" t="s">
        <v>33</v>
      </c>
      <c r="AX524" s="13" t="s">
        <v>77</v>
      </c>
      <c r="AY524" s="259" t="s">
        <v>149</v>
      </c>
    </row>
    <row r="525" spans="1:51" s="13" customFormat="1" ht="12">
      <c r="A525" s="13"/>
      <c r="B525" s="248"/>
      <c r="C525" s="249"/>
      <c r="D525" s="250" t="s">
        <v>158</v>
      </c>
      <c r="E525" s="251" t="s">
        <v>1</v>
      </c>
      <c r="F525" s="252" t="s">
        <v>732</v>
      </c>
      <c r="G525" s="249"/>
      <c r="H525" s="253">
        <v>-3.807</v>
      </c>
      <c r="I525" s="254"/>
      <c r="J525" s="249"/>
      <c r="K525" s="249"/>
      <c r="L525" s="255"/>
      <c r="M525" s="256"/>
      <c r="N525" s="257"/>
      <c r="O525" s="257"/>
      <c r="P525" s="257"/>
      <c r="Q525" s="257"/>
      <c r="R525" s="257"/>
      <c r="S525" s="257"/>
      <c r="T525" s="25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9" t="s">
        <v>158</v>
      </c>
      <c r="AU525" s="259" t="s">
        <v>87</v>
      </c>
      <c r="AV525" s="13" t="s">
        <v>87</v>
      </c>
      <c r="AW525" s="13" t="s">
        <v>33</v>
      </c>
      <c r="AX525" s="13" t="s">
        <v>77</v>
      </c>
      <c r="AY525" s="259" t="s">
        <v>149</v>
      </c>
    </row>
    <row r="526" spans="1:51" s="14" customFormat="1" ht="12">
      <c r="A526" s="14"/>
      <c r="B526" s="260"/>
      <c r="C526" s="261"/>
      <c r="D526" s="250" t="s">
        <v>158</v>
      </c>
      <c r="E526" s="262" t="s">
        <v>1</v>
      </c>
      <c r="F526" s="263" t="s">
        <v>733</v>
      </c>
      <c r="G526" s="261"/>
      <c r="H526" s="262" t="s">
        <v>1</v>
      </c>
      <c r="I526" s="264"/>
      <c r="J526" s="261"/>
      <c r="K526" s="261"/>
      <c r="L526" s="265"/>
      <c r="M526" s="266"/>
      <c r="N526" s="267"/>
      <c r="O526" s="267"/>
      <c r="P526" s="267"/>
      <c r="Q526" s="267"/>
      <c r="R526" s="267"/>
      <c r="S526" s="267"/>
      <c r="T526" s="268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9" t="s">
        <v>158</v>
      </c>
      <c r="AU526" s="269" t="s">
        <v>87</v>
      </c>
      <c r="AV526" s="14" t="s">
        <v>85</v>
      </c>
      <c r="AW526" s="14" t="s">
        <v>33</v>
      </c>
      <c r="AX526" s="14" t="s">
        <v>77</v>
      </c>
      <c r="AY526" s="269" t="s">
        <v>149</v>
      </c>
    </row>
    <row r="527" spans="1:51" s="13" customFormat="1" ht="12">
      <c r="A527" s="13"/>
      <c r="B527" s="248"/>
      <c r="C527" s="249"/>
      <c r="D527" s="250" t="s">
        <v>158</v>
      </c>
      <c r="E527" s="251" t="s">
        <v>1</v>
      </c>
      <c r="F527" s="252" t="s">
        <v>734</v>
      </c>
      <c r="G527" s="249"/>
      <c r="H527" s="253">
        <v>1.397</v>
      </c>
      <c r="I527" s="254"/>
      <c r="J527" s="249"/>
      <c r="K527" s="249"/>
      <c r="L527" s="255"/>
      <c r="M527" s="256"/>
      <c r="N527" s="257"/>
      <c r="O527" s="257"/>
      <c r="P527" s="257"/>
      <c r="Q527" s="257"/>
      <c r="R527" s="257"/>
      <c r="S527" s="257"/>
      <c r="T527" s="25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9" t="s">
        <v>158</v>
      </c>
      <c r="AU527" s="259" t="s">
        <v>87</v>
      </c>
      <c r="AV527" s="13" t="s">
        <v>87</v>
      </c>
      <c r="AW527" s="13" t="s">
        <v>33</v>
      </c>
      <c r="AX527" s="13" t="s">
        <v>77</v>
      </c>
      <c r="AY527" s="259" t="s">
        <v>149</v>
      </c>
    </row>
    <row r="528" spans="1:51" s="13" customFormat="1" ht="12">
      <c r="A528" s="13"/>
      <c r="B528" s="248"/>
      <c r="C528" s="249"/>
      <c r="D528" s="250" t="s">
        <v>158</v>
      </c>
      <c r="E528" s="251" t="s">
        <v>1</v>
      </c>
      <c r="F528" s="252" t="s">
        <v>735</v>
      </c>
      <c r="G528" s="249"/>
      <c r="H528" s="253">
        <v>3.125</v>
      </c>
      <c r="I528" s="254"/>
      <c r="J528" s="249"/>
      <c r="K528" s="249"/>
      <c r="L528" s="255"/>
      <c r="M528" s="256"/>
      <c r="N528" s="257"/>
      <c r="O528" s="257"/>
      <c r="P528" s="257"/>
      <c r="Q528" s="257"/>
      <c r="R528" s="257"/>
      <c r="S528" s="257"/>
      <c r="T528" s="25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9" t="s">
        <v>158</v>
      </c>
      <c r="AU528" s="259" t="s">
        <v>87</v>
      </c>
      <c r="AV528" s="13" t="s">
        <v>87</v>
      </c>
      <c r="AW528" s="13" t="s">
        <v>33</v>
      </c>
      <c r="AX528" s="13" t="s">
        <v>77</v>
      </c>
      <c r="AY528" s="259" t="s">
        <v>149</v>
      </c>
    </row>
    <row r="529" spans="1:51" s="15" customFormat="1" ht="12">
      <c r="A529" s="15"/>
      <c r="B529" s="270"/>
      <c r="C529" s="271"/>
      <c r="D529" s="250" t="s">
        <v>158</v>
      </c>
      <c r="E529" s="272" t="s">
        <v>1</v>
      </c>
      <c r="F529" s="273" t="s">
        <v>167</v>
      </c>
      <c r="G529" s="271"/>
      <c r="H529" s="274">
        <v>58.003</v>
      </c>
      <c r="I529" s="275"/>
      <c r="J529" s="271"/>
      <c r="K529" s="271"/>
      <c r="L529" s="276"/>
      <c r="M529" s="277"/>
      <c r="N529" s="278"/>
      <c r="O529" s="278"/>
      <c r="P529" s="278"/>
      <c r="Q529" s="278"/>
      <c r="R529" s="278"/>
      <c r="S529" s="278"/>
      <c r="T529" s="279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80" t="s">
        <v>158</v>
      </c>
      <c r="AU529" s="280" t="s">
        <v>87</v>
      </c>
      <c r="AV529" s="15" t="s">
        <v>156</v>
      </c>
      <c r="AW529" s="15" t="s">
        <v>33</v>
      </c>
      <c r="AX529" s="15" t="s">
        <v>85</v>
      </c>
      <c r="AY529" s="280" t="s">
        <v>149</v>
      </c>
    </row>
    <row r="530" spans="1:65" s="2" customFormat="1" ht="16.5" customHeight="1">
      <c r="A530" s="38"/>
      <c r="B530" s="39"/>
      <c r="C530" s="235" t="s">
        <v>736</v>
      </c>
      <c r="D530" s="235" t="s">
        <v>151</v>
      </c>
      <c r="E530" s="236" t="s">
        <v>737</v>
      </c>
      <c r="F530" s="237" t="s">
        <v>738</v>
      </c>
      <c r="G530" s="238" t="s">
        <v>154</v>
      </c>
      <c r="H530" s="239">
        <v>0.758</v>
      </c>
      <c r="I530" s="240"/>
      <c r="J530" s="241">
        <f>ROUND(I530*H530,2)</f>
        <v>0</v>
      </c>
      <c r="K530" s="237" t="s">
        <v>155</v>
      </c>
      <c r="L530" s="44"/>
      <c r="M530" s="242" t="s">
        <v>1</v>
      </c>
      <c r="N530" s="243" t="s">
        <v>42</v>
      </c>
      <c r="O530" s="91"/>
      <c r="P530" s="244">
        <f>O530*H530</f>
        <v>0</v>
      </c>
      <c r="Q530" s="244">
        <v>0</v>
      </c>
      <c r="R530" s="244">
        <f>Q530*H530</f>
        <v>0</v>
      </c>
      <c r="S530" s="244">
        <v>0.013</v>
      </c>
      <c r="T530" s="245">
        <f>S530*H530</f>
        <v>0.009854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46" t="s">
        <v>156</v>
      </c>
      <c r="AT530" s="246" t="s">
        <v>151</v>
      </c>
      <c r="AU530" s="246" t="s">
        <v>87</v>
      </c>
      <c r="AY530" s="17" t="s">
        <v>149</v>
      </c>
      <c r="BE530" s="247">
        <f>IF(N530="základní",J530,0)</f>
        <v>0</v>
      </c>
      <c r="BF530" s="247">
        <f>IF(N530="snížená",J530,0)</f>
        <v>0</v>
      </c>
      <c r="BG530" s="247">
        <f>IF(N530="zákl. přenesená",J530,0)</f>
        <v>0</v>
      </c>
      <c r="BH530" s="247">
        <f>IF(N530="sníž. přenesená",J530,0)</f>
        <v>0</v>
      </c>
      <c r="BI530" s="247">
        <f>IF(N530="nulová",J530,0)</f>
        <v>0</v>
      </c>
      <c r="BJ530" s="17" t="s">
        <v>85</v>
      </c>
      <c r="BK530" s="247">
        <f>ROUND(I530*H530,2)</f>
        <v>0</v>
      </c>
      <c r="BL530" s="17" t="s">
        <v>156</v>
      </c>
      <c r="BM530" s="246" t="s">
        <v>739</v>
      </c>
    </row>
    <row r="531" spans="1:51" s="14" customFormat="1" ht="12">
      <c r="A531" s="14"/>
      <c r="B531" s="260"/>
      <c r="C531" s="261"/>
      <c r="D531" s="250" t="s">
        <v>158</v>
      </c>
      <c r="E531" s="262" t="s">
        <v>1</v>
      </c>
      <c r="F531" s="263" t="s">
        <v>740</v>
      </c>
      <c r="G531" s="261"/>
      <c r="H531" s="262" t="s">
        <v>1</v>
      </c>
      <c r="I531" s="264"/>
      <c r="J531" s="261"/>
      <c r="K531" s="261"/>
      <c r="L531" s="265"/>
      <c r="M531" s="266"/>
      <c r="N531" s="267"/>
      <c r="O531" s="267"/>
      <c r="P531" s="267"/>
      <c r="Q531" s="267"/>
      <c r="R531" s="267"/>
      <c r="S531" s="267"/>
      <c r="T531" s="268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9" t="s">
        <v>158</v>
      </c>
      <c r="AU531" s="269" t="s">
        <v>87</v>
      </c>
      <c r="AV531" s="14" t="s">
        <v>85</v>
      </c>
      <c r="AW531" s="14" t="s">
        <v>33</v>
      </c>
      <c r="AX531" s="14" t="s">
        <v>77</v>
      </c>
      <c r="AY531" s="269" t="s">
        <v>149</v>
      </c>
    </row>
    <row r="532" spans="1:51" s="13" customFormat="1" ht="12">
      <c r="A532" s="13"/>
      <c r="B532" s="248"/>
      <c r="C532" s="249"/>
      <c r="D532" s="250" t="s">
        <v>158</v>
      </c>
      <c r="E532" s="251" t="s">
        <v>1</v>
      </c>
      <c r="F532" s="252" t="s">
        <v>741</v>
      </c>
      <c r="G532" s="249"/>
      <c r="H532" s="253">
        <v>0.758</v>
      </c>
      <c r="I532" s="254"/>
      <c r="J532" s="249"/>
      <c r="K532" s="249"/>
      <c r="L532" s="255"/>
      <c r="M532" s="256"/>
      <c r="N532" s="257"/>
      <c r="O532" s="257"/>
      <c r="P532" s="257"/>
      <c r="Q532" s="257"/>
      <c r="R532" s="257"/>
      <c r="S532" s="257"/>
      <c r="T532" s="25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9" t="s">
        <v>158</v>
      </c>
      <c r="AU532" s="259" t="s">
        <v>87</v>
      </c>
      <c r="AV532" s="13" t="s">
        <v>87</v>
      </c>
      <c r="AW532" s="13" t="s">
        <v>33</v>
      </c>
      <c r="AX532" s="13" t="s">
        <v>85</v>
      </c>
      <c r="AY532" s="259" t="s">
        <v>149</v>
      </c>
    </row>
    <row r="533" spans="1:65" s="2" customFormat="1" ht="16.5" customHeight="1">
      <c r="A533" s="38"/>
      <c r="B533" s="39"/>
      <c r="C533" s="235" t="s">
        <v>742</v>
      </c>
      <c r="D533" s="235" t="s">
        <v>151</v>
      </c>
      <c r="E533" s="236" t="s">
        <v>743</v>
      </c>
      <c r="F533" s="237" t="s">
        <v>744</v>
      </c>
      <c r="G533" s="238" t="s">
        <v>203</v>
      </c>
      <c r="H533" s="239">
        <v>0.3</v>
      </c>
      <c r="I533" s="240"/>
      <c r="J533" s="241">
        <f>ROUND(I533*H533,2)</f>
        <v>0</v>
      </c>
      <c r="K533" s="237" t="s">
        <v>155</v>
      </c>
      <c r="L533" s="44"/>
      <c r="M533" s="242" t="s">
        <v>1</v>
      </c>
      <c r="N533" s="243" t="s">
        <v>42</v>
      </c>
      <c r="O533" s="91"/>
      <c r="P533" s="244">
        <f>O533*H533</f>
        <v>0</v>
      </c>
      <c r="Q533" s="244">
        <v>8E-05</v>
      </c>
      <c r="R533" s="244">
        <f>Q533*H533</f>
        <v>2.4E-05</v>
      </c>
      <c r="S533" s="244">
        <v>0</v>
      </c>
      <c r="T533" s="245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46" t="s">
        <v>156</v>
      </c>
      <c r="AT533" s="246" t="s">
        <v>151</v>
      </c>
      <c r="AU533" s="246" t="s">
        <v>87</v>
      </c>
      <c r="AY533" s="17" t="s">
        <v>149</v>
      </c>
      <c r="BE533" s="247">
        <f>IF(N533="základní",J533,0)</f>
        <v>0</v>
      </c>
      <c r="BF533" s="247">
        <f>IF(N533="snížená",J533,0)</f>
        <v>0</v>
      </c>
      <c r="BG533" s="247">
        <f>IF(N533="zákl. přenesená",J533,0)</f>
        <v>0</v>
      </c>
      <c r="BH533" s="247">
        <f>IF(N533="sníž. přenesená",J533,0)</f>
        <v>0</v>
      </c>
      <c r="BI533" s="247">
        <f>IF(N533="nulová",J533,0)</f>
        <v>0</v>
      </c>
      <c r="BJ533" s="17" t="s">
        <v>85</v>
      </c>
      <c r="BK533" s="247">
        <f>ROUND(I533*H533,2)</f>
        <v>0</v>
      </c>
      <c r="BL533" s="17" t="s">
        <v>156</v>
      </c>
      <c r="BM533" s="246" t="s">
        <v>745</v>
      </c>
    </row>
    <row r="534" spans="1:51" s="14" customFormat="1" ht="12">
      <c r="A534" s="14"/>
      <c r="B534" s="260"/>
      <c r="C534" s="261"/>
      <c r="D534" s="250" t="s">
        <v>158</v>
      </c>
      <c r="E534" s="262" t="s">
        <v>1</v>
      </c>
      <c r="F534" s="263" t="s">
        <v>715</v>
      </c>
      <c r="G534" s="261"/>
      <c r="H534" s="262" t="s">
        <v>1</v>
      </c>
      <c r="I534" s="264"/>
      <c r="J534" s="261"/>
      <c r="K534" s="261"/>
      <c r="L534" s="265"/>
      <c r="M534" s="266"/>
      <c r="N534" s="267"/>
      <c r="O534" s="267"/>
      <c r="P534" s="267"/>
      <c r="Q534" s="267"/>
      <c r="R534" s="267"/>
      <c r="S534" s="267"/>
      <c r="T534" s="268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9" t="s">
        <v>158</v>
      </c>
      <c r="AU534" s="269" t="s">
        <v>87</v>
      </c>
      <c r="AV534" s="14" t="s">
        <v>85</v>
      </c>
      <c r="AW534" s="14" t="s">
        <v>33</v>
      </c>
      <c r="AX534" s="14" t="s">
        <v>77</v>
      </c>
      <c r="AY534" s="269" t="s">
        <v>149</v>
      </c>
    </row>
    <row r="535" spans="1:51" s="13" customFormat="1" ht="12">
      <c r="A535" s="13"/>
      <c r="B535" s="248"/>
      <c r="C535" s="249"/>
      <c r="D535" s="250" t="s">
        <v>158</v>
      </c>
      <c r="E535" s="251" t="s">
        <v>1</v>
      </c>
      <c r="F535" s="252" t="s">
        <v>746</v>
      </c>
      <c r="G535" s="249"/>
      <c r="H535" s="253">
        <v>0.3</v>
      </c>
      <c r="I535" s="254"/>
      <c r="J535" s="249"/>
      <c r="K535" s="249"/>
      <c r="L535" s="255"/>
      <c r="M535" s="256"/>
      <c r="N535" s="257"/>
      <c r="O535" s="257"/>
      <c r="P535" s="257"/>
      <c r="Q535" s="257"/>
      <c r="R535" s="257"/>
      <c r="S535" s="257"/>
      <c r="T535" s="25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9" t="s">
        <v>158</v>
      </c>
      <c r="AU535" s="259" t="s">
        <v>87</v>
      </c>
      <c r="AV535" s="13" t="s">
        <v>87</v>
      </c>
      <c r="AW535" s="13" t="s">
        <v>33</v>
      </c>
      <c r="AX535" s="13" t="s">
        <v>85</v>
      </c>
      <c r="AY535" s="259" t="s">
        <v>149</v>
      </c>
    </row>
    <row r="536" spans="1:65" s="2" customFormat="1" ht="16.5" customHeight="1">
      <c r="A536" s="38"/>
      <c r="B536" s="39"/>
      <c r="C536" s="235" t="s">
        <v>747</v>
      </c>
      <c r="D536" s="235" t="s">
        <v>151</v>
      </c>
      <c r="E536" s="236" t="s">
        <v>748</v>
      </c>
      <c r="F536" s="237" t="s">
        <v>749</v>
      </c>
      <c r="G536" s="238" t="s">
        <v>203</v>
      </c>
      <c r="H536" s="239">
        <v>0.325</v>
      </c>
      <c r="I536" s="240"/>
      <c r="J536" s="241">
        <f>ROUND(I536*H536,2)</f>
        <v>0</v>
      </c>
      <c r="K536" s="237" t="s">
        <v>155</v>
      </c>
      <c r="L536" s="44"/>
      <c r="M536" s="242" t="s">
        <v>1</v>
      </c>
      <c r="N536" s="243" t="s">
        <v>42</v>
      </c>
      <c r="O536" s="91"/>
      <c r="P536" s="244">
        <f>O536*H536</f>
        <v>0</v>
      </c>
      <c r="Q536" s="244">
        <v>0.00029</v>
      </c>
      <c r="R536" s="244">
        <f>Q536*H536</f>
        <v>9.425E-05</v>
      </c>
      <c r="S536" s="244">
        <v>0</v>
      </c>
      <c r="T536" s="245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46" t="s">
        <v>156</v>
      </c>
      <c r="AT536" s="246" t="s">
        <v>151</v>
      </c>
      <c r="AU536" s="246" t="s">
        <v>87</v>
      </c>
      <c r="AY536" s="17" t="s">
        <v>149</v>
      </c>
      <c r="BE536" s="247">
        <f>IF(N536="základní",J536,0)</f>
        <v>0</v>
      </c>
      <c r="BF536" s="247">
        <f>IF(N536="snížená",J536,0)</f>
        <v>0</v>
      </c>
      <c r="BG536" s="247">
        <f>IF(N536="zákl. přenesená",J536,0)</f>
        <v>0</v>
      </c>
      <c r="BH536" s="247">
        <f>IF(N536="sníž. přenesená",J536,0)</f>
        <v>0</v>
      </c>
      <c r="BI536" s="247">
        <f>IF(N536="nulová",J536,0)</f>
        <v>0</v>
      </c>
      <c r="BJ536" s="17" t="s">
        <v>85</v>
      </c>
      <c r="BK536" s="247">
        <f>ROUND(I536*H536,2)</f>
        <v>0</v>
      </c>
      <c r="BL536" s="17" t="s">
        <v>156</v>
      </c>
      <c r="BM536" s="246" t="s">
        <v>750</v>
      </c>
    </row>
    <row r="537" spans="1:51" s="14" customFormat="1" ht="12">
      <c r="A537" s="14"/>
      <c r="B537" s="260"/>
      <c r="C537" s="261"/>
      <c r="D537" s="250" t="s">
        <v>158</v>
      </c>
      <c r="E537" s="262" t="s">
        <v>1</v>
      </c>
      <c r="F537" s="263" t="s">
        <v>709</v>
      </c>
      <c r="G537" s="261"/>
      <c r="H537" s="262" t="s">
        <v>1</v>
      </c>
      <c r="I537" s="264"/>
      <c r="J537" s="261"/>
      <c r="K537" s="261"/>
      <c r="L537" s="265"/>
      <c r="M537" s="266"/>
      <c r="N537" s="267"/>
      <c r="O537" s="267"/>
      <c r="P537" s="267"/>
      <c r="Q537" s="267"/>
      <c r="R537" s="267"/>
      <c r="S537" s="267"/>
      <c r="T537" s="268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9" t="s">
        <v>158</v>
      </c>
      <c r="AU537" s="269" t="s">
        <v>87</v>
      </c>
      <c r="AV537" s="14" t="s">
        <v>85</v>
      </c>
      <c r="AW537" s="14" t="s">
        <v>33</v>
      </c>
      <c r="AX537" s="14" t="s">
        <v>77</v>
      </c>
      <c r="AY537" s="269" t="s">
        <v>149</v>
      </c>
    </row>
    <row r="538" spans="1:51" s="13" customFormat="1" ht="12">
      <c r="A538" s="13"/>
      <c r="B538" s="248"/>
      <c r="C538" s="249"/>
      <c r="D538" s="250" t="s">
        <v>158</v>
      </c>
      <c r="E538" s="251" t="s">
        <v>1</v>
      </c>
      <c r="F538" s="252" t="s">
        <v>751</v>
      </c>
      <c r="G538" s="249"/>
      <c r="H538" s="253">
        <v>0.325</v>
      </c>
      <c r="I538" s="254"/>
      <c r="J538" s="249"/>
      <c r="K538" s="249"/>
      <c r="L538" s="255"/>
      <c r="M538" s="256"/>
      <c r="N538" s="257"/>
      <c r="O538" s="257"/>
      <c r="P538" s="257"/>
      <c r="Q538" s="257"/>
      <c r="R538" s="257"/>
      <c r="S538" s="257"/>
      <c r="T538" s="25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9" t="s">
        <v>158</v>
      </c>
      <c r="AU538" s="259" t="s">
        <v>87</v>
      </c>
      <c r="AV538" s="13" t="s">
        <v>87</v>
      </c>
      <c r="AW538" s="13" t="s">
        <v>33</v>
      </c>
      <c r="AX538" s="13" t="s">
        <v>85</v>
      </c>
      <c r="AY538" s="259" t="s">
        <v>149</v>
      </c>
    </row>
    <row r="539" spans="1:65" s="2" customFormat="1" ht="16.5" customHeight="1">
      <c r="A539" s="38"/>
      <c r="B539" s="39"/>
      <c r="C539" s="235" t="s">
        <v>752</v>
      </c>
      <c r="D539" s="235" t="s">
        <v>151</v>
      </c>
      <c r="E539" s="236" t="s">
        <v>753</v>
      </c>
      <c r="F539" s="237" t="s">
        <v>754</v>
      </c>
      <c r="G539" s="238" t="s">
        <v>203</v>
      </c>
      <c r="H539" s="239">
        <v>6.385</v>
      </c>
      <c r="I539" s="240"/>
      <c r="J539" s="241">
        <f>ROUND(I539*H539,2)</f>
        <v>0</v>
      </c>
      <c r="K539" s="237" t="s">
        <v>155</v>
      </c>
      <c r="L539" s="44"/>
      <c r="M539" s="242" t="s">
        <v>1</v>
      </c>
      <c r="N539" s="243" t="s">
        <v>42</v>
      </c>
      <c r="O539" s="91"/>
      <c r="P539" s="244">
        <f>O539*H539</f>
        <v>0</v>
      </c>
      <c r="Q539" s="244">
        <v>0</v>
      </c>
      <c r="R539" s="244">
        <f>Q539*H539</f>
        <v>0</v>
      </c>
      <c r="S539" s="244">
        <v>0</v>
      </c>
      <c r="T539" s="245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46" t="s">
        <v>156</v>
      </c>
      <c r="AT539" s="246" t="s">
        <v>151</v>
      </c>
      <c r="AU539" s="246" t="s">
        <v>87</v>
      </c>
      <c r="AY539" s="17" t="s">
        <v>149</v>
      </c>
      <c r="BE539" s="247">
        <f>IF(N539="základní",J539,0)</f>
        <v>0</v>
      </c>
      <c r="BF539" s="247">
        <f>IF(N539="snížená",J539,0)</f>
        <v>0</v>
      </c>
      <c r="BG539" s="247">
        <f>IF(N539="zákl. přenesená",J539,0)</f>
        <v>0</v>
      </c>
      <c r="BH539" s="247">
        <f>IF(N539="sníž. přenesená",J539,0)</f>
        <v>0</v>
      </c>
      <c r="BI539" s="247">
        <f>IF(N539="nulová",J539,0)</f>
        <v>0</v>
      </c>
      <c r="BJ539" s="17" t="s">
        <v>85</v>
      </c>
      <c r="BK539" s="247">
        <f>ROUND(I539*H539,2)</f>
        <v>0</v>
      </c>
      <c r="BL539" s="17" t="s">
        <v>156</v>
      </c>
      <c r="BM539" s="246" t="s">
        <v>755</v>
      </c>
    </row>
    <row r="540" spans="1:51" s="14" customFormat="1" ht="12">
      <c r="A540" s="14"/>
      <c r="B540" s="260"/>
      <c r="C540" s="261"/>
      <c r="D540" s="250" t="s">
        <v>158</v>
      </c>
      <c r="E540" s="262" t="s">
        <v>1</v>
      </c>
      <c r="F540" s="263" t="s">
        <v>557</v>
      </c>
      <c r="G540" s="261"/>
      <c r="H540" s="262" t="s">
        <v>1</v>
      </c>
      <c r="I540" s="264"/>
      <c r="J540" s="261"/>
      <c r="K540" s="261"/>
      <c r="L540" s="265"/>
      <c r="M540" s="266"/>
      <c r="N540" s="267"/>
      <c r="O540" s="267"/>
      <c r="P540" s="267"/>
      <c r="Q540" s="267"/>
      <c r="R540" s="267"/>
      <c r="S540" s="267"/>
      <c r="T540" s="268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69" t="s">
        <v>158</v>
      </c>
      <c r="AU540" s="269" t="s">
        <v>87</v>
      </c>
      <c r="AV540" s="14" t="s">
        <v>85</v>
      </c>
      <c r="AW540" s="14" t="s">
        <v>33</v>
      </c>
      <c r="AX540" s="14" t="s">
        <v>77</v>
      </c>
      <c r="AY540" s="269" t="s">
        <v>149</v>
      </c>
    </row>
    <row r="541" spans="1:51" s="13" customFormat="1" ht="12">
      <c r="A541" s="13"/>
      <c r="B541" s="248"/>
      <c r="C541" s="249"/>
      <c r="D541" s="250" t="s">
        <v>158</v>
      </c>
      <c r="E541" s="251" t="s">
        <v>1</v>
      </c>
      <c r="F541" s="252" t="s">
        <v>558</v>
      </c>
      <c r="G541" s="249"/>
      <c r="H541" s="253">
        <v>6.385</v>
      </c>
      <c r="I541" s="254"/>
      <c r="J541" s="249"/>
      <c r="K541" s="249"/>
      <c r="L541" s="255"/>
      <c r="M541" s="256"/>
      <c r="N541" s="257"/>
      <c r="O541" s="257"/>
      <c r="P541" s="257"/>
      <c r="Q541" s="257"/>
      <c r="R541" s="257"/>
      <c r="S541" s="257"/>
      <c r="T541" s="258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9" t="s">
        <v>158</v>
      </c>
      <c r="AU541" s="259" t="s">
        <v>87</v>
      </c>
      <c r="AV541" s="13" t="s">
        <v>87</v>
      </c>
      <c r="AW541" s="13" t="s">
        <v>33</v>
      </c>
      <c r="AX541" s="13" t="s">
        <v>85</v>
      </c>
      <c r="AY541" s="259" t="s">
        <v>149</v>
      </c>
    </row>
    <row r="542" spans="1:65" s="2" customFormat="1" ht="16.5" customHeight="1">
      <c r="A542" s="38"/>
      <c r="B542" s="39"/>
      <c r="C542" s="235" t="s">
        <v>756</v>
      </c>
      <c r="D542" s="235" t="s">
        <v>151</v>
      </c>
      <c r="E542" s="236" t="s">
        <v>757</v>
      </c>
      <c r="F542" s="237" t="s">
        <v>758</v>
      </c>
      <c r="G542" s="238" t="s">
        <v>154</v>
      </c>
      <c r="H542" s="239">
        <v>11.832</v>
      </c>
      <c r="I542" s="240"/>
      <c r="J542" s="241">
        <f>ROUND(I542*H542,2)</f>
        <v>0</v>
      </c>
      <c r="K542" s="237" t="s">
        <v>155</v>
      </c>
      <c r="L542" s="44"/>
      <c r="M542" s="242" t="s">
        <v>1</v>
      </c>
      <c r="N542" s="243" t="s">
        <v>42</v>
      </c>
      <c r="O542" s="91"/>
      <c r="P542" s="244">
        <f>O542*H542</f>
        <v>0</v>
      </c>
      <c r="Q542" s="244">
        <v>0</v>
      </c>
      <c r="R542" s="244">
        <f>Q542*H542</f>
        <v>0</v>
      </c>
      <c r="S542" s="244">
        <v>0</v>
      </c>
      <c r="T542" s="245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46" t="s">
        <v>156</v>
      </c>
      <c r="AT542" s="246" t="s">
        <v>151</v>
      </c>
      <c r="AU542" s="246" t="s">
        <v>87</v>
      </c>
      <c r="AY542" s="17" t="s">
        <v>149</v>
      </c>
      <c r="BE542" s="247">
        <f>IF(N542="základní",J542,0)</f>
        <v>0</v>
      </c>
      <c r="BF542" s="247">
        <f>IF(N542="snížená",J542,0)</f>
        <v>0</v>
      </c>
      <c r="BG542" s="247">
        <f>IF(N542="zákl. přenesená",J542,0)</f>
        <v>0</v>
      </c>
      <c r="BH542" s="247">
        <f>IF(N542="sníž. přenesená",J542,0)</f>
        <v>0</v>
      </c>
      <c r="BI542" s="247">
        <f>IF(N542="nulová",J542,0)</f>
        <v>0</v>
      </c>
      <c r="BJ542" s="17" t="s">
        <v>85</v>
      </c>
      <c r="BK542" s="247">
        <f>ROUND(I542*H542,2)</f>
        <v>0</v>
      </c>
      <c r="BL542" s="17" t="s">
        <v>156</v>
      </c>
      <c r="BM542" s="246" t="s">
        <v>759</v>
      </c>
    </row>
    <row r="543" spans="1:51" s="14" customFormat="1" ht="12">
      <c r="A543" s="14"/>
      <c r="B543" s="260"/>
      <c r="C543" s="261"/>
      <c r="D543" s="250" t="s">
        <v>158</v>
      </c>
      <c r="E543" s="262" t="s">
        <v>1</v>
      </c>
      <c r="F543" s="263" t="s">
        <v>163</v>
      </c>
      <c r="G543" s="261"/>
      <c r="H543" s="262" t="s">
        <v>1</v>
      </c>
      <c r="I543" s="264"/>
      <c r="J543" s="261"/>
      <c r="K543" s="261"/>
      <c r="L543" s="265"/>
      <c r="M543" s="266"/>
      <c r="N543" s="267"/>
      <c r="O543" s="267"/>
      <c r="P543" s="267"/>
      <c r="Q543" s="267"/>
      <c r="R543" s="267"/>
      <c r="S543" s="267"/>
      <c r="T543" s="268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69" t="s">
        <v>158</v>
      </c>
      <c r="AU543" s="269" t="s">
        <v>87</v>
      </c>
      <c r="AV543" s="14" t="s">
        <v>85</v>
      </c>
      <c r="AW543" s="14" t="s">
        <v>33</v>
      </c>
      <c r="AX543" s="14" t="s">
        <v>77</v>
      </c>
      <c r="AY543" s="269" t="s">
        <v>149</v>
      </c>
    </row>
    <row r="544" spans="1:51" s="13" customFormat="1" ht="12">
      <c r="A544" s="13"/>
      <c r="B544" s="248"/>
      <c r="C544" s="249"/>
      <c r="D544" s="250" t="s">
        <v>158</v>
      </c>
      <c r="E544" s="251" t="s">
        <v>1</v>
      </c>
      <c r="F544" s="252" t="s">
        <v>164</v>
      </c>
      <c r="G544" s="249"/>
      <c r="H544" s="253">
        <v>11.832</v>
      </c>
      <c r="I544" s="254"/>
      <c r="J544" s="249"/>
      <c r="K544" s="249"/>
      <c r="L544" s="255"/>
      <c r="M544" s="256"/>
      <c r="N544" s="257"/>
      <c r="O544" s="257"/>
      <c r="P544" s="257"/>
      <c r="Q544" s="257"/>
      <c r="R544" s="257"/>
      <c r="S544" s="257"/>
      <c r="T544" s="25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59" t="s">
        <v>158</v>
      </c>
      <c r="AU544" s="259" t="s">
        <v>87</v>
      </c>
      <c r="AV544" s="13" t="s">
        <v>87</v>
      </c>
      <c r="AW544" s="13" t="s">
        <v>33</v>
      </c>
      <c r="AX544" s="13" t="s">
        <v>85</v>
      </c>
      <c r="AY544" s="259" t="s">
        <v>149</v>
      </c>
    </row>
    <row r="545" spans="1:65" s="2" customFormat="1" ht="16.5" customHeight="1">
      <c r="A545" s="38"/>
      <c r="B545" s="39"/>
      <c r="C545" s="235" t="s">
        <v>760</v>
      </c>
      <c r="D545" s="235" t="s">
        <v>151</v>
      </c>
      <c r="E545" s="236" t="s">
        <v>761</v>
      </c>
      <c r="F545" s="237" t="s">
        <v>762</v>
      </c>
      <c r="G545" s="238" t="s">
        <v>154</v>
      </c>
      <c r="H545" s="239">
        <v>5</v>
      </c>
      <c r="I545" s="240"/>
      <c r="J545" s="241">
        <f>ROUND(I545*H545,2)</f>
        <v>0</v>
      </c>
      <c r="K545" s="237" t="s">
        <v>155</v>
      </c>
      <c r="L545" s="44"/>
      <c r="M545" s="242" t="s">
        <v>1</v>
      </c>
      <c r="N545" s="243" t="s">
        <v>42</v>
      </c>
      <c r="O545" s="91"/>
      <c r="P545" s="244">
        <f>O545*H545</f>
        <v>0</v>
      </c>
      <c r="Q545" s="244">
        <v>0</v>
      </c>
      <c r="R545" s="244">
        <f>Q545*H545</f>
        <v>0</v>
      </c>
      <c r="S545" s="244">
        <v>0</v>
      </c>
      <c r="T545" s="245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46" t="s">
        <v>156</v>
      </c>
      <c r="AT545" s="246" t="s">
        <v>151</v>
      </c>
      <c r="AU545" s="246" t="s">
        <v>87</v>
      </c>
      <c r="AY545" s="17" t="s">
        <v>149</v>
      </c>
      <c r="BE545" s="247">
        <f>IF(N545="základní",J545,0)</f>
        <v>0</v>
      </c>
      <c r="BF545" s="247">
        <f>IF(N545="snížená",J545,0)</f>
        <v>0</v>
      </c>
      <c r="BG545" s="247">
        <f>IF(N545="zákl. přenesená",J545,0)</f>
        <v>0</v>
      </c>
      <c r="BH545" s="247">
        <f>IF(N545="sníž. přenesená",J545,0)</f>
        <v>0</v>
      </c>
      <c r="BI545" s="247">
        <f>IF(N545="nulová",J545,0)</f>
        <v>0</v>
      </c>
      <c r="BJ545" s="17" t="s">
        <v>85</v>
      </c>
      <c r="BK545" s="247">
        <f>ROUND(I545*H545,2)</f>
        <v>0</v>
      </c>
      <c r="BL545" s="17" t="s">
        <v>156</v>
      </c>
      <c r="BM545" s="246" t="s">
        <v>763</v>
      </c>
    </row>
    <row r="546" spans="1:51" s="14" customFormat="1" ht="12">
      <c r="A546" s="14"/>
      <c r="B546" s="260"/>
      <c r="C546" s="261"/>
      <c r="D546" s="250" t="s">
        <v>158</v>
      </c>
      <c r="E546" s="262" t="s">
        <v>1</v>
      </c>
      <c r="F546" s="263" t="s">
        <v>764</v>
      </c>
      <c r="G546" s="261"/>
      <c r="H546" s="262" t="s">
        <v>1</v>
      </c>
      <c r="I546" s="264"/>
      <c r="J546" s="261"/>
      <c r="K546" s="261"/>
      <c r="L546" s="265"/>
      <c r="M546" s="266"/>
      <c r="N546" s="267"/>
      <c r="O546" s="267"/>
      <c r="P546" s="267"/>
      <c r="Q546" s="267"/>
      <c r="R546" s="267"/>
      <c r="S546" s="267"/>
      <c r="T546" s="268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69" t="s">
        <v>158</v>
      </c>
      <c r="AU546" s="269" t="s">
        <v>87</v>
      </c>
      <c r="AV546" s="14" t="s">
        <v>85</v>
      </c>
      <c r="AW546" s="14" t="s">
        <v>33</v>
      </c>
      <c r="AX546" s="14" t="s">
        <v>77</v>
      </c>
      <c r="AY546" s="269" t="s">
        <v>149</v>
      </c>
    </row>
    <row r="547" spans="1:51" s="13" customFormat="1" ht="12">
      <c r="A547" s="13"/>
      <c r="B547" s="248"/>
      <c r="C547" s="249"/>
      <c r="D547" s="250" t="s">
        <v>158</v>
      </c>
      <c r="E547" s="251" t="s">
        <v>1</v>
      </c>
      <c r="F547" s="252" t="s">
        <v>765</v>
      </c>
      <c r="G547" s="249"/>
      <c r="H547" s="253">
        <v>5</v>
      </c>
      <c r="I547" s="254"/>
      <c r="J547" s="249"/>
      <c r="K547" s="249"/>
      <c r="L547" s="255"/>
      <c r="M547" s="256"/>
      <c r="N547" s="257"/>
      <c r="O547" s="257"/>
      <c r="P547" s="257"/>
      <c r="Q547" s="257"/>
      <c r="R547" s="257"/>
      <c r="S547" s="257"/>
      <c r="T547" s="25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9" t="s">
        <v>158</v>
      </c>
      <c r="AU547" s="259" t="s">
        <v>87</v>
      </c>
      <c r="AV547" s="13" t="s">
        <v>87</v>
      </c>
      <c r="AW547" s="13" t="s">
        <v>33</v>
      </c>
      <c r="AX547" s="13" t="s">
        <v>85</v>
      </c>
      <c r="AY547" s="259" t="s">
        <v>149</v>
      </c>
    </row>
    <row r="548" spans="1:65" s="2" customFormat="1" ht="16.5" customHeight="1">
      <c r="A548" s="38"/>
      <c r="B548" s="39"/>
      <c r="C548" s="235" t="s">
        <v>766</v>
      </c>
      <c r="D548" s="235" t="s">
        <v>151</v>
      </c>
      <c r="E548" s="236" t="s">
        <v>767</v>
      </c>
      <c r="F548" s="237" t="s">
        <v>768</v>
      </c>
      <c r="G548" s="238" t="s">
        <v>154</v>
      </c>
      <c r="H548" s="239">
        <v>5.715</v>
      </c>
      <c r="I548" s="240"/>
      <c r="J548" s="241">
        <f>ROUND(I548*H548,2)</f>
        <v>0</v>
      </c>
      <c r="K548" s="237" t="s">
        <v>155</v>
      </c>
      <c r="L548" s="44"/>
      <c r="M548" s="242" t="s">
        <v>1</v>
      </c>
      <c r="N548" s="243" t="s">
        <v>42</v>
      </c>
      <c r="O548" s="91"/>
      <c r="P548" s="244">
        <f>O548*H548</f>
        <v>0</v>
      </c>
      <c r="Q548" s="244">
        <v>0</v>
      </c>
      <c r="R548" s="244">
        <f>Q548*H548</f>
        <v>0</v>
      </c>
      <c r="S548" s="244">
        <v>0</v>
      </c>
      <c r="T548" s="245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46" t="s">
        <v>156</v>
      </c>
      <c r="AT548" s="246" t="s">
        <v>151</v>
      </c>
      <c r="AU548" s="246" t="s">
        <v>87</v>
      </c>
      <c r="AY548" s="17" t="s">
        <v>149</v>
      </c>
      <c r="BE548" s="247">
        <f>IF(N548="základní",J548,0)</f>
        <v>0</v>
      </c>
      <c r="BF548" s="247">
        <f>IF(N548="snížená",J548,0)</f>
        <v>0</v>
      </c>
      <c r="BG548" s="247">
        <f>IF(N548="zákl. přenesená",J548,0)</f>
        <v>0</v>
      </c>
      <c r="BH548" s="247">
        <f>IF(N548="sníž. přenesená",J548,0)</f>
        <v>0</v>
      </c>
      <c r="BI548" s="247">
        <f>IF(N548="nulová",J548,0)</f>
        <v>0</v>
      </c>
      <c r="BJ548" s="17" t="s">
        <v>85</v>
      </c>
      <c r="BK548" s="247">
        <f>ROUND(I548*H548,2)</f>
        <v>0</v>
      </c>
      <c r="BL548" s="17" t="s">
        <v>156</v>
      </c>
      <c r="BM548" s="246" t="s">
        <v>769</v>
      </c>
    </row>
    <row r="549" spans="1:51" s="14" customFormat="1" ht="12">
      <c r="A549" s="14"/>
      <c r="B549" s="260"/>
      <c r="C549" s="261"/>
      <c r="D549" s="250" t="s">
        <v>158</v>
      </c>
      <c r="E549" s="262" t="s">
        <v>1</v>
      </c>
      <c r="F549" s="263" t="s">
        <v>179</v>
      </c>
      <c r="G549" s="261"/>
      <c r="H549" s="262" t="s">
        <v>1</v>
      </c>
      <c r="I549" s="264"/>
      <c r="J549" s="261"/>
      <c r="K549" s="261"/>
      <c r="L549" s="265"/>
      <c r="M549" s="266"/>
      <c r="N549" s="267"/>
      <c r="O549" s="267"/>
      <c r="P549" s="267"/>
      <c r="Q549" s="267"/>
      <c r="R549" s="267"/>
      <c r="S549" s="267"/>
      <c r="T549" s="268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69" t="s">
        <v>158</v>
      </c>
      <c r="AU549" s="269" t="s">
        <v>87</v>
      </c>
      <c r="AV549" s="14" t="s">
        <v>85</v>
      </c>
      <c r="AW549" s="14" t="s">
        <v>33</v>
      </c>
      <c r="AX549" s="14" t="s">
        <v>77</v>
      </c>
      <c r="AY549" s="269" t="s">
        <v>149</v>
      </c>
    </row>
    <row r="550" spans="1:51" s="13" customFormat="1" ht="12">
      <c r="A550" s="13"/>
      <c r="B550" s="248"/>
      <c r="C550" s="249"/>
      <c r="D550" s="250" t="s">
        <v>158</v>
      </c>
      <c r="E550" s="251" t="s">
        <v>1</v>
      </c>
      <c r="F550" s="252" t="s">
        <v>770</v>
      </c>
      <c r="G550" s="249"/>
      <c r="H550" s="253">
        <v>5.715</v>
      </c>
      <c r="I550" s="254"/>
      <c r="J550" s="249"/>
      <c r="K550" s="249"/>
      <c r="L550" s="255"/>
      <c r="M550" s="256"/>
      <c r="N550" s="257"/>
      <c r="O550" s="257"/>
      <c r="P550" s="257"/>
      <c r="Q550" s="257"/>
      <c r="R550" s="257"/>
      <c r="S550" s="257"/>
      <c r="T550" s="25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59" t="s">
        <v>158</v>
      </c>
      <c r="AU550" s="259" t="s">
        <v>87</v>
      </c>
      <c r="AV550" s="13" t="s">
        <v>87</v>
      </c>
      <c r="AW550" s="13" t="s">
        <v>33</v>
      </c>
      <c r="AX550" s="13" t="s">
        <v>85</v>
      </c>
      <c r="AY550" s="259" t="s">
        <v>149</v>
      </c>
    </row>
    <row r="551" spans="1:63" s="12" customFormat="1" ht="22.8" customHeight="1">
      <c r="A551" s="12"/>
      <c r="B551" s="219"/>
      <c r="C551" s="220"/>
      <c r="D551" s="221" t="s">
        <v>76</v>
      </c>
      <c r="E551" s="233" t="s">
        <v>771</v>
      </c>
      <c r="F551" s="233" t="s">
        <v>772</v>
      </c>
      <c r="G551" s="220"/>
      <c r="H551" s="220"/>
      <c r="I551" s="223"/>
      <c r="J551" s="234">
        <f>BK551</f>
        <v>0</v>
      </c>
      <c r="K551" s="220"/>
      <c r="L551" s="225"/>
      <c r="M551" s="226"/>
      <c r="N551" s="227"/>
      <c r="O551" s="227"/>
      <c r="P551" s="228">
        <f>SUM(P552:P556)</f>
        <v>0</v>
      </c>
      <c r="Q551" s="227"/>
      <c r="R551" s="228">
        <f>SUM(R552:R556)</f>
        <v>0</v>
      </c>
      <c r="S551" s="227"/>
      <c r="T551" s="229">
        <f>SUM(T552:T556)</f>
        <v>0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230" t="s">
        <v>85</v>
      </c>
      <c r="AT551" s="231" t="s">
        <v>76</v>
      </c>
      <c r="AU551" s="231" t="s">
        <v>85</v>
      </c>
      <c r="AY551" s="230" t="s">
        <v>149</v>
      </c>
      <c r="BK551" s="232">
        <f>SUM(BK552:BK556)</f>
        <v>0</v>
      </c>
    </row>
    <row r="552" spans="1:65" s="2" customFormat="1" ht="16.5" customHeight="1">
      <c r="A552" s="38"/>
      <c r="B552" s="39"/>
      <c r="C552" s="235" t="s">
        <v>773</v>
      </c>
      <c r="D552" s="235" t="s">
        <v>151</v>
      </c>
      <c r="E552" s="236" t="s">
        <v>774</v>
      </c>
      <c r="F552" s="237" t="s">
        <v>775</v>
      </c>
      <c r="G552" s="238" t="s">
        <v>295</v>
      </c>
      <c r="H552" s="239">
        <v>288.633</v>
      </c>
      <c r="I552" s="240"/>
      <c r="J552" s="241">
        <f>ROUND(I552*H552,2)</f>
        <v>0</v>
      </c>
      <c r="K552" s="237" t="s">
        <v>155</v>
      </c>
      <c r="L552" s="44"/>
      <c r="M552" s="242" t="s">
        <v>1</v>
      </c>
      <c r="N552" s="243" t="s">
        <v>42</v>
      </c>
      <c r="O552" s="91"/>
      <c r="P552" s="244">
        <f>O552*H552</f>
        <v>0</v>
      </c>
      <c r="Q552" s="244">
        <v>0</v>
      </c>
      <c r="R552" s="244">
        <f>Q552*H552</f>
        <v>0</v>
      </c>
      <c r="S552" s="244">
        <v>0</v>
      </c>
      <c r="T552" s="245">
        <f>S552*H552</f>
        <v>0</v>
      </c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R552" s="246" t="s">
        <v>156</v>
      </c>
      <c r="AT552" s="246" t="s">
        <v>151</v>
      </c>
      <c r="AU552" s="246" t="s">
        <v>87</v>
      </c>
      <c r="AY552" s="17" t="s">
        <v>149</v>
      </c>
      <c r="BE552" s="247">
        <f>IF(N552="základní",J552,0)</f>
        <v>0</v>
      </c>
      <c r="BF552" s="247">
        <f>IF(N552="snížená",J552,0)</f>
        <v>0</v>
      </c>
      <c r="BG552" s="247">
        <f>IF(N552="zákl. přenesená",J552,0)</f>
        <v>0</v>
      </c>
      <c r="BH552" s="247">
        <f>IF(N552="sníž. přenesená",J552,0)</f>
        <v>0</v>
      </c>
      <c r="BI552" s="247">
        <f>IF(N552="nulová",J552,0)</f>
        <v>0</v>
      </c>
      <c r="BJ552" s="17" t="s">
        <v>85</v>
      </c>
      <c r="BK552" s="247">
        <f>ROUND(I552*H552,2)</f>
        <v>0</v>
      </c>
      <c r="BL552" s="17" t="s">
        <v>156</v>
      </c>
      <c r="BM552" s="246" t="s">
        <v>776</v>
      </c>
    </row>
    <row r="553" spans="1:65" s="2" customFormat="1" ht="16.5" customHeight="1">
      <c r="A553" s="38"/>
      <c r="B553" s="39"/>
      <c r="C553" s="235" t="s">
        <v>777</v>
      </c>
      <c r="D553" s="235" t="s">
        <v>151</v>
      </c>
      <c r="E553" s="236" t="s">
        <v>778</v>
      </c>
      <c r="F553" s="237" t="s">
        <v>779</v>
      </c>
      <c r="G553" s="238" t="s">
        <v>295</v>
      </c>
      <c r="H553" s="239">
        <v>288.633</v>
      </c>
      <c r="I553" s="240"/>
      <c r="J553" s="241">
        <f>ROUND(I553*H553,2)</f>
        <v>0</v>
      </c>
      <c r="K553" s="237" t="s">
        <v>155</v>
      </c>
      <c r="L553" s="44"/>
      <c r="M553" s="242" t="s">
        <v>1</v>
      </c>
      <c r="N553" s="243" t="s">
        <v>42</v>
      </c>
      <c r="O553" s="91"/>
      <c r="P553" s="244">
        <f>O553*H553</f>
        <v>0</v>
      </c>
      <c r="Q553" s="244">
        <v>0</v>
      </c>
      <c r="R553" s="244">
        <f>Q553*H553</f>
        <v>0</v>
      </c>
      <c r="S553" s="244">
        <v>0</v>
      </c>
      <c r="T553" s="245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46" t="s">
        <v>156</v>
      </c>
      <c r="AT553" s="246" t="s">
        <v>151</v>
      </c>
      <c r="AU553" s="246" t="s">
        <v>87</v>
      </c>
      <c r="AY553" s="17" t="s">
        <v>149</v>
      </c>
      <c r="BE553" s="247">
        <f>IF(N553="základní",J553,0)</f>
        <v>0</v>
      </c>
      <c r="BF553" s="247">
        <f>IF(N553="snížená",J553,0)</f>
        <v>0</v>
      </c>
      <c r="BG553" s="247">
        <f>IF(N553="zákl. přenesená",J553,0)</f>
        <v>0</v>
      </c>
      <c r="BH553" s="247">
        <f>IF(N553="sníž. přenesená",J553,0)</f>
        <v>0</v>
      </c>
      <c r="BI553" s="247">
        <f>IF(N553="nulová",J553,0)</f>
        <v>0</v>
      </c>
      <c r="BJ553" s="17" t="s">
        <v>85</v>
      </c>
      <c r="BK553" s="247">
        <f>ROUND(I553*H553,2)</f>
        <v>0</v>
      </c>
      <c r="BL553" s="17" t="s">
        <v>156</v>
      </c>
      <c r="BM553" s="246" t="s">
        <v>780</v>
      </c>
    </row>
    <row r="554" spans="1:65" s="2" customFormat="1" ht="16.5" customHeight="1">
      <c r="A554" s="38"/>
      <c r="B554" s="39"/>
      <c r="C554" s="235" t="s">
        <v>781</v>
      </c>
      <c r="D554" s="235" t="s">
        <v>151</v>
      </c>
      <c r="E554" s="236" t="s">
        <v>782</v>
      </c>
      <c r="F554" s="237" t="s">
        <v>783</v>
      </c>
      <c r="G554" s="238" t="s">
        <v>295</v>
      </c>
      <c r="H554" s="239">
        <v>5484.027</v>
      </c>
      <c r="I554" s="240"/>
      <c r="J554" s="241">
        <f>ROUND(I554*H554,2)</f>
        <v>0</v>
      </c>
      <c r="K554" s="237" t="s">
        <v>155</v>
      </c>
      <c r="L554" s="44"/>
      <c r="M554" s="242" t="s">
        <v>1</v>
      </c>
      <c r="N554" s="243" t="s">
        <v>42</v>
      </c>
      <c r="O554" s="91"/>
      <c r="P554" s="244">
        <f>O554*H554</f>
        <v>0</v>
      </c>
      <c r="Q554" s="244">
        <v>0</v>
      </c>
      <c r="R554" s="244">
        <f>Q554*H554</f>
        <v>0</v>
      </c>
      <c r="S554" s="244">
        <v>0</v>
      </c>
      <c r="T554" s="245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46" t="s">
        <v>156</v>
      </c>
      <c r="AT554" s="246" t="s">
        <v>151</v>
      </c>
      <c r="AU554" s="246" t="s">
        <v>87</v>
      </c>
      <c r="AY554" s="17" t="s">
        <v>149</v>
      </c>
      <c r="BE554" s="247">
        <f>IF(N554="základní",J554,0)</f>
        <v>0</v>
      </c>
      <c r="BF554" s="247">
        <f>IF(N554="snížená",J554,0)</f>
        <v>0</v>
      </c>
      <c r="BG554" s="247">
        <f>IF(N554="zákl. přenesená",J554,0)</f>
        <v>0</v>
      </c>
      <c r="BH554" s="247">
        <f>IF(N554="sníž. přenesená",J554,0)</f>
        <v>0</v>
      </c>
      <c r="BI554" s="247">
        <f>IF(N554="nulová",J554,0)</f>
        <v>0</v>
      </c>
      <c r="BJ554" s="17" t="s">
        <v>85</v>
      </c>
      <c r="BK554" s="247">
        <f>ROUND(I554*H554,2)</f>
        <v>0</v>
      </c>
      <c r="BL554" s="17" t="s">
        <v>156</v>
      </c>
      <c r="BM554" s="246" t="s">
        <v>784</v>
      </c>
    </row>
    <row r="555" spans="1:51" s="13" customFormat="1" ht="12">
      <c r="A555" s="13"/>
      <c r="B555" s="248"/>
      <c r="C555" s="249"/>
      <c r="D555" s="250" t="s">
        <v>158</v>
      </c>
      <c r="E555" s="249"/>
      <c r="F555" s="252" t="s">
        <v>785</v>
      </c>
      <c r="G555" s="249"/>
      <c r="H555" s="253">
        <v>5484.027</v>
      </c>
      <c r="I555" s="254"/>
      <c r="J555" s="249"/>
      <c r="K555" s="249"/>
      <c r="L555" s="255"/>
      <c r="M555" s="256"/>
      <c r="N555" s="257"/>
      <c r="O555" s="257"/>
      <c r="P555" s="257"/>
      <c r="Q555" s="257"/>
      <c r="R555" s="257"/>
      <c r="S555" s="257"/>
      <c r="T555" s="25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9" t="s">
        <v>158</v>
      </c>
      <c r="AU555" s="259" t="s">
        <v>87</v>
      </c>
      <c r="AV555" s="13" t="s">
        <v>87</v>
      </c>
      <c r="AW555" s="13" t="s">
        <v>4</v>
      </c>
      <c r="AX555" s="13" t="s">
        <v>85</v>
      </c>
      <c r="AY555" s="259" t="s">
        <v>149</v>
      </c>
    </row>
    <row r="556" spans="1:65" s="2" customFormat="1" ht="16.5" customHeight="1">
      <c r="A556" s="38"/>
      <c r="B556" s="39"/>
      <c r="C556" s="235" t="s">
        <v>786</v>
      </c>
      <c r="D556" s="235" t="s">
        <v>151</v>
      </c>
      <c r="E556" s="236" t="s">
        <v>787</v>
      </c>
      <c r="F556" s="237" t="s">
        <v>788</v>
      </c>
      <c r="G556" s="238" t="s">
        <v>295</v>
      </c>
      <c r="H556" s="239">
        <v>288.633</v>
      </c>
      <c r="I556" s="240"/>
      <c r="J556" s="241">
        <f>ROUND(I556*H556,2)</f>
        <v>0</v>
      </c>
      <c r="K556" s="237" t="s">
        <v>155</v>
      </c>
      <c r="L556" s="44"/>
      <c r="M556" s="242" t="s">
        <v>1</v>
      </c>
      <c r="N556" s="243" t="s">
        <v>42</v>
      </c>
      <c r="O556" s="91"/>
      <c r="P556" s="244">
        <f>O556*H556</f>
        <v>0</v>
      </c>
      <c r="Q556" s="244">
        <v>0</v>
      </c>
      <c r="R556" s="244">
        <f>Q556*H556</f>
        <v>0</v>
      </c>
      <c r="S556" s="244">
        <v>0</v>
      </c>
      <c r="T556" s="245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46" t="s">
        <v>156</v>
      </c>
      <c r="AT556" s="246" t="s">
        <v>151</v>
      </c>
      <c r="AU556" s="246" t="s">
        <v>87</v>
      </c>
      <c r="AY556" s="17" t="s">
        <v>149</v>
      </c>
      <c r="BE556" s="247">
        <f>IF(N556="základní",J556,0)</f>
        <v>0</v>
      </c>
      <c r="BF556" s="247">
        <f>IF(N556="snížená",J556,0)</f>
        <v>0</v>
      </c>
      <c r="BG556" s="247">
        <f>IF(N556="zákl. přenesená",J556,0)</f>
        <v>0</v>
      </c>
      <c r="BH556" s="247">
        <f>IF(N556="sníž. přenesená",J556,0)</f>
        <v>0</v>
      </c>
      <c r="BI556" s="247">
        <f>IF(N556="nulová",J556,0)</f>
        <v>0</v>
      </c>
      <c r="BJ556" s="17" t="s">
        <v>85</v>
      </c>
      <c r="BK556" s="247">
        <f>ROUND(I556*H556,2)</f>
        <v>0</v>
      </c>
      <c r="BL556" s="17" t="s">
        <v>156</v>
      </c>
      <c r="BM556" s="246" t="s">
        <v>789</v>
      </c>
    </row>
    <row r="557" spans="1:63" s="12" customFormat="1" ht="22.8" customHeight="1">
      <c r="A557" s="12"/>
      <c r="B557" s="219"/>
      <c r="C557" s="220"/>
      <c r="D557" s="221" t="s">
        <v>76</v>
      </c>
      <c r="E557" s="233" t="s">
        <v>790</v>
      </c>
      <c r="F557" s="233" t="s">
        <v>791</v>
      </c>
      <c r="G557" s="220"/>
      <c r="H557" s="220"/>
      <c r="I557" s="223"/>
      <c r="J557" s="234">
        <f>BK557</f>
        <v>0</v>
      </c>
      <c r="K557" s="220"/>
      <c r="L557" s="225"/>
      <c r="M557" s="226"/>
      <c r="N557" s="227"/>
      <c r="O557" s="227"/>
      <c r="P557" s="228">
        <f>P558</f>
        <v>0</v>
      </c>
      <c r="Q557" s="227"/>
      <c r="R557" s="228">
        <f>R558</f>
        <v>0</v>
      </c>
      <c r="S557" s="227"/>
      <c r="T557" s="229">
        <f>T558</f>
        <v>0</v>
      </c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R557" s="230" t="s">
        <v>85</v>
      </c>
      <c r="AT557" s="231" t="s">
        <v>76</v>
      </c>
      <c r="AU557" s="231" t="s">
        <v>85</v>
      </c>
      <c r="AY557" s="230" t="s">
        <v>149</v>
      </c>
      <c r="BK557" s="232">
        <f>BK558</f>
        <v>0</v>
      </c>
    </row>
    <row r="558" spans="1:65" s="2" customFormat="1" ht="16.5" customHeight="1">
      <c r="A558" s="38"/>
      <c r="B558" s="39"/>
      <c r="C558" s="235" t="s">
        <v>792</v>
      </c>
      <c r="D558" s="235" t="s">
        <v>151</v>
      </c>
      <c r="E558" s="236" t="s">
        <v>793</v>
      </c>
      <c r="F558" s="237" t="s">
        <v>794</v>
      </c>
      <c r="G558" s="238" t="s">
        <v>295</v>
      </c>
      <c r="H558" s="239">
        <v>157.254</v>
      </c>
      <c r="I558" s="240"/>
      <c r="J558" s="241">
        <f>ROUND(I558*H558,2)</f>
        <v>0</v>
      </c>
      <c r="K558" s="237" t="s">
        <v>155</v>
      </c>
      <c r="L558" s="44"/>
      <c r="M558" s="242" t="s">
        <v>1</v>
      </c>
      <c r="N558" s="243" t="s">
        <v>42</v>
      </c>
      <c r="O558" s="91"/>
      <c r="P558" s="244">
        <f>O558*H558</f>
        <v>0</v>
      </c>
      <c r="Q558" s="244">
        <v>0</v>
      </c>
      <c r="R558" s="244">
        <f>Q558*H558</f>
        <v>0</v>
      </c>
      <c r="S558" s="244">
        <v>0</v>
      </c>
      <c r="T558" s="245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46" t="s">
        <v>156</v>
      </c>
      <c r="AT558" s="246" t="s">
        <v>151</v>
      </c>
      <c r="AU558" s="246" t="s">
        <v>87</v>
      </c>
      <c r="AY558" s="17" t="s">
        <v>149</v>
      </c>
      <c r="BE558" s="247">
        <f>IF(N558="základní",J558,0)</f>
        <v>0</v>
      </c>
      <c r="BF558" s="247">
        <f>IF(N558="snížená",J558,0)</f>
        <v>0</v>
      </c>
      <c r="BG558" s="247">
        <f>IF(N558="zákl. přenesená",J558,0)</f>
        <v>0</v>
      </c>
      <c r="BH558" s="247">
        <f>IF(N558="sníž. přenesená",J558,0)</f>
        <v>0</v>
      </c>
      <c r="BI558" s="247">
        <f>IF(N558="nulová",J558,0)</f>
        <v>0</v>
      </c>
      <c r="BJ558" s="17" t="s">
        <v>85</v>
      </c>
      <c r="BK558" s="247">
        <f>ROUND(I558*H558,2)</f>
        <v>0</v>
      </c>
      <c r="BL558" s="17" t="s">
        <v>156</v>
      </c>
      <c r="BM558" s="246" t="s">
        <v>795</v>
      </c>
    </row>
    <row r="559" spans="1:63" s="12" customFormat="1" ht="25.9" customHeight="1">
      <c r="A559" s="12"/>
      <c r="B559" s="219"/>
      <c r="C559" s="220"/>
      <c r="D559" s="221" t="s">
        <v>76</v>
      </c>
      <c r="E559" s="222" t="s">
        <v>796</v>
      </c>
      <c r="F559" s="222" t="s">
        <v>797</v>
      </c>
      <c r="G559" s="220"/>
      <c r="H559" s="220"/>
      <c r="I559" s="223"/>
      <c r="J559" s="224">
        <f>BK559</f>
        <v>0</v>
      </c>
      <c r="K559" s="220"/>
      <c r="L559" s="225"/>
      <c r="M559" s="226"/>
      <c r="N559" s="227"/>
      <c r="O559" s="227"/>
      <c r="P559" s="228">
        <f>P560+P584+P603+P608+P641+P697+P702+P722+P745+P753</f>
        <v>0</v>
      </c>
      <c r="Q559" s="227"/>
      <c r="R559" s="228">
        <f>R560+R584+R603+R608+R641+R697+R702+R722+R745+R753</f>
        <v>0.82861123</v>
      </c>
      <c r="S559" s="227"/>
      <c r="T559" s="229">
        <f>T560+T584+T603+T608+T641+T697+T702+T722+T745+T753</f>
        <v>0.32314371999999997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30" t="s">
        <v>87</v>
      </c>
      <c r="AT559" s="231" t="s">
        <v>76</v>
      </c>
      <c r="AU559" s="231" t="s">
        <v>77</v>
      </c>
      <c r="AY559" s="230" t="s">
        <v>149</v>
      </c>
      <c r="BK559" s="232">
        <f>BK560+BK584+BK603+BK608+BK641+BK697+BK702+BK722+BK745+BK753</f>
        <v>0</v>
      </c>
    </row>
    <row r="560" spans="1:63" s="12" customFormat="1" ht="22.8" customHeight="1">
      <c r="A560" s="12"/>
      <c r="B560" s="219"/>
      <c r="C560" s="220"/>
      <c r="D560" s="221" t="s">
        <v>76</v>
      </c>
      <c r="E560" s="233" t="s">
        <v>798</v>
      </c>
      <c r="F560" s="233" t="s">
        <v>799</v>
      </c>
      <c r="G560" s="220"/>
      <c r="H560" s="220"/>
      <c r="I560" s="223"/>
      <c r="J560" s="234">
        <f>BK560</f>
        <v>0</v>
      </c>
      <c r="K560" s="220"/>
      <c r="L560" s="225"/>
      <c r="M560" s="226"/>
      <c r="N560" s="227"/>
      <c r="O560" s="227"/>
      <c r="P560" s="228">
        <f>SUM(P561:P583)</f>
        <v>0</v>
      </c>
      <c r="Q560" s="227"/>
      <c r="R560" s="228">
        <f>SUM(R561:R583)</f>
        <v>0.38815513</v>
      </c>
      <c r="S560" s="227"/>
      <c r="T560" s="229">
        <f>SUM(T561:T583)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30" t="s">
        <v>87</v>
      </c>
      <c r="AT560" s="231" t="s">
        <v>76</v>
      </c>
      <c r="AU560" s="231" t="s">
        <v>85</v>
      </c>
      <c r="AY560" s="230" t="s">
        <v>149</v>
      </c>
      <c r="BK560" s="232">
        <f>SUM(BK561:BK583)</f>
        <v>0</v>
      </c>
    </row>
    <row r="561" spans="1:65" s="2" customFormat="1" ht="16.5" customHeight="1">
      <c r="A561" s="38"/>
      <c r="B561" s="39"/>
      <c r="C561" s="235" t="s">
        <v>800</v>
      </c>
      <c r="D561" s="235" t="s">
        <v>151</v>
      </c>
      <c r="E561" s="236" t="s">
        <v>801</v>
      </c>
      <c r="F561" s="237" t="s">
        <v>802</v>
      </c>
      <c r="G561" s="238" t="s">
        <v>154</v>
      </c>
      <c r="H561" s="239">
        <v>1.1</v>
      </c>
      <c r="I561" s="240"/>
      <c r="J561" s="241">
        <f>ROUND(I561*H561,2)</f>
        <v>0</v>
      </c>
      <c r="K561" s="237" t="s">
        <v>155</v>
      </c>
      <c r="L561" s="44"/>
      <c r="M561" s="242" t="s">
        <v>1</v>
      </c>
      <c r="N561" s="243" t="s">
        <v>42</v>
      </c>
      <c r="O561" s="91"/>
      <c r="P561" s="244">
        <f>O561*H561</f>
        <v>0</v>
      </c>
      <c r="Q561" s="244">
        <v>0</v>
      </c>
      <c r="R561" s="244">
        <f>Q561*H561</f>
        <v>0</v>
      </c>
      <c r="S561" s="244">
        <v>0</v>
      </c>
      <c r="T561" s="245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46" t="s">
        <v>261</v>
      </c>
      <c r="AT561" s="246" t="s">
        <v>151</v>
      </c>
      <c r="AU561" s="246" t="s">
        <v>87</v>
      </c>
      <c r="AY561" s="17" t="s">
        <v>149</v>
      </c>
      <c r="BE561" s="247">
        <f>IF(N561="základní",J561,0)</f>
        <v>0</v>
      </c>
      <c r="BF561" s="247">
        <f>IF(N561="snížená",J561,0)</f>
        <v>0</v>
      </c>
      <c r="BG561" s="247">
        <f>IF(N561="zákl. přenesená",J561,0)</f>
        <v>0</v>
      </c>
      <c r="BH561" s="247">
        <f>IF(N561="sníž. přenesená",J561,0)</f>
        <v>0</v>
      </c>
      <c r="BI561" s="247">
        <f>IF(N561="nulová",J561,0)</f>
        <v>0</v>
      </c>
      <c r="BJ561" s="17" t="s">
        <v>85</v>
      </c>
      <c r="BK561" s="247">
        <f>ROUND(I561*H561,2)</f>
        <v>0</v>
      </c>
      <c r="BL561" s="17" t="s">
        <v>261</v>
      </c>
      <c r="BM561" s="246" t="s">
        <v>803</v>
      </c>
    </row>
    <row r="562" spans="1:51" s="14" customFormat="1" ht="12">
      <c r="A562" s="14"/>
      <c r="B562" s="260"/>
      <c r="C562" s="261"/>
      <c r="D562" s="250" t="s">
        <v>158</v>
      </c>
      <c r="E562" s="262" t="s">
        <v>1</v>
      </c>
      <c r="F562" s="263" t="s">
        <v>804</v>
      </c>
      <c r="G562" s="261"/>
      <c r="H562" s="262" t="s">
        <v>1</v>
      </c>
      <c r="I562" s="264"/>
      <c r="J562" s="261"/>
      <c r="K562" s="261"/>
      <c r="L562" s="265"/>
      <c r="M562" s="266"/>
      <c r="N562" s="267"/>
      <c r="O562" s="267"/>
      <c r="P562" s="267"/>
      <c r="Q562" s="267"/>
      <c r="R562" s="267"/>
      <c r="S562" s="267"/>
      <c r="T562" s="268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9" t="s">
        <v>158</v>
      </c>
      <c r="AU562" s="269" t="s">
        <v>87</v>
      </c>
      <c r="AV562" s="14" t="s">
        <v>85</v>
      </c>
      <c r="AW562" s="14" t="s">
        <v>33</v>
      </c>
      <c r="AX562" s="14" t="s">
        <v>77</v>
      </c>
      <c r="AY562" s="269" t="s">
        <v>149</v>
      </c>
    </row>
    <row r="563" spans="1:51" s="13" customFormat="1" ht="12">
      <c r="A563" s="13"/>
      <c r="B563" s="248"/>
      <c r="C563" s="249"/>
      <c r="D563" s="250" t="s">
        <v>158</v>
      </c>
      <c r="E563" s="251" t="s">
        <v>1</v>
      </c>
      <c r="F563" s="252" t="s">
        <v>805</v>
      </c>
      <c r="G563" s="249"/>
      <c r="H563" s="253">
        <v>1.1</v>
      </c>
      <c r="I563" s="254"/>
      <c r="J563" s="249"/>
      <c r="K563" s="249"/>
      <c r="L563" s="255"/>
      <c r="M563" s="256"/>
      <c r="N563" s="257"/>
      <c r="O563" s="257"/>
      <c r="P563" s="257"/>
      <c r="Q563" s="257"/>
      <c r="R563" s="257"/>
      <c r="S563" s="257"/>
      <c r="T563" s="258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9" t="s">
        <v>158</v>
      </c>
      <c r="AU563" s="259" t="s">
        <v>87</v>
      </c>
      <c r="AV563" s="13" t="s">
        <v>87</v>
      </c>
      <c r="AW563" s="13" t="s">
        <v>33</v>
      </c>
      <c r="AX563" s="13" t="s">
        <v>85</v>
      </c>
      <c r="AY563" s="259" t="s">
        <v>149</v>
      </c>
    </row>
    <row r="564" spans="1:65" s="2" customFormat="1" ht="16.5" customHeight="1">
      <c r="A564" s="38"/>
      <c r="B564" s="39"/>
      <c r="C564" s="284" t="s">
        <v>806</v>
      </c>
      <c r="D564" s="284" t="s">
        <v>327</v>
      </c>
      <c r="E564" s="285" t="s">
        <v>807</v>
      </c>
      <c r="F564" s="286" t="s">
        <v>808</v>
      </c>
      <c r="G564" s="287" t="s">
        <v>339</v>
      </c>
      <c r="H564" s="288">
        <v>1.815</v>
      </c>
      <c r="I564" s="289"/>
      <c r="J564" s="290">
        <f>ROUND(I564*H564,2)</f>
        <v>0</v>
      </c>
      <c r="K564" s="286" t="s">
        <v>155</v>
      </c>
      <c r="L564" s="291"/>
      <c r="M564" s="292" t="s">
        <v>1</v>
      </c>
      <c r="N564" s="293" t="s">
        <v>42</v>
      </c>
      <c r="O564" s="91"/>
      <c r="P564" s="244">
        <f>O564*H564</f>
        <v>0</v>
      </c>
      <c r="Q564" s="244">
        <v>0.001</v>
      </c>
      <c r="R564" s="244">
        <f>Q564*H564</f>
        <v>0.001815</v>
      </c>
      <c r="S564" s="244">
        <v>0</v>
      </c>
      <c r="T564" s="245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46" t="s">
        <v>361</v>
      </c>
      <c r="AT564" s="246" t="s">
        <v>327</v>
      </c>
      <c r="AU564" s="246" t="s">
        <v>87</v>
      </c>
      <c r="AY564" s="17" t="s">
        <v>149</v>
      </c>
      <c r="BE564" s="247">
        <f>IF(N564="základní",J564,0)</f>
        <v>0</v>
      </c>
      <c r="BF564" s="247">
        <f>IF(N564="snížená",J564,0)</f>
        <v>0</v>
      </c>
      <c r="BG564" s="247">
        <f>IF(N564="zákl. přenesená",J564,0)</f>
        <v>0</v>
      </c>
      <c r="BH564" s="247">
        <f>IF(N564="sníž. přenesená",J564,0)</f>
        <v>0</v>
      </c>
      <c r="BI564" s="247">
        <f>IF(N564="nulová",J564,0)</f>
        <v>0</v>
      </c>
      <c r="BJ564" s="17" t="s">
        <v>85</v>
      </c>
      <c r="BK564" s="247">
        <f>ROUND(I564*H564,2)</f>
        <v>0</v>
      </c>
      <c r="BL564" s="17" t="s">
        <v>261</v>
      </c>
      <c r="BM564" s="246" t="s">
        <v>809</v>
      </c>
    </row>
    <row r="565" spans="1:51" s="13" customFormat="1" ht="12">
      <c r="A565" s="13"/>
      <c r="B565" s="248"/>
      <c r="C565" s="249"/>
      <c r="D565" s="250" t="s">
        <v>158</v>
      </c>
      <c r="E565" s="249"/>
      <c r="F565" s="252" t="s">
        <v>810</v>
      </c>
      <c r="G565" s="249"/>
      <c r="H565" s="253">
        <v>1.815</v>
      </c>
      <c r="I565" s="254"/>
      <c r="J565" s="249"/>
      <c r="K565" s="249"/>
      <c r="L565" s="255"/>
      <c r="M565" s="256"/>
      <c r="N565" s="257"/>
      <c r="O565" s="257"/>
      <c r="P565" s="257"/>
      <c r="Q565" s="257"/>
      <c r="R565" s="257"/>
      <c r="S565" s="257"/>
      <c r="T565" s="258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59" t="s">
        <v>158</v>
      </c>
      <c r="AU565" s="259" t="s">
        <v>87</v>
      </c>
      <c r="AV565" s="13" t="s">
        <v>87</v>
      </c>
      <c r="AW565" s="13" t="s">
        <v>4</v>
      </c>
      <c r="AX565" s="13" t="s">
        <v>85</v>
      </c>
      <c r="AY565" s="259" t="s">
        <v>149</v>
      </c>
    </row>
    <row r="566" spans="1:65" s="2" customFormat="1" ht="16.5" customHeight="1">
      <c r="A566" s="38"/>
      <c r="B566" s="39"/>
      <c r="C566" s="235" t="s">
        <v>811</v>
      </c>
      <c r="D566" s="235" t="s">
        <v>151</v>
      </c>
      <c r="E566" s="236" t="s">
        <v>812</v>
      </c>
      <c r="F566" s="237" t="s">
        <v>813</v>
      </c>
      <c r="G566" s="238" t="s">
        <v>154</v>
      </c>
      <c r="H566" s="239">
        <v>56.055</v>
      </c>
      <c r="I566" s="240"/>
      <c r="J566" s="241">
        <f>ROUND(I566*H566,2)</f>
        <v>0</v>
      </c>
      <c r="K566" s="237" t="s">
        <v>155</v>
      </c>
      <c r="L566" s="44"/>
      <c r="M566" s="242" t="s">
        <v>1</v>
      </c>
      <c r="N566" s="243" t="s">
        <v>42</v>
      </c>
      <c r="O566" s="91"/>
      <c r="P566" s="244">
        <f>O566*H566</f>
        <v>0</v>
      </c>
      <c r="Q566" s="244">
        <v>0.00451</v>
      </c>
      <c r="R566" s="244">
        <f>Q566*H566</f>
        <v>0.25280805</v>
      </c>
      <c r="S566" s="244">
        <v>0</v>
      </c>
      <c r="T566" s="245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46" t="s">
        <v>261</v>
      </c>
      <c r="AT566" s="246" t="s">
        <v>151</v>
      </c>
      <c r="AU566" s="246" t="s">
        <v>87</v>
      </c>
      <c r="AY566" s="17" t="s">
        <v>149</v>
      </c>
      <c r="BE566" s="247">
        <f>IF(N566="základní",J566,0)</f>
        <v>0</v>
      </c>
      <c r="BF566" s="247">
        <f>IF(N566="snížená",J566,0)</f>
        <v>0</v>
      </c>
      <c r="BG566" s="247">
        <f>IF(N566="zákl. přenesená",J566,0)</f>
        <v>0</v>
      </c>
      <c r="BH566" s="247">
        <f>IF(N566="sníž. přenesená",J566,0)</f>
        <v>0</v>
      </c>
      <c r="BI566" s="247">
        <f>IF(N566="nulová",J566,0)</f>
        <v>0</v>
      </c>
      <c r="BJ566" s="17" t="s">
        <v>85</v>
      </c>
      <c r="BK566" s="247">
        <f>ROUND(I566*H566,2)</f>
        <v>0</v>
      </c>
      <c r="BL566" s="17" t="s">
        <v>261</v>
      </c>
      <c r="BM566" s="246" t="s">
        <v>814</v>
      </c>
    </row>
    <row r="567" spans="1:51" s="14" customFormat="1" ht="12">
      <c r="A567" s="14"/>
      <c r="B567" s="260"/>
      <c r="C567" s="261"/>
      <c r="D567" s="250" t="s">
        <v>158</v>
      </c>
      <c r="E567" s="262" t="s">
        <v>1</v>
      </c>
      <c r="F567" s="263" t="s">
        <v>815</v>
      </c>
      <c r="G567" s="261"/>
      <c r="H567" s="262" t="s">
        <v>1</v>
      </c>
      <c r="I567" s="264"/>
      <c r="J567" s="261"/>
      <c r="K567" s="261"/>
      <c r="L567" s="265"/>
      <c r="M567" s="266"/>
      <c r="N567" s="267"/>
      <c r="O567" s="267"/>
      <c r="P567" s="267"/>
      <c r="Q567" s="267"/>
      <c r="R567" s="267"/>
      <c r="S567" s="267"/>
      <c r="T567" s="268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9" t="s">
        <v>158</v>
      </c>
      <c r="AU567" s="269" t="s">
        <v>87</v>
      </c>
      <c r="AV567" s="14" t="s">
        <v>85</v>
      </c>
      <c r="AW567" s="14" t="s">
        <v>33</v>
      </c>
      <c r="AX567" s="14" t="s">
        <v>77</v>
      </c>
      <c r="AY567" s="269" t="s">
        <v>149</v>
      </c>
    </row>
    <row r="568" spans="1:51" s="13" customFormat="1" ht="12">
      <c r="A568" s="13"/>
      <c r="B568" s="248"/>
      <c r="C568" s="249"/>
      <c r="D568" s="250" t="s">
        <v>158</v>
      </c>
      <c r="E568" s="251" t="s">
        <v>1</v>
      </c>
      <c r="F568" s="252" t="s">
        <v>816</v>
      </c>
      <c r="G568" s="249"/>
      <c r="H568" s="253">
        <v>0.363</v>
      </c>
      <c r="I568" s="254"/>
      <c r="J568" s="249"/>
      <c r="K568" s="249"/>
      <c r="L568" s="255"/>
      <c r="M568" s="256"/>
      <c r="N568" s="257"/>
      <c r="O568" s="257"/>
      <c r="P568" s="257"/>
      <c r="Q568" s="257"/>
      <c r="R568" s="257"/>
      <c r="S568" s="257"/>
      <c r="T568" s="258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59" t="s">
        <v>158</v>
      </c>
      <c r="AU568" s="259" t="s">
        <v>87</v>
      </c>
      <c r="AV568" s="13" t="s">
        <v>87</v>
      </c>
      <c r="AW568" s="13" t="s">
        <v>33</v>
      </c>
      <c r="AX568" s="13" t="s">
        <v>77</v>
      </c>
      <c r="AY568" s="259" t="s">
        <v>149</v>
      </c>
    </row>
    <row r="569" spans="1:51" s="13" customFormat="1" ht="12">
      <c r="A569" s="13"/>
      <c r="B569" s="248"/>
      <c r="C569" s="249"/>
      <c r="D569" s="250" t="s">
        <v>158</v>
      </c>
      <c r="E569" s="251" t="s">
        <v>1</v>
      </c>
      <c r="F569" s="252" t="s">
        <v>817</v>
      </c>
      <c r="G569" s="249"/>
      <c r="H569" s="253">
        <v>0.968</v>
      </c>
      <c r="I569" s="254"/>
      <c r="J569" s="249"/>
      <c r="K569" s="249"/>
      <c r="L569" s="255"/>
      <c r="M569" s="256"/>
      <c r="N569" s="257"/>
      <c r="O569" s="257"/>
      <c r="P569" s="257"/>
      <c r="Q569" s="257"/>
      <c r="R569" s="257"/>
      <c r="S569" s="257"/>
      <c r="T569" s="25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9" t="s">
        <v>158</v>
      </c>
      <c r="AU569" s="259" t="s">
        <v>87</v>
      </c>
      <c r="AV569" s="13" t="s">
        <v>87</v>
      </c>
      <c r="AW569" s="13" t="s">
        <v>33</v>
      </c>
      <c r="AX569" s="13" t="s">
        <v>77</v>
      </c>
      <c r="AY569" s="259" t="s">
        <v>149</v>
      </c>
    </row>
    <row r="570" spans="1:51" s="13" customFormat="1" ht="12">
      <c r="A570" s="13"/>
      <c r="B570" s="248"/>
      <c r="C570" s="249"/>
      <c r="D570" s="250" t="s">
        <v>158</v>
      </c>
      <c r="E570" s="251" t="s">
        <v>1</v>
      </c>
      <c r="F570" s="252" t="s">
        <v>818</v>
      </c>
      <c r="G570" s="249"/>
      <c r="H570" s="253">
        <v>1.815</v>
      </c>
      <c r="I570" s="254"/>
      <c r="J570" s="249"/>
      <c r="K570" s="249"/>
      <c r="L570" s="255"/>
      <c r="M570" s="256"/>
      <c r="N570" s="257"/>
      <c r="O570" s="257"/>
      <c r="P570" s="257"/>
      <c r="Q570" s="257"/>
      <c r="R570" s="257"/>
      <c r="S570" s="257"/>
      <c r="T570" s="258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9" t="s">
        <v>158</v>
      </c>
      <c r="AU570" s="259" t="s">
        <v>87</v>
      </c>
      <c r="AV570" s="13" t="s">
        <v>87</v>
      </c>
      <c r="AW570" s="13" t="s">
        <v>33</v>
      </c>
      <c r="AX570" s="13" t="s">
        <v>77</v>
      </c>
      <c r="AY570" s="259" t="s">
        <v>149</v>
      </c>
    </row>
    <row r="571" spans="1:51" s="13" customFormat="1" ht="12">
      <c r="A571" s="13"/>
      <c r="B571" s="248"/>
      <c r="C571" s="249"/>
      <c r="D571" s="250" t="s">
        <v>158</v>
      </c>
      <c r="E571" s="251" t="s">
        <v>1</v>
      </c>
      <c r="F571" s="252" t="s">
        <v>819</v>
      </c>
      <c r="G571" s="249"/>
      <c r="H571" s="253">
        <v>3.581</v>
      </c>
      <c r="I571" s="254"/>
      <c r="J571" s="249"/>
      <c r="K571" s="249"/>
      <c r="L571" s="255"/>
      <c r="M571" s="256"/>
      <c r="N571" s="257"/>
      <c r="O571" s="257"/>
      <c r="P571" s="257"/>
      <c r="Q571" s="257"/>
      <c r="R571" s="257"/>
      <c r="S571" s="257"/>
      <c r="T571" s="25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9" t="s">
        <v>158</v>
      </c>
      <c r="AU571" s="259" t="s">
        <v>87</v>
      </c>
      <c r="AV571" s="13" t="s">
        <v>87</v>
      </c>
      <c r="AW571" s="13" t="s">
        <v>33</v>
      </c>
      <c r="AX571" s="13" t="s">
        <v>77</v>
      </c>
      <c r="AY571" s="259" t="s">
        <v>149</v>
      </c>
    </row>
    <row r="572" spans="1:51" s="14" customFormat="1" ht="12">
      <c r="A572" s="14"/>
      <c r="B572" s="260"/>
      <c r="C572" s="261"/>
      <c r="D572" s="250" t="s">
        <v>158</v>
      </c>
      <c r="E572" s="262" t="s">
        <v>1</v>
      </c>
      <c r="F572" s="263" t="s">
        <v>455</v>
      </c>
      <c r="G572" s="261"/>
      <c r="H572" s="262" t="s">
        <v>1</v>
      </c>
      <c r="I572" s="264"/>
      <c r="J572" s="261"/>
      <c r="K572" s="261"/>
      <c r="L572" s="265"/>
      <c r="M572" s="266"/>
      <c r="N572" s="267"/>
      <c r="O572" s="267"/>
      <c r="P572" s="267"/>
      <c r="Q572" s="267"/>
      <c r="R572" s="267"/>
      <c r="S572" s="267"/>
      <c r="T572" s="268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69" t="s">
        <v>158</v>
      </c>
      <c r="AU572" s="269" t="s">
        <v>87</v>
      </c>
      <c r="AV572" s="14" t="s">
        <v>85</v>
      </c>
      <c r="AW572" s="14" t="s">
        <v>33</v>
      </c>
      <c r="AX572" s="14" t="s">
        <v>77</v>
      </c>
      <c r="AY572" s="269" t="s">
        <v>149</v>
      </c>
    </row>
    <row r="573" spans="1:51" s="13" customFormat="1" ht="12">
      <c r="A573" s="13"/>
      <c r="B573" s="248"/>
      <c r="C573" s="249"/>
      <c r="D573" s="250" t="s">
        <v>158</v>
      </c>
      <c r="E573" s="251" t="s">
        <v>1</v>
      </c>
      <c r="F573" s="252" t="s">
        <v>820</v>
      </c>
      <c r="G573" s="249"/>
      <c r="H573" s="253">
        <v>49.328</v>
      </c>
      <c r="I573" s="254"/>
      <c r="J573" s="249"/>
      <c r="K573" s="249"/>
      <c r="L573" s="255"/>
      <c r="M573" s="256"/>
      <c r="N573" s="257"/>
      <c r="O573" s="257"/>
      <c r="P573" s="257"/>
      <c r="Q573" s="257"/>
      <c r="R573" s="257"/>
      <c r="S573" s="257"/>
      <c r="T573" s="25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59" t="s">
        <v>158</v>
      </c>
      <c r="AU573" s="259" t="s">
        <v>87</v>
      </c>
      <c r="AV573" s="13" t="s">
        <v>87</v>
      </c>
      <c r="AW573" s="13" t="s">
        <v>33</v>
      </c>
      <c r="AX573" s="13" t="s">
        <v>77</v>
      </c>
      <c r="AY573" s="259" t="s">
        <v>149</v>
      </c>
    </row>
    <row r="574" spans="1:51" s="15" customFormat="1" ht="12">
      <c r="A574" s="15"/>
      <c r="B574" s="270"/>
      <c r="C574" s="271"/>
      <c r="D574" s="250" t="s">
        <v>158</v>
      </c>
      <c r="E574" s="272" t="s">
        <v>1</v>
      </c>
      <c r="F574" s="273" t="s">
        <v>167</v>
      </c>
      <c r="G574" s="271"/>
      <c r="H574" s="274">
        <v>56.055</v>
      </c>
      <c r="I574" s="275"/>
      <c r="J574" s="271"/>
      <c r="K574" s="271"/>
      <c r="L574" s="276"/>
      <c r="M574" s="277"/>
      <c r="N574" s="278"/>
      <c r="O574" s="278"/>
      <c r="P574" s="278"/>
      <c r="Q574" s="278"/>
      <c r="R574" s="278"/>
      <c r="S574" s="278"/>
      <c r="T574" s="279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80" t="s">
        <v>158</v>
      </c>
      <c r="AU574" s="280" t="s">
        <v>87</v>
      </c>
      <c r="AV574" s="15" t="s">
        <v>156</v>
      </c>
      <c r="AW574" s="15" t="s">
        <v>33</v>
      </c>
      <c r="AX574" s="15" t="s">
        <v>85</v>
      </c>
      <c r="AY574" s="280" t="s">
        <v>149</v>
      </c>
    </row>
    <row r="575" spans="1:65" s="2" customFormat="1" ht="16.5" customHeight="1">
      <c r="A575" s="38"/>
      <c r="B575" s="39"/>
      <c r="C575" s="235" t="s">
        <v>821</v>
      </c>
      <c r="D575" s="235" t="s">
        <v>151</v>
      </c>
      <c r="E575" s="236" t="s">
        <v>822</v>
      </c>
      <c r="F575" s="237" t="s">
        <v>823</v>
      </c>
      <c r="G575" s="238" t="s">
        <v>154</v>
      </c>
      <c r="H575" s="239">
        <v>29.608</v>
      </c>
      <c r="I575" s="240"/>
      <c r="J575" s="241">
        <f>ROUND(I575*H575,2)</f>
        <v>0</v>
      </c>
      <c r="K575" s="237" t="s">
        <v>155</v>
      </c>
      <c r="L575" s="44"/>
      <c r="M575" s="242" t="s">
        <v>1</v>
      </c>
      <c r="N575" s="243" t="s">
        <v>42</v>
      </c>
      <c r="O575" s="91"/>
      <c r="P575" s="244">
        <f>O575*H575</f>
        <v>0</v>
      </c>
      <c r="Q575" s="244">
        <v>0.00451</v>
      </c>
      <c r="R575" s="244">
        <f>Q575*H575</f>
        <v>0.13353208</v>
      </c>
      <c r="S575" s="244">
        <v>0</v>
      </c>
      <c r="T575" s="245">
        <f>S575*H575</f>
        <v>0</v>
      </c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246" t="s">
        <v>261</v>
      </c>
      <c r="AT575" s="246" t="s">
        <v>151</v>
      </c>
      <c r="AU575" s="246" t="s">
        <v>87</v>
      </c>
      <c r="AY575" s="17" t="s">
        <v>149</v>
      </c>
      <c r="BE575" s="247">
        <f>IF(N575="základní",J575,0)</f>
        <v>0</v>
      </c>
      <c r="BF575" s="247">
        <f>IF(N575="snížená",J575,0)</f>
        <v>0</v>
      </c>
      <c r="BG575" s="247">
        <f>IF(N575="zákl. přenesená",J575,0)</f>
        <v>0</v>
      </c>
      <c r="BH575" s="247">
        <f>IF(N575="sníž. přenesená",J575,0)</f>
        <v>0</v>
      </c>
      <c r="BI575" s="247">
        <f>IF(N575="nulová",J575,0)</f>
        <v>0</v>
      </c>
      <c r="BJ575" s="17" t="s">
        <v>85</v>
      </c>
      <c r="BK575" s="247">
        <f>ROUND(I575*H575,2)</f>
        <v>0</v>
      </c>
      <c r="BL575" s="17" t="s">
        <v>261</v>
      </c>
      <c r="BM575" s="246" t="s">
        <v>824</v>
      </c>
    </row>
    <row r="576" spans="1:47" s="2" customFormat="1" ht="12">
      <c r="A576" s="38"/>
      <c r="B576" s="39"/>
      <c r="C576" s="40"/>
      <c r="D576" s="250" t="s">
        <v>172</v>
      </c>
      <c r="E576" s="40"/>
      <c r="F576" s="281" t="s">
        <v>825</v>
      </c>
      <c r="G576" s="40"/>
      <c r="H576" s="40"/>
      <c r="I576" s="144"/>
      <c r="J576" s="40"/>
      <c r="K576" s="40"/>
      <c r="L576" s="44"/>
      <c r="M576" s="282"/>
      <c r="N576" s="283"/>
      <c r="O576" s="91"/>
      <c r="P576" s="91"/>
      <c r="Q576" s="91"/>
      <c r="R576" s="91"/>
      <c r="S576" s="91"/>
      <c r="T576" s="92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T576" s="17" t="s">
        <v>172</v>
      </c>
      <c r="AU576" s="17" t="s">
        <v>87</v>
      </c>
    </row>
    <row r="577" spans="1:51" s="14" customFormat="1" ht="12">
      <c r="A577" s="14"/>
      <c r="B577" s="260"/>
      <c r="C577" s="261"/>
      <c r="D577" s="250" t="s">
        <v>158</v>
      </c>
      <c r="E577" s="262" t="s">
        <v>1</v>
      </c>
      <c r="F577" s="263" t="s">
        <v>815</v>
      </c>
      <c r="G577" s="261"/>
      <c r="H577" s="262" t="s">
        <v>1</v>
      </c>
      <c r="I577" s="264"/>
      <c r="J577" s="261"/>
      <c r="K577" s="261"/>
      <c r="L577" s="265"/>
      <c r="M577" s="266"/>
      <c r="N577" s="267"/>
      <c r="O577" s="267"/>
      <c r="P577" s="267"/>
      <c r="Q577" s="267"/>
      <c r="R577" s="267"/>
      <c r="S577" s="267"/>
      <c r="T577" s="268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69" t="s">
        <v>158</v>
      </c>
      <c r="AU577" s="269" t="s">
        <v>87</v>
      </c>
      <c r="AV577" s="14" t="s">
        <v>85</v>
      </c>
      <c r="AW577" s="14" t="s">
        <v>33</v>
      </c>
      <c r="AX577" s="14" t="s">
        <v>77</v>
      </c>
      <c r="AY577" s="269" t="s">
        <v>149</v>
      </c>
    </row>
    <row r="578" spans="1:51" s="13" customFormat="1" ht="12">
      <c r="A578" s="13"/>
      <c r="B578" s="248"/>
      <c r="C578" s="249"/>
      <c r="D578" s="250" t="s">
        <v>158</v>
      </c>
      <c r="E578" s="251" t="s">
        <v>1</v>
      </c>
      <c r="F578" s="252" t="s">
        <v>826</v>
      </c>
      <c r="G578" s="249"/>
      <c r="H578" s="253">
        <v>1.45</v>
      </c>
      <c r="I578" s="254"/>
      <c r="J578" s="249"/>
      <c r="K578" s="249"/>
      <c r="L578" s="255"/>
      <c r="M578" s="256"/>
      <c r="N578" s="257"/>
      <c r="O578" s="257"/>
      <c r="P578" s="257"/>
      <c r="Q578" s="257"/>
      <c r="R578" s="257"/>
      <c r="S578" s="257"/>
      <c r="T578" s="25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9" t="s">
        <v>158</v>
      </c>
      <c r="AU578" s="259" t="s">
        <v>87</v>
      </c>
      <c r="AV578" s="13" t="s">
        <v>87</v>
      </c>
      <c r="AW578" s="13" t="s">
        <v>33</v>
      </c>
      <c r="AX578" s="13" t="s">
        <v>77</v>
      </c>
      <c r="AY578" s="259" t="s">
        <v>149</v>
      </c>
    </row>
    <row r="579" spans="1:51" s="13" customFormat="1" ht="12">
      <c r="A579" s="13"/>
      <c r="B579" s="248"/>
      <c r="C579" s="249"/>
      <c r="D579" s="250" t="s">
        <v>158</v>
      </c>
      <c r="E579" s="251" t="s">
        <v>1</v>
      </c>
      <c r="F579" s="252" t="s">
        <v>827</v>
      </c>
      <c r="G579" s="249"/>
      <c r="H579" s="253">
        <v>3.548</v>
      </c>
      <c r="I579" s="254"/>
      <c r="J579" s="249"/>
      <c r="K579" s="249"/>
      <c r="L579" s="255"/>
      <c r="M579" s="256"/>
      <c r="N579" s="257"/>
      <c r="O579" s="257"/>
      <c r="P579" s="257"/>
      <c r="Q579" s="257"/>
      <c r="R579" s="257"/>
      <c r="S579" s="257"/>
      <c r="T579" s="258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9" t="s">
        <v>158</v>
      </c>
      <c r="AU579" s="259" t="s">
        <v>87</v>
      </c>
      <c r="AV579" s="13" t="s">
        <v>87</v>
      </c>
      <c r="AW579" s="13" t="s">
        <v>33</v>
      </c>
      <c r="AX579" s="13" t="s">
        <v>77</v>
      </c>
      <c r="AY579" s="259" t="s">
        <v>149</v>
      </c>
    </row>
    <row r="580" spans="1:51" s="13" customFormat="1" ht="12">
      <c r="A580" s="13"/>
      <c r="B580" s="248"/>
      <c r="C580" s="249"/>
      <c r="D580" s="250" t="s">
        <v>158</v>
      </c>
      <c r="E580" s="251" t="s">
        <v>1</v>
      </c>
      <c r="F580" s="252" t="s">
        <v>828</v>
      </c>
      <c r="G580" s="249"/>
      <c r="H580" s="253">
        <v>10.285</v>
      </c>
      <c r="I580" s="254"/>
      <c r="J580" s="249"/>
      <c r="K580" s="249"/>
      <c r="L580" s="255"/>
      <c r="M580" s="256"/>
      <c r="N580" s="257"/>
      <c r="O580" s="257"/>
      <c r="P580" s="257"/>
      <c r="Q580" s="257"/>
      <c r="R580" s="257"/>
      <c r="S580" s="257"/>
      <c r="T580" s="258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59" t="s">
        <v>158</v>
      </c>
      <c r="AU580" s="259" t="s">
        <v>87</v>
      </c>
      <c r="AV580" s="13" t="s">
        <v>87</v>
      </c>
      <c r="AW580" s="13" t="s">
        <v>33</v>
      </c>
      <c r="AX580" s="13" t="s">
        <v>77</v>
      </c>
      <c r="AY580" s="259" t="s">
        <v>149</v>
      </c>
    </row>
    <row r="581" spans="1:51" s="13" customFormat="1" ht="12">
      <c r="A581" s="13"/>
      <c r="B581" s="248"/>
      <c r="C581" s="249"/>
      <c r="D581" s="250" t="s">
        <v>158</v>
      </c>
      <c r="E581" s="251" t="s">
        <v>1</v>
      </c>
      <c r="F581" s="252" t="s">
        <v>829</v>
      </c>
      <c r="G581" s="249"/>
      <c r="H581" s="253">
        <v>14.325</v>
      </c>
      <c r="I581" s="254"/>
      <c r="J581" s="249"/>
      <c r="K581" s="249"/>
      <c r="L581" s="255"/>
      <c r="M581" s="256"/>
      <c r="N581" s="257"/>
      <c r="O581" s="257"/>
      <c r="P581" s="257"/>
      <c r="Q581" s="257"/>
      <c r="R581" s="257"/>
      <c r="S581" s="257"/>
      <c r="T581" s="25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9" t="s">
        <v>158</v>
      </c>
      <c r="AU581" s="259" t="s">
        <v>87</v>
      </c>
      <c r="AV581" s="13" t="s">
        <v>87</v>
      </c>
      <c r="AW581" s="13" t="s">
        <v>33</v>
      </c>
      <c r="AX581" s="13" t="s">
        <v>77</v>
      </c>
      <c r="AY581" s="259" t="s">
        <v>149</v>
      </c>
    </row>
    <row r="582" spans="1:51" s="15" customFormat="1" ht="12">
      <c r="A582" s="15"/>
      <c r="B582" s="270"/>
      <c r="C582" s="271"/>
      <c r="D582" s="250" t="s">
        <v>158</v>
      </c>
      <c r="E582" s="272" t="s">
        <v>1</v>
      </c>
      <c r="F582" s="273" t="s">
        <v>167</v>
      </c>
      <c r="G582" s="271"/>
      <c r="H582" s="274">
        <v>29.608</v>
      </c>
      <c r="I582" s="275"/>
      <c r="J582" s="271"/>
      <c r="K582" s="271"/>
      <c r="L582" s="276"/>
      <c r="M582" s="277"/>
      <c r="N582" s="278"/>
      <c r="O582" s="278"/>
      <c r="P582" s="278"/>
      <c r="Q582" s="278"/>
      <c r="R582" s="278"/>
      <c r="S582" s="278"/>
      <c r="T582" s="279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80" t="s">
        <v>158</v>
      </c>
      <c r="AU582" s="280" t="s">
        <v>87</v>
      </c>
      <c r="AV582" s="15" t="s">
        <v>156</v>
      </c>
      <c r="AW582" s="15" t="s">
        <v>33</v>
      </c>
      <c r="AX582" s="15" t="s">
        <v>85</v>
      </c>
      <c r="AY582" s="280" t="s">
        <v>149</v>
      </c>
    </row>
    <row r="583" spans="1:65" s="2" customFormat="1" ht="16.5" customHeight="1">
      <c r="A583" s="38"/>
      <c r="B583" s="39"/>
      <c r="C583" s="235" t="s">
        <v>830</v>
      </c>
      <c r="D583" s="235" t="s">
        <v>151</v>
      </c>
      <c r="E583" s="236" t="s">
        <v>831</v>
      </c>
      <c r="F583" s="237" t="s">
        <v>832</v>
      </c>
      <c r="G583" s="238" t="s">
        <v>833</v>
      </c>
      <c r="H583" s="294"/>
      <c r="I583" s="240"/>
      <c r="J583" s="241">
        <f>ROUND(I583*H583,2)</f>
        <v>0</v>
      </c>
      <c r="K583" s="237" t="s">
        <v>155</v>
      </c>
      <c r="L583" s="44"/>
      <c r="M583" s="242" t="s">
        <v>1</v>
      </c>
      <c r="N583" s="243" t="s">
        <v>42</v>
      </c>
      <c r="O583" s="91"/>
      <c r="P583" s="244">
        <f>O583*H583</f>
        <v>0</v>
      </c>
      <c r="Q583" s="244">
        <v>0</v>
      </c>
      <c r="R583" s="244">
        <f>Q583*H583</f>
        <v>0</v>
      </c>
      <c r="S583" s="244">
        <v>0</v>
      </c>
      <c r="T583" s="245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46" t="s">
        <v>261</v>
      </c>
      <c r="AT583" s="246" t="s">
        <v>151</v>
      </c>
      <c r="AU583" s="246" t="s">
        <v>87</v>
      </c>
      <c r="AY583" s="17" t="s">
        <v>149</v>
      </c>
      <c r="BE583" s="247">
        <f>IF(N583="základní",J583,0)</f>
        <v>0</v>
      </c>
      <c r="BF583" s="247">
        <f>IF(N583="snížená",J583,0)</f>
        <v>0</v>
      </c>
      <c r="BG583" s="247">
        <f>IF(N583="zákl. přenesená",J583,0)</f>
        <v>0</v>
      </c>
      <c r="BH583" s="247">
        <f>IF(N583="sníž. přenesená",J583,0)</f>
        <v>0</v>
      </c>
      <c r="BI583" s="247">
        <f>IF(N583="nulová",J583,0)</f>
        <v>0</v>
      </c>
      <c r="BJ583" s="17" t="s">
        <v>85</v>
      </c>
      <c r="BK583" s="247">
        <f>ROUND(I583*H583,2)</f>
        <v>0</v>
      </c>
      <c r="BL583" s="17" t="s">
        <v>261</v>
      </c>
      <c r="BM583" s="246" t="s">
        <v>834</v>
      </c>
    </row>
    <row r="584" spans="1:63" s="12" customFormat="1" ht="22.8" customHeight="1">
      <c r="A584" s="12"/>
      <c r="B584" s="219"/>
      <c r="C584" s="220"/>
      <c r="D584" s="221" t="s">
        <v>76</v>
      </c>
      <c r="E584" s="233" t="s">
        <v>835</v>
      </c>
      <c r="F584" s="233" t="s">
        <v>836</v>
      </c>
      <c r="G584" s="220"/>
      <c r="H584" s="220"/>
      <c r="I584" s="223"/>
      <c r="J584" s="234">
        <f>BK584</f>
        <v>0</v>
      </c>
      <c r="K584" s="220"/>
      <c r="L584" s="225"/>
      <c r="M584" s="226"/>
      <c r="N584" s="227"/>
      <c r="O584" s="227"/>
      <c r="P584" s="228">
        <f>SUM(P585:P602)</f>
        <v>0</v>
      </c>
      <c r="Q584" s="227"/>
      <c r="R584" s="228">
        <f>SUM(R585:R602)</f>
        <v>0.006612799999999999</v>
      </c>
      <c r="S584" s="227"/>
      <c r="T584" s="229">
        <f>SUM(T585:T602)</f>
        <v>0</v>
      </c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R584" s="230" t="s">
        <v>87</v>
      </c>
      <c r="AT584" s="231" t="s">
        <v>76</v>
      </c>
      <c r="AU584" s="231" t="s">
        <v>85</v>
      </c>
      <c r="AY584" s="230" t="s">
        <v>149</v>
      </c>
      <c r="BK584" s="232">
        <f>SUM(BK585:BK602)</f>
        <v>0</v>
      </c>
    </row>
    <row r="585" spans="1:65" s="2" customFormat="1" ht="16.5" customHeight="1">
      <c r="A585" s="38"/>
      <c r="B585" s="39"/>
      <c r="C585" s="235" t="s">
        <v>837</v>
      </c>
      <c r="D585" s="235" t="s">
        <v>151</v>
      </c>
      <c r="E585" s="236" t="s">
        <v>838</v>
      </c>
      <c r="F585" s="237" t="s">
        <v>839</v>
      </c>
      <c r="G585" s="238" t="s">
        <v>154</v>
      </c>
      <c r="H585" s="239">
        <v>2.946</v>
      </c>
      <c r="I585" s="240"/>
      <c r="J585" s="241">
        <f>ROUND(I585*H585,2)</f>
        <v>0</v>
      </c>
      <c r="K585" s="237" t="s">
        <v>155</v>
      </c>
      <c r="L585" s="44"/>
      <c r="M585" s="242" t="s">
        <v>1</v>
      </c>
      <c r="N585" s="243" t="s">
        <v>42</v>
      </c>
      <c r="O585" s="91"/>
      <c r="P585" s="244">
        <f>O585*H585</f>
        <v>0</v>
      </c>
      <c r="Q585" s="244">
        <v>0</v>
      </c>
      <c r="R585" s="244">
        <f>Q585*H585</f>
        <v>0</v>
      </c>
      <c r="S585" s="244">
        <v>0</v>
      </c>
      <c r="T585" s="245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46" t="s">
        <v>261</v>
      </c>
      <c r="AT585" s="246" t="s">
        <v>151</v>
      </c>
      <c r="AU585" s="246" t="s">
        <v>87</v>
      </c>
      <c r="AY585" s="17" t="s">
        <v>149</v>
      </c>
      <c r="BE585" s="247">
        <f>IF(N585="základní",J585,0)</f>
        <v>0</v>
      </c>
      <c r="BF585" s="247">
        <f>IF(N585="snížená",J585,0)</f>
        <v>0</v>
      </c>
      <c r="BG585" s="247">
        <f>IF(N585="zákl. přenesená",J585,0)</f>
        <v>0</v>
      </c>
      <c r="BH585" s="247">
        <f>IF(N585="sníž. přenesená",J585,0)</f>
        <v>0</v>
      </c>
      <c r="BI585" s="247">
        <f>IF(N585="nulová",J585,0)</f>
        <v>0</v>
      </c>
      <c r="BJ585" s="17" t="s">
        <v>85</v>
      </c>
      <c r="BK585" s="247">
        <f>ROUND(I585*H585,2)</f>
        <v>0</v>
      </c>
      <c r="BL585" s="17" t="s">
        <v>261</v>
      </c>
      <c r="BM585" s="246" t="s">
        <v>840</v>
      </c>
    </row>
    <row r="586" spans="1:51" s="14" customFormat="1" ht="12">
      <c r="A586" s="14"/>
      <c r="B586" s="260"/>
      <c r="C586" s="261"/>
      <c r="D586" s="250" t="s">
        <v>158</v>
      </c>
      <c r="E586" s="262" t="s">
        <v>1</v>
      </c>
      <c r="F586" s="263" t="s">
        <v>637</v>
      </c>
      <c r="G586" s="261"/>
      <c r="H586" s="262" t="s">
        <v>1</v>
      </c>
      <c r="I586" s="264"/>
      <c r="J586" s="261"/>
      <c r="K586" s="261"/>
      <c r="L586" s="265"/>
      <c r="M586" s="266"/>
      <c r="N586" s="267"/>
      <c r="O586" s="267"/>
      <c r="P586" s="267"/>
      <c r="Q586" s="267"/>
      <c r="R586" s="267"/>
      <c r="S586" s="267"/>
      <c r="T586" s="268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9" t="s">
        <v>158</v>
      </c>
      <c r="AU586" s="269" t="s">
        <v>87</v>
      </c>
      <c r="AV586" s="14" t="s">
        <v>85</v>
      </c>
      <c r="AW586" s="14" t="s">
        <v>33</v>
      </c>
      <c r="AX586" s="14" t="s">
        <v>77</v>
      </c>
      <c r="AY586" s="269" t="s">
        <v>149</v>
      </c>
    </row>
    <row r="587" spans="1:51" s="13" customFormat="1" ht="12">
      <c r="A587" s="13"/>
      <c r="B587" s="248"/>
      <c r="C587" s="249"/>
      <c r="D587" s="250" t="s">
        <v>158</v>
      </c>
      <c r="E587" s="251" t="s">
        <v>1</v>
      </c>
      <c r="F587" s="252" t="s">
        <v>841</v>
      </c>
      <c r="G587" s="249"/>
      <c r="H587" s="253">
        <v>1.6</v>
      </c>
      <c r="I587" s="254"/>
      <c r="J587" s="249"/>
      <c r="K587" s="249"/>
      <c r="L587" s="255"/>
      <c r="M587" s="256"/>
      <c r="N587" s="257"/>
      <c r="O587" s="257"/>
      <c r="P587" s="257"/>
      <c r="Q587" s="257"/>
      <c r="R587" s="257"/>
      <c r="S587" s="257"/>
      <c r="T587" s="258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9" t="s">
        <v>158</v>
      </c>
      <c r="AU587" s="259" t="s">
        <v>87</v>
      </c>
      <c r="AV587" s="13" t="s">
        <v>87</v>
      </c>
      <c r="AW587" s="13" t="s">
        <v>33</v>
      </c>
      <c r="AX587" s="13" t="s">
        <v>77</v>
      </c>
      <c r="AY587" s="259" t="s">
        <v>149</v>
      </c>
    </row>
    <row r="588" spans="1:51" s="14" customFormat="1" ht="12">
      <c r="A588" s="14"/>
      <c r="B588" s="260"/>
      <c r="C588" s="261"/>
      <c r="D588" s="250" t="s">
        <v>158</v>
      </c>
      <c r="E588" s="262" t="s">
        <v>1</v>
      </c>
      <c r="F588" s="263" t="s">
        <v>842</v>
      </c>
      <c r="G588" s="261"/>
      <c r="H588" s="262" t="s">
        <v>1</v>
      </c>
      <c r="I588" s="264"/>
      <c r="J588" s="261"/>
      <c r="K588" s="261"/>
      <c r="L588" s="265"/>
      <c r="M588" s="266"/>
      <c r="N588" s="267"/>
      <c r="O588" s="267"/>
      <c r="P588" s="267"/>
      <c r="Q588" s="267"/>
      <c r="R588" s="267"/>
      <c r="S588" s="267"/>
      <c r="T588" s="268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9" t="s">
        <v>158</v>
      </c>
      <c r="AU588" s="269" t="s">
        <v>87</v>
      </c>
      <c r="AV588" s="14" t="s">
        <v>85</v>
      </c>
      <c r="AW588" s="14" t="s">
        <v>33</v>
      </c>
      <c r="AX588" s="14" t="s">
        <v>77</v>
      </c>
      <c r="AY588" s="269" t="s">
        <v>149</v>
      </c>
    </row>
    <row r="589" spans="1:51" s="13" customFormat="1" ht="12">
      <c r="A589" s="13"/>
      <c r="B589" s="248"/>
      <c r="C589" s="249"/>
      <c r="D589" s="250" t="s">
        <v>158</v>
      </c>
      <c r="E589" s="251" t="s">
        <v>1</v>
      </c>
      <c r="F589" s="252" t="s">
        <v>843</v>
      </c>
      <c r="G589" s="249"/>
      <c r="H589" s="253">
        <v>0.738</v>
      </c>
      <c r="I589" s="254"/>
      <c r="J589" s="249"/>
      <c r="K589" s="249"/>
      <c r="L589" s="255"/>
      <c r="M589" s="256"/>
      <c r="N589" s="257"/>
      <c r="O589" s="257"/>
      <c r="P589" s="257"/>
      <c r="Q589" s="257"/>
      <c r="R589" s="257"/>
      <c r="S589" s="257"/>
      <c r="T589" s="258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9" t="s">
        <v>158</v>
      </c>
      <c r="AU589" s="259" t="s">
        <v>87</v>
      </c>
      <c r="AV589" s="13" t="s">
        <v>87</v>
      </c>
      <c r="AW589" s="13" t="s">
        <v>33</v>
      </c>
      <c r="AX589" s="13" t="s">
        <v>77</v>
      </c>
      <c r="AY589" s="259" t="s">
        <v>149</v>
      </c>
    </row>
    <row r="590" spans="1:51" s="14" customFormat="1" ht="12">
      <c r="A590" s="14"/>
      <c r="B590" s="260"/>
      <c r="C590" s="261"/>
      <c r="D590" s="250" t="s">
        <v>158</v>
      </c>
      <c r="E590" s="262" t="s">
        <v>1</v>
      </c>
      <c r="F590" s="263" t="s">
        <v>844</v>
      </c>
      <c r="G590" s="261"/>
      <c r="H590" s="262" t="s">
        <v>1</v>
      </c>
      <c r="I590" s="264"/>
      <c r="J590" s="261"/>
      <c r="K590" s="261"/>
      <c r="L590" s="265"/>
      <c r="M590" s="266"/>
      <c r="N590" s="267"/>
      <c r="O590" s="267"/>
      <c r="P590" s="267"/>
      <c r="Q590" s="267"/>
      <c r="R590" s="267"/>
      <c r="S590" s="267"/>
      <c r="T590" s="268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9" t="s">
        <v>158</v>
      </c>
      <c r="AU590" s="269" t="s">
        <v>87</v>
      </c>
      <c r="AV590" s="14" t="s">
        <v>85</v>
      </c>
      <c r="AW590" s="14" t="s">
        <v>33</v>
      </c>
      <c r="AX590" s="14" t="s">
        <v>77</v>
      </c>
      <c r="AY590" s="269" t="s">
        <v>149</v>
      </c>
    </row>
    <row r="591" spans="1:51" s="13" customFormat="1" ht="12">
      <c r="A591" s="13"/>
      <c r="B591" s="248"/>
      <c r="C591" s="249"/>
      <c r="D591" s="250" t="s">
        <v>158</v>
      </c>
      <c r="E591" s="251" t="s">
        <v>1</v>
      </c>
      <c r="F591" s="252" t="s">
        <v>845</v>
      </c>
      <c r="G591" s="249"/>
      <c r="H591" s="253">
        <v>0.608</v>
      </c>
      <c r="I591" s="254"/>
      <c r="J591" s="249"/>
      <c r="K591" s="249"/>
      <c r="L591" s="255"/>
      <c r="M591" s="256"/>
      <c r="N591" s="257"/>
      <c r="O591" s="257"/>
      <c r="P591" s="257"/>
      <c r="Q591" s="257"/>
      <c r="R591" s="257"/>
      <c r="S591" s="257"/>
      <c r="T591" s="25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9" t="s">
        <v>158</v>
      </c>
      <c r="AU591" s="259" t="s">
        <v>87</v>
      </c>
      <c r="AV591" s="13" t="s">
        <v>87</v>
      </c>
      <c r="AW591" s="13" t="s">
        <v>33</v>
      </c>
      <c r="AX591" s="13" t="s">
        <v>77</v>
      </c>
      <c r="AY591" s="259" t="s">
        <v>149</v>
      </c>
    </row>
    <row r="592" spans="1:51" s="15" customFormat="1" ht="12">
      <c r="A592" s="15"/>
      <c r="B592" s="270"/>
      <c r="C592" s="271"/>
      <c r="D592" s="250" t="s">
        <v>158</v>
      </c>
      <c r="E592" s="272" t="s">
        <v>1</v>
      </c>
      <c r="F592" s="273" t="s">
        <v>167</v>
      </c>
      <c r="G592" s="271"/>
      <c r="H592" s="274">
        <v>2.946</v>
      </c>
      <c r="I592" s="275"/>
      <c r="J592" s="271"/>
      <c r="K592" s="271"/>
      <c r="L592" s="276"/>
      <c r="M592" s="277"/>
      <c r="N592" s="278"/>
      <c r="O592" s="278"/>
      <c r="P592" s="278"/>
      <c r="Q592" s="278"/>
      <c r="R592" s="278"/>
      <c r="S592" s="278"/>
      <c r="T592" s="279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80" t="s">
        <v>158</v>
      </c>
      <c r="AU592" s="280" t="s">
        <v>87</v>
      </c>
      <c r="AV592" s="15" t="s">
        <v>156</v>
      </c>
      <c r="AW592" s="15" t="s">
        <v>33</v>
      </c>
      <c r="AX592" s="15" t="s">
        <v>85</v>
      </c>
      <c r="AY592" s="280" t="s">
        <v>149</v>
      </c>
    </row>
    <row r="593" spans="1:65" s="2" customFormat="1" ht="16.5" customHeight="1">
      <c r="A593" s="38"/>
      <c r="B593" s="39"/>
      <c r="C593" s="284" t="s">
        <v>846</v>
      </c>
      <c r="D593" s="284" t="s">
        <v>327</v>
      </c>
      <c r="E593" s="285" t="s">
        <v>847</v>
      </c>
      <c r="F593" s="286" t="s">
        <v>848</v>
      </c>
      <c r="G593" s="287" t="s">
        <v>154</v>
      </c>
      <c r="H593" s="288">
        <v>1.68</v>
      </c>
      <c r="I593" s="289"/>
      <c r="J593" s="290">
        <f>ROUND(I593*H593,2)</f>
        <v>0</v>
      </c>
      <c r="K593" s="286" t="s">
        <v>155</v>
      </c>
      <c r="L593" s="291"/>
      <c r="M593" s="292" t="s">
        <v>1</v>
      </c>
      <c r="N593" s="293" t="s">
        <v>42</v>
      </c>
      <c r="O593" s="91"/>
      <c r="P593" s="244">
        <f>O593*H593</f>
        <v>0</v>
      </c>
      <c r="Q593" s="244">
        <v>0.0036</v>
      </c>
      <c r="R593" s="244">
        <f>Q593*H593</f>
        <v>0.0060479999999999996</v>
      </c>
      <c r="S593" s="244">
        <v>0</v>
      </c>
      <c r="T593" s="245">
        <f>S593*H593</f>
        <v>0</v>
      </c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R593" s="246" t="s">
        <v>361</v>
      </c>
      <c r="AT593" s="246" t="s">
        <v>327</v>
      </c>
      <c r="AU593" s="246" t="s">
        <v>87</v>
      </c>
      <c r="AY593" s="17" t="s">
        <v>149</v>
      </c>
      <c r="BE593" s="247">
        <f>IF(N593="základní",J593,0)</f>
        <v>0</v>
      </c>
      <c r="BF593" s="247">
        <f>IF(N593="snížená",J593,0)</f>
        <v>0</v>
      </c>
      <c r="BG593" s="247">
        <f>IF(N593="zákl. přenesená",J593,0)</f>
        <v>0</v>
      </c>
      <c r="BH593" s="247">
        <f>IF(N593="sníž. přenesená",J593,0)</f>
        <v>0</v>
      </c>
      <c r="BI593" s="247">
        <f>IF(N593="nulová",J593,0)</f>
        <v>0</v>
      </c>
      <c r="BJ593" s="17" t="s">
        <v>85</v>
      </c>
      <c r="BK593" s="247">
        <f>ROUND(I593*H593,2)</f>
        <v>0</v>
      </c>
      <c r="BL593" s="17" t="s">
        <v>261</v>
      </c>
      <c r="BM593" s="246" t="s">
        <v>849</v>
      </c>
    </row>
    <row r="594" spans="1:51" s="14" customFormat="1" ht="12">
      <c r="A594" s="14"/>
      <c r="B594" s="260"/>
      <c r="C594" s="261"/>
      <c r="D594" s="250" t="s">
        <v>158</v>
      </c>
      <c r="E594" s="262" t="s">
        <v>1</v>
      </c>
      <c r="F594" s="263" t="s">
        <v>637</v>
      </c>
      <c r="G594" s="261"/>
      <c r="H594" s="262" t="s">
        <v>1</v>
      </c>
      <c r="I594" s="264"/>
      <c r="J594" s="261"/>
      <c r="K594" s="261"/>
      <c r="L594" s="265"/>
      <c r="M594" s="266"/>
      <c r="N594" s="267"/>
      <c r="O594" s="267"/>
      <c r="P594" s="267"/>
      <c r="Q594" s="267"/>
      <c r="R594" s="267"/>
      <c r="S594" s="267"/>
      <c r="T594" s="268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9" t="s">
        <v>158</v>
      </c>
      <c r="AU594" s="269" t="s">
        <v>87</v>
      </c>
      <c r="AV594" s="14" t="s">
        <v>85</v>
      </c>
      <c r="AW594" s="14" t="s">
        <v>33</v>
      </c>
      <c r="AX594" s="14" t="s">
        <v>77</v>
      </c>
      <c r="AY594" s="269" t="s">
        <v>149</v>
      </c>
    </row>
    <row r="595" spans="1:51" s="13" customFormat="1" ht="12">
      <c r="A595" s="13"/>
      <c r="B595" s="248"/>
      <c r="C595" s="249"/>
      <c r="D595" s="250" t="s">
        <v>158</v>
      </c>
      <c r="E595" s="251" t="s">
        <v>1</v>
      </c>
      <c r="F595" s="252" t="s">
        <v>850</v>
      </c>
      <c r="G595" s="249"/>
      <c r="H595" s="253">
        <v>1.68</v>
      </c>
      <c r="I595" s="254"/>
      <c r="J595" s="249"/>
      <c r="K595" s="249"/>
      <c r="L595" s="255"/>
      <c r="M595" s="256"/>
      <c r="N595" s="257"/>
      <c r="O595" s="257"/>
      <c r="P595" s="257"/>
      <c r="Q595" s="257"/>
      <c r="R595" s="257"/>
      <c r="S595" s="257"/>
      <c r="T595" s="258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9" t="s">
        <v>158</v>
      </c>
      <c r="AU595" s="259" t="s">
        <v>87</v>
      </c>
      <c r="AV595" s="13" t="s">
        <v>87</v>
      </c>
      <c r="AW595" s="13" t="s">
        <v>33</v>
      </c>
      <c r="AX595" s="13" t="s">
        <v>85</v>
      </c>
      <c r="AY595" s="259" t="s">
        <v>149</v>
      </c>
    </row>
    <row r="596" spans="1:65" s="2" customFormat="1" ht="16.5" customHeight="1">
      <c r="A596" s="38"/>
      <c r="B596" s="39"/>
      <c r="C596" s="284" t="s">
        <v>851</v>
      </c>
      <c r="D596" s="284" t="s">
        <v>327</v>
      </c>
      <c r="E596" s="285" t="s">
        <v>852</v>
      </c>
      <c r="F596" s="286" t="s">
        <v>853</v>
      </c>
      <c r="G596" s="287" t="s">
        <v>154</v>
      </c>
      <c r="H596" s="288">
        <v>1.412</v>
      </c>
      <c r="I596" s="289"/>
      <c r="J596" s="290">
        <f>ROUND(I596*H596,2)</f>
        <v>0</v>
      </c>
      <c r="K596" s="286" t="s">
        <v>155</v>
      </c>
      <c r="L596" s="291"/>
      <c r="M596" s="292" t="s">
        <v>1</v>
      </c>
      <c r="N596" s="293" t="s">
        <v>42</v>
      </c>
      <c r="O596" s="91"/>
      <c r="P596" s="244">
        <f>O596*H596</f>
        <v>0</v>
      </c>
      <c r="Q596" s="244">
        <v>0.0004</v>
      </c>
      <c r="R596" s="244">
        <f>Q596*H596</f>
        <v>0.0005648</v>
      </c>
      <c r="S596" s="244">
        <v>0</v>
      </c>
      <c r="T596" s="245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46" t="s">
        <v>361</v>
      </c>
      <c r="AT596" s="246" t="s">
        <v>327</v>
      </c>
      <c r="AU596" s="246" t="s">
        <v>87</v>
      </c>
      <c r="AY596" s="17" t="s">
        <v>149</v>
      </c>
      <c r="BE596" s="247">
        <f>IF(N596="základní",J596,0)</f>
        <v>0</v>
      </c>
      <c r="BF596" s="247">
        <f>IF(N596="snížená",J596,0)</f>
        <v>0</v>
      </c>
      <c r="BG596" s="247">
        <f>IF(N596="zákl. přenesená",J596,0)</f>
        <v>0</v>
      </c>
      <c r="BH596" s="247">
        <f>IF(N596="sníž. přenesená",J596,0)</f>
        <v>0</v>
      </c>
      <c r="BI596" s="247">
        <f>IF(N596="nulová",J596,0)</f>
        <v>0</v>
      </c>
      <c r="BJ596" s="17" t="s">
        <v>85</v>
      </c>
      <c r="BK596" s="247">
        <f>ROUND(I596*H596,2)</f>
        <v>0</v>
      </c>
      <c r="BL596" s="17" t="s">
        <v>261</v>
      </c>
      <c r="BM596" s="246" t="s">
        <v>854</v>
      </c>
    </row>
    <row r="597" spans="1:51" s="14" customFormat="1" ht="12">
      <c r="A597" s="14"/>
      <c r="B597" s="260"/>
      <c r="C597" s="261"/>
      <c r="D597" s="250" t="s">
        <v>158</v>
      </c>
      <c r="E597" s="262" t="s">
        <v>1</v>
      </c>
      <c r="F597" s="263" t="s">
        <v>842</v>
      </c>
      <c r="G597" s="261"/>
      <c r="H597" s="262" t="s">
        <v>1</v>
      </c>
      <c r="I597" s="264"/>
      <c r="J597" s="261"/>
      <c r="K597" s="261"/>
      <c r="L597" s="265"/>
      <c r="M597" s="266"/>
      <c r="N597" s="267"/>
      <c r="O597" s="267"/>
      <c r="P597" s="267"/>
      <c r="Q597" s="267"/>
      <c r="R597" s="267"/>
      <c r="S597" s="267"/>
      <c r="T597" s="268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9" t="s">
        <v>158</v>
      </c>
      <c r="AU597" s="269" t="s">
        <v>87</v>
      </c>
      <c r="AV597" s="14" t="s">
        <v>85</v>
      </c>
      <c r="AW597" s="14" t="s">
        <v>33</v>
      </c>
      <c r="AX597" s="14" t="s">
        <v>77</v>
      </c>
      <c r="AY597" s="269" t="s">
        <v>149</v>
      </c>
    </row>
    <row r="598" spans="1:51" s="13" customFormat="1" ht="12">
      <c r="A598" s="13"/>
      <c r="B598" s="248"/>
      <c r="C598" s="249"/>
      <c r="D598" s="250" t="s">
        <v>158</v>
      </c>
      <c r="E598" s="251" t="s">
        <v>1</v>
      </c>
      <c r="F598" s="252" t="s">
        <v>855</v>
      </c>
      <c r="G598" s="249"/>
      <c r="H598" s="253">
        <v>0.774</v>
      </c>
      <c r="I598" s="254"/>
      <c r="J598" s="249"/>
      <c r="K598" s="249"/>
      <c r="L598" s="255"/>
      <c r="M598" s="256"/>
      <c r="N598" s="257"/>
      <c r="O598" s="257"/>
      <c r="P598" s="257"/>
      <c r="Q598" s="257"/>
      <c r="R598" s="257"/>
      <c r="S598" s="257"/>
      <c r="T598" s="258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59" t="s">
        <v>158</v>
      </c>
      <c r="AU598" s="259" t="s">
        <v>87</v>
      </c>
      <c r="AV598" s="13" t="s">
        <v>87</v>
      </c>
      <c r="AW598" s="13" t="s">
        <v>33</v>
      </c>
      <c r="AX598" s="13" t="s">
        <v>77</v>
      </c>
      <c r="AY598" s="259" t="s">
        <v>149</v>
      </c>
    </row>
    <row r="599" spans="1:51" s="14" customFormat="1" ht="12">
      <c r="A599" s="14"/>
      <c r="B599" s="260"/>
      <c r="C599" s="261"/>
      <c r="D599" s="250" t="s">
        <v>158</v>
      </c>
      <c r="E599" s="262" t="s">
        <v>1</v>
      </c>
      <c r="F599" s="263" t="s">
        <v>844</v>
      </c>
      <c r="G599" s="261"/>
      <c r="H599" s="262" t="s">
        <v>1</v>
      </c>
      <c r="I599" s="264"/>
      <c r="J599" s="261"/>
      <c r="K599" s="261"/>
      <c r="L599" s="265"/>
      <c r="M599" s="266"/>
      <c r="N599" s="267"/>
      <c r="O599" s="267"/>
      <c r="P599" s="267"/>
      <c r="Q599" s="267"/>
      <c r="R599" s="267"/>
      <c r="S599" s="267"/>
      <c r="T599" s="268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69" t="s">
        <v>158</v>
      </c>
      <c r="AU599" s="269" t="s">
        <v>87</v>
      </c>
      <c r="AV599" s="14" t="s">
        <v>85</v>
      </c>
      <c r="AW599" s="14" t="s">
        <v>33</v>
      </c>
      <c r="AX599" s="14" t="s">
        <v>77</v>
      </c>
      <c r="AY599" s="269" t="s">
        <v>149</v>
      </c>
    </row>
    <row r="600" spans="1:51" s="13" customFormat="1" ht="12">
      <c r="A600" s="13"/>
      <c r="B600" s="248"/>
      <c r="C600" s="249"/>
      <c r="D600" s="250" t="s">
        <v>158</v>
      </c>
      <c r="E600" s="251" t="s">
        <v>1</v>
      </c>
      <c r="F600" s="252" t="s">
        <v>856</v>
      </c>
      <c r="G600" s="249"/>
      <c r="H600" s="253">
        <v>0.638</v>
      </c>
      <c r="I600" s="254"/>
      <c r="J600" s="249"/>
      <c r="K600" s="249"/>
      <c r="L600" s="255"/>
      <c r="M600" s="256"/>
      <c r="N600" s="257"/>
      <c r="O600" s="257"/>
      <c r="P600" s="257"/>
      <c r="Q600" s="257"/>
      <c r="R600" s="257"/>
      <c r="S600" s="257"/>
      <c r="T600" s="258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9" t="s">
        <v>158</v>
      </c>
      <c r="AU600" s="259" t="s">
        <v>87</v>
      </c>
      <c r="AV600" s="13" t="s">
        <v>87</v>
      </c>
      <c r="AW600" s="13" t="s">
        <v>33</v>
      </c>
      <c r="AX600" s="13" t="s">
        <v>77</v>
      </c>
      <c r="AY600" s="259" t="s">
        <v>149</v>
      </c>
    </row>
    <row r="601" spans="1:51" s="15" customFormat="1" ht="12">
      <c r="A601" s="15"/>
      <c r="B601" s="270"/>
      <c r="C601" s="271"/>
      <c r="D601" s="250" t="s">
        <v>158</v>
      </c>
      <c r="E601" s="272" t="s">
        <v>1</v>
      </c>
      <c r="F601" s="273" t="s">
        <v>167</v>
      </c>
      <c r="G601" s="271"/>
      <c r="H601" s="274">
        <v>1.412</v>
      </c>
      <c r="I601" s="275"/>
      <c r="J601" s="271"/>
      <c r="K601" s="271"/>
      <c r="L601" s="276"/>
      <c r="M601" s="277"/>
      <c r="N601" s="278"/>
      <c r="O601" s="278"/>
      <c r="P601" s="278"/>
      <c r="Q601" s="278"/>
      <c r="R601" s="278"/>
      <c r="S601" s="278"/>
      <c r="T601" s="279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80" t="s">
        <v>158</v>
      </c>
      <c r="AU601" s="280" t="s">
        <v>87</v>
      </c>
      <c r="AV601" s="15" t="s">
        <v>156</v>
      </c>
      <c r="AW601" s="15" t="s">
        <v>33</v>
      </c>
      <c r="AX601" s="15" t="s">
        <v>85</v>
      </c>
      <c r="AY601" s="280" t="s">
        <v>149</v>
      </c>
    </row>
    <row r="602" spans="1:65" s="2" customFormat="1" ht="16.5" customHeight="1">
      <c r="A602" s="38"/>
      <c r="B602" s="39"/>
      <c r="C602" s="235" t="s">
        <v>857</v>
      </c>
      <c r="D602" s="235" t="s">
        <v>151</v>
      </c>
      <c r="E602" s="236" t="s">
        <v>858</v>
      </c>
      <c r="F602" s="237" t="s">
        <v>859</v>
      </c>
      <c r="G602" s="238" t="s">
        <v>833</v>
      </c>
      <c r="H602" s="294"/>
      <c r="I602" s="240"/>
      <c r="J602" s="241">
        <f>ROUND(I602*H602,2)</f>
        <v>0</v>
      </c>
      <c r="K602" s="237" t="s">
        <v>155</v>
      </c>
      <c r="L602" s="44"/>
      <c r="M602" s="242" t="s">
        <v>1</v>
      </c>
      <c r="N602" s="243" t="s">
        <v>42</v>
      </c>
      <c r="O602" s="91"/>
      <c r="P602" s="244">
        <f>O602*H602</f>
        <v>0</v>
      </c>
      <c r="Q602" s="244">
        <v>0</v>
      </c>
      <c r="R602" s="244">
        <f>Q602*H602</f>
        <v>0</v>
      </c>
      <c r="S602" s="244">
        <v>0</v>
      </c>
      <c r="T602" s="245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246" t="s">
        <v>261</v>
      </c>
      <c r="AT602" s="246" t="s">
        <v>151</v>
      </c>
      <c r="AU602" s="246" t="s">
        <v>87</v>
      </c>
      <c r="AY602" s="17" t="s">
        <v>149</v>
      </c>
      <c r="BE602" s="247">
        <f>IF(N602="základní",J602,0)</f>
        <v>0</v>
      </c>
      <c r="BF602" s="247">
        <f>IF(N602="snížená",J602,0)</f>
        <v>0</v>
      </c>
      <c r="BG602" s="247">
        <f>IF(N602="zákl. přenesená",J602,0)</f>
        <v>0</v>
      </c>
      <c r="BH602" s="247">
        <f>IF(N602="sníž. přenesená",J602,0)</f>
        <v>0</v>
      </c>
      <c r="BI602" s="247">
        <f>IF(N602="nulová",J602,0)</f>
        <v>0</v>
      </c>
      <c r="BJ602" s="17" t="s">
        <v>85</v>
      </c>
      <c r="BK602" s="247">
        <f>ROUND(I602*H602,2)</f>
        <v>0</v>
      </c>
      <c r="BL602" s="17" t="s">
        <v>261</v>
      </c>
      <c r="BM602" s="246" t="s">
        <v>860</v>
      </c>
    </row>
    <row r="603" spans="1:63" s="12" customFormat="1" ht="22.8" customHeight="1">
      <c r="A603" s="12"/>
      <c r="B603" s="219"/>
      <c r="C603" s="220"/>
      <c r="D603" s="221" t="s">
        <v>76</v>
      </c>
      <c r="E603" s="233" t="s">
        <v>861</v>
      </c>
      <c r="F603" s="233" t="s">
        <v>862</v>
      </c>
      <c r="G603" s="220"/>
      <c r="H603" s="220"/>
      <c r="I603" s="223"/>
      <c r="J603" s="234">
        <f>BK603</f>
        <v>0</v>
      </c>
      <c r="K603" s="220"/>
      <c r="L603" s="225"/>
      <c r="M603" s="226"/>
      <c r="N603" s="227"/>
      <c r="O603" s="227"/>
      <c r="P603" s="228">
        <f>SUM(P604:P607)</f>
        <v>0</v>
      </c>
      <c r="Q603" s="227"/>
      <c r="R603" s="228">
        <f>SUM(R604:R607)</f>
        <v>0.03486</v>
      </c>
      <c r="S603" s="227"/>
      <c r="T603" s="229">
        <f>SUM(T604:T607)</f>
        <v>0</v>
      </c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R603" s="230" t="s">
        <v>87</v>
      </c>
      <c r="AT603" s="231" t="s">
        <v>76</v>
      </c>
      <c r="AU603" s="231" t="s">
        <v>85</v>
      </c>
      <c r="AY603" s="230" t="s">
        <v>149</v>
      </c>
      <c r="BK603" s="232">
        <f>SUM(BK604:BK607)</f>
        <v>0</v>
      </c>
    </row>
    <row r="604" spans="1:65" s="2" customFormat="1" ht="16.5" customHeight="1">
      <c r="A604" s="38"/>
      <c r="B604" s="39"/>
      <c r="C604" s="235" t="s">
        <v>863</v>
      </c>
      <c r="D604" s="235" t="s">
        <v>151</v>
      </c>
      <c r="E604" s="236" t="s">
        <v>864</v>
      </c>
      <c r="F604" s="237" t="s">
        <v>865</v>
      </c>
      <c r="G604" s="238" t="s">
        <v>203</v>
      </c>
      <c r="H604" s="239">
        <v>33.2</v>
      </c>
      <c r="I604" s="240"/>
      <c r="J604" s="241">
        <f>ROUND(I604*H604,2)</f>
        <v>0</v>
      </c>
      <c r="K604" s="237" t="s">
        <v>155</v>
      </c>
      <c r="L604" s="44"/>
      <c r="M604" s="242" t="s">
        <v>1</v>
      </c>
      <c r="N604" s="243" t="s">
        <v>42</v>
      </c>
      <c r="O604" s="91"/>
      <c r="P604" s="244">
        <f>O604*H604</f>
        <v>0</v>
      </c>
      <c r="Q604" s="244">
        <v>0.00105</v>
      </c>
      <c r="R604" s="244">
        <f>Q604*H604</f>
        <v>0.03486</v>
      </c>
      <c r="S604" s="244">
        <v>0</v>
      </c>
      <c r="T604" s="245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46" t="s">
        <v>261</v>
      </c>
      <c r="AT604" s="246" t="s">
        <v>151</v>
      </c>
      <c r="AU604" s="246" t="s">
        <v>87</v>
      </c>
      <c r="AY604" s="17" t="s">
        <v>149</v>
      </c>
      <c r="BE604" s="247">
        <f>IF(N604="základní",J604,0)</f>
        <v>0</v>
      </c>
      <c r="BF604" s="247">
        <f>IF(N604="snížená",J604,0)</f>
        <v>0</v>
      </c>
      <c r="BG604" s="247">
        <f>IF(N604="zákl. přenesená",J604,0)</f>
        <v>0</v>
      </c>
      <c r="BH604" s="247">
        <f>IF(N604="sníž. přenesená",J604,0)</f>
        <v>0</v>
      </c>
      <c r="BI604" s="247">
        <f>IF(N604="nulová",J604,0)</f>
        <v>0</v>
      </c>
      <c r="BJ604" s="17" t="s">
        <v>85</v>
      </c>
      <c r="BK604" s="247">
        <f>ROUND(I604*H604,2)</f>
        <v>0</v>
      </c>
      <c r="BL604" s="17" t="s">
        <v>261</v>
      </c>
      <c r="BM604" s="246" t="s">
        <v>866</v>
      </c>
    </row>
    <row r="605" spans="1:51" s="14" customFormat="1" ht="12">
      <c r="A605" s="14"/>
      <c r="B605" s="260"/>
      <c r="C605" s="261"/>
      <c r="D605" s="250" t="s">
        <v>158</v>
      </c>
      <c r="E605" s="262" t="s">
        <v>1</v>
      </c>
      <c r="F605" s="263" t="s">
        <v>867</v>
      </c>
      <c r="G605" s="261"/>
      <c r="H605" s="262" t="s">
        <v>1</v>
      </c>
      <c r="I605" s="264"/>
      <c r="J605" s="261"/>
      <c r="K605" s="261"/>
      <c r="L605" s="265"/>
      <c r="M605" s="266"/>
      <c r="N605" s="267"/>
      <c r="O605" s="267"/>
      <c r="P605" s="267"/>
      <c r="Q605" s="267"/>
      <c r="R605" s="267"/>
      <c r="S605" s="267"/>
      <c r="T605" s="268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69" t="s">
        <v>158</v>
      </c>
      <c r="AU605" s="269" t="s">
        <v>87</v>
      </c>
      <c r="AV605" s="14" t="s">
        <v>85</v>
      </c>
      <c r="AW605" s="14" t="s">
        <v>33</v>
      </c>
      <c r="AX605" s="14" t="s">
        <v>77</v>
      </c>
      <c r="AY605" s="269" t="s">
        <v>149</v>
      </c>
    </row>
    <row r="606" spans="1:51" s="13" customFormat="1" ht="12">
      <c r="A606" s="13"/>
      <c r="B606" s="248"/>
      <c r="C606" s="249"/>
      <c r="D606" s="250" t="s">
        <v>158</v>
      </c>
      <c r="E606" s="251" t="s">
        <v>1</v>
      </c>
      <c r="F606" s="252" t="s">
        <v>868</v>
      </c>
      <c r="G606" s="249"/>
      <c r="H606" s="253">
        <v>33.2</v>
      </c>
      <c r="I606" s="254"/>
      <c r="J606" s="249"/>
      <c r="K606" s="249"/>
      <c r="L606" s="255"/>
      <c r="M606" s="256"/>
      <c r="N606" s="257"/>
      <c r="O606" s="257"/>
      <c r="P606" s="257"/>
      <c r="Q606" s="257"/>
      <c r="R606" s="257"/>
      <c r="S606" s="257"/>
      <c r="T606" s="258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59" t="s">
        <v>158</v>
      </c>
      <c r="AU606" s="259" t="s">
        <v>87</v>
      </c>
      <c r="AV606" s="13" t="s">
        <v>87</v>
      </c>
      <c r="AW606" s="13" t="s">
        <v>33</v>
      </c>
      <c r="AX606" s="13" t="s">
        <v>85</v>
      </c>
      <c r="AY606" s="259" t="s">
        <v>149</v>
      </c>
    </row>
    <row r="607" spans="1:65" s="2" customFormat="1" ht="16.5" customHeight="1">
      <c r="A607" s="38"/>
      <c r="B607" s="39"/>
      <c r="C607" s="235" t="s">
        <v>869</v>
      </c>
      <c r="D607" s="235" t="s">
        <v>151</v>
      </c>
      <c r="E607" s="236" t="s">
        <v>870</v>
      </c>
      <c r="F607" s="237" t="s">
        <v>871</v>
      </c>
      <c r="G607" s="238" t="s">
        <v>833</v>
      </c>
      <c r="H607" s="294"/>
      <c r="I607" s="240"/>
      <c r="J607" s="241">
        <f>ROUND(I607*H607,2)</f>
        <v>0</v>
      </c>
      <c r="K607" s="237" t="s">
        <v>155</v>
      </c>
      <c r="L607" s="44"/>
      <c r="M607" s="242" t="s">
        <v>1</v>
      </c>
      <c r="N607" s="243" t="s">
        <v>42</v>
      </c>
      <c r="O607" s="91"/>
      <c r="P607" s="244">
        <f>O607*H607</f>
        <v>0</v>
      </c>
      <c r="Q607" s="244">
        <v>0</v>
      </c>
      <c r="R607" s="244">
        <f>Q607*H607</f>
        <v>0</v>
      </c>
      <c r="S607" s="244">
        <v>0</v>
      </c>
      <c r="T607" s="245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46" t="s">
        <v>261</v>
      </c>
      <c r="AT607" s="246" t="s">
        <v>151</v>
      </c>
      <c r="AU607" s="246" t="s">
        <v>87</v>
      </c>
      <c r="AY607" s="17" t="s">
        <v>149</v>
      </c>
      <c r="BE607" s="247">
        <f>IF(N607="základní",J607,0)</f>
        <v>0</v>
      </c>
      <c r="BF607" s="247">
        <f>IF(N607="snížená",J607,0)</f>
        <v>0</v>
      </c>
      <c r="BG607" s="247">
        <f>IF(N607="zákl. přenesená",J607,0)</f>
        <v>0</v>
      </c>
      <c r="BH607" s="247">
        <f>IF(N607="sníž. přenesená",J607,0)</f>
        <v>0</v>
      </c>
      <c r="BI607" s="247">
        <f>IF(N607="nulová",J607,0)</f>
        <v>0</v>
      </c>
      <c r="BJ607" s="17" t="s">
        <v>85</v>
      </c>
      <c r="BK607" s="247">
        <f>ROUND(I607*H607,2)</f>
        <v>0</v>
      </c>
      <c r="BL607" s="17" t="s">
        <v>261</v>
      </c>
      <c r="BM607" s="246" t="s">
        <v>872</v>
      </c>
    </row>
    <row r="608" spans="1:63" s="12" customFormat="1" ht="22.8" customHeight="1">
      <c r="A608" s="12"/>
      <c r="B608" s="219"/>
      <c r="C608" s="220"/>
      <c r="D608" s="221" t="s">
        <v>76</v>
      </c>
      <c r="E608" s="233" t="s">
        <v>873</v>
      </c>
      <c r="F608" s="233" t="s">
        <v>874</v>
      </c>
      <c r="G608" s="220"/>
      <c r="H608" s="220"/>
      <c r="I608" s="223"/>
      <c r="J608" s="234">
        <f>BK608</f>
        <v>0</v>
      </c>
      <c r="K608" s="220"/>
      <c r="L608" s="225"/>
      <c r="M608" s="226"/>
      <c r="N608" s="227"/>
      <c r="O608" s="227"/>
      <c r="P608" s="228">
        <f>SUM(P609:P640)</f>
        <v>0</v>
      </c>
      <c r="Q608" s="227"/>
      <c r="R608" s="228">
        <f>SUM(R609:R640)</f>
        <v>0.1457813</v>
      </c>
      <c r="S608" s="227"/>
      <c r="T608" s="229">
        <f>SUM(T609:T640)</f>
        <v>0.08848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30" t="s">
        <v>87</v>
      </c>
      <c r="AT608" s="231" t="s">
        <v>76</v>
      </c>
      <c r="AU608" s="231" t="s">
        <v>85</v>
      </c>
      <c r="AY608" s="230" t="s">
        <v>149</v>
      </c>
      <c r="BK608" s="232">
        <f>SUM(BK609:BK640)</f>
        <v>0</v>
      </c>
    </row>
    <row r="609" spans="1:65" s="2" customFormat="1" ht="16.5" customHeight="1">
      <c r="A609" s="38"/>
      <c r="B609" s="39"/>
      <c r="C609" s="235" t="s">
        <v>875</v>
      </c>
      <c r="D609" s="235" t="s">
        <v>151</v>
      </c>
      <c r="E609" s="236" t="s">
        <v>876</v>
      </c>
      <c r="F609" s="237" t="s">
        <v>877</v>
      </c>
      <c r="G609" s="238" t="s">
        <v>203</v>
      </c>
      <c r="H609" s="239">
        <v>3.1</v>
      </c>
      <c r="I609" s="240"/>
      <c r="J609" s="241">
        <f>ROUND(I609*H609,2)</f>
        <v>0</v>
      </c>
      <c r="K609" s="237" t="s">
        <v>155</v>
      </c>
      <c r="L609" s="44"/>
      <c r="M609" s="242" t="s">
        <v>1</v>
      </c>
      <c r="N609" s="243" t="s">
        <v>42</v>
      </c>
      <c r="O609" s="91"/>
      <c r="P609" s="244">
        <f>O609*H609</f>
        <v>0</v>
      </c>
      <c r="Q609" s="244">
        <v>0</v>
      </c>
      <c r="R609" s="244">
        <f>Q609*H609</f>
        <v>0</v>
      </c>
      <c r="S609" s="244">
        <v>0.016</v>
      </c>
      <c r="T609" s="245">
        <f>S609*H609</f>
        <v>0.049600000000000005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46" t="s">
        <v>261</v>
      </c>
      <c r="AT609" s="246" t="s">
        <v>151</v>
      </c>
      <c r="AU609" s="246" t="s">
        <v>87</v>
      </c>
      <c r="AY609" s="17" t="s">
        <v>149</v>
      </c>
      <c r="BE609" s="247">
        <f>IF(N609="základní",J609,0)</f>
        <v>0</v>
      </c>
      <c r="BF609" s="247">
        <f>IF(N609="snížená",J609,0)</f>
        <v>0</v>
      </c>
      <c r="BG609" s="247">
        <f>IF(N609="zákl. přenesená",J609,0)</f>
        <v>0</v>
      </c>
      <c r="BH609" s="247">
        <f>IF(N609="sníž. přenesená",J609,0)</f>
        <v>0</v>
      </c>
      <c r="BI609" s="247">
        <f>IF(N609="nulová",J609,0)</f>
        <v>0</v>
      </c>
      <c r="BJ609" s="17" t="s">
        <v>85</v>
      </c>
      <c r="BK609" s="247">
        <f>ROUND(I609*H609,2)</f>
        <v>0</v>
      </c>
      <c r="BL609" s="17" t="s">
        <v>261</v>
      </c>
      <c r="BM609" s="246" t="s">
        <v>878</v>
      </c>
    </row>
    <row r="610" spans="1:65" s="2" customFormat="1" ht="16.5" customHeight="1">
      <c r="A610" s="38"/>
      <c r="B610" s="39"/>
      <c r="C610" s="235" t="s">
        <v>879</v>
      </c>
      <c r="D610" s="235" t="s">
        <v>151</v>
      </c>
      <c r="E610" s="236" t="s">
        <v>880</v>
      </c>
      <c r="F610" s="237" t="s">
        <v>881</v>
      </c>
      <c r="G610" s="238" t="s">
        <v>203</v>
      </c>
      <c r="H610" s="239">
        <v>2.43</v>
      </c>
      <c r="I610" s="240"/>
      <c r="J610" s="241">
        <f>ROUND(I610*H610,2)</f>
        <v>0</v>
      </c>
      <c r="K610" s="237" t="s">
        <v>155</v>
      </c>
      <c r="L610" s="44"/>
      <c r="M610" s="242" t="s">
        <v>1</v>
      </c>
      <c r="N610" s="243" t="s">
        <v>42</v>
      </c>
      <c r="O610" s="91"/>
      <c r="P610" s="244">
        <f>O610*H610</f>
        <v>0</v>
      </c>
      <c r="Q610" s="244">
        <v>0</v>
      </c>
      <c r="R610" s="244">
        <f>Q610*H610</f>
        <v>0</v>
      </c>
      <c r="S610" s="244">
        <v>0.016</v>
      </c>
      <c r="T610" s="245">
        <f>S610*H610</f>
        <v>0.038880000000000005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246" t="s">
        <v>261</v>
      </c>
      <c r="AT610" s="246" t="s">
        <v>151</v>
      </c>
      <c r="AU610" s="246" t="s">
        <v>87</v>
      </c>
      <c r="AY610" s="17" t="s">
        <v>149</v>
      </c>
      <c r="BE610" s="247">
        <f>IF(N610="základní",J610,0)</f>
        <v>0</v>
      </c>
      <c r="BF610" s="247">
        <f>IF(N610="snížená",J610,0)</f>
        <v>0</v>
      </c>
      <c r="BG610" s="247">
        <f>IF(N610="zákl. přenesená",J610,0)</f>
        <v>0</v>
      </c>
      <c r="BH610" s="247">
        <f>IF(N610="sníž. přenesená",J610,0)</f>
        <v>0</v>
      </c>
      <c r="BI610" s="247">
        <f>IF(N610="nulová",J610,0)</f>
        <v>0</v>
      </c>
      <c r="BJ610" s="17" t="s">
        <v>85</v>
      </c>
      <c r="BK610" s="247">
        <f>ROUND(I610*H610,2)</f>
        <v>0</v>
      </c>
      <c r="BL610" s="17" t="s">
        <v>261</v>
      </c>
      <c r="BM610" s="246" t="s">
        <v>882</v>
      </c>
    </row>
    <row r="611" spans="1:65" s="2" customFormat="1" ht="16.5" customHeight="1">
      <c r="A611" s="38"/>
      <c r="B611" s="39"/>
      <c r="C611" s="235" t="s">
        <v>883</v>
      </c>
      <c r="D611" s="235" t="s">
        <v>151</v>
      </c>
      <c r="E611" s="236" t="s">
        <v>884</v>
      </c>
      <c r="F611" s="237" t="s">
        <v>885</v>
      </c>
      <c r="G611" s="238" t="s">
        <v>203</v>
      </c>
      <c r="H611" s="239">
        <v>35.355</v>
      </c>
      <c r="I611" s="240"/>
      <c r="J611" s="241">
        <f>ROUND(I611*H611,2)</f>
        <v>0</v>
      </c>
      <c r="K611" s="237" t="s">
        <v>155</v>
      </c>
      <c r="L611" s="44"/>
      <c r="M611" s="242" t="s">
        <v>1</v>
      </c>
      <c r="N611" s="243" t="s">
        <v>42</v>
      </c>
      <c r="O611" s="91"/>
      <c r="P611" s="244">
        <f>O611*H611</f>
        <v>0</v>
      </c>
      <c r="Q611" s="244">
        <v>6E-05</v>
      </c>
      <c r="R611" s="244">
        <f>Q611*H611</f>
        <v>0.0021213</v>
      </c>
      <c r="S611" s="244">
        <v>0</v>
      </c>
      <c r="T611" s="245">
        <f>S611*H611</f>
        <v>0</v>
      </c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R611" s="246" t="s">
        <v>261</v>
      </c>
      <c r="AT611" s="246" t="s">
        <v>151</v>
      </c>
      <c r="AU611" s="246" t="s">
        <v>87</v>
      </c>
      <c r="AY611" s="17" t="s">
        <v>149</v>
      </c>
      <c r="BE611" s="247">
        <f>IF(N611="základní",J611,0)</f>
        <v>0</v>
      </c>
      <c r="BF611" s="247">
        <f>IF(N611="snížená",J611,0)</f>
        <v>0</v>
      </c>
      <c r="BG611" s="247">
        <f>IF(N611="zákl. přenesená",J611,0)</f>
        <v>0</v>
      </c>
      <c r="BH611" s="247">
        <f>IF(N611="sníž. přenesená",J611,0)</f>
        <v>0</v>
      </c>
      <c r="BI611" s="247">
        <f>IF(N611="nulová",J611,0)</f>
        <v>0</v>
      </c>
      <c r="BJ611" s="17" t="s">
        <v>85</v>
      </c>
      <c r="BK611" s="247">
        <f>ROUND(I611*H611,2)</f>
        <v>0</v>
      </c>
      <c r="BL611" s="17" t="s">
        <v>261</v>
      </c>
      <c r="BM611" s="246" t="s">
        <v>886</v>
      </c>
    </row>
    <row r="612" spans="1:51" s="14" customFormat="1" ht="12">
      <c r="A612" s="14"/>
      <c r="B612" s="260"/>
      <c r="C612" s="261"/>
      <c r="D612" s="250" t="s">
        <v>158</v>
      </c>
      <c r="E612" s="262" t="s">
        <v>1</v>
      </c>
      <c r="F612" s="263" t="s">
        <v>887</v>
      </c>
      <c r="G612" s="261"/>
      <c r="H612" s="262" t="s">
        <v>1</v>
      </c>
      <c r="I612" s="264"/>
      <c r="J612" s="261"/>
      <c r="K612" s="261"/>
      <c r="L612" s="265"/>
      <c r="M612" s="266"/>
      <c r="N612" s="267"/>
      <c r="O612" s="267"/>
      <c r="P612" s="267"/>
      <c r="Q612" s="267"/>
      <c r="R612" s="267"/>
      <c r="S612" s="267"/>
      <c r="T612" s="268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9" t="s">
        <v>158</v>
      </c>
      <c r="AU612" s="269" t="s">
        <v>87</v>
      </c>
      <c r="AV612" s="14" t="s">
        <v>85</v>
      </c>
      <c r="AW612" s="14" t="s">
        <v>33</v>
      </c>
      <c r="AX612" s="14" t="s">
        <v>77</v>
      </c>
      <c r="AY612" s="269" t="s">
        <v>149</v>
      </c>
    </row>
    <row r="613" spans="1:51" s="13" customFormat="1" ht="12">
      <c r="A613" s="13"/>
      <c r="B613" s="248"/>
      <c r="C613" s="249"/>
      <c r="D613" s="250" t="s">
        <v>158</v>
      </c>
      <c r="E613" s="251" t="s">
        <v>1</v>
      </c>
      <c r="F613" s="252" t="s">
        <v>888</v>
      </c>
      <c r="G613" s="249"/>
      <c r="H613" s="253">
        <v>34.05</v>
      </c>
      <c r="I613" s="254"/>
      <c r="J613" s="249"/>
      <c r="K613" s="249"/>
      <c r="L613" s="255"/>
      <c r="M613" s="256"/>
      <c r="N613" s="257"/>
      <c r="O613" s="257"/>
      <c r="P613" s="257"/>
      <c r="Q613" s="257"/>
      <c r="R613" s="257"/>
      <c r="S613" s="257"/>
      <c r="T613" s="258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59" t="s">
        <v>158</v>
      </c>
      <c r="AU613" s="259" t="s">
        <v>87</v>
      </c>
      <c r="AV613" s="13" t="s">
        <v>87</v>
      </c>
      <c r="AW613" s="13" t="s">
        <v>33</v>
      </c>
      <c r="AX613" s="13" t="s">
        <v>77</v>
      </c>
      <c r="AY613" s="259" t="s">
        <v>149</v>
      </c>
    </row>
    <row r="614" spans="1:51" s="14" customFormat="1" ht="12">
      <c r="A614" s="14"/>
      <c r="B614" s="260"/>
      <c r="C614" s="261"/>
      <c r="D614" s="250" t="s">
        <v>158</v>
      </c>
      <c r="E614" s="262" t="s">
        <v>1</v>
      </c>
      <c r="F614" s="263" t="s">
        <v>671</v>
      </c>
      <c r="G614" s="261"/>
      <c r="H614" s="262" t="s">
        <v>1</v>
      </c>
      <c r="I614" s="264"/>
      <c r="J614" s="261"/>
      <c r="K614" s="261"/>
      <c r="L614" s="265"/>
      <c r="M614" s="266"/>
      <c r="N614" s="267"/>
      <c r="O614" s="267"/>
      <c r="P614" s="267"/>
      <c r="Q614" s="267"/>
      <c r="R614" s="267"/>
      <c r="S614" s="267"/>
      <c r="T614" s="268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9" t="s">
        <v>158</v>
      </c>
      <c r="AU614" s="269" t="s">
        <v>87</v>
      </c>
      <c r="AV614" s="14" t="s">
        <v>85</v>
      </c>
      <c r="AW614" s="14" t="s">
        <v>33</v>
      </c>
      <c r="AX614" s="14" t="s">
        <v>77</v>
      </c>
      <c r="AY614" s="269" t="s">
        <v>149</v>
      </c>
    </row>
    <row r="615" spans="1:51" s="13" customFormat="1" ht="12">
      <c r="A615" s="13"/>
      <c r="B615" s="248"/>
      <c r="C615" s="249"/>
      <c r="D615" s="250" t="s">
        <v>158</v>
      </c>
      <c r="E615" s="251" t="s">
        <v>1</v>
      </c>
      <c r="F615" s="252" t="s">
        <v>889</v>
      </c>
      <c r="G615" s="249"/>
      <c r="H615" s="253">
        <v>1.305</v>
      </c>
      <c r="I615" s="254"/>
      <c r="J615" s="249"/>
      <c r="K615" s="249"/>
      <c r="L615" s="255"/>
      <c r="M615" s="256"/>
      <c r="N615" s="257"/>
      <c r="O615" s="257"/>
      <c r="P615" s="257"/>
      <c r="Q615" s="257"/>
      <c r="R615" s="257"/>
      <c r="S615" s="257"/>
      <c r="T615" s="258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59" t="s">
        <v>158</v>
      </c>
      <c r="AU615" s="259" t="s">
        <v>87</v>
      </c>
      <c r="AV615" s="13" t="s">
        <v>87</v>
      </c>
      <c r="AW615" s="13" t="s">
        <v>33</v>
      </c>
      <c r="AX615" s="13" t="s">
        <v>77</v>
      </c>
      <c r="AY615" s="259" t="s">
        <v>149</v>
      </c>
    </row>
    <row r="616" spans="1:51" s="15" customFormat="1" ht="12">
      <c r="A616" s="15"/>
      <c r="B616" s="270"/>
      <c r="C616" s="271"/>
      <c r="D616" s="250" t="s">
        <v>158</v>
      </c>
      <c r="E616" s="272" t="s">
        <v>1</v>
      </c>
      <c r="F616" s="273" t="s">
        <v>167</v>
      </c>
      <c r="G616" s="271"/>
      <c r="H616" s="274">
        <v>35.355</v>
      </c>
      <c r="I616" s="275"/>
      <c r="J616" s="271"/>
      <c r="K616" s="271"/>
      <c r="L616" s="276"/>
      <c r="M616" s="277"/>
      <c r="N616" s="278"/>
      <c r="O616" s="278"/>
      <c r="P616" s="278"/>
      <c r="Q616" s="278"/>
      <c r="R616" s="278"/>
      <c r="S616" s="278"/>
      <c r="T616" s="279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80" t="s">
        <v>158</v>
      </c>
      <c r="AU616" s="280" t="s">
        <v>87</v>
      </c>
      <c r="AV616" s="15" t="s">
        <v>156</v>
      </c>
      <c r="AW616" s="15" t="s">
        <v>33</v>
      </c>
      <c r="AX616" s="15" t="s">
        <v>85</v>
      </c>
      <c r="AY616" s="280" t="s">
        <v>149</v>
      </c>
    </row>
    <row r="617" spans="1:65" s="2" customFormat="1" ht="16.5" customHeight="1">
      <c r="A617" s="38"/>
      <c r="B617" s="39"/>
      <c r="C617" s="284" t="s">
        <v>890</v>
      </c>
      <c r="D617" s="284" t="s">
        <v>327</v>
      </c>
      <c r="E617" s="285" t="s">
        <v>891</v>
      </c>
      <c r="F617" s="286" t="s">
        <v>892</v>
      </c>
      <c r="G617" s="287" t="s">
        <v>203</v>
      </c>
      <c r="H617" s="288">
        <v>34.05</v>
      </c>
      <c r="I617" s="289"/>
      <c r="J617" s="290">
        <f>ROUND(I617*H617,2)</f>
        <v>0</v>
      </c>
      <c r="K617" s="286" t="s">
        <v>1</v>
      </c>
      <c r="L617" s="291"/>
      <c r="M617" s="292" t="s">
        <v>1</v>
      </c>
      <c r="N617" s="293" t="s">
        <v>42</v>
      </c>
      <c r="O617" s="91"/>
      <c r="P617" s="244">
        <f>O617*H617</f>
        <v>0</v>
      </c>
      <c r="Q617" s="244">
        <v>0</v>
      </c>
      <c r="R617" s="244">
        <f>Q617*H617</f>
        <v>0</v>
      </c>
      <c r="S617" s="244">
        <v>0</v>
      </c>
      <c r="T617" s="245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46" t="s">
        <v>361</v>
      </c>
      <c r="AT617" s="246" t="s">
        <v>327</v>
      </c>
      <c r="AU617" s="246" t="s">
        <v>87</v>
      </c>
      <c r="AY617" s="17" t="s">
        <v>149</v>
      </c>
      <c r="BE617" s="247">
        <f>IF(N617="základní",J617,0)</f>
        <v>0</v>
      </c>
      <c r="BF617" s="247">
        <f>IF(N617="snížená",J617,0)</f>
        <v>0</v>
      </c>
      <c r="BG617" s="247">
        <f>IF(N617="zákl. přenesená",J617,0)</f>
        <v>0</v>
      </c>
      <c r="BH617" s="247">
        <f>IF(N617="sníž. přenesená",J617,0)</f>
        <v>0</v>
      </c>
      <c r="BI617" s="247">
        <f>IF(N617="nulová",J617,0)</f>
        <v>0</v>
      </c>
      <c r="BJ617" s="17" t="s">
        <v>85</v>
      </c>
      <c r="BK617" s="247">
        <f>ROUND(I617*H617,2)</f>
        <v>0</v>
      </c>
      <c r="BL617" s="17" t="s">
        <v>261</v>
      </c>
      <c r="BM617" s="246" t="s">
        <v>893</v>
      </c>
    </row>
    <row r="618" spans="1:47" s="2" customFormat="1" ht="12">
      <c r="A618" s="38"/>
      <c r="B618" s="39"/>
      <c r="C618" s="40"/>
      <c r="D618" s="250" t="s">
        <v>172</v>
      </c>
      <c r="E618" s="40"/>
      <c r="F618" s="281" t="s">
        <v>894</v>
      </c>
      <c r="G618" s="40"/>
      <c r="H618" s="40"/>
      <c r="I618" s="144"/>
      <c r="J618" s="40"/>
      <c r="K618" s="40"/>
      <c r="L618" s="44"/>
      <c r="M618" s="282"/>
      <c r="N618" s="283"/>
      <c r="O618" s="91"/>
      <c r="P618" s="91"/>
      <c r="Q618" s="91"/>
      <c r="R618" s="91"/>
      <c r="S618" s="91"/>
      <c r="T618" s="92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T618" s="17" t="s">
        <v>172</v>
      </c>
      <c r="AU618" s="17" t="s">
        <v>87</v>
      </c>
    </row>
    <row r="619" spans="1:65" s="2" customFormat="1" ht="16.5" customHeight="1">
      <c r="A619" s="38"/>
      <c r="B619" s="39"/>
      <c r="C619" s="284" t="s">
        <v>895</v>
      </c>
      <c r="D619" s="284" t="s">
        <v>327</v>
      </c>
      <c r="E619" s="285" t="s">
        <v>896</v>
      </c>
      <c r="F619" s="286" t="s">
        <v>897</v>
      </c>
      <c r="G619" s="287" t="s">
        <v>203</v>
      </c>
      <c r="H619" s="288">
        <v>1.305</v>
      </c>
      <c r="I619" s="289"/>
      <c r="J619" s="290">
        <f>ROUND(I619*H619,2)</f>
        <v>0</v>
      </c>
      <c r="K619" s="286" t="s">
        <v>1</v>
      </c>
      <c r="L619" s="291"/>
      <c r="M619" s="292" t="s">
        <v>1</v>
      </c>
      <c r="N619" s="293" t="s">
        <v>42</v>
      </c>
      <c r="O619" s="91"/>
      <c r="P619" s="244">
        <f>O619*H619</f>
        <v>0</v>
      </c>
      <c r="Q619" s="244">
        <v>0</v>
      </c>
      <c r="R619" s="244">
        <f>Q619*H619</f>
        <v>0</v>
      </c>
      <c r="S619" s="244">
        <v>0</v>
      </c>
      <c r="T619" s="245">
        <f>S619*H619</f>
        <v>0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46" t="s">
        <v>361</v>
      </c>
      <c r="AT619" s="246" t="s">
        <v>327</v>
      </c>
      <c r="AU619" s="246" t="s">
        <v>87</v>
      </c>
      <c r="AY619" s="17" t="s">
        <v>149</v>
      </c>
      <c r="BE619" s="247">
        <f>IF(N619="základní",J619,0)</f>
        <v>0</v>
      </c>
      <c r="BF619" s="247">
        <f>IF(N619="snížená",J619,0)</f>
        <v>0</v>
      </c>
      <c r="BG619" s="247">
        <f>IF(N619="zákl. přenesená",J619,0)</f>
        <v>0</v>
      </c>
      <c r="BH619" s="247">
        <f>IF(N619="sníž. přenesená",J619,0)</f>
        <v>0</v>
      </c>
      <c r="BI619" s="247">
        <f>IF(N619="nulová",J619,0)</f>
        <v>0</v>
      </c>
      <c r="BJ619" s="17" t="s">
        <v>85</v>
      </c>
      <c r="BK619" s="247">
        <f>ROUND(I619*H619,2)</f>
        <v>0</v>
      </c>
      <c r="BL619" s="17" t="s">
        <v>261</v>
      </c>
      <c r="BM619" s="246" t="s">
        <v>898</v>
      </c>
    </row>
    <row r="620" spans="1:47" s="2" customFormat="1" ht="12">
      <c r="A620" s="38"/>
      <c r="B620" s="39"/>
      <c r="C620" s="40"/>
      <c r="D620" s="250" t="s">
        <v>172</v>
      </c>
      <c r="E620" s="40"/>
      <c r="F620" s="281" t="s">
        <v>899</v>
      </c>
      <c r="G620" s="40"/>
      <c r="H620" s="40"/>
      <c r="I620" s="144"/>
      <c r="J620" s="40"/>
      <c r="K620" s="40"/>
      <c r="L620" s="44"/>
      <c r="M620" s="282"/>
      <c r="N620" s="283"/>
      <c r="O620" s="91"/>
      <c r="P620" s="91"/>
      <c r="Q620" s="91"/>
      <c r="R620" s="91"/>
      <c r="S620" s="91"/>
      <c r="T620" s="92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T620" s="17" t="s">
        <v>172</v>
      </c>
      <c r="AU620" s="17" t="s">
        <v>87</v>
      </c>
    </row>
    <row r="621" spans="1:65" s="2" customFormat="1" ht="16.5" customHeight="1">
      <c r="A621" s="38"/>
      <c r="B621" s="39"/>
      <c r="C621" s="235" t="s">
        <v>900</v>
      </c>
      <c r="D621" s="235" t="s">
        <v>151</v>
      </c>
      <c r="E621" s="236" t="s">
        <v>901</v>
      </c>
      <c r="F621" s="237" t="s">
        <v>902</v>
      </c>
      <c r="G621" s="238" t="s">
        <v>203</v>
      </c>
      <c r="H621" s="239">
        <v>54.54</v>
      </c>
      <c r="I621" s="240"/>
      <c r="J621" s="241">
        <f>ROUND(I621*H621,2)</f>
        <v>0</v>
      </c>
      <c r="K621" s="237" t="s">
        <v>155</v>
      </c>
      <c r="L621" s="44"/>
      <c r="M621" s="242" t="s">
        <v>1</v>
      </c>
      <c r="N621" s="243" t="s">
        <v>42</v>
      </c>
      <c r="O621" s="91"/>
      <c r="P621" s="244">
        <f>O621*H621</f>
        <v>0</v>
      </c>
      <c r="Q621" s="244">
        <v>0.00017</v>
      </c>
      <c r="R621" s="244">
        <f>Q621*H621</f>
        <v>0.0092718</v>
      </c>
      <c r="S621" s="244">
        <v>0</v>
      </c>
      <c r="T621" s="245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46" t="s">
        <v>261</v>
      </c>
      <c r="AT621" s="246" t="s">
        <v>151</v>
      </c>
      <c r="AU621" s="246" t="s">
        <v>87</v>
      </c>
      <c r="AY621" s="17" t="s">
        <v>149</v>
      </c>
      <c r="BE621" s="247">
        <f>IF(N621="základní",J621,0)</f>
        <v>0</v>
      </c>
      <c r="BF621" s="247">
        <f>IF(N621="snížená",J621,0)</f>
        <v>0</v>
      </c>
      <c r="BG621" s="247">
        <f>IF(N621="zákl. přenesená",J621,0)</f>
        <v>0</v>
      </c>
      <c r="BH621" s="247">
        <f>IF(N621="sníž. přenesená",J621,0)</f>
        <v>0</v>
      </c>
      <c r="BI621" s="247">
        <f>IF(N621="nulová",J621,0)</f>
        <v>0</v>
      </c>
      <c r="BJ621" s="17" t="s">
        <v>85</v>
      </c>
      <c r="BK621" s="247">
        <f>ROUND(I621*H621,2)</f>
        <v>0</v>
      </c>
      <c r="BL621" s="17" t="s">
        <v>261</v>
      </c>
      <c r="BM621" s="246" t="s">
        <v>903</v>
      </c>
    </row>
    <row r="622" spans="1:51" s="14" customFormat="1" ht="12">
      <c r="A622" s="14"/>
      <c r="B622" s="260"/>
      <c r="C622" s="261"/>
      <c r="D622" s="250" t="s">
        <v>158</v>
      </c>
      <c r="E622" s="262" t="s">
        <v>1</v>
      </c>
      <c r="F622" s="263" t="s">
        <v>904</v>
      </c>
      <c r="G622" s="261"/>
      <c r="H622" s="262" t="s">
        <v>1</v>
      </c>
      <c r="I622" s="264"/>
      <c r="J622" s="261"/>
      <c r="K622" s="261"/>
      <c r="L622" s="265"/>
      <c r="M622" s="266"/>
      <c r="N622" s="267"/>
      <c r="O622" s="267"/>
      <c r="P622" s="267"/>
      <c r="Q622" s="267"/>
      <c r="R622" s="267"/>
      <c r="S622" s="267"/>
      <c r="T622" s="268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69" t="s">
        <v>158</v>
      </c>
      <c r="AU622" s="269" t="s">
        <v>87</v>
      </c>
      <c r="AV622" s="14" t="s">
        <v>85</v>
      </c>
      <c r="AW622" s="14" t="s">
        <v>33</v>
      </c>
      <c r="AX622" s="14" t="s">
        <v>77</v>
      </c>
      <c r="AY622" s="269" t="s">
        <v>149</v>
      </c>
    </row>
    <row r="623" spans="1:51" s="13" customFormat="1" ht="12">
      <c r="A623" s="13"/>
      <c r="B623" s="248"/>
      <c r="C623" s="249"/>
      <c r="D623" s="250" t="s">
        <v>158</v>
      </c>
      <c r="E623" s="251" t="s">
        <v>1</v>
      </c>
      <c r="F623" s="252" t="s">
        <v>905</v>
      </c>
      <c r="G623" s="249"/>
      <c r="H623" s="253">
        <v>54.54</v>
      </c>
      <c r="I623" s="254"/>
      <c r="J623" s="249"/>
      <c r="K623" s="249"/>
      <c r="L623" s="255"/>
      <c r="M623" s="256"/>
      <c r="N623" s="257"/>
      <c r="O623" s="257"/>
      <c r="P623" s="257"/>
      <c r="Q623" s="257"/>
      <c r="R623" s="257"/>
      <c r="S623" s="257"/>
      <c r="T623" s="258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59" t="s">
        <v>158</v>
      </c>
      <c r="AU623" s="259" t="s">
        <v>87</v>
      </c>
      <c r="AV623" s="13" t="s">
        <v>87</v>
      </c>
      <c r="AW623" s="13" t="s">
        <v>33</v>
      </c>
      <c r="AX623" s="13" t="s">
        <v>85</v>
      </c>
      <c r="AY623" s="259" t="s">
        <v>149</v>
      </c>
    </row>
    <row r="624" spans="1:65" s="2" customFormat="1" ht="16.5" customHeight="1">
      <c r="A624" s="38"/>
      <c r="B624" s="39"/>
      <c r="C624" s="284" t="s">
        <v>906</v>
      </c>
      <c r="D624" s="284" t="s">
        <v>327</v>
      </c>
      <c r="E624" s="285" t="s">
        <v>907</v>
      </c>
      <c r="F624" s="286" t="s">
        <v>908</v>
      </c>
      <c r="G624" s="287" t="s">
        <v>203</v>
      </c>
      <c r="H624" s="288">
        <v>54.54</v>
      </c>
      <c r="I624" s="289"/>
      <c r="J624" s="290">
        <f>ROUND(I624*H624,2)</f>
        <v>0</v>
      </c>
      <c r="K624" s="286" t="s">
        <v>1</v>
      </c>
      <c r="L624" s="291"/>
      <c r="M624" s="292" t="s">
        <v>1</v>
      </c>
      <c r="N624" s="293" t="s">
        <v>42</v>
      </c>
      <c r="O624" s="91"/>
      <c r="P624" s="244">
        <f>O624*H624</f>
        <v>0</v>
      </c>
      <c r="Q624" s="244">
        <v>0</v>
      </c>
      <c r="R624" s="244">
        <f>Q624*H624</f>
        <v>0</v>
      </c>
      <c r="S624" s="244">
        <v>0</v>
      </c>
      <c r="T624" s="245">
        <f>S624*H624</f>
        <v>0</v>
      </c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R624" s="246" t="s">
        <v>361</v>
      </c>
      <c r="AT624" s="246" t="s">
        <v>327</v>
      </c>
      <c r="AU624" s="246" t="s">
        <v>87</v>
      </c>
      <c r="AY624" s="17" t="s">
        <v>149</v>
      </c>
      <c r="BE624" s="247">
        <f>IF(N624="základní",J624,0)</f>
        <v>0</v>
      </c>
      <c r="BF624" s="247">
        <f>IF(N624="snížená",J624,0)</f>
        <v>0</v>
      </c>
      <c r="BG624" s="247">
        <f>IF(N624="zákl. přenesená",J624,0)</f>
        <v>0</v>
      </c>
      <c r="BH624" s="247">
        <f>IF(N624="sníž. přenesená",J624,0)</f>
        <v>0</v>
      </c>
      <c r="BI624" s="247">
        <f>IF(N624="nulová",J624,0)</f>
        <v>0</v>
      </c>
      <c r="BJ624" s="17" t="s">
        <v>85</v>
      </c>
      <c r="BK624" s="247">
        <f>ROUND(I624*H624,2)</f>
        <v>0</v>
      </c>
      <c r="BL624" s="17" t="s">
        <v>261</v>
      </c>
      <c r="BM624" s="246" t="s">
        <v>909</v>
      </c>
    </row>
    <row r="625" spans="1:47" s="2" customFormat="1" ht="12">
      <c r="A625" s="38"/>
      <c r="B625" s="39"/>
      <c r="C625" s="40"/>
      <c r="D625" s="250" t="s">
        <v>172</v>
      </c>
      <c r="E625" s="40"/>
      <c r="F625" s="281" t="s">
        <v>899</v>
      </c>
      <c r="G625" s="40"/>
      <c r="H625" s="40"/>
      <c r="I625" s="144"/>
      <c r="J625" s="40"/>
      <c r="K625" s="40"/>
      <c r="L625" s="44"/>
      <c r="M625" s="282"/>
      <c r="N625" s="283"/>
      <c r="O625" s="91"/>
      <c r="P625" s="91"/>
      <c r="Q625" s="91"/>
      <c r="R625" s="91"/>
      <c r="S625" s="91"/>
      <c r="T625" s="92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T625" s="17" t="s">
        <v>172</v>
      </c>
      <c r="AU625" s="17" t="s">
        <v>87</v>
      </c>
    </row>
    <row r="626" spans="1:65" s="2" customFormat="1" ht="16.5" customHeight="1">
      <c r="A626" s="38"/>
      <c r="B626" s="39"/>
      <c r="C626" s="235" t="s">
        <v>670</v>
      </c>
      <c r="D626" s="235" t="s">
        <v>151</v>
      </c>
      <c r="E626" s="236" t="s">
        <v>910</v>
      </c>
      <c r="F626" s="237" t="s">
        <v>911</v>
      </c>
      <c r="G626" s="238" t="s">
        <v>203</v>
      </c>
      <c r="H626" s="239">
        <v>5.365</v>
      </c>
      <c r="I626" s="240"/>
      <c r="J626" s="241">
        <f>ROUND(I626*H626,2)</f>
        <v>0</v>
      </c>
      <c r="K626" s="237" t="s">
        <v>155</v>
      </c>
      <c r="L626" s="44"/>
      <c r="M626" s="242" t="s">
        <v>1</v>
      </c>
      <c r="N626" s="243" t="s">
        <v>42</v>
      </c>
      <c r="O626" s="91"/>
      <c r="P626" s="244">
        <f>O626*H626</f>
        <v>0</v>
      </c>
      <c r="Q626" s="244">
        <v>0</v>
      </c>
      <c r="R626" s="244">
        <f>Q626*H626</f>
        <v>0</v>
      </c>
      <c r="S626" s="244">
        <v>0</v>
      </c>
      <c r="T626" s="245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246" t="s">
        <v>261</v>
      </c>
      <c r="AT626" s="246" t="s">
        <v>151</v>
      </c>
      <c r="AU626" s="246" t="s">
        <v>87</v>
      </c>
      <c r="AY626" s="17" t="s">
        <v>149</v>
      </c>
      <c r="BE626" s="247">
        <f>IF(N626="základní",J626,0)</f>
        <v>0</v>
      </c>
      <c r="BF626" s="247">
        <f>IF(N626="snížená",J626,0)</f>
        <v>0</v>
      </c>
      <c r="BG626" s="247">
        <f>IF(N626="zákl. přenesená",J626,0)</f>
        <v>0</v>
      </c>
      <c r="BH626" s="247">
        <f>IF(N626="sníž. přenesená",J626,0)</f>
        <v>0</v>
      </c>
      <c r="BI626" s="247">
        <f>IF(N626="nulová",J626,0)</f>
        <v>0</v>
      </c>
      <c r="BJ626" s="17" t="s">
        <v>85</v>
      </c>
      <c r="BK626" s="247">
        <f>ROUND(I626*H626,2)</f>
        <v>0</v>
      </c>
      <c r="BL626" s="17" t="s">
        <v>261</v>
      </c>
      <c r="BM626" s="246" t="s">
        <v>912</v>
      </c>
    </row>
    <row r="627" spans="1:51" s="14" customFormat="1" ht="12">
      <c r="A627" s="14"/>
      <c r="B627" s="260"/>
      <c r="C627" s="261"/>
      <c r="D627" s="250" t="s">
        <v>158</v>
      </c>
      <c r="E627" s="262" t="s">
        <v>1</v>
      </c>
      <c r="F627" s="263" t="s">
        <v>676</v>
      </c>
      <c r="G627" s="261"/>
      <c r="H627" s="262" t="s">
        <v>1</v>
      </c>
      <c r="I627" s="264"/>
      <c r="J627" s="261"/>
      <c r="K627" s="261"/>
      <c r="L627" s="265"/>
      <c r="M627" s="266"/>
      <c r="N627" s="267"/>
      <c r="O627" s="267"/>
      <c r="P627" s="267"/>
      <c r="Q627" s="267"/>
      <c r="R627" s="267"/>
      <c r="S627" s="267"/>
      <c r="T627" s="268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69" t="s">
        <v>158</v>
      </c>
      <c r="AU627" s="269" t="s">
        <v>87</v>
      </c>
      <c r="AV627" s="14" t="s">
        <v>85</v>
      </c>
      <c r="AW627" s="14" t="s">
        <v>33</v>
      </c>
      <c r="AX627" s="14" t="s">
        <v>77</v>
      </c>
      <c r="AY627" s="269" t="s">
        <v>149</v>
      </c>
    </row>
    <row r="628" spans="1:51" s="13" customFormat="1" ht="12">
      <c r="A628" s="13"/>
      <c r="B628" s="248"/>
      <c r="C628" s="249"/>
      <c r="D628" s="250" t="s">
        <v>158</v>
      </c>
      <c r="E628" s="251" t="s">
        <v>1</v>
      </c>
      <c r="F628" s="252" t="s">
        <v>913</v>
      </c>
      <c r="G628" s="249"/>
      <c r="H628" s="253">
        <v>5.365</v>
      </c>
      <c r="I628" s="254"/>
      <c r="J628" s="249"/>
      <c r="K628" s="249"/>
      <c r="L628" s="255"/>
      <c r="M628" s="256"/>
      <c r="N628" s="257"/>
      <c r="O628" s="257"/>
      <c r="P628" s="257"/>
      <c r="Q628" s="257"/>
      <c r="R628" s="257"/>
      <c r="S628" s="257"/>
      <c r="T628" s="258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9" t="s">
        <v>158</v>
      </c>
      <c r="AU628" s="259" t="s">
        <v>87</v>
      </c>
      <c r="AV628" s="13" t="s">
        <v>87</v>
      </c>
      <c r="AW628" s="13" t="s">
        <v>33</v>
      </c>
      <c r="AX628" s="13" t="s">
        <v>85</v>
      </c>
      <c r="AY628" s="259" t="s">
        <v>149</v>
      </c>
    </row>
    <row r="629" spans="1:65" s="2" customFormat="1" ht="16.5" customHeight="1">
      <c r="A629" s="38"/>
      <c r="B629" s="39"/>
      <c r="C629" s="284" t="s">
        <v>914</v>
      </c>
      <c r="D629" s="284" t="s">
        <v>327</v>
      </c>
      <c r="E629" s="285" t="s">
        <v>915</v>
      </c>
      <c r="F629" s="286" t="s">
        <v>916</v>
      </c>
      <c r="G629" s="287" t="s">
        <v>203</v>
      </c>
      <c r="H629" s="288">
        <v>5.365</v>
      </c>
      <c r="I629" s="289"/>
      <c r="J629" s="290">
        <f>ROUND(I629*H629,2)</f>
        <v>0</v>
      </c>
      <c r="K629" s="286" t="s">
        <v>1</v>
      </c>
      <c r="L629" s="291"/>
      <c r="M629" s="292" t="s">
        <v>1</v>
      </c>
      <c r="N629" s="293" t="s">
        <v>42</v>
      </c>
      <c r="O629" s="91"/>
      <c r="P629" s="244">
        <f>O629*H629</f>
        <v>0</v>
      </c>
      <c r="Q629" s="244">
        <v>0</v>
      </c>
      <c r="R629" s="244">
        <f>Q629*H629</f>
        <v>0</v>
      </c>
      <c r="S629" s="244">
        <v>0</v>
      </c>
      <c r="T629" s="245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46" t="s">
        <v>361</v>
      </c>
      <c r="AT629" s="246" t="s">
        <v>327</v>
      </c>
      <c r="AU629" s="246" t="s">
        <v>87</v>
      </c>
      <c r="AY629" s="17" t="s">
        <v>149</v>
      </c>
      <c r="BE629" s="247">
        <f>IF(N629="základní",J629,0)</f>
        <v>0</v>
      </c>
      <c r="BF629" s="247">
        <f>IF(N629="snížená",J629,0)</f>
        <v>0</v>
      </c>
      <c r="BG629" s="247">
        <f>IF(N629="zákl. přenesená",J629,0)</f>
        <v>0</v>
      </c>
      <c r="BH629" s="247">
        <f>IF(N629="sníž. přenesená",J629,0)</f>
        <v>0</v>
      </c>
      <c r="BI629" s="247">
        <f>IF(N629="nulová",J629,0)</f>
        <v>0</v>
      </c>
      <c r="BJ629" s="17" t="s">
        <v>85</v>
      </c>
      <c r="BK629" s="247">
        <f>ROUND(I629*H629,2)</f>
        <v>0</v>
      </c>
      <c r="BL629" s="17" t="s">
        <v>261</v>
      </c>
      <c r="BM629" s="246" t="s">
        <v>917</v>
      </c>
    </row>
    <row r="630" spans="1:47" s="2" customFormat="1" ht="12">
      <c r="A630" s="38"/>
      <c r="B630" s="39"/>
      <c r="C630" s="40"/>
      <c r="D630" s="250" t="s">
        <v>172</v>
      </c>
      <c r="E630" s="40"/>
      <c r="F630" s="281" t="s">
        <v>918</v>
      </c>
      <c r="G630" s="40"/>
      <c r="H630" s="40"/>
      <c r="I630" s="144"/>
      <c r="J630" s="40"/>
      <c r="K630" s="40"/>
      <c r="L630" s="44"/>
      <c r="M630" s="282"/>
      <c r="N630" s="283"/>
      <c r="O630" s="91"/>
      <c r="P630" s="91"/>
      <c r="Q630" s="91"/>
      <c r="R630" s="91"/>
      <c r="S630" s="91"/>
      <c r="T630" s="92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T630" s="17" t="s">
        <v>172</v>
      </c>
      <c r="AU630" s="17" t="s">
        <v>87</v>
      </c>
    </row>
    <row r="631" spans="1:65" s="2" customFormat="1" ht="16.5" customHeight="1">
      <c r="A631" s="38"/>
      <c r="B631" s="39"/>
      <c r="C631" s="235" t="s">
        <v>919</v>
      </c>
      <c r="D631" s="235" t="s">
        <v>151</v>
      </c>
      <c r="E631" s="236" t="s">
        <v>920</v>
      </c>
      <c r="F631" s="237" t="s">
        <v>921</v>
      </c>
      <c r="G631" s="238" t="s">
        <v>339</v>
      </c>
      <c r="H631" s="239">
        <v>127.764</v>
      </c>
      <c r="I631" s="240"/>
      <c r="J631" s="241">
        <f>ROUND(I631*H631,2)</f>
        <v>0</v>
      </c>
      <c r="K631" s="237" t="s">
        <v>155</v>
      </c>
      <c r="L631" s="44"/>
      <c r="M631" s="242" t="s">
        <v>1</v>
      </c>
      <c r="N631" s="243" t="s">
        <v>42</v>
      </c>
      <c r="O631" s="91"/>
      <c r="P631" s="244">
        <f>O631*H631</f>
        <v>0</v>
      </c>
      <c r="Q631" s="244">
        <v>5E-05</v>
      </c>
      <c r="R631" s="244">
        <f>Q631*H631</f>
        <v>0.0063882</v>
      </c>
      <c r="S631" s="244">
        <v>0</v>
      </c>
      <c r="T631" s="245">
        <f>S631*H631</f>
        <v>0</v>
      </c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R631" s="246" t="s">
        <v>261</v>
      </c>
      <c r="AT631" s="246" t="s">
        <v>151</v>
      </c>
      <c r="AU631" s="246" t="s">
        <v>87</v>
      </c>
      <c r="AY631" s="17" t="s">
        <v>149</v>
      </c>
      <c r="BE631" s="247">
        <f>IF(N631="základní",J631,0)</f>
        <v>0</v>
      </c>
      <c r="BF631" s="247">
        <f>IF(N631="snížená",J631,0)</f>
        <v>0</v>
      </c>
      <c r="BG631" s="247">
        <f>IF(N631="zákl. přenesená",J631,0)</f>
        <v>0</v>
      </c>
      <c r="BH631" s="247">
        <f>IF(N631="sníž. přenesená",J631,0)</f>
        <v>0</v>
      </c>
      <c r="BI631" s="247">
        <f>IF(N631="nulová",J631,0)</f>
        <v>0</v>
      </c>
      <c r="BJ631" s="17" t="s">
        <v>85</v>
      </c>
      <c r="BK631" s="247">
        <f>ROUND(I631*H631,2)</f>
        <v>0</v>
      </c>
      <c r="BL631" s="17" t="s">
        <v>261</v>
      </c>
      <c r="BM631" s="246" t="s">
        <v>922</v>
      </c>
    </row>
    <row r="632" spans="1:47" s="2" customFormat="1" ht="12">
      <c r="A632" s="38"/>
      <c r="B632" s="39"/>
      <c r="C632" s="40"/>
      <c r="D632" s="250" t="s">
        <v>172</v>
      </c>
      <c r="E632" s="40"/>
      <c r="F632" s="281" t="s">
        <v>923</v>
      </c>
      <c r="G632" s="40"/>
      <c r="H632" s="40"/>
      <c r="I632" s="144"/>
      <c r="J632" s="40"/>
      <c r="K632" s="40"/>
      <c r="L632" s="44"/>
      <c r="M632" s="282"/>
      <c r="N632" s="283"/>
      <c r="O632" s="91"/>
      <c r="P632" s="91"/>
      <c r="Q632" s="91"/>
      <c r="R632" s="91"/>
      <c r="S632" s="91"/>
      <c r="T632" s="92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T632" s="17" t="s">
        <v>172</v>
      </c>
      <c r="AU632" s="17" t="s">
        <v>87</v>
      </c>
    </row>
    <row r="633" spans="1:51" s="14" customFormat="1" ht="12">
      <c r="A633" s="14"/>
      <c r="B633" s="260"/>
      <c r="C633" s="261"/>
      <c r="D633" s="250" t="s">
        <v>158</v>
      </c>
      <c r="E633" s="262" t="s">
        <v>1</v>
      </c>
      <c r="F633" s="263" t="s">
        <v>924</v>
      </c>
      <c r="G633" s="261"/>
      <c r="H633" s="262" t="s">
        <v>1</v>
      </c>
      <c r="I633" s="264"/>
      <c r="J633" s="261"/>
      <c r="K633" s="261"/>
      <c r="L633" s="265"/>
      <c r="M633" s="266"/>
      <c r="N633" s="267"/>
      <c r="O633" s="267"/>
      <c r="P633" s="267"/>
      <c r="Q633" s="267"/>
      <c r="R633" s="267"/>
      <c r="S633" s="267"/>
      <c r="T633" s="268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69" t="s">
        <v>158</v>
      </c>
      <c r="AU633" s="269" t="s">
        <v>87</v>
      </c>
      <c r="AV633" s="14" t="s">
        <v>85</v>
      </c>
      <c r="AW633" s="14" t="s">
        <v>33</v>
      </c>
      <c r="AX633" s="14" t="s">
        <v>77</v>
      </c>
      <c r="AY633" s="269" t="s">
        <v>149</v>
      </c>
    </row>
    <row r="634" spans="1:51" s="13" customFormat="1" ht="12">
      <c r="A634" s="13"/>
      <c r="B634" s="248"/>
      <c r="C634" s="249"/>
      <c r="D634" s="250" t="s">
        <v>158</v>
      </c>
      <c r="E634" s="251" t="s">
        <v>1</v>
      </c>
      <c r="F634" s="252" t="s">
        <v>925</v>
      </c>
      <c r="G634" s="249"/>
      <c r="H634" s="253">
        <v>127.764</v>
      </c>
      <c r="I634" s="254"/>
      <c r="J634" s="249"/>
      <c r="K634" s="249"/>
      <c r="L634" s="255"/>
      <c r="M634" s="256"/>
      <c r="N634" s="257"/>
      <c r="O634" s="257"/>
      <c r="P634" s="257"/>
      <c r="Q634" s="257"/>
      <c r="R634" s="257"/>
      <c r="S634" s="257"/>
      <c r="T634" s="258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59" t="s">
        <v>158</v>
      </c>
      <c r="AU634" s="259" t="s">
        <v>87</v>
      </c>
      <c r="AV634" s="13" t="s">
        <v>87</v>
      </c>
      <c r="AW634" s="13" t="s">
        <v>33</v>
      </c>
      <c r="AX634" s="13" t="s">
        <v>85</v>
      </c>
      <c r="AY634" s="259" t="s">
        <v>149</v>
      </c>
    </row>
    <row r="635" spans="1:65" s="2" customFormat="1" ht="16.5" customHeight="1">
      <c r="A635" s="38"/>
      <c r="B635" s="39"/>
      <c r="C635" s="284" t="s">
        <v>926</v>
      </c>
      <c r="D635" s="284" t="s">
        <v>327</v>
      </c>
      <c r="E635" s="285" t="s">
        <v>927</v>
      </c>
      <c r="F635" s="286" t="s">
        <v>928</v>
      </c>
      <c r="G635" s="287" t="s">
        <v>295</v>
      </c>
      <c r="H635" s="288">
        <v>0.128</v>
      </c>
      <c r="I635" s="289"/>
      <c r="J635" s="290">
        <f>ROUND(I635*H635,2)</f>
        <v>0</v>
      </c>
      <c r="K635" s="286" t="s">
        <v>155</v>
      </c>
      <c r="L635" s="291"/>
      <c r="M635" s="292" t="s">
        <v>1</v>
      </c>
      <c r="N635" s="293" t="s">
        <v>42</v>
      </c>
      <c r="O635" s="91"/>
      <c r="P635" s="244">
        <f>O635*H635</f>
        <v>0</v>
      </c>
      <c r="Q635" s="244">
        <v>1</v>
      </c>
      <c r="R635" s="244">
        <f>Q635*H635</f>
        <v>0.128</v>
      </c>
      <c r="S635" s="244">
        <v>0</v>
      </c>
      <c r="T635" s="245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46" t="s">
        <v>361</v>
      </c>
      <c r="AT635" s="246" t="s">
        <v>327</v>
      </c>
      <c r="AU635" s="246" t="s">
        <v>87</v>
      </c>
      <c r="AY635" s="17" t="s">
        <v>149</v>
      </c>
      <c r="BE635" s="247">
        <f>IF(N635="základní",J635,0)</f>
        <v>0</v>
      </c>
      <c r="BF635" s="247">
        <f>IF(N635="snížená",J635,0)</f>
        <v>0</v>
      </c>
      <c r="BG635" s="247">
        <f>IF(N635="zákl. přenesená",J635,0)</f>
        <v>0</v>
      </c>
      <c r="BH635" s="247">
        <f>IF(N635="sníž. přenesená",J635,0)</f>
        <v>0</v>
      </c>
      <c r="BI635" s="247">
        <f>IF(N635="nulová",J635,0)</f>
        <v>0</v>
      </c>
      <c r="BJ635" s="17" t="s">
        <v>85</v>
      </c>
      <c r="BK635" s="247">
        <f>ROUND(I635*H635,2)</f>
        <v>0</v>
      </c>
      <c r="BL635" s="17" t="s">
        <v>261</v>
      </c>
      <c r="BM635" s="246" t="s">
        <v>929</v>
      </c>
    </row>
    <row r="636" spans="1:51" s="13" customFormat="1" ht="12">
      <c r="A636" s="13"/>
      <c r="B636" s="248"/>
      <c r="C636" s="249"/>
      <c r="D636" s="250" t="s">
        <v>158</v>
      </c>
      <c r="E636" s="251" t="s">
        <v>1</v>
      </c>
      <c r="F636" s="252" t="s">
        <v>930</v>
      </c>
      <c r="G636" s="249"/>
      <c r="H636" s="253">
        <v>0.128</v>
      </c>
      <c r="I636" s="254"/>
      <c r="J636" s="249"/>
      <c r="K636" s="249"/>
      <c r="L636" s="255"/>
      <c r="M636" s="256"/>
      <c r="N636" s="257"/>
      <c r="O636" s="257"/>
      <c r="P636" s="257"/>
      <c r="Q636" s="257"/>
      <c r="R636" s="257"/>
      <c r="S636" s="257"/>
      <c r="T636" s="258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9" t="s">
        <v>158</v>
      </c>
      <c r="AU636" s="259" t="s">
        <v>87</v>
      </c>
      <c r="AV636" s="13" t="s">
        <v>87</v>
      </c>
      <c r="AW636" s="13" t="s">
        <v>33</v>
      </c>
      <c r="AX636" s="13" t="s">
        <v>85</v>
      </c>
      <c r="AY636" s="259" t="s">
        <v>149</v>
      </c>
    </row>
    <row r="637" spans="1:65" s="2" customFormat="1" ht="16.5" customHeight="1">
      <c r="A637" s="38"/>
      <c r="B637" s="39"/>
      <c r="C637" s="235" t="s">
        <v>931</v>
      </c>
      <c r="D637" s="235" t="s">
        <v>151</v>
      </c>
      <c r="E637" s="236" t="s">
        <v>932</v>
      </c>
      <c r="F637" s="237" t="s">
        <v>933</v>
      </c>
      <c r="G637" s="238" t="s">
        <v>579</v>
      </c>
      <c r="H637" s="239">
        <v>1</v>
      </c>
      <c r="I637" s="240"/>
      <c r="J637" s="241">
        <f>ROUND(I637*H637,2)</f>
        <v>0</v>
      </c>
      <c r="K637" s="237" t="s">
        <v>1</v>
      </c>
      <c r="L637" s="44"/>
      <c r="M637" s="242" t="s">
        <v>1</v>
      </c>
      <c r="N637" s="243" t="s">
        <v>42</v>
      </c>
      <c r="O637" s="91"/>
      <c r="P637" s="244">
        <f>O637*H637</f>
        <v>0</v>
      </c>
      <c r="Q637" s="244">
        <v>0</v>
      </c>
      <c r="R637" s="244">
        <f>Q637*H637</f>
        <v>0</v>
      </c>
      <c r="S637" s="244">
        <v>0</v>
      </c>
      <c r="T637" s="245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46" t="s">
        <v>261</v>
      </c>
      <c r="AT637" s="246" t="s">
        <v>151</v>
      </c>
      <c r="AU637" s="246" t="s">
        <v>87</v>
      </c>
      <c r="AY637" s="17" t="s">
        <v>149</v>
      </c>
      <c r="BE637" s="247">
        <f>IF(N637="základní",J637,0)</f>
        <v>0</v>
      </c>
      <c r="BF637" s="247">
        <f>IF(N637="snížená",J637,0)</f>
        <v>0</v>
      </c>
      <c r="BG637" s="247">
        <f>IF(N637="zákl. přenesená",J637,0)</f>
        <v>0</v>
      </c>
      <c r="BH637" s="247">
        <f>IF(N637="sníž. přenesená",J637,0)</f>
        <v>0</v>
      </c>
      <c r="BI637" s="247">
        <f>IF(N637="nulová",J637,0)</f>
        <v>0</v>
      </c>
      <c r="BJ637" s="17" t="s">
        <v>85</v>
      </c>
      <c r="BK637" s="247">
        <f>ROUND(I637*H637,2)</f>
        <v>0</v>
      </c>
      <c r="BL637" s="17" t="s">
        <v>261</v>
      </c>
      <c r="BM637" s="246" t="s">
        <v>934</v>
      </c>
    </row>
    <row r="638" spans="1:51" s="14" customFormat="1" ht="12">
      <c r="A638" s="14"/>
      <c r="B638" s="260"/>
      <c r="C638" s="261"/>
      <c r="D638" s="250" t="s">
        <v>158</v>
      </c>
      <c r="E638" s="262" t="s">
        <v>1</v>
      </c>
      <c r="F638" s="263" t="s">
        <v>935</v>
      </c>
      <c r="G638" s="261"/>
      <c r="H638" s="262" t="s">
        <v>1</v>
      </c>
      <c r="I638" s="264"/>
      <c r="J638" s="261"/>
      <c r="K638" s="261"/>
      <c r="L638" s="265"/>
      <c r="M638" s="266"/>
      <c r="N638" s="267"/>
      <c r="O638" s="267"/>
      <c r="P638" s="267"/>
      <c r="Q638" s="267"/>
      <c r="R638" s="267"/>
      <c r="S638" s="267"/>
      <c r="T638" s="268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9" t="s">
        <v>158</v>
      </c>
      <c r="AU638" s="269" t="s">
        <v>87</v>
      </c>
      <c r="AV638" s="14" t="s">
        <v>85</v>
      </c>
      <c r="AW638" s="14" t="s">
        <v>33</v>
      </c>
      <c r="AX638" s="14" t="s">
        <v>77</v>
      </c>
      <c r="AY638" s="269" t="s">
        <v>149</v>
      </c>
    </row>
    <row r="639" spans="1:51" s="13" customFormat="1" ht="12">
      <c r="A639" s="13"/>
      <c r="B639" s="248"/>
      <c r="C639" s="249"/>
      <c r="D639" s="250" t="s">
        <v>158</v>
      </c>
      <c r="E639" s="251" t="s">
        <v>1</v>
      </c>
      <c r="F639" s="252" t="s">
        <v>85</v>
      </c>
      <c r="G639" s="249"/>
      <c r="H639" s="253">
        <v>1</v>
      </c>
      <c r="I639" s="254"/>
      <c r="J639" s="249"/>
      <c r="K639" s="249"/>
      <c r="L639" s="255"/>
      <c r="M639" s="256"/>
      <c r="N639" s="257"/>
      <c r="O639" s="257"/>
      <c r="P639" s="257"/>
      <c r="Q639" s="257"/>
      <c r="R639" s="257"/>
      <c r="S639" s="257"/>
      <c r="T639" s="258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59" t="s">
        <v>158</v>
      </c>
      <c r="AU639" s="259" t="s">
        <v>87</v>
      </c>
      <c r="AV639" s="13" t="s">
        <v>87</v>
      </c>
      <c r="AW639" s="13" t="s">
        <v>33</v>
      </c>
      <c r="AX639" s="13" t="s">
        <v>85</v>
      </c>
      <c r="AY639" s="259" t="s">
        <v>149</v>
      </c>
    </row>
    <row r="640" spans="1:65" s="2" customFormat="1" ht="16.5" customHeight="1">
      <c r="A640" s="38"/>
      <c r="B640" s="39"/>
      <c r="C640" s="235" t="s">
        <v>936</v>
      </c>
      <c r="D640" s="235" t="s">
        <v>151</v>
      </c>
      <c r="E640" s="236" t="s">
        <v>937</v>
      </c>
      <c r="F640" s="237" t="s">
        <v>938</v>
      </c>
      <c r="G640" s="238" t="s">
        <v>833</v>
      </c>
      <c r="H640" s="294"/>
      <c r="I640" s="240"/>
      <c r="J640" s="241">
        <f>ROUND(I640*H640,2)</f>
        <v>0</v>
      </c>
      <c r="K640" s="237" t="s">
        <v>155</v>
      </c>
      <c r="L640" s="44"/>
      <c r="M640" s="242" t="s">
        <v>1</v>
      </c>
      <c r="N640" s="243" t="s">
        <v>42</v>
      </c>
      <c r="O640" s="91"/>
      <c r="P640" s="244">
        <f>O640*H640</f>
        <v>0</v>
      </c>
      <c r="Q640" s="244">
        <v>0</v>
      </c>
      <c r="R640" s="244">
        <f>Q640*H640</f>
        <v>0</v>
      </c>
      <c r="S640" s="244">
        <v>0</v>
      </c>
      <c r="T640" s="245">
        <f>S640*H640</f>
        <v>0</v>
      </c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R640" s="246" t="s">
        <v>261</v>
      </c>
      <c r="AT640" s="246" t="s">
        <v>151</v>
      </c>
      <c r="AU640" s="246" t="s">
        <v>87</v>
      </c>
      <c r="AY640" s="17" t="s">
        <v>149</v>
      </c>
      <c r="BE640" s="247">
        <f>IF(N640="základní",J640,0)</f>
        <v>0</v>
      </c>
      <c r="BF640" s="247">
        <f>IF(N640="snížená",J640,0)</f>
        <v>0</v>
      </c>
      <c r="BG640" s="247">
        <f>IF(N640="zákl. přenesená",J640,0)</f>
        <v>0</v>
      </c>
      <c r="BH640" s="247">
        <f>IF(N640="sníž. přenesená",J640,0)</f>
        <v>0</v>
      </c>
      <c r="BI640" s="247">
        <f>IF(N640="nulová",J640,0)</f>
        <v>0</v>
      </c>
      <c r="BJ640" s="17" t="s">
        <v>85</v>
      </c>
      <c r="BK640" s="247">
        <f>ROUND(I640*H640,2)</f>
        <v>0</v>
      </c>
      <c r="BL640" s="17" t="s">
        <v>261</v>
      </c>
      <c r="BM640" s="246" t="s">
        <v>939</v>
      </c>
    </row>
    <row r="641" spans="1:63" s="12" customFormat="1" ht="22.8" customHeight="1">
      <c r="A641" s="12"/>
      <c r="B641" s="219"/>
      <c r="C641" s="220"/>
      <c r="D641" s="221" t="s">
        <v>76</v>
      </c>
      <c r="E641" s="233" t="s">
        <v>940</v>
      </c>
      <c r="F641" s="233" t="s">
        <v>941</v>
      </c>
      <c r="G641" s="220"/>
      <c r="H641" s="220"/>
      <c r="I641" s="223"/>
      <c r="J641" s="234">
        <f>BK641</f>
        <v>0</v>
      </c>
      <c r="K641" s="220"/>
      <c r="L641" s="225"/>
      <c r="M641" s="226"/>
      <c r="N641" s="227"/>
      <c r="O641" s="227"/>
      <c r="P641" s="228">
        <f>SUM(P642:P696)</f>
        <v>0</v>
      </c>
      <c r="Q641" s="227"/>
      <c r="R641" s="228">
        <f>SUM(R642:R696)</f>
        <v>0.13566507</v>
      </c>
      <c r="S641" s="227"/>
      <c r="T641" s="229">
        <f>SUM(T642:T696)</f>
        <v>0.23180372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30" t="s">
        <v>87</v>
      </c>
      <c r="AT641" s="231" t="s">
        <v>76</v>
      </c>
      <c r="AU641" s="231" t="s">
        <v>85</v>
      </c>
      <c r="AY641" s="230" t="s">
        <v>149</v>
      </c>
      <c r="BK641" s="232">
        <f>SUM(BK642:BK696)</f>
        <v>0</v>
      </c>
    </row>
    <row r="642" spans="1:65" s="2" customFormat="1" ht="16.5" customHeight="1">
      <c r="A642" s="38"/>
      <c r="B642" s="39"/>
      <c r="C642" s="235" t="s">
        <v>942</v>
      </c>
      <c r="D642" s="235" t="s">
        <v>151</v>
      </c>
      <c r="E642" s="236" t="s">
        <v>943</v>
      </c>
      <c r="F642" s="237" t="s">
        <v>944</v>
      </c>
      <c r="G642" s="238" t="s">
        <v>203</v>
      </c>
      <c r="H642" s="239">
        <v>3.45</v>
      </c>
      <c r="I642" s="240"/>
      <c r="J642" s="241">
        <f>ROUND(I642*H642,2)</f>
        <v>0</v>
      </c>
      <c r="K642" s="237" t="s">
        <v>155</v>
      </c>
      <c r="L642" s="44"/>
      <c r="M642" s="242" t="s">
        <v>1</v>
      </c>
      <c r="N642" s="243" t="s">
        <v>42</v>
      </c>
      <c r="O642" s="91"/>
      <c r="P642" s="244">
        <f>O642*H642</f>
        <v>0</v>
      </c>
      <c r="Q642" s="244">
        <v>0</v>
      </c>
      <c r="R642" s="244">
        <f>Q642*H642</f>
        <v>0</v>
      </c>
      <c r="S642" s="244">
        <v>0.021</v>
      </c>
      <c r="T642" s="245">
        <f>S642*H642</f>
        <v>0.07245000000000001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246" t="s">
        <v>261</v>
      </c>
      <c r="AT642" s="246" t="s">
        <v>151</v>
      </c>
      <c r="AU642" s="246" t="s">
        <v>87</v>
      </c>
      <c r="AY642" s="17" t="s">
        <v>149</v>
      </c>
      <c r="BE642" s="247">
        <f>IF(N642="základní",J642,0)</f>
        <v>0</v>
      </c>
      <c r="BF642" s="247">
        <f>IF(N642="snížená",J642,0)</f>
        <v>0</v>
      </c>
      <c r="BG642" s="247">
        <f>IF(N642="zákl. přenesená",J642,0)</f>
        <v>0</v>
      </c>
      <c r="BH642" s="247">
        <f>IF(N642="sníž. přenesená",J642,0)</f>
        <v>0</v>
      </c>
      <c r="BI642" s="247">
        <f>IF(N642="nulová",J642,0)</f>
        <v>0</v>
      </c>
      <c r="BJ642" s="17" t="s">
        <v>85</v>
      </c>
      <c r="BK642" s="247">
        <f>ROUND(I642*H642,2)</f>
        <v>0</v>
      </c>
      <c r="BL642" s="17" t="s">
        <v>261</v>
      </c>
      <c r="BM642" s="246" t="s">
        <v>945</v>
      </c>
    </row>
    <row r="643" spans="1:51" s="14" customFormat="1" ht="12">
      <c r="A643" s="14"/>
      <c r="B643" s="260"/>
      <c r="C643" s="261"/>
      <c r="D643" s="250" t="s">
        <v>158</v>
      </c>
      <c r="E643" s="262" t="s">
        <v>1</v>
      </c>
      <c r="F643" s="263" t="s">
        <v>946</v>
      </c>
      <c r="G643" s="261"/>
      <c r="H643" s="262" t="s">
        <v>1</v>
      </c>
      <c r="I643" s="264"/>
      <c r="J643" s="261"/>
      <c r="K643" s="261"/>
      <c r="L643" s="265"/>
      <c r="M643" s="266"/>
      <c r="N643" s="267"/>
      <c r="O643" s="267"/>
      <c r="P643" s="267"/>
      <c r="Q643" s="267"/>
      <c r="R643" s="267"/>
      <c r="S643" s="267"/>
      <c r="T643" s="268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69" t="s">
        <v>158</v>
      </c>
      <c r="AU643" s="269" t="s">
        <v>87</v>
      </c>
      <c r="AV643" s="14" t="s">
        <v>85</v>
      </c>
      <c r="AW643" s="14" t="s">
        <v>33</v>
      </c>
      <c r="AX643" s="14" t="s">
        <v>77</v>
      </c>
      <c r="AY643" s="269" t="s">
        <v>149</v>
      </c>
    </row>
    <row r="644" spans="1:51" s="13" customFormat="1" ht="12">
      <c r="A644" s="13"/>
      <c r="B644" s="248"/>
      <c r="C644" s="249"/>
      <c r="D644" s="250" t="s">
        <v>158</v>
      </c>
      <c r="E644" s="251" t="s">
        <v>1</v>
      </c>
      <c r="F644" s="252" t="s">
        <v>947</v>
      </c>
      <c r="G644" s="249"/>
      <c r="H644" s="253">
        <v>3.45</v>
      </c>
      <c r="I644" s="254"/>
      <c r="J644" s="249"/>
      <c r="K644" s="249"/>
      <c r="L644" s="255"/>
      <c r="M644" s="256"/>
      <c r="N644" s="257"/>
      <c r="O644" s="257"/>
      <c r="P644" s="257"/>
      <c r="Q644" s="257"/>
      <c r="R644" s="257"/>
      <c r="S644" s="257"/>
      <c r="T644" s="258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9" t="s">
        <v>158</v>
      </c>
      <c r="AU644" s="259" t="s">
        <v>87</v>
      </c>
      <c r="AV644" s="13" t="s">
        <v>87</v>
      </c>
      <c r="AW644" s="13" t="s">
        <v>33</v>
      </c>
      <c r="AX644" s="13" t="s">
        <v>85</v>
      </c>
      <c r="AY644" s="259" t="s">
        <v>149</v>
      </c>
    </row>
    <row r="645" spans="1:65" s="2" customFormat="1" ht="16.5" customHeight="1">
      <c r="A645" s="38"/>
      <c r="B645" s="39"/>
      <c r="C645" s="235" t="s">
        <v>948</v>
      </c>
      <c r="D645" s="235" t="s">
        <v>151</v>
      </c>
      <c r="E645" s="236" t="s">
        <v>949</v>
      </c>
      <c r="F645" s="237" t="s">
        <v>950</v>
      </c>
      <c r="G645" s="238" t="s">
        <v>154</v>
      </c>
      <c r="H645" s="239">
        <v>1.916</v>
      </c>
      <c r="I645" s="240"/>
      <c r="J645" s="241">
        <f>ROUND(I645*H645,2)</f>
        <v>0</v>
      </c>
      <c r="K645" s="237" t="s">
        <v>155</v>
      </c>
      <c r="L645" s="44"/>
      <c r="M645" s="242" t="s">
        <v>1</v>
      </c>
      <c r="N645" s="243" t="s">
        <v>42</v>
      </c>
      <c r="O645" s="91"/>
      <c r="P645" s="244">
        <f>O645*H645</f>
        <v>0</v>
      </c>
      <c r="Q645" s="244">
        <v>0</v>
      </c>
      <c r="R645" s="244">
        <f>Q645*H645</f>
        <v>0</v>
      </c>
      <c r="S645" s="244">
        <v>0.08317</v>
      </c>
      <c r="T645" s="245">
        <f>S645*H645</f>
        <v>0.15935371999999998</v>
      </c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R645" s="246" t="s">
        <v>261</v>
      </c>
      <c r="AT645" s="246" t="s">
        <v>151</v>
      </c>
      <c r="AU645" s="246" t="s">
        <v>87</v>
      </c>
      <c r="AY645" s="17" t="s">
        <v>149</v>
      </c>
      <c r="BE645" s="247">
        <f>IF(N645="základní",J645,0)</f>
        <v>0</v>
      </c>
      <c r="BF645" s="247">
        <f>IF(N645="snížená",J645,0)</f>
        <v>0</v>
      </c>
      <c r="BG645" s="247">
        <f>IF(N645="zákl. přenesená",J645,0)</f>
        <v>0</v>
      </c>
      <c r="BH645" s="247">
        <f>IF(N645="sníž. přenesená",J645,0)</f>
        <v>0</v>
      </c>
      <c r="BI645" s="247">
        <f>IF(N645="nulová",J645,0)</f>
        <v>0</v>
      </c>
      <c r="BJ645" s="17" t="s">
        <v>85</v>
      </c>
      <c r="BK645" s="247">
        <f>ROUND(I645*H645,2)</f>
        <v>0</v>
      </c>
      <c r="BL645" s="17" t="s">
        <v>261</v>
      </c>
      <c r="BM645" s="246" t="s">
        <v>951</v>
      </c>
    </row>
    <row r="646" spans="1:51" s="14" customFormat="1" ht="12">
      <c r="A646" s="14"/>
      <c r="B646" s="260"/>
      <c r="C646" s="261"/>
      <c r="D646" s="250" t="s">
        <v>158</v>
      </c>
      <c r="E646" s="262" t="s">
        <v>1</v>
      </c>
      <c r="F646" s="263" t="s">
        <v>946</v>
      </c>
      <c r="G646" s="261"/>
      <c r="H646" s="262" t="s">
        <v>1</v>
      </c>
      <c r="I646" s="264"/>
      <c r="J646" s="261"/>
      <c r="K646" s="261"/>
      <c r="L646" s="265"/>
      <c r="M646" s="266"/>
      <c r="N646" s="267"/>
      <c r="O646" s="267"/>
      <c r="P646" s="267"/>
      <c r="Q646" s="267"/>
      <c r="R646" s="267"/>
      <c r="S646" s="267"/>
      <c r="T646" s="268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9" t="s">
        <v>158</v>
      </c>
      <c r="AU646" s="269" t="s">
        <v>87</v>
      </c>
      <c r="AV646" s="14" t="s">
        <v>85</v>
      </c>
      <c r="AW646" s="14" t="s">
        <v>33</v>
      </c>
      <c r="AX646" s="14" t="s">
        <v>77</v>
      </c>
      <c r="AY646" s="269" t="s">
        <v>149</v>
      </c>
    </row>
    <row r="647" spans="1:51" s="13" customFormat="1" ht="12">
      <c r="A647" s="13"/>
      <c r="B647" s="248"/>
      <c r="C647" s="249"/>
      <c r="D647" s="250" t="s">
        <v>158</v>
      </c>
      <c r="E647" s="251" t="s">
        <v>1</v>
      </c>
      <c r="F647" s="252" t="s">
        <v>952</v>
      </c>
      <c r="G647" s="249"/>
      <c r="H647" s="253">
        <v>1.916</v>
      </c>
      <c r="I647" s="254"/>
      <c r="J647" s="249"/>
      <c r="K647" s="249"/>
      <c r="L647" s="255"/>
      <c r="M647" s="256"/>
      <c r="N647" s="257"/>
      <c r="O647" s="257"/>
      <c r="P647" s="257"/>
      <c r="Q647" s="257"/>
      <c r="R647" s="257"/>
      <c r="S647" s="257"/>
      <c r="T647" s="258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9" t="s">
        <v>158</v>
      </c>
      <c r="AU647" s="259" t="s">
        <v>87</v>
      </c>
      <c r="AV647" s="13" t="s">
        <v>87</v>
      </c>
      <c r="AW647" s="13" t="s">
        <v>33</v>
      </c>
      <c r="AX647" s="13" t="s">
        <v>85</v>
      </c>
      <c r="AY647" s="259" t="s">
        <v>149</v>
      </c>
    </row>
    <row r="648" spans="1:65" s="2" customFormat="1" ht="16.5" customHeight="1">
      <c r="A648" s="38"/>
      <c r="B648" s="39"/>
      <c r="C648" s="235" t="s">
        <v>953</v>
      </c>
      <c r="D648" s="235" t="s">
        <v>151</v>
      </c>
      <c r="E648" s="236" t="s">
        <v>954</v>
      </c>
      <c r="F648" s="237" t="s">
        <v>955</v>
      </c>
      <c r="G648" s="238" t="s">
        <v>154</v>
      </c>
      <c r="H648" s="239">
        <v>0.843</v>
      </c>
      <c r="I648" s="240"/>
      <c r="J648" s="241">
        <f>ROUND(I648*H648,2)</f>
        <v>0</v>
      </c>
      <c r="K648" s="237" t="s">
        <v>155</v>
      </c>
      <c r="L648" s="44"/>
      <c r="M648" s="242" t="s">
        <v>1</v>
      </c>
      <c r="N648" s="243" t="s">
        <v>42</v>
      </c>
      <c r="O648" s="91"/>
      <c r="P648" s="244">
        <f>O648*H648</f>
        <v>0</v>
      </c>
      <c r="Q648" s="244">
        <v>0</v>
      </c>
      <c r="R648" s="244">
        <f>Q648*H648</f>
        <v>0</v>
      </c>
      <c r="S648" s="244">
        <v>0</v>
      </c>
      <c r="T648" s="245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46" t="s">
        <v>261</v>
      </c>
      <c r="AT648" s="246" t="s">
        <v>151</v>
      </c>
      <c r="AU648" s="246" t="s">
        <v>87</v>
      </c>
      <c r="AY648" s="17" t="s">
        <v>149</v>
      </c>
      <c r="BE648" s="247">
        <f>IF(N648="základní",J648,0)</f>
        <v>0</v>
      </c>
      <c r="BF648" s="247">
        <f>IF(N648="snížená",J648,0)</f>
        <v>0</v>
      </c>
      <c r="BG648" s="247">
        <f>IF(N648="zákl. přenesená",J648,0)</f>
        <v>0</v>
      </c>
      <c r="BH648" s="247">
        <f>IF(N648="sníž. přenesená",J648,0)</f>
        <v>0</v>
      </c>
      <c r="BI648" s="247">
        <f>IF(N648="nulová",J648,0)</f>
        <v>0</v>
      </c>
      <c r="BJ648" s="17" t="s">
        <v>85</v>
      </c>
      <c r="BK648" s="247">
        <f>ROUND(I648*H648,2)</f>
        <v>0</v>
      </c>
      <c r="BL648" s="17" t="s">
        <v>261</v>
      </c>
      <c r="BM648" s="246" t="s">
        <v>956</v>
      </c>
    </row>
    <row r="649" spans="1:51" s="14" customFormat="1" ht="12">
      <c r="A649" s="14"/>
      <c r="B649" s="260"/>
      <c r="C649" s="261"/>
      <c r="D649" s="250" t="s">
        <v>158</v>
      </c>
      <c r="E649" s="262" t="s">
        <v>1</v>
      </c>
      <c r="F649" s="263" t="s">
        <v>957</v>
      </c>
      <c r="G649" s="261"/>
      <c r="H649" s="262" t="s">
        <v>1</v>
      </c>
      <c r="I649" s="264"/>
      <c r="J649" s="261"/>
      <c r="K649" s="261"/>
      <c r="L649" s="265"/>
      <c r="M649" s="266"/>
      <c r="N649" s="267"/>
      <c r="O649" s="267"/>
      <c r="P649" s="267"/>
      <c r="Q649" s="267"/>
      <c r="R649" s="267"/>
      <c r="S649" s="267"/>
      <c r="T649" s="268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9" t="s">
        <v>158</v>
      </c>
      <c r="AU649" s="269" t="s">
        <v>87</v>
      </c>
      <c r="AV649" s="14" t="s">
        <v>85</v>
      </c>
      <c r="AW649" s="14" t="s">
        <v>33</v>
      </c>
      <c r="AX649" s="14" t="s">
        <v>77</v>
      </c>
      <c r="AY649" s="269" t="s">
        <v>149</v>
      </c>
    </row>
    <row r="650" spans="1:51" s="13" customFormat="1" ht="12">
      <c r="A650" s="13"/>
      <c r="B650" s="248"/>
      <c r="C650" s="249"/>
      <c r="D650" s="250" t="s">
        <v>158</v>
      </c>
      <c r="E650" s="251" t="s">
        <v>1</v>
      </c>
      <c r="F650" s="252" t="s">
        <v>958</v>
      </c>
      <c r="G650" s="249"/>
      <c r="H650" s="253">
        <v>0.843</v>
      </c>
      <c r="I650" s="254"/>
      <c r="J650" s="249"/>
      <c r="K650" s="249"/>
      <c r="L650" s="255"/>
      <c r="M650" s="256"/>
      <c r="N650" s="257"/>
      <c r="O650" s="257"/>
      <c r="P650" s="257"/>
      <c r="Q650" s="257"/>
      <c r="R650" s="257"/>
      <c r="S650" s="257"/>
      <c r="T650" s="258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59" t="s">
        <v>158</v>
      </c>
      <c r="AU650" s="259" t="s">
        <v>87</v>
      </c>
      <c r="AV650" s="13" t="s">
        <v>87</v>
      </c>
      <c r="AW650" s="13" t="s">
        <v>33</v>
      </c>
      <c r="AX650" s="13" t="s">
        <v>85</v>
      </c>
      <c r="AY650" s="259" t="s">
        <v>149</v>
      </c>
    </row>
    <row r="651" spans="1:65" s="2" customFormat="1" ht="16.5" customHeight="1">
      <c r="A651" s="38"/>
      <c r="B651" s="39"/>
      <c r="C651" s="235" t="s">
        <v>959</v>
      </c>
      <c r="D651" s="235" t="s">
        <v>151</v>
      </c>
      <c r="E651" s="236" t="s">
        <v>960</v>
      </c>
      <c r="F651" s="237" t="s">
        <v>961</v>
      </c>
      <c r="G651" s="238" t="s">
        <v>203</v>
      </c>
      <c r="H651" s="239">
        <v>7.15</v>
      </c>
      <c r="I651" s="240"/>
      <c r="J651" s="241">
        <f>ROUND(I651*H651,2)</f>
        <v>0</v>
      </c>
      <c r="K651" s="237" t="s">
        <v>155</v>
      </c>
      <c r="L651" s="44"/>
      <c r="M651" s="242" t="s">
        <v>1</v>
      </c>
      <c r="N651" s="243" t="s">
        <v>42</v>
      </c>
      <c r="O651" s="91"/>
      <c r="P651" s="244">
        <f>O651*H651</f>
        <v>0</v>
      </c>
      <c r="Q651" s="244">
        <v>0</v>
      </c>
      <c r="R651" s="244">
        <f>Q651*H651</f>
        <v>0</v>
      </c>
      <c r="S651" s="244">
        <v>0</v>
      </c>
      <c r="T651" s="245">
        <f>S651*H651</f>
        <v>0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246" t="s">
        <v>261</v>
      </c>
      <c r="AT651" s="246" t="s">
        <v>151</v>
      </c>
      <c r="AU651" s="246" t="s">
        <v>87</v>
      </c>
      <c r="AY651" s="17" t="s">
        <v>149</v>
      </c>
      <c r="BE651" s="247">
        <f>IF(N651="základní",J651,0)</f>
        <v>0</v>
      </c>
      <c r="BF651" s="247">
        <f>IF(N651="snížená",J651,0)</f>
        <v>0</v>
      </c>
      <c r="BG651" s="247">
        <f>IF(N651="zákl. přenesená",J651,0)</f>
        <v>0</v>
      </c>
      <c r="BH651" s="247">
        <f>IF(N651="sníž. přenesená",J651,0)</f>
        <v>0</v>
      </c>
      <c r="BI651" s="247">
        <f>IF(N651="nulová",J651,0)</f>
        <v>0</v>
      </c>
      <c r="BJ651" s="17" t="s">
        <v>85</v>
      </c>
      <c r="BK651" s="247">
        <f>ROUND(I651*H651,2)</f>
        <v>0</v>
      </c>
      <c r="BL651" s="17" t="s">
        <v>261</v>
      </c>
      <c r="BM651" s="246" t="s">
        <v>962</v>
      </c>
    </row>
    <row r="652" spans="1:51" s="14" customFormat="1" ht="12">
      <c r="A652" s="14"/>
      <c r="B652" s="260"/>
      <c r="C652" s="261"/>
      <c r="D652" s="250" t="s">
        <v>158</v>
      </c>
      <c r="E652" s="262" t="s">
        <v>1</v>
      </c>
      <c r="F652" s="263" t="s">
        <v>963</v>
      </c>
      <c r="G652" s="261"/>
      <c r="H652" s="262" t="s">
        <v>1</v>
      </c>
      <c r="I652" s="264"/>
      <c r="J652" s="261"/>
      <c r="K652" s="261"/>
      <c r="L652" s="265"/>
      <c r="M652" s="266"/>
      <c r="N652" s="267"/>
      <c r="O652" s="267"/>
      <c r="P652" s="267"/>
      <c r="Q652" s="267"/>
      <c r="R652" s="267"/>
      <c r="S652" s="267"/>
      <c r="T652" s="268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69" t="s">
        <v>158</v>
      </c>
      <c r="AU652" s="269" t="s">
        <v>87</v>
      </c>
      <c r="AV652" s="14" t="s">
        <v>85</v>
      </c>
      <c r="AW652" s="14" t="s">
        <v>33</v>
      </c>
      <c r="AX652" s="14" t="s">
        <v>77</v>
      </c>
      <c r="AY652" s="269" t="s">
        <v>149</v>
      </c>
    </row>
    <row r="653" spans="1:51" s="13" customFormat="1" ht="12">
      <c r="A653" s="13"/>
      <c r="B653" s="248"/>
      <c r="C653" s="249"/>
      <c r="D653" s="250" t="s">
        <v>158</v>
      </c>
      <c r="E653" s="251" t="s">
        <v>1</v>
      </c>
      <c r="F653" s="252" t="s">
        <v>964</v>
      </c>
      <c r="G653" s="249"/>
      <c r="H653" s="253">
        <v>7.15</v>
      </c>
      <c r="I653" s="254"/>
      <c r="J653" s="249"/>
      <c r="K653" s="249"/>
      <c r="L653" s="255"/>
      <c r="M653" s="256"/>
      <c r="N653" s="257"/>
      <c r="O653" s="257"/>
      <c r="P653" s="257"/>
      <c r="Q653" s="257"/>
      <c r="R653" s="257"/>
      <c r="S653" s="257"/>
      <c r="T653" s="258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9" t="s">
        <v>158</v>
      </c>
      <c r="AU653" s="259" t="s">
        <v>87</v>
      </c>
      <c r="AV653" s="13" t="s">
        <v>87</v>
      </c>
      <c r="AW653" s="13" t="s">
        <v>33</v>
      </c>
      <c r="AX653" s="13" t="s">
        <v>85</v>
      </c>
      <c r="AY653" s="259" t="s">
        <v>149</v>
      </c>
    </row>
    <row r="654" spans="1:65" s="2" customFormat="1" ht="16.5" customHeight="1">
      <c r="A654" s="38"/>
      <c r="B654" s="39"/>
      <c r="C654" s="235" t="s">
        <v>965</v>
      </c>
      <c r="D654" s="235" t="s">
        <v>151</v>
      </c>
      <c r="E654" s="236" t="s">
        <v>966</v>
      </c>
      <c r="F654" s="237" t="s">
        <v>967</v>
      </c>
      <c r="G654" s="238" t="s">
        <v>154</v>
      </c>
      <c r="H654" s="239">
        <v>2.495</v>
      </c>
      <c r="I654" s="240"/>
      <c r="J654" s="241">
        <f>ROUND(I654*H654,2)</f>
        <v>0</v>
      </c>
      <c r="K654" s="237" t="s">
        <v>155</v>
      </c>
      <c r="L654" s="44"/>
      <c r="M654" s="242" t="s">
        <v>1</v>
      </c>
      <c r="N654" s="243" t="s">
        <v>42</v>
      </c>
      <c r="O654" s="91"/>
      <c r="P654" s="244">
        <f>O654*H654</f>
        <v>0</v>
      </c>
      <c r="Q654" s="244">
        <v>0.0003</v>
      </c>
      <c r="R654" s="244">
        <f>Q654*H654</f>
        <v>0.0007484999999999999</v>
      </c>
      <c r="S654" s="244">
        <v>0</v>
      </c>
      <c r="T654" s="245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46" t="s">
        <v>261</v>
      </c>
      <c r="AT654" s="246" t="s">
        <v>151</v>
      </c>
      <c r="AU654" s="246" t="s">
        <v>87</v>
      </c>
      <c r="AY654" s="17" t="s">
        <v>149</v>
      </c>
      <c r="BE654" s="247">
        <f>IF(N654="základní",J654,0)</f>
        <v>0</v>
      </c>
      <c r="BF654" s="247">
        <f>IF(N654="snížená",J654,0)</f>
        <v>0</v>
      </c>
      <c r="BG654" s="247">
        <f>IF(N654="zákl. přenesená",J654,0)</f>
        <v>0</v>
      </c>
      <c r="BH654" s="247">
        <f>IF(N654="sníž. přenesená",J654,0)</f>
        <v>0</v>
      </c>
      <c r="BI654" s="247">
        <f>IF(N654="nulová",J654,0)</f>
        <v>0</v>
      </c>
      <c r="BJ654" s="17" t="s">
        <v>85</v>
      </c>
      <c r="BK654" s="247">
        <f>ROUND(I654*H654,2)</f>
        <v>0</v>
      </c>
      <c r="BL654" s="17" t="s">
        <v>261</v>
      </c>
      <c r="BM654" s="246" t="s">
        <v>968</v>
      </c>
    </row>
    <row r="655" spans="1:51" s="14" customFormat="1" ht="12">
      <c r="A655" s="14"/>
      <c r="B655" s="260"/>
      <c r="C655" s="261"/>
      <c r="D655" s="250" t="s">
        <v>158</v>
      </c>
      <c r="E655" s="262" t="s">
        <v>1</v>
      </c>
      <c r="F655" s="263" t="s">
        <v>957</v>
      </c>
      <c r="G655" s="261"/>
      <c r="H655" s="262" t="s">
        <v>1</v>
      </c>
      <c r="I655" s="264"/>
      <c r="J655" s="261"/>
      <c r="K655" s="261"/>
      <c r="L655" s="265"/>
      <c r="M655" s="266"/>
      <c r="N655" s="267"/>
      <c r="O655" s="267"/>
      <c r="P655" s="267"/>
      <c r="Q655" s="267"/>
      <c r="R655" s="267"/>
      <c r="S655" s="267"/>
      <c r="T655" s="268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9" t="s">
        <v>158</v>
      </c>
      <c r="AU655" s="269" t="s">
        <v>87</v>
      </c>
      <c r="AV655" s="14" t="s">
        <v>85</v>
      </c>
      <c r="AW655" s="14" t="s">
        <v>33</v>
      </c>
      <c r="AX655" s="14" t="s">
        <v>77</v>
      </c>
      <c r="AY655" s="269" t="s">
        <v>149</v>
      </c>
    </row>
    <row r="656" spans="1:51" s="13" customFormat="1" ht="12">
      <c r="A656" s="13"/>
      <c r="B656" s="248"/>
      <c r="C656" s="249"/>
      <c r="D656" s="250" t="s">
        <v>158</v>
      </c>
      <c r="E656" s="251" t="s">
        <v>1</v>
      </c>
      <c r="F656" s="252" t="s">
        <v>958</v>
      </c>
      <c r="G656" s="249"/>
      <c r="H656" s="253">
        <v>0.843</v>
      </c>
      <c r="I656" s="254"/>
      <c r="J656" s="249"/>
      <c r="K656" s="249"/>
      <c r="L656" s="255"/>
      <c r="M656" s="256"/>
      <c r="N656" s="257"/>
      <c r="O656" s="257"/>
      <c r="P656" s="257"/>
      <c r="Q656" s="257"/>
      <c r="R656" s="257"/>
      <c r="S656" s="257"/>
      <c r="T656" s="258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59" t="s">
        <v>158</v>
      </c>
      <c r="AU656" s="259" t="s">
        <v>87</v>
      </c>
      <c r="AV656" s="13" t="s">
        <v>87</v>
      </c>
      <c r="AW656" s="13" t="s">
        <v>33</v>
      </c>
      <c r="AX656" s="13" t="s">
        <v>77</v>
      </c>
      <c r="AY656" s="259" t="s">
        <v>149</v>
      </c>
    </row>
    <row r="657" spans="1:51" s="14" customFormat="1" ht="12">
      <c r="A657" s="14"/>
      <c r="B657" s="260"/>
      <c r="C657" s="261"/>
      <c r="D657" s="250" t="s">
        <v>158</v>
      </c>
      <c r="E657" s="262" t="s">
        <v>1</v>
      </c>
      <c r="F657" s="263" t="s">
        <v>963</v>
      </c>
      <c r="G657" s="261"/>
      <c r="H657" s="262" t="s">
        <v>1</v>
      </c>
      <c r="I657" s="264"/>
      <c r="J657" s="261"/>
      <c r="K657" s="261"/>
      <c r="L657" s="265"/>
      <c r="M657" s="266"/>
      <c r="N657" s="267"/>
      <c r="O657" s="267"/>
      <c r="P657" s="267"/>
      <c r="Q657" s="267"/>
      <c r="R657" s="267"/>
      <c r="S657" s="267"/>
      <c r="T657" s="268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9" t="s">
        <v>158</v>
      </c>
      <c r="AU657" s="269" t="s">
        <v>87</v>
      </c>
      <c r="AV657" s="14" t="s">
        <v>85</v>
      </c>
      <c r="AW657" s="14" t="s">
        <v>33</v>
      </c>
      <c r="AX657" s="14" t="s">
        <v>77</v>
      </c>
      <c r="AY657" s="269" t="s">
        <v>149</v>
      </c>
    </row>
    <row r="658" spans="1:51" s="13" customFormat="1" ht="12">
      <c r="A658" s="13"/>
      <c r="B658" s="248"/>
      <c r="C658" s="249"/>
      <c r="D658" s="250" t="s">
        <v>158</v>
      </c>
      <c r="E658" s="251" t="s">
        <v>1</v>
      </c>
      <c r="F658" s="252" t="s">
        <v>969</v>
      </c>
      <c r="G658" s="249"/>
      <c r="H658" s="253">
        <v>1.652</v>
      </c>
      <c r="I658" s="254"/>
      <c r="J658" s="249"/>
      <c r="K658" s="249"/>
      <c r="L658" s="255"/>
      <c r="M658" s="256"/>
      <c r="N658" s="257"/>
      <c r="O658" s="257"/>
      <c r="P658" s="257"/>
      <c r="Q658" s="257"/>
      <c r="R658" s="257"/>
      <c r="S658" s="257"/>
      <c r="T658" s="258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59" t="s">
        <v>158</v>
      </c>
      <c r="AU658" s="259" t="s">
        <v>87</v>
      </c>
      <c r="AV658" s="13" t="s">
        <v>87</v>
      </c>
      <c r="AW658" s="13" t="s">
        <v>33</v>
      </c>
      <c r="AX658" s="13" t="s">
        <v>77</v>
      </c>
      <c r="AY658" s="259" t="s">
        <v>149</v>
      </c>
    </row>
    <row r="659" spans="1:51" s="15" customFormat="1" ht="12">
      <c r="A659" s="15"/>
      <c r="B659" s="270"/>
      <c r="C659" s="271"/>
      <c r="D659" s="250" t="s">
        <v>158</v>
      </c>
      <c r="E659" s="272" t="s">
        <v>1</v>
      </c>
      <c r="F659" s="273" t="s">
        <v>167</v>
      </c>
      <c r="G659" s="271"/>
      <c r="H659" s="274">
        <v>2.495</v>
      </c>
      <c r="I659" s="275"/>
      <c r="J659" s="271"/>
      <c r="K659" s="271"/>
      <c r="L659" s="276"/>
      <c r="M659" s="277"/>
      <c r="N659" s="278"/>
      <c r="O659" s="278"/>
      <c r="P659" s="278"/>
      <c r="Q659" s="278"/>
      <c r="R659" s="278"/>
      <c r="S659" s="278"/>
      <c r="T659" s="279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80" t="s">
        <v>158</v>
      </c>
      <c r="AU659" s="280" t="s">
        <v>87</v>
      </c>
      <c r="AV659" s="15" t="s">
        <v>156</v>
      </c>
      <c r="AW659" s="15" t="s">
        <v>33</v>
      </c>
      <c r="AX659" s="15" t="s">
        <v>85</v>
      </c>
      <c r="AY659" s="280" t="s">
        <v>149</v>
      </c>
    </row>
    <row r="660" spans="1:65" s="2" customFormat="1" ht="16.5" customHeight="1">
      <c r="A660" s="38"/>
      <c r="B660" s="39"/>
      <c r="C660" s="235" t="s">
        <v>970</v>
      </c>
      <c r="D660" s="235" t="s">
        <v>151</v>
      </c>
      <c r="E660" s="236" t="s">
        <v>971</v>
      </c>
      <c r="F660" s="237" t="s">
        <v>972</v>
      </c>
      <c r="G660" s="238" t="s">
        <v>154</v>
      </c>
      <c r="H660" s="239">
        <v>2.495</v>
      </c>
      <c r="I660" s="240"/>
      <c r="J660" s="241">
        <f>ROUND(I660*H660,2)</f>
        <v>0</v>
      </c>
      <c r="K660" s="237" t="s">
        <v>155</v>
      </c>
      <c r="L660" s="44"/>
      <c r="M660" s="242" t="s">
        <v>1</v>
      </c>
      <c r="N660" s="243" t="s">
        <v>42</v>
      </c>
      <c r="O660" s="91"/>
      <c r="P660" s="244">
        <f>O660*H660</f>
        <v>0</v>
      </c>
      <c r="Q660" s="244">
        <v>0.0255</v>
      </c>
      <c r="R660" s="244">
        <f>Q660*H660</f>
        <v>0.0636225</v>
      </c>
      <c r="S660" s="244">
        <v>0</v>
      </c>
      <c r="T660" s="245">
        <f>S660*H660</f>
        <v>0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246" t="s">
        <v>261</v>
      </c>
      <c r="AT660" s="246" t="s">
        <v>151</v>
      </c>
      <c r="AU660" s="246" t="s">
        <v>87</v>
      </c>
      <c r="AY660" s="17" t="s">
        <v>149</v>
      </c>
      <c r="BE660" s="247">
        <f>IF(N660="základní",J660,0)</f>
        <v>0</v>
      </c>
      <c r="BF660" s="247">
        <f>IF(N660="snížená",J660,0)</f>
        <v>0</v>
      </c>
      <c r="BG660" s="247">
        <f>IF(N660="zákl. přenesená",J660,0)</f>
        <v>0</v>
      </c>
      <c r="BH660" s="247">
        <f>IF(N660="sníž. přenesená",J660,0)</f>
        <v>0</v>
      </c>
      <c r="BI660" s="247">
        <f>IF(N660="nulová",J660,0)</f>
        <v>0</v>
      </c>
      <c r="BJ660" s="17" t="s">
        <v>85</v>
      </c>
      <c r="BK660" s="247">
        <f>ROUND(I660*H660,2)</f>
        <v>0</v>
      </c>
      <c r="BL660" s="17" t="s">
        <v>261</v>
      </c>
      <c r="BM660" s="246" t="s">
        <v>973</v>
      </c>
    </row>
    <row r="661" spans="1:51" s="14" customFormat="1" ht="12">
      <c r="A661" s="14"/>
      <c r="B661" s="260"/>
      <c r="C661" s="261"/>
      <c r="D661" s="250" t="s">
        <v>158</v>
      </c>
      <c r="E661" s="262" t="s">
        <v>1</v>
      </c>
      <c r="F661" s="263" t="s">
        <v>957</v>
      </c>
      <c r="G661" s="261"/>
      <c r="H661" s="262" t="s">
        <v>1</v>
      </c>
      <c r="I661" s="264"/>
      <c r="J661" s="261"/>
      <c r="K661" s="261"/>
      <c r="L661" s="265"/>
      <c r="M661" s="266"/>
      <c r="N661" s="267"/>
      <c r="O661" s="267"/>
      <c r="P661" s="267"/>
      <c r="Q661" s="267"/>
      <c r="R661" s="267"/>
      <c r="S661" s="267"/>
      <c r="T661" s="268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69" t="s">
        <v>158</v>
      </c>
      <c r="AU661" s="269" t="s">
        <v>87</v>
      </c>
      <c r="AV661" s="14" t="s">
        <v>85</v>
      </c>
      <c r="AW661" s="14" t="s">
        <v>33</v>
      </c>
      <c r="AX661" s="14" t="s">
        <v>77</v>
      </c>
      <c r="AY661" s="269" t="s">
        <v>149</v>
      </c>
    </row>
    <row r="662" spans="1:51" s="13" customFormat="1" ht="12">
      <c r="A662" s="13"/>
      <c r="B662" s="248"/>
      <c r="C662" s="249"/>
      <c r="D662" s="250" t="s">
        <v>158</v>
      </c>
      <c r="E662" s="251" t="s">
        <v>1</v>
      </c>
      <c r="F662" s="252" t="s">
        <v>958</v>
      </c>
      <c r="G662" s="249"/>
      <c r="H662" s="253">
        <v>0.843</v>
      </c>
      <c r="I662" s="254"/>
      <c r="J662" s="249"/>
      <c r="K662" s="249"/>
      <c r="L662" s="255"/>
      <c r="M662" s="256"/>
      <c r="N662" s="257"/>
      <c r="O662" s="257"/>
      <c r="P662" s="257"/>
      <c r="Q662" s="257"/>
      <c r="R662" s="257"/>
      <c r="S662" s="257"/>
      <c r="T662" s="258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9" t="s">
        <v>158</v>
      </c>
      <c r="AU662" s="259" t="s">
        <v>87</v>
      </c>
      <c r="AV662" s="13" t="s">
        <v>87</v>
      </c>
      <c r="AW662" s="13" t="s">
        <v>33</v>
      </c>
      <c r="AX662" s="13" t="s">
        <v>77</v>
      </c>
      <c r="AY662" s="259" t="s">
        <v>149</v>
      </c>
    </row>
    <row r="663" spans="1:51" s="14" customFormat="1" ht="12">
      <c r="A663" s="14"/>
      <c r="B663" s="260"/>
      <c r="C663" s="261"/>
      <c r="D663" s="250" t="s">
        <v>158</v>
      </c>
      <c r="E663" s="262" t="s">
        <v>1</v>
      </c>
      <c r="F663" s="263" t="s">
        <v>963</v>
      </c>
      <c r="G663" s="261"/>
      <c r="H663" s="262" t="s">
        <v>1</v>
      </c>
      <c r="I663" s="264"/>
      <c r="J663" s="261"/>
      <c r="K663" s="261"/>
      <c r="L663" s="265"/>
      <c r="M663" s="266"/>
      <c r="N663" s="267"/>
      <c r="O663" s="267"/>
      <c r="P663" s="267"/>
      <c r="Q663" s="267"/>
      <c r="R663" s="267"/>
      <c r="S663" s="267"/>
      <c r="T663" s="268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9" t="s">
        <v>158</v>
      </c>
      <c r="AU663" s="269" t="s">
        <v>87</v>
      </c>
      <c r="AV663" s="14" t="s">
        <v>85</v>
      </c>
      <c r="AW663" s="14" t="s">
        <v>33</v>
      </c>
      <c r="AX663" s="14" t="s">
        <v>77</v>
      </c>
      <c r="AY663" s="269" t="s">
        <v>149</v>
      </c>
    </row>
    <row r="664" spans="1:51" s="13" customFormat="1" ht="12">
      <c r="A664" s="13"/>
      <c r="B664" s="248"/>
      <c r="C664" s="249"/>
      <c r="D664" s="250" t="s">
        <v>158</v>
      </c>
      <c r="E664" s="251" t="s">
        <v>1</v>
      </c>
      <c r="F664" s="252" t="s">
        <v>969</v>
      </c>
      <c r="G664" s="249"/>
      <c r="H664" s="253">
        <v>1.652</v>
      </c>
      <c r="I664" s="254"/>
      <c r="J664" s="249"/>
      <c r="K664" s="249"/>
      <c r="L664" s="255"/>
      <c r="M664" s="256"/>
      <c r="N664" s="257"/>
      <c r="O664" s="257"/>
      <c r="P664" s="257"/>
      <c r="Q664" s="257"/>
      <c r="R664" s="257"/>
      <c r="S664" s="257"/>
      <c r="T664" s="258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9" t="s">
        <v>158</v>
      </c>
      <c r="AU664" s="259" t="s">
        <v>87</v>
      </c>
      <c r="AV664" s="13" t="s">
        <v>87</v>
      </c>
      <c r="AW664" s="13" t="s">
        <v>33</v>
      </c>
      <c r="AX664" s="13" t="s">
        <v>77</v>
      </c>
      <c r="AY664" s="259" t="s">
        <v>149</v>
      </c>
    </row>
    <row r="665" spans="1:51" s="15" customFormat="1" ht="12">
      <c r="A665" s="15"/>
      <c r="B665" s="270"/>
      <c r="C665" s="271"/>
      <c r="D665" s="250" t="s">
        <v>158</v>
      </c>
      <c r="E665" s="272" t="s">
        <v>1</v>
      </c>
      <c r="F665" s="273" t="s">
        <v>167</v>
      </c>
      <c r="G665" s="271"/>
      <c r="H665" s="274">
        <v>2.495</v>
      </c>
      <c r="I665" s="275"/>
      <c r="J665" s="271"/>
      <c r="K665" s="271"/>
      <c r="L665" s="276"/>
      <c r="M665" s="277"/>
      <c r="N665" s="278"/>
      <c r="O665" s="278"/>
      <c r="P665" s="278"/>
      <c r="Q665" s="278"/>
      <c r="R665" s="278"/>
      <c r="S665" s="278"/>
      <c r="T665" s="279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80" t="s">
        <v>158</v>
      </c>
      <c r="AU665" s="280" t="s">
        <v>87</v>
      </c>
      <c r="AV665" s="15" t="s">
        <v>156</v>
      </c>
      <c r="AW665" s="15" t="s">
        <v>33</v>
      </c>
      <c r="AX665" s="15" t="s">
        <v>85</v>
      </c>
      <c r="AY665" s="280" t="s">
        <v>149</v>
      </c>
    </row>
    <row r="666" spans="1:65" s="2" customFormat="1" ht="16.5" customHeight="1">
      <c r="A666" s="38"/>
      <c r="B666" s="39"/>
      <c r="C666" s="235" t="s">
        <v>974</v>
      </c>
      <c r="D666" s="235" t="s">
        <v>151</v>
      </c>
      <c r="E666" s="236" t="s">
        <v>975</v>
      </c>
      <c r="F666" s="237" t="s">
        <v>976</v>
      </c>
      <c r="G666" s="238" t="s">
        <v>203</v>
      </c>
      <c r="H666" s="239">
        <v>3.575</v>
      </c>
      <c r="I666" s="240"/>
      <c r="J666" s="241">
        <f>ROUND(I666*H666,2)</f>
        <v>0</v>
      </c>
      <c r="K666" s="237" t="s">
        <v>155</v>
      </c>
      <c r="L666" s="44"/>
      <c r="M666" s="242" t="s">
        <v>1</v>
      </c>
      <c r="N666" s="243" t="s">
        <v>42</v>
      </c>
      <c r="O666" s="91"/>
      <c r="P666" s="244">
        <f>O666*H666</f>
        <v>0</v>
      </c>
      <c r="Q666" s="244">
        <v>0.00153</v>
      </c>
      <c r="R666" s="244">
        <f>Q666*H666</f>
        <v>0.00546975</v>
      </c>
      <c r="S666" s="244">
        <v>0</v>
      </c>
      <c r="T666" s="245">
        <f>S666*H666</f>
        <v>0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46" t="s">
        <v>261</v>
      </c>
      <c r="AT666" s="246" t="s">
        <v>151</v>
      </c>
      <c r="AU666" s="246" t="s">
        <v>87</v>
      </c>
      <c r="AY666" s="17" t="s">
        <v>149</v>
      </c>
      <c r="BE666" s="247">
        <f>IF(N666="základní",J666,0)</f>
        <v>0</v>
      </c>
      <c r="BF666" s="247">
        <f>IF(N666="snížená",J666,0)</f>
        <v>0</v>
      </c>
      <c r="BG666" s="247">
        <f>IF(N666="zákl. přenesená",J666,0)</f>
        <v>0</v>
      </c>
      <c r="BH666" s="247">
        <f>IF(N666="sníž. přenesená",J666,0)</f>
        <v>0</v>
      </c>
      <c r="BI666" s="247">
        <f>IF(N666="nulová",J666,0)</f>
        <v>0</v>
      </c>
      <c r="BJ666" s="17" t="s">
        <v>85</v>
      </c>
      <c r="BK666" s="247">
        <f>ROUND(I666*H666,2)</f>
        <v>0</v>
      </c>
      <c r="BL666" s="17" t="s">
        <v>261</v>
      </c>
      <c r="BM666" s="246" t="s">
        <v>977</v>
      </c>
    </row>
    <row r="667" spans="1:51" s="14" customFormat="1" ht="12">
      <c r="A667" s="14"/>
      <c r="B667" s="260"/>
      <c r="C667" s="261"/>
      <c r="D667" s="250" t="s">
        <v>158</v>
      </c>
      <c r="E667" s="262" t="s">
        <v>1</v>
      </c>
      <c r="F667" s="263" t="s">
        <v>978</v>
      </c>
      <c r="G667" s="261"/>
      <c r="H667" s="262" t="s">
        <v>1</v>
      </c>
      <c r="I667" s="264"/>
      <c r="J667" s="261"/>
      <c r="K667" s="261"/>
      <c r="L667" s="265"/>
      <c r="M667" s="266"/>
      <c r="N667" s="267"/>
      <c r="O667" s="267"/>
      <c r="P667" s="267"/>
      <c r="Q667" s="267"/>
      <c r="R667" s="267"/>
      <c r="S667" s="267"/>
      <c r="T667" s="268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9" t="s">
        <v>158</v>
      </c>
      <c r="AU667" s="269" t="s">
        <v>87</v>
      </c>
      <c r="AV667" s="14" t="s">
        <v>85</v>
      </c>
      <c r="AW667" s="14" t="s">
        <v>33</v>
      </c>
      <c r="AX667" s="14" t="s">
        <v>77</v>
      </c>
      <c r="AY667" s="269" t="s">
        <v>149</v>
      </c>
    </row>
    <row r="668" spans="1:51" s="13" customFormat="1" ht="12">
      <c r="A668" s="13"/>
      <c r="B668" s="248"/>
      <c r="C668" s="249"/>
      <c r="D668" s="250" t="s">
        <v>158</v>
      </c>
      <c r="E668" s="251" t="s">
        <v>1</v>
      </c>
      <c r="F668" s="252" t="s">
        <v>979</v>
      </c>
      <c r="G668" s="249"/>
      <c r="H668" s="253">
        <v>3.575</v>
      </c>
      <c r="I668" s="254"/>
      <c r="J668" s="249"/>
      <c r="K668" s="249"/>
      <c r="L668" s="255"/>
      <c r="M668" s="256"/>
      <c r="N668" s="257"/>
      <c r="O668" s="257"/>
      <c r="P668" s="257"/>
      <c r="Q668" s="257"/>
      <c r="R668" s="257"/>
      <c r="S668" s="257"/>
      <c r="T668" s="258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59" t="s">
        <v>158</v>
      </c>
      <c r="AU668" s="259" t="s">
        <v>87</v>
      </c>
      <c r="AV668" s="13" t="s">
        <v>87</v>
      </c>
      <c r="AW668" s="13" t="s">
        <v>33</v>
      </c>
      <c r="AX668" s="13" t="s">
        <v>85</v>
      </c>
      <c r="AY668" s="259" t="s">
        <v>149</v>
      </c>
    </row>
    <row r="669" spans="1:65" s="2" customFormat="1" ht="16.5" customHeight="1">
      <c r="A669" s="38"/>
      <c r="B669" s="39"/>
      <c r="C669" s="284" t="s">
        <v>980</v>
      </c>
      <c r="D669" s="284" t="s">
        <v>327</v>
      </c>
      <c r="E669" s="285" t="s">
        <v>981</v>
      </c>
      <c r="F669" s="286" t="s">
        <v>982</v>
      </c>
      <c r="G669" s="287" t="s">
        <v>579</v>
      </c>
      <c r="H669" s="288">
        <v>6.554</v>
      </c>
      <c r="I669" s="289"/>
      <c r="J669" s="290">
        <f>ROUND(I669*H669,2)</f>
        <v>0</v>
      </c>
      <c r="K669" s="286" t="s">
        <v>155</v>
      </c>
      <c r="L669" s="291"/>
      <c r="M669" s="292" t="s">
        <v>1</v>
      </c>
      <c r="N669" s="293" t="s">
        <v>42</v>
      </c>
      <c r="O669" s="91"/>
      <c r="P669" s="244">
        <f>O669*H669</f>
        <v>0</v>
      </c>
      <c r="Q669" s="244">
        <v>0.004</v>
      </c>
      <c r="R669" s="244">
        <f>Q669*H669</f>
        <v>0.026216000000000003</v>
      </c>
      <c r="S669" s="244">
        <v>0</v>
      </c>
      <c r="T669" s="245">
        <f>S669*H669</f>
        <v>0</v>
      </c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R669" s="246" t="s">
        <v>361</v>
      </c>
      <c r="AT669" s="246" t="s">
        <v>327</v>
      </c>
      <c r="AU669" s="246" t="s">
        <v>87</v>
      </c>
      <c r="AY669" s="17" t="s">
        <v>149</v>
      </c>
      <c r="BE669" s="247">
        <f>IF(N669="základní",J669,0)</f>
        <v>0</v>
      </c>
      <c r="BF669" s="247">
        <f>IF(N669="snížená",J669,0)</f>
        <v>0</v>
      </c>
      <c r="BG669" s="247">
        <f>IF(N669="zákl. přenesená",J669,0)</f>
        <v>0</v>
      </c>
      <c r="BH669" s="247">
        <f>IF(N669="sníž. přenesená",J669,0)</f>
        <v>0</v>
      </c>
      <c r="BI669" s="247">
        <f>IF(N669="nulová",J669,0)</f>
        <v>0</v>
      </c>
      <c r="BJ669" s="17" t="s">
        <v>85</v>
      </c>
      <c r="BK669" s="247">
        <f>ROUND(I669*H669,2)</f>
        <v>0</v>
      </c>
      <c r="BL669" s="17" t="s">
        <v>261</v>
      </c>
      <c r="BM669" s="246" t="s">
        <v>983</v>
      </c>
    </row>
    <row r="670" spans="1:51" s="13" customFormat="1" ht="12">
      <c r="A670" s="13"/>
      <c r="B670" s="248"/>
      <c r="C670" s="249"/>
      <c r="D670" s="250" t="s">
        <v>158</v>
      </c>
      <c r="E670" s="251" t="s">
        <v>1</v>
      </c>
      <c r="F670" s="252" t="s">
        <v>984</v>
      </c>
      <c r="G670" s="249"/>
      <c r="H670" s="253">
        <v>6.554</v>
      </c>
      <c r="I670" s="254"/>
      <c r="J670" s="249"/>
      <c r="K670" s="249"/>
      <c r="L670" s="255"/>
      <c r="M670" s="256"/>
      <c r="N670" s="257"/>
      <c r="O670" s="257"/>
      <c r="P670" s="257"/>
      <c r="Q670" s="257"/>
      <c r="R670" s="257"/>
      <c r="S670" s="257"/>
      <c r="T670" s="258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59" t="s">
        <v>158</v>
      </c>
      <c r="AU670" s="259" t="s">
        <v>87</v>
      </c>
      <c r="AV670" s="13" t="s">
        <v>87</v>
      </c>
      <c r="AW670" s="13" t="s">
        <v>33</v>
      </c>
      <c r="AX670" s="13" t="s">
        <v>85</v>
      </c>
      <c r="AY670" s="259" t="s">
        <v>149</v>
      </c>
    </row>
    <row r="671" spans="1:65" s="2" customFormat="1" ht="16.5" customHeight="1">
      <c r="A671" s="38"/>
      <c r="B671" s="39"/>
      <c r="C671" s="235" t="s">
        <v>985</v>
      </c>
      <c r="D671" s="235" t="s">
        <v>151</v>
      </c>
      <c r="E671" s="236" t="s">
        <v>986</v>
      </c>
      <c r="F671" s="237" t="s">
        <v>987</v>
      </c>
      <c r="G671" s="238" t="s">
        <v>203</v>
      </c>
      <c r="H671" s="239">
        <v>3.575</v>
      </c>
      <c r="I671" s="240"/>
      <c r="J671" s="241">
        <f>ROUND(I671*H671,2)</f>
        <v>0</v>
      </c>
      <c r="K671" s="237" t="s">
        <v>155</v>
      </c>
      <c r="L671" s="44"/>
      <c r="M671" s="242" t="s">
        <v>1</v>
      </c>
      <c r="N671" s="243" t="s">
        <v>42</v>
      </c>
      <c r="O671" s="91"/>
      <c r="P671" s="244">
        <f>O671*H671</f>
        <v>0</v>
      </c>
      <c r="Q671" s="244">
        <v>0.00102</v>
      </c>
      <c r="R671" s="244">
        <f>Q671*H671</f>
        <v>0.0036465000000000004</v>
      </c>
      <c r="S671" s="244">
        <v>0</v>
      </c>
      <c r="T671" s="245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46" t="s">
        <v>261</v>
      </c>
      <c r="AT671" s="246" t="s">
        <v>151</v>
      </c>
      <c r="AU671" s="246" t="s">
        <v>87</v>
      </c>
      <c r="AY671" s="17" t="s">
        <v>149</v>
      </c>
      <c r="BE671" s="247">
        <f>IF(N671="základní",J671,0)</f>
        <v>0</v>
      </c>
      <c r="BF671" s="247">
        <f>IF(N671="snížená",J671,0)</f>
        <v>0</v>
      </c>
      <c r="BG671" s="247">
        <f>IF(N671="zákl. přenesená",J671,0)</f>
        <v>0</v>
      </c>
      <c r="BH671" s="247">
        <f>IF(N671="sníž. přenesená",J671,0)</f>
        <v>0</v>
      </c>
      <c r="BI671" s="247">
        <f>IF(N671="nulová",J671,0)</f>
        <v>0</v>
      </c>
      <c r="BJ671" s="17" t="s">
        <v>85</v>
      </c>
      <c r="BK671" s="247">
        <f>ROUND(I671*H671,2)</f>
        <v>0</v>
      </c>
      <c r="BL671" s="17" t="s">
        <v>261</v>
      </c>
      <c r="BM671" s="246" t="s">
        <v>988</v>
      </c>
    </row>
    <row r="672" spans="1:51" s="14" customFormat="1" ht="12">
      <c r="A672" s="14"/>
      <c r="B672" s="260"/>
      <c r="C672" s="261"/>
      <c r="D672" s="250" t="s">
        <v>158</v>
      </c>
      <c r="E672" s="262" t="s">
        <v>1</v>
      </c>
      <c r="F672" s="263" t="s">
        <v>989</v>
      </c>
      <c r="G672" s="261"/>
      <c r="H672" s="262" t="s">
        <v>1</v>
      </c>
      <c r="I672" s="264"/>
      <c r="J672" s="261"/>
      <c r="K672" s="261"/>
      <c r="L672" s="265"/>
      <c r="M672" s="266"/>
      <c r="N672" s="267"/>
      <c r="O672" s="267"/>
      <c r="P672" s="267"/>
      <c r="Q672" s="267"/>
      <c r="R672" s="267"/>
      <c r="S672" s="267"/>
      <c r="T672" s="268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69" t="s">
        <v>158</v>
      </c>
      <c r="AU672" s="269" t="s">
        <v>87</v>
      </c>
      <c r="AV672" s="14" t="s">
        <v>85</v>
      </c>
      <c r="AW672" s="14" t="s">
        <v>33</v>
      </c>
      <c r="AX672" s="14" t="s">
        <v>77</v>
      </c>
      <c r="AY672" s="269" t="s">
        <v>149</v>
      </c>
    </row>
    <row r="673" spans="1:51" s="13" customFormat="1" ht="12">
      <c r="A673" s="13"/>
      <c r="B673" s="248"/>
      <c r="C673" s="249"/>
      <c r="D673" s="250" t="s">
        <v>158</v>
      </c>
      <c r="E673" s="251" t="s">
        <v>1</v>
      </c>
      <c r="F673" s="252" t="s">
        <v>979</v>
      </c>
      <c r="G673" s="249"/>
      <c r="H673" s="253">
        <v>3.575</v>
      </c>
      <c r="I673" s="254"/>
      <c r="J673" s="249"/>
      <c r="K673" s="249"/>
      <c r="L673" s="255"/>
      <c r="M673" s="256"/>
      <c r="N673" s="257"/>
      <c r="O673" s="257"/>
      <c r="P673" s="257"/>
      <c r="Q673" s="257"/>
      <c r="R673" s="257"/>
      <c r="S673" s="257"/>
      <c r="T673" s="258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9" t="s">
        <v>158</v>
      </c>
      <c r="AU673" s="259" t="s">
        <v>87</v>
      </c>
      <c r="AV673" s="13" t="s">
        <v>87</v>
      </c>
      <c r="AW673" s="13" t="s">
        <v>33</v>
      </c>
      <c r="AX673" s="13" t="s">
        <v>85</v>
      </c>
      <c r="AY673" s="259" t="s">
        <v>149</v>
      </c>
    </row>
    <row r="674" spans="1:65" s="2" customFormat="1" ht="21.75" customHeight="1">
      <c r="A674" s="38"/>
      <c r="B674" s="39"/>
      <c r="C674" s="284" t="s">
        <v>990</v>
      </c>
      <c r="D674" s="284" t="s">
        <v>327</v>
      </c>
      <c r="E674" s="285" t="s">
        <v>991</v>
      </c>
      <c r="F674" s="286" t="s">
        <v>992</v>
      </c>
      <c r="G674" s="287" t="s">
        <v>154</v>
      </c>
      <c r="H674" s="288">
        <v>0.637</v>
      </c>
      <c r="I674" s="289"/>
      <c r="J674" s="290">
        <f>ROUND(I674*H674,2)</f>
        <v>0</v>
      </c>
      <c r="K674" s="286" t="s">
        <v>155</v>
      </c>
      <c r="L674" s="291"/>
      <c r="M674" s="292" t="s">
        <v>1</v>
      </c>
      <c r="N674" s="293" t="s">
        <v>42</v>
      </c>
      <c r="O674" s="91"/>
      <c r="P674" s="244">
        <f>O674*H674</f>
        <v>0</v>
      </c>
      <c r="Q674" s="244">
        <v>0.0192</v>
      </c>
      <c r="R674" s="244">
        <f>Q674*H674</f>
        <v>0.012230399999999999</v>
      </c>
      <c r="S674" s="244">
        <v>0</v>
      </c>
      <c r="T674" s="245">
        <f>S674*H674</f>
        <v>0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246" t="s">
        <v>361</v>
      </c>
      <c r="AT674" s="246" t="s">
        <v>327</v>
      </c>
      <c r="AU674" s="246" t="s">
        <v>87</v>
      </c>
      <c r="AY674" s="17" t="s">
        <v>149</v>
      </c>
      <c r="BE674" s="247">
        <f>IF(N674="základní",J674,0)</f>
        <v>0</v>
      </c>
      <c r="BF674" s="247">
        <f>IF(N674="snížená",J674,0)</f>
        <v>0</v>
      </c>
      <c r="BG674" s="247">
        <f>IF(N674="zákl. přenesená",J674,0)</f>
        <v>0</v>
      </c>
      <c r="BH674" s="247">
        <f>IF(N674="sníž. přenesená",J674,0)</f>
        <v>0</v>
      </c>
      <c r="BI674" s="247">
        <f>IF(N674="nulová",J674,0)</f>
        <v>0</v>
      </c>
      <c r="BJ674" s="17" t="s">
        <v>85</v>
      </c>
      <c r="BK674" s="247">
        <f>ROUND(I674*H674,2)</f>
        <v>0</v>
      </c>
      <c r="BL674" s="17" t="s">
        <v>261</v>
      </c>
      <c r="BM674" s="246" t="s">
        <v>993</v>
      </c>
    </row>
    <row r="675" spans="1:51" s="13" customFormat="1" ht="12">
      <c r="A675" s="13"/>
      <c r="B675" s="248"/>
      <c r="C675" s="249"/>
      <c r="D675" s="250" t="s">
        <v>158</v>
      </c>
      <c r="E675" s="251" t="s">
        <v>1</v>
      </c>
      <c r="F675" s="252" t="s">
        <v>994</v>
      </c>
      <c r="G675" s="249"/>
      <c r="H675" s="253">
        <v>0.637</v>
      </c>
      <c r="I675" s="254"/>
      <c r="J675" s="249"/>
      <c r="K675" s="249"/>
      <c r="L675" s="255"/>
      <c r="M675" s="256"/>
      <c r="N675" s="257"/>
      <c r="O675" s="257"/>
      <c r="P675" s="257"/>
      <c r="Q675" s="257"/>
      <c r="R675" s="257"/>
      <c r="S675" s="257"/>
      <c r="T675" s="258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9" t="s">
        <v>158</v>
      </c>
      <c r="AU675" s="259" t="s">
        <v>87</v>
      </c>
      <c r="AV675" s="13" t="s">
        <v>87</v>
      </c>
      <c r="AW675" s="13" t="s">
        <v>33</v>
      </c>
      <c r="AX675" s="13" t="s">
        <v>85</v>
      </c>
      <c r="AY675" s="259" t="s">
        <v>149</v>
      </c>
    </row>
    <row r="676" spans="1:65" s="2" customFormat="1" ht="16.5" customHeight="1">
      <c r="A676" s="38"/>
      <c r="B676" s="39"/>
      <c r="C676" s="235" t="s">
        <v>995</v>
      </c>
      <c r="D676" s="235" t="s">
        <v>151</v>
      </c>
      <c r="E676" s="236" t="s">
        <v>996</v>
      </c>
      <c r="F676" s="237" t="s">
        <v>997</v>
      </c>
      <c r="G676" s="238" t="s">
        <v>154</v>
      </c>
      <c r="H676" s="239">
        <v>0.843</v>
      </c>
      <c r="I676" s="240"/>
      <c r="J676" s="241">
        <f>ROUND(I676*H676,2)</f>
        <v>0</v>
      </c>
      <c r="K676" s="237" t="s">
        <v>155</v>
      </c>
      <c r="L676" s="44"/>
      <c r="M676" s="242" t="s">
        <v>1</v>
      </c>
      <c r="N676" s="243" t="s">
        <v>42</v>
      </c>
      <c r="O676" s="91"/>
      <c r="P676" s="244">
        <f>O676*H676</f>
        <v>0</v>
      </c>
      <c r="Q676" s="244">
        <v>0.00689</v>
      </c>
      <c r="R676" s="244">
        <f>Q676*H676</f>
        <v>0.00580827</v>
      </c>
      <c r="S676" s="244">
        <v>0</v>
      </c>
      <c r="T676" s="245">
        <f>S676*H676</f>
        <v>0</v>
      </c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R676" s="246" t="s">
        <v>261</v>
      </c>
      <c r="AT676" s="246" t="s">
        <v>151</v>
      </c>
      <c r="AU676" s="246" t="s">
        <v>87</v>
      </c>
      <c r="AY676" s="17" t="s">
        <v>149</v>
      </c>
      <c r="BE676" s="247">
        <f>IF(N676="základní",J676,0)</f>
        <v>0</v>
      </c>
      <c r="BF676" s="247">
        <f>IF(N676="snížená",J676,0)</f>
        <v>0</v>
      </c>
      <c r="BG676" s="247">
        <f>IF(N676="zákl. přenesená",J676,0)</f>
        <v>0</v>
      </c>
      <c r="BH676" s="247">
        <f>IF(N676="sníž. přenesená",J676,0)</f>
        <v>0</v>
      </c>
      <c r="BI676" s="247">
        <f>IF(N676="nulová",J676,0)</f>
        <v>0</v>
      </c>
      <c r="BJ676" s="17" t="s">
        <v>85</v>
      </c>
      <c r="BK676" s="247">
        <f>ROUND(I676*H676,2)</f>
        <v>0</v>
      </c>
      <c r="BL676" s="17" t="s">
        <v>261</v>
      </c>
      <c r="BM676" s="246" t="s">
        <v>998</v>
      </c>
    </row>
    <row r="677" spans="1:51" s="14" customFormat="1" ht="12">
      <c r="A677" s="14"/>
      <c r="B677" s="260"/>
      <c r="C677" s="261"/>
      <c r="D677" s="250" t="s">
        <v>158</v>
      </c>
      <c r="E677" s="262" t="s">
        <v>1</v>
      </c>
      <c r="F677" s="263" t="s">
        <v>957</v>
      </c>
      <c r="G677" s="261"/>
      <c r="H677" s="262" t="s">
        <v>1</v>
      </c>
      <c r="I677" s="264"/>
      <c r="J677" s="261"/>
      <c r="K677" s="261"/>
      <c r="L677" s="265"/>
      <c r="M677" s="266"/>
      <c r="N677" s="267"/>
      <c r="O677" s="267"/>
      <c r="P677" s="267"/>
      <c r="Q677" s="267"/>
      <c r="R677" s="267"/>
      <c r="S677" s="267"/>
      <c r="T677" s="268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69" t="s">
        <v>158</v>
      </c>
      <c r="AU677" s="269" t="s">
        <v>87</v>
      </c>
      <c r="AV677" s="14" t="s">
        <v>85</v>
      </c>
      <c r="AW677" s="14" t="s">
        <v>33</v>
      </c>
      <c r="AX677" s="14" t="s">
        <v>77</v>
      </c>
      <c r="AY677" s="269" t="s">
        <v>149</v>
      </c>
    </row>
    <row r="678" spans="1:51" s="13" customFormat="1" ht="12">
      <c r="A678" s="13"/>
      <c r="B678" s="248"/>
      <c r="C678" s="249"/>
      <c r="D678" s="250" t="s">
        <v>158</v>
      </c>
      <c r="E678" s="251" t="s">
        <v>1</v>
      </c>
      <c r="F678" s="252" t="s">
        <v>958</v>
      </c>
      <c r="G678" s="249"/>
      <c r="H678" s="253">
        <v>0.843</v>
      </c>
      <c r="I678" s="254"/>
      <c r="J678" s="249"/>
      <c r="K678" s="249"/>
      <c r="L678" s="255"/>
      <c r="M678" s="256"/>
      <c r="N678" s="257"/>
      <c r="O678" s="257"/>
      <c r="P678" s="257"/>
      <c r="Q678" s="257"/>
      <c r="R678" s="257"/>
      <c r="S678" s="257"/>
      <c r="T678" s="258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59" t="s">
        <v>158</v>
      </c>
      <c r="AU678" s="259" t="s">
        <v>87</v>
      </c>
      <c r="AV678" s="13" t="s">
        <v>87</v>
      </c>
      <c r="AW678" s="13" t="s">
        <v>33</v>
      </c>
      <c r="AX678" s="13" t="s">
        <v>85</v>
      </c>
      <c r="AY678" s="259" t="s">
        <v>149</v>
      </c>
    </row>
    <row r="679" spans="1:65" s="2" customFormat="1" ht="21.75" customHeight="1">
      <c r="A679" s="38"/>
      <c r="B679" s="39"/>
      <c r="C679" s="284" t="s">
        <v>999</v>
      </c>
      <c r="D679" s="284" t="s">
        <v>327</v>
      </c>
      <c r="E679" s="285" t="s">
        <v>991</v>
      </c>
      <c r="F679" s="286" t="s">
        <v>992</v>
      </c>
      <c r="G679" s="287" t="s">
        <v>154</v>
      </c>
      <c r="H679" s="288">
        <v>0.927</v>
      </c>
      <c r="I679" s="289"/>
      <c r="J679" s="290">
        <f>ROUND(I679*H679,2)</f>
        <v>0</v>
      </c>
      <c r="K679" s="286" t="s">
        <v>155</v>
      </c>
      <c r="L679" s="291"/>
      <c r="M679" s="292" t="s">
        <v>1</v>
      </c>
      <c r="N679" s="293" t="s">
        <v>42</v>
      </c>
      <c r="O679" s="91"/>
      <c r="P679" s="244">
        <f>O679*H679</f>
        <v>0</v>
      </c>
      <c r="Q679" s="244">
        <v>0.0192</v>
      </c>
      <c r="R679" s="244">
        <f>Q679*H679</f>
        <v>0.0177984</v>
      </c>
      <c r="S679" s="244">
        <v>0</v>
      </c>
      <c r="T679" s="245">
        <f>S679*H679</f>
        <v>0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246" t="s">
        <v>361</v>
      </c>
      <c r="AT679" s="246" t="s">
        <v>327</v>
      </c>
      <c r="AU679" s="246" t="s">
        <v>87</v>
      </c>
      <c r="AY679" s="17" t="s">
        <v>149</v>
      </c>
      <c r="BE679" s="247">
        <f>IF(N679="základní",J679,0)</f>
        <v>0</v>
      </c>
      <c r="BF679" s="247">
        <f>IF(N679="snížená",J679,0)</f>
        <v>0</v>
      </c>
      <c r="BG679" s="247">
        <f>IF(N679="zákl. přenesená",J679,0)</f>
        <v>0</v>
      </c>
      <c r="BH679" s="247">
        <f>IF(N679="sníž. přenesená",J679,0)</f>
        <v>0</v>
      </c>
      <c r="BI679" s="247">
        <f>IF(N679="nulová",J679,0)</f>
        <v>0</v>
      </c>
      <c r="BJ679" s="17" t="s">
        <v>85</v>
      </c>
      <c r="BK679" s="247">
        <f>ROUND(I679*H679,2)</f>
        <v>0</v>
      </c>
      <c r="BL679" s="17" t="s">
        <v>261</v>
      </c>
      <c r="BM679" s="246" t="s">
        <v>1000</v>
      </c>
    </row>
    <row r="680" spans="1:51" s="13" customFormat="1" ht="12">
      <c r="A680" s="13"/>
      <c r="B680" s="248"/>
      <c r="C680" s="249"/>
      <c r="D680" s="250" t="s">
        <v>158</v>
      </c>
      <c r="E680" s="249"/>
      <c r="F680" s="252" t="s">
        <v>1001</v>
      </c>
      <c r="G680" s="249"/>
      <c r="H680" s="253">
        <v>0.927</v>
      </c>
      <c r="I680" s="254"/>
      <c r="J680" s="249"/>
      <c r="K680" s="249"/>
      <c r="L680" s="255"/>
      <c r="M680" s="256"/>
      <c r="N680" s="257"/>
      <c r="O680" s="257"/>
      <c r="P680" s="257"/>
      <c r="Q680" s="257"/>
      <c r="R680" s="257"/>
      <c r="S680" s="257"/>
      <c r="T680" s="258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59" t="s">
        <v>158</v>
      </c>
      <c r="AU680" s="259" t="s">
        <v>87</v>
      </c>
      <c r="AV680" s="13" t="s">
        <v>87</v>
      </c>
      <c r="AW680" s="13" t="s">
        <v>4</v>
      </c>
      <c r="AX680" s="13" t="s">
        <v>85</v>
      </c>
      <c r="AY680" s="259" t="s">
        <v>149</v>
      </c>
    </row>
    <row r="681" spans="1:65" s="2" customFormat="1" ht="16.5" customHeight="1">
      <c r="A681" s="38"/>
      <c r="B681" s="39"/>
      <c r="C681" s="235" t="s">
        <v>1002</v>
      </c>
      <c r="D681" s="235" t="s">
        <v>151</v>
      </c>
      <c r="E681" s="236" t="s">
        <v>1003</v>
      </c>
      <c r="F681" s="237" t="s">
        <v>1004</v>
      </c>
      <c r="G681" s="238" t="s">
        <v>154</v>
      </c>
      <c r="H681" s="239">
        <v>0.843</v>
      </c>
      <c r="I681" s="240"/>
      <c r="J681" s="241">
        <f>ROUND(I681*H681,2)</f>
        <v>0</v>
      </c>
      <c r="K681" s="237" t="s">
        <v>155</v>
      </c>
      <c r="L681" s="44"/>
      <c r="M681" s="242" t="s">
        <v>1</v>
      </c>
      <c r="N681" s="243" t="s">
        <v>42</v>
      </c>
      <c r="O681" s="91"/>
      <c r="P681" s="244">
        <f>O681*H681</f>
        <v>0</v>
      </c>
      <c r="Q681" s="244">
        <v>0</v>
      </c>
      <c r="R681" s="244">
        <f>Q681*H681</f>
        <v>0</v>
      </c>
      <c r="S681" s="244">
        <v>0</v>
      </c>
      <c r="T681" s="245">
        <f>S681*H681</f>
        <v>0</v>
      </c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R681" s="246" t="s">
        <v>261</v>
      </c>
      <c r="AT681" s="246" t="s">
        <v>151</v>
      </c>
      <c r="AU681" s="246" t="s">
        <v>87</v>
      </c>
      <c r="AY681" s="17" t="s">
        <v>149</v>
      </c>
      <c r="BE681" s="247">
        <f>IF(N681="základní",J681,0)</f>
        <v>0</v>
      </c>
      <c r="BF681" s="247">
        <f>IF(N681="snížená",J681,0)</f>
        <v>0</v>
      </c>
      <c r="BG681" s="247">
        <f>IF(N681="zákl. přenesená",J681,0)</f>
        <v>0</v>
      </c>
      <c r="BH681" s="247">
        <f>IF(N681="sníž. přenesená",J681,0)</f>
        <v>0</v>
      </c>
      <c r="BI681" s="247">
        <f>IF(N681="nulová",J681,0)</f>
        <v>0</v>
      </c>
      <c r="BJ681" s="17" t="s">
        <v>85</v>
      </c>
      <c r="BK681" s="247">
        <f>ROUND(I681*H681,2)</f>
        <v>0</v>
      </c>
      <c r="BL681" s="17" t="s">
        <v>261</v>
      </c>
      <c r="BM681" s="246" t="s">
        <v>1005</v>
      </c>
    </row>
    <row r="682" spans="1:51" s="14" customFormat="1" ht="12">
      <c r="A682" s="14"/>
      <c r="B682" s="260"/>
      <c r="C682" s="261"/>
      <c r="D682" s="250" t="s">
        <v>158</v>
      </c>
      <c r="E682" s="262" t="s">
        <v>1</v>
      </c>
      <c r="F682" s="263" t="s">
        <v>957</v>
      </c>
      <c r="G682" s="261"/>
      <c r="H682" s="262" t="s">
        <v>1</v>
      </c>
      <c r="I682" s="264"/>
      <c r="J682" s="261"/>
      <c r="K682" s="261"/>
      <c r="L682" s="265"/>
      <c r="M682" s="266"/>
      <c r="N682" s="267"/>
      <c r="O682" s="267"/>
      <c r="P682" s="267"/>
      <c r="Q682" s="267"/>
      <c r="R682" s="267"/>
      <c r="S682" s="267"/>
      <c r="T682" s="268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69" t="s">
        <v>158</v>
      </c>
      <c r="AU682" s="269" t="s">
        <v>87</v>
      </c>
      <c r="AV682" s="14" t="s">
        <v>85</v>
      </c>
      <c r="AW682" s="14" t="s">
        <v>33</v>
      </c>
      <c r="AX682" s="14" t="s">
        <v>77</v>
      </c>
      <c r="AY682" s="269" t="s">
        <v>149</v>
      </c>
    </row>
    <row r="683" spans="1:51" s="13" customFormat="1" ht="12">
      <c r="A683" s="13"/>
      <c r="B683" s="248"/>
      <c r="C683" s="249"/>
      <c r="D683" s="250" t="s">
        <v>158</v>
      </c>
      <c r="E683" s="251" t="s">
        <v>1</v>
      </c>
      <c r="F683" s="252" t="s">
        <v>958</v>
      </c>
      <c r="G683" s="249"/>
      <c r="H683" s="253">
        <v>0.843</v>
      </c>
      <c r="I683" s="254"/>
      <c r="J683" s="249"/>
      <c r="K683" s="249"/>
      <c r="L683" s="255"/>
      <c r="M683" s="256"/>
      <c r="N683" s="257"/>
      <c r="O683" s="257"/>
      <c r="P683" s="257"/>
      <c r="Q683" s="257"/>
      <c r="R683" s="257"/>
      <c r="S683" s="257"/>
      <c r="T683" s="258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59" t="s">
        <v>158</v>
      </c>
      <c r="AU683" s="259" t="s">
        <v>87</v>
      </c>
      <c r="AV683" s="13" t="s">
        <v>87</v>
      </c>
      <c r="AW683" s="13" t="s">
        <v>33</v>
      </c>
      <c r="AX683" s="13" t="s">
        <v>85</v>
      </c>
      <c r="AY683" s="259" t="s">
        <v>149</v>
      </c>
    </row>
    <row r="684" spans="1:65" s="2" customFormat="1" ht="16.5" customHeight="1">
      <c r="A684" s="38"/>
      <c r="B684" s="39"/>
      <c r="C684" s="235" t="s">
        <v>1006</v>
      </c>
      <c r="D684" s="235" t="s">
        <v>151</v>
      </c>
      <c r="E684" s="236" t="s">
        <v>1007</v>
      </c>
      <c r="F684" s="237" t="s">
        <v>1008</v>
      </c>
      <c r="G684" s="238" t="s">
        <v>579</v>
      </c>
      <c r="H684" s="239">
        <v>15</v>
      </c>
      <c r="I684" s="240"/>
      <c r="J684" s="241">
        <f>ROUND(I684*H684,2)</f>
        <v>0</v>
      </c>
      <c r="K684" s="237" t="s">
        <v>155</v>
      </c>
      <c r="L684" s="44"/>
      <c r="M684" s="242" t="s">
        <v>1</v>
      </c>
      <c r="N684" s="243" t="s">
        <v>42</v>
      </c>
      <c r="O684" s="91"/>
      <c r="P684" s="244">
        <f>O684*H684</f>
        <v>0</v>
      </c>
      <c r="Q684" s="244">
        <v>0</v>
      </c>
      <c r="R684" s="244">
        <f>Q684*H684</f>
        <v>0</v>
      </c>
      <c r="S684" s="244">
        <v>0</v>
      </c>
      <c r="T684" s="245">
        <f>S684*H684</f>
        <v>0</v>
      </c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R684" s="246" t="s">
        <v>261</v>
      </c>
      <c r="AT684" s="246" t="s">
        <v>151</v>
      </c>
      <c r="AU684" s="246" t="s">
        <v>87</v>
      </c>
      <c r="AY684" s="17" t="s">
        <v>149</v>
      </c>
      <c r="BE684" s="247">
        <f>IF(N684="základní",J684,0)</f>
        <v>0</v>
      </c>
      <c r="BF684" s="247">
        <f>IF(N684="snížená",J684,0)</f>
        <v>0</v>
      </c>
      <c r="BG684" s="247">
        <f>IF(N684="zákl. přenesená",J684,0)</f>
        <v>0</v>
      </c>
      <c r="BH684" s="247">
        <f>IF(N684="sníž. přenesená",J684,0)</f>
        <v>0</v>
      </c>
      <c r="BI684" s="247">
        <f>IF(N684="nulová",J684,0)</f>
        <v>0</v>
      </c>
      <c r="BJ684" s="17" t="s">
        <v>85</v>
      </c>
      <c r="BK684" s="247">
        <f>ROUND(I684*H684,2)</f>
        <v>0</v>
      </c>
      <c r="BL684" s="17" t="s">
        <v>261</v>
      </c>
      <c r="BM684" s="246" t="s">
        <v>1009</v>
      </c>
    </row>
    <row r="685" spans="1:51" s="14" customFormat="1" ht="12">
      <c r="A685" s="14"/>
      <c r="B685" s="260"/>
      <c r="C685" s="261"/>
      <c r="D685" s="250" t="s">
        <v>158</v>
      </c>
      <c r="E685" s="262" t="s">
        <v>1</v>
      </c>
      <c r="F685" s="263" t="s">
        <v>957</v>
      </c>
      <c r="G685" s="261"/>
      <c r="H685" s="262" t="s">
        <v>1</v>
      </c>
      <c r="I685" s="264"/>
      <c r="J685" s="261"/>
      <c r="K685" s="261"/>
      <c r="L685" s="265"/>
      <c r="M685" s="266"/>
      <c r="N685" s="267"/>
      <c r="O685" s="267"/>
      <c r="P685" s="267"/>
      <c r="Q685" s="267"/>
      <c r="R685" s="267"/>
      <c r="S685" s="267"/>
      <c r="T685" s="268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9" t="s">
        <v>158</v>
      </c>
      <c r="AU685" s="269" t="s">
        <v>87</v>
      </c>
      <c r="AV685" s="14" t="s">
        <v>85</v>
      </c>
      <c r="AW685" s="14" t="s">
        <v>33</v>
      </c>
      <c r="AX685" s="14" t="s">
        <v>77</v>
      </c>
      <c r="AY685" s="269" t="s">
        <v>149</v>
      </c>
    </row>
    <row r="686" spans="1:51" s="13" customFormat="1" ht="12">
      <c r="A686" s="13"/>
      <c r="B686" s="248"/>
      <c r="C686" s="249"/>
      <c r="D686" s="250" t="s">
        <v>158</v>
      </c>
      <c r="E686" s="251" t="s">
        <v>1</v>
      </c>
      <c r="F686" s="252" t="s">
        <v>85</v>
      </c>
      <c r="G686" s="249"/>
      <c r="H686" s="253">
        <v>1</v>
      </c>
      <c r="I686" s="254"/>
      <c r="J686" s="249"/>
      <c r="K686" s="249"/>
      <c r="L686" s="255"/>
      <c r="M686" s="256"/>
      <c r="N686" s="257"/>
      <c r="O686" s="257"/>
      <c r="P686" s="257"/>
      <c r="Q686" s="257"/>
      <c r="R686" s="257"/>
      <c r="S686" s="257"/>
      <c r="T686" s="258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59" t="s">
        <v>158</v>
      </c>
      <c r="AU686" s="259" t="s">
        <v>87</v>
      </c>
      <c r="AV686" s="13" t="s">
        <v>87</v>
      </c>
      <c r="AW686" s="13" t="s">
        <v>33</v>
      </c>
      <c r="AX686" s="13" t="s">
        <v>77</v>
      </c>
      <c r="AY686" s="259" t="s">
        <v>149</v>
      </c>
    </row>
    <row r="687" spans="1:51" s="14" customFormat="1" ht="12">
      <c r="A687" s="14"/>
      <c r="B687" s="260"/>
      <c r="C687" s="261"/>
      <c r="D687" s="250" t="s">
        <v>158</v>
      </c>
      <c r="E687" s="262" t="s">
        <v>1</v>
      </c>
      <c r="F687" s="263" t="s">
        <v>963</v>
      </c>
      <c r="G687" s="261"/>
      <c r="H687" s="262" t="s">
        <v>1</v>
      </c>
      <c r="I687" s="264"/>
      <c r="J687" s="261"/>
      <c r="K687" s="261"/>
      <c r="L687" s="265"/>
      <c r="M687" s="266"/>
      <c r="N687" s="267"/>
      <c r="O687" s="267"/>
      <c r="P687" s="267"/>
      <c r="Q687" s="267"/>
      <c r="R687" s="267"/>
      <c r="S687" s="267"/>
      <c r="T687" s="268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9" t="s">
        <v>158</v>
      </c>
      <c r="AU687" s="269" t="s">
        <v>87</v>
      </c>
      <c r="AV687" s="14" t="s">
        <v>85</v>
      </c>
      <c r="AW687" s="14" t="s">
        <v>33</v>
      </c>
      <c r="AX687" s="14" t="s">
        <v>77</v>
      </c>
      <c r="AY687" s="269" t="s">
        <v>149</v>
      </c>
    </row>
    <row r="688" spans="1:51" s="13" customFormat="1" ht="12">
      <c r="A688" s="13"/>
      <c r="B688" s="248"/>
      <c r="C688" s="249"/>
      <c r="D688" s="250" t="s">
        <v>158</v>
      </c>
      <c r="E688" s="251" t="s">
        <v>1</v>
      </c>
      <c r="F688" s="252" t="s">
        <v>1010</v>
      </c>
      <c r="G688" s="249"/>
      <c r="H688" s="253">
        <v>14</v>
      </c>
      <c r="I688" s="254"/>
      <c r="J688" s="249"/>
      <c r="K688" s="249"/>
      <c r="L688" s="255"/>
      <c r="M688" s="256"/>
      <c r="N688" s="257"/>
      <c r="O688" s="257"/>
      <c r="P688" s="257"/>
      <c r="Q688" s="257"/>
      <c r="R688" s="257"/>
      <c r="S688" s="257"/>
      <c r="T688" s="258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59" t="s">
        <v>158</v>
      </c>
      <c r="AU688" s="259" t="s">
        <v>87</v>
      </c>
      <c r="AV688" s="13" t="s">
        <v>87</v>
      </c>
      <c r="AW688" s="13" t="s">
        <v>33</v>
      </c>
      <c r="AX688" s="13" t="s">
        <v>77</v>
      </c>
      <c r="AY688" s="259" t="s">
        <v>149</v>
      </c>
    </row>
    <row r="689" spans="1:51" s="15" customFormat="1" ht="12">
      <c r="A689" s="15"/>
      <c r="B689" s="270"/>
      <c r="C689" s="271"/>
      <c r="D689" s="250" t="s">
        <v>158</v>
      </c>
      <c r="E689" s="272" t="s">
        <v>1</v>
      </c>
      <c r="F689" s="273" t="s">
        <v>167</v>
      </c>
      <c r="G689" s="271"/>
      <c r="H689" s="274">
        <v>15</v>
      </c>
      <c r="I689" s="275"/>
      <c r="J689" s="271"/>
      <c r="K689" s="271"/>
      <c r="L689" s="276"/>
      <c r="M689" s="277"/>
      <c r="N689" s="278"/>
      <c r="O689" s="278"/>
      <c r="P689" s="278"/>
      <c r="Q689" s="278"/>
      <c r="R689" s="278"/>
      <c r="S689" s="278"/>
      <c r="T689" s="279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80" t="s">
        <v>158</v>
      </c>
      <c r="AU689" s="280" t="s">
        <v>87</v>
      </c>
      <c r="AV689" s="15" t="s">
        <v>156</v>
      </c>
      <c r="AW689" s="15" t="s">
        <v>33</v>
      </c>
      <c r="AX689" s="15" t="s">
        <v>85</v>
      </c>
      <c r="AY689" s="280" t="s">
        <v>149</v>
      </c>
    </row>
    <row r="690" spans="1:65" s="2" customFormat="1" ht="16.5" customHeight="1">
      <c r="A690" s="38"/>
      <c r="B690" s="39"/>
      <c r="C690" s="235" t="s">
        <v>1011</v>
      </c>
      <c r="D690" s="235" t="s">
        <v>151</v>
      </c>
      <c r="E690" s="236" t="s">
        <v>1012</v>
      </c>
      <c r="F690" s="237" t="s">
        <v>1013</v>
      </c>
      <c r="G690" s="238" t="s">
        <v>154</v>
      </c>
      <c r="H690" s="239">
        <v>2.495</v>
      </c>
      <c r="I690" s="240"/>
      <c r="J690" s="241">
        <f>ROUND(I690*H690,2)</f>
        <v>0</v>
      </c>
      <c r="K690" s="237" t="s">
        <v>155</v>
      </c>
      <c r="L690" s="44"/>
      <c r="M690" s="242" t="s">
        <v>1</v>
      </c>
      <c r="N690" s="243" t="s">
        <v>42</v>
      </c>
      <c r="O690" s="91"/>
      <c r="P690" s="244">
        <f>O690*H690</f>
        <v>0</v>
      </c>
      <c r="Q690" s="244">
        <v>5E-05</v>
      </c>
      <c r="R690" s="244">
        <f>Q690*H690</f>
        <v>0.00012475000000000002</v>
      </c>
      <c r="S690" s="244">
        <v>0</v>
      </c>
      <c r="T690" s="245">
        <f>S690*H690</f>
        <v>0</v>
      </c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R690" s="246" t="s">
        <v>261</v>
      </c>
      <c r="AT690" s="246" t="s">
        <v>151</v>
      </c>
      <c r="AU690" s="246" t="s">
        <v>87</v>
      </c>
      <c r="AY690" s="17" t="s">
        <v>149</v>
      </c>
      <c r="BE690" s="247">
        <f>IF(N690="základní",J690,0)</f>
        <v>0</v>
      </c>
      <c r="BF690" s="247">
        <f>IF(N690="snížená",J690,0)</f>
        <v>0</v>
      </c>
      <c r="BG690" s="247">
        <f>IF(N690="zákl. přenesená",J690,0)</f>
        <v>0</v>
      </c>
      <c r="BH690" s="247">
        <f>IF(N690="sníž. přenesená",J690,0)</f>
        <v>0</v>
      </c>
      <c r="BI690" s="247">
        <f>IF(N690="nulová",J690,0)</f>
        <v>0</v>
      </c>
      <c r="BJ690" s="17" t="s">
        <v>85</v>
      </c>
      <c r="BK690" s="247">
        <f>ROUND(I690*H690,2)</f>
        <v>0</v>
      </c>
      <c r="BL690" s="17" t="s">
        <v>261</v>
      </c>
      <c r="BM690" s="246" t="s">
        <v>1014</v>
      </c>
    </row>
    <row r="691" spans="1:51" s="14" customFormat="1" ht="12">
      <c r="A691" s="14"/>
      <c r="B691" s="260"/>
      <c r="C691" s="261"/>
      <c r="D691" s="250" t="s">
        <v>158</v>
      </c>
      <c r="E691" s="262" t="s">
        <v>1</v>
      </c>
      <c r="F691" s="263" t="s">
        <v>957</v>
      </c>
      <c r="G691" s="261"/>
      <c r="H691" s="262" t="s">
        <v>1</v>
      </c>
      <c r="I691" s="264"/>
      <c r="J691" s="261"/>
      <c r="K691" s="261"/>
      <c r="L691" s="265"/>
      <c r="M691" s="266"/>
      <c r="N691" s="267"/>
      <c r="O691" s="267"/>
      <c r="P691" s="267"/>
      <c r="Q691" s="267"/>
      <c r="R691" s="267"/>
      <c r="S691" s="267"/>
      <c r="T691" s="268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69" t="s">
        <v>158</v>
      </c>
      <c r="AU691" s="269" t="s">
        <v>87</v>
      </c>
      <c r="AV691" s="14" t="s">
        <v>85</v>
      </c>
      <c r="AW691" s="14" t="s">
        <v>33</v>
      </c>
      <c r="AX691" s="14" t="s">
        <v>77</v>
      </c>
      <c r="AY691" s="269" t="s">
        <v>149</v>
      </c>
    </row>
    <row r="692" spans="1:51" s="13" customFormat="1" ht="12">
      <c r="A692" s="13"/>
      <c r="B692" s="248"/>
      <c r="C692" s="249"/>
      <c r="D692" s="250" t="s">
        <v>158</v>
      </c>
      <c r="E692" s="251" t="s">
        <v>1</v>
      </c>
      <c r="F692" s="252" t="s">
        <v>958</v>
      </c>
      <c r="G692" s="249"/>
      <c r="H692" s="253">
        <v>0.843</v>
      </c>
      <c r="I692" s="254"/>
      <c r="J692" s="249"/>
      <c r="K692" s="249"/>
      <c r="L692" s="255"/>
      <c r="M692" s="256"/>
      <c r="N692" s="257"/>
      <c r="O692" s="257"/>
      <c r="P692" s="257"/>
      <c r="Q692" s="257"/>
      <c r="R692" s="257"/>
      <c r="S692" s="257"/>
      <c r="T692" s="258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59" t="s">
        <v>158</v>
      </c>
      <c r="AU692" s="259" t="s">
        <v>87</v>
      </c>
      <c r="AV692" s="13" t="s">
        <v>87</v>
      </c>
      <c r="AW692" s="13" t="s">
        <v>33</v>
      </c>
      <c r="AX692" s="13" t="s">
        <v>77</v>
      </c>
      <c r="AY692" s="259" t="s">
        <v>149</v>
      </c>
    </row>
    <row r="693" spans="1:51" s="14" customFormat="1" ht="12">
      <c r="A693" s="14"/>
      <c r="B693" s="260"/>
      <c r="C693" s="261"/>
      <c r="D693" s="250" t="s">
        <v>158</v>
      </c>
      <c r="E693" s="262" t="s">
        <v>1</v>
      </c>
      <c r="F693" s="263" t="s">
        <v>963</v>
      </c>
      <c r="G693" s="261"/>
      <c r="H693" s="262" t="s">
        <v>1</v>
      </c>
      <c r="I693" s="264"/>
      <c r="J693" s="261"/>
      <c r="K693" s="261"/>
      <c r="L693" s="265"/>
      <c r="M693" s="266"/>
      <c r="N693" s="267"/>
      <c r="O693" s="267"/>
      <c r="P693" s="267"/>
      <c r="Q693" s="267"/>
      <c r="R693" s="267"/>
      <c r="S693" s="267"/>
      <c r="T693" s="268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69" t="s">
        <v>158</v>
      </c>
      <c r="AU693" s="269" t="s">
        <v>87</v>
      </c>
      <c r="AV693" s="14" t="s">
        <v>85</v>
      </c>
      <c r="AW693" s="14" t="s">
        <v>33</v>
      </c>
      <c r="AX693" s="14" t="s">
        <v>77</v>
      </c>
      <c r="AY693" s="269" t="s">
        <v>149</v>
      </c>
    </row>
    <row r="694" spans="1:51" s="13" customFormat="1" ht="12">
      <c r="A694" s="13"/>
      <c r="B694" s="248"/>
      <c r="C694" s="249"/>
      <c r="D694" s="250" t="s">
        <v>158</v>
      </c>
      <c r="E694" s="251" t="s">
        <v>1</v>
      </c>
      <c r="F694" s="252" t="s">
        <v>969</v>
      </c>
      <c r="G694" s="249"/>
      <c r="H694" s="253">
        <v>1.652</v>
      </c>
      <c r="I694" s="254"/>
      <c r="J694" s="249"/>
      <c r="K694" s="249"/>
      <c r="L694" s="255"/>
      <c r="M694" s="256"/>
      <c r="N694" s="257"/>
      <c r="O694" s="257"/>
      <c r="P694" s="257"/>
      <c r="Q694" s="257"/>
      <c r="R694" s="257"/>
      <c r="S694" s="257"/>
      <c r="T694" s="258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59" t="s">
        <v>158</v>
      </c>
      <c r="AU694" s="259" t="s">
        <v>87</v>
      </c>
      <c r="AV694" s="13" t="s">
        <v>87</v>
      </c>
      <c r="AW694" s="13" t="s">
        <v>33</v>
      </c>
      <c r="AX694" s="13" t="s">
        <v>77</v>
      </c>
      <c r="AY694" s="259" t="s">
        <v>149</v>
      </c>
    </row>
    <row r="695" spans="1:51" s="15" customFormat="1" ht="12">
      <c r="A695" s="15"/>
      <c r="B695" s="270"/>
      <c r="C695" s="271"/>
      <c r="D695" s="250" t="s">
        <v>158</v>
      </c>
      <c r="E695" s="272" t="s">
        <v>1</v>
      </c>
      <c r="F695" s="273" t="s">
        <v>167</v>
      </c>
      <c r="G695" s="271"/>
      <c r="H695" s="274">
        <v>2.495</v>
      </c>
      <c r="I695" s="275"/>
      <c r="J695" s="271"/>
      <c r="K695" s="271"/>
      <c r="L695" s="276"/>
      <c r="M695" s="277"/>
      <c r="N695" s="278"/>
      <c r="O695" s="278"/>
      <c r="P695" s="278"/>
      <c r="Q695" s="278"/>
      <c r="R695" s="278"/>
      <c r="S695" s="278"/>
      <c r="T695" s="279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80" t="s">
        <v>158</v>
      </c>
      <c r="AU695" s="280" t="s">
        <v>87</v>
      </c>
      <c r="AV695" s="15" t="s">
        <v>156</v>
      </c>
      <c r="AW695" s="15" t="s">
        <v>33</v>
      </c>
      <c r="AX695" s="15" t="s">
        <v>85</v>
      </c>
      <c r="AY695" s="280" t="s">
        <v>149</v>
      </c>
    </row>
    <row r="696" spans="1:65" s="2" customFormat="1" ht="16.5" customHeight="1">
      <c r="A696" s="38"/>
      <c r="B696" s="39"/>
      <c r="C696" s="235" t="s">
        <v>1015</v>
      </c>
      <c r="D696" s="235" t="s">
        <v>151</v>
      </c>
      <c r="E696" s="236" t="s">
        <v>1016</v>
      </c>
      <c r="F696" s="237" t="s">
        <v>1017</v>
      </c>
      <c r="G696" s="238" t="s">
        <v>833</v>
      </c>
      <c r="H696" s="294"/>
      <c r="I696" s="240"/>
      <c r="J696" s="241">
        <f>ROUND(I696*H696,2)</f>
        <v>0</v>
      </c>
      <c r="K696" s="237" t="s">
        <v>155</v>
      </c>
      <c r="L696" s="44"/>
      <c r="M696" s="242" t="s">
        <v>1</v>
      </c>
      <c r="N696" s="243" t="s">
        <v>42</v>
      </c>
      <c r="O696" s="91"/>
      <c r="P696" s="244">
        <f>O696*H696</f>
        <v>0</v>
      </c>
      <c r="Q696" s="244">
        <v>0</v>
      </c>
      <c r="R696" s="244">
        <f>Q696*H696</f>
        <v>0</v>
      </c>
      <c r="S696" s="244">
        <v>0</v>
      </c>
      <c r="T696" s="245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46" t="s">
        <v>261</v>
      </c>
      <c r="AT696" s="246" t="s">
        <v>151</v>
      </c>
      <c r="AU696" s="246" t="s">
        <v>87</v>
      </c>
      <c r="AY696" s="17" t="s">
        <v>149</v>
      </c>
      <c r="BE696" s="247">
        <f>IF(N696="základní",J696,0)</f>
        <v>0</v>
      </c>
      <c r="BF696" s="247">
        <f>IF(N696="snížená",J696,0)</f>
        <v>0</v>
      </c>
      <c r="BG696" s="247">
        <f>IF(N696="zákl. přenesená",J696,0)</f>
        <v>0</v>
      </c>
      <c r="BH696" s="247">
        <f>IF(N696="sníž. přenesená",J696,0)</f>
        <v>0</v>
      </c>
      <c r="BI696" s="247">
        <f>IF(N696="nulová",J696,0)</f>
        <v>0</v>
      </c>
      <c r="BJ696" s="17" t="s">
        <v>85</v>
      </c>
      <c r="BK696" s="247">
        <f>ROUND(I696*H696,2)</f>
        <v>0</v>
      </c>
      <c r="BL696" s="17" t="s">
        <v>261</v>
      </c>
      <c r="BM696" s="246" t="s">
        <v>1018</v>
      </c>
    </row>
    <row r="697" spans="1:63" s="12" customFormat="1" ht="22.8" customHeight="1">
      <c r="A697" s="12"/>
      <c r="B697" s="219"/>
      <c r="C697" s="220"/>
      <c r="D697" s="221" t="s">
        <v>76</v>
      </c>
      <c r="E697" s="233" t="s">
        <v>1019</v>
      </c>
      <c r="F697" s="233" t="s">
        <v>1020</v>
      </c>
      <c r="G697" s="220"/>
      <c r="H697" s="220"/>
      <c r="I697" s="223"/>
      <c r="J697" s="234">
        <f>BK697</f>
        <v>0</v>
      </c>
      <c r="K697" s="220"/>
      <c r="L697" s="225"/>
      <c r="M697" s="226"/>
      <c r="N697" s="227"/>
      <c r="O697" s="227"/>
      <c r="P697" s="228">
        <f>SUM(P698:P701)</f>
        <v>0</v>
      </c>
      <c r="Q697" s="227"/>
      <c r="R697" s="228">
        <f>SUM(R698:R701)</f>
        <v>0.0044800000000000005</v>
      </c>
      <c r="S697" s="227"/>
      <c r="T697" s="229">
        <f>SUM(T698:T701)</f>
        <v>0</v>
      </c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R697" s="230" t="s">
        <v>87</v>
      </c>
      <c r="AT697" s="231" t="s">
        <v>76</v>
      </c>
      <c r="AU697" s="231" t="s">
        <v>85</v>
      </c>
      <c r="AY697" s="230" t="s">
        <v>149</v>
      </c>
      <c r="BK697" s="232">
        <f>SUM(BK698:BK701)</f>
        <v>0</v>
      </c>
    </row>
    <row r="698" spans="1:65" s="2" customFormat="1" ht="16.5" customHeight="1">
      <c r="A698" s="38"/>
      <c r="B698" s="39"/>
      <c r="C698" s="235" t="s">
        <v>1021</v>
      </c>
      <c r="D698" s="235" t="s">
        <v>151</v>
      </c>
      <c r="E698" s="236" t="s">
        <v>1022</v>
      </c>
      <c r="F698" s="237" t="s">
        <v>1023</v>
      </c>
      <c r="G698" s="238" t="s">
        <v>579</v>
      </c>
      <c r="H698" s="239">
        <v>7</v>
      </c>
      <c r="I698" s="240"/>
      <c r="J698" s="241">
        <f>ROUND(I698*H698,2)</f>
        <v>0</v>
      </c>
      <c r="K698" s="237" t="s">
        <v>155</v>
      </c>
      <c r="L698" s="44"/>
      <c r="M698" s="242" t="s">
        <v>1</v>
      </c>
      <c r="N698" s="243" t="s">
        <v>42</v>
      </c>
      <c r="O698" s="91"/>
      <c r="P698" s="244">
        <f>O698*H698</f>
        <v>0</v>
      </c>
      <c r="Q698" s="244">
        <v>0.00064</v>
      </c>
      <c r="R698" s="244">
        <f>Q698*H698</f>
        <v>0.0044800000000000005</v>
      </c>
      <c r="S698" s="244">
        <v>0</v>
      </c>
      <c r="T698" s="245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246" t="s">
        <v>261</v>
      </c>
      <c r="AT698" s="246" t="s">
        <v>151</v>
      </c>
      <c r="AU698" s="246" t="s">
        <v>87</v>
      </c>
      <c r="AY698" s="17" t="s">
        <v>149</v>
      </c>
      <c r="BE698" s="247">
        <f>IF(N698="základní",J698,0)</f>
        <v>0</v>
      </c>
      <c r="BF698" s="247">
        <f>IF(N698="snížená",J698,0)</f>
        <v>0</v>
      </c>
      <c r="BG698" s="247">
        <f>IF(N698="zákl. přenesená",J698,0)</f>
        <v>0</v>
      </c>
      <c r="BH698" s="247">
        <f>IF(N698="sníž. přenesená",J698,0)</f>
        <v>0</v>
      </c>
      <c r="BI698" s="247">
        <f>IF(N698="nulová",J698,0)</f>
        <v>0</v>
      </c>
      <c r="BJ698" s="17" t="s">
        <v>85</v>
      </c>
      <c r="BK698" s="247">
        <f>ROUND(I698*H698,2)</f>
        <v>0</v>
      </c>
      <c r="BL698" s="17" t="s">
        <v>261</v>
      </c>
      <c r="BM698" s="246" t="s">
        <v>1024</v>
      </c>
    </row>
    <row r="699" spans="1:51" s="14" customFormat="1" ht="12">
      <c r="A699" s="14"/>
      <c r="B699" s="260"/>
      <c r="C699" s="261"/>
      <c r="D699" s="250" t="s">
        <v>158</v>
      </c>
      <c r="E699" s="262" t="s">
        <v>1</v>
      </c>
      <c r="F699" s="263" t="s">
        <v>1025</v>
      </c>
      <c r="G699" s="261"/>
      <c r="H699" s="262" t="s">
        <v>1</v>
      </c>
      <c r="I699" s="264"/>
      <c r="J699" s="261"/>
      <c r="K699" s="261"/>
      <c r="L699" s="265"/>
      <c r="M699" s="266"/>
      <c r="N699" s="267"/>
      <c r="O699" s="267"/>
      <c r="P699" s="267"/>
      <c r="Q699" s="267"/>
      <c r="R699" s="267"/>
      <c r="S699" s="267"/>
      <c r="T699" s="268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9" t="s">
        <v>158</v>
      </c>
      <c r="AU699" s="269" t="s">
        <v>87</v>
      </c>
      <c r="AV699" s="14" t="s">
        <v>85</v>
      </c>
      <c r="AW699" s="14" t="s">
        <v>33</v>
      </c>
      <c r="AX699" s="14" t="s">
        <v>77</v>
      </c>
      <c r="AY699" s="269" t="s">
        <v>149</v>
      </c>
    </row>
    <row r="700" spans="1:51" s="13" customFormat="1" ht="12">
      <c r="A700" s="13"/>
      <c r="B700" s="248"/>
      <c r="C700" s="249"/>
      <c r="D700" s="250" t="s">
        <v>158</v>
      </c>
      <c r="E700" s="251" t="s">
        <v>1</v>
      </c>
      <c r="F700" s="252" t="s">
        <v>195</v>
      </c>
      <c r="G700" s="249"/>
      <c r="H700" s="253">
        <v>7</v>
      </c>
      <c r="I700" s="254"/>
      <c r="J700" s="249"/>
      <c r="K700" s="249"/>
      <c r="L700" s="255"/>
      <c r="M700" s="256"/>
      <c r="N700" s="257"/>
      <c r="O700" s="257"/>
      <c r="P700" s="257"/>
      <c r="Q700" s="257"/>
      <c r="R700" s="257"/>
      <c r="S700" s="257"/>
      <c r="T700" s="258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9" t="s">
        <v>158</v>
      </c>
      <c r="AU700" s="259" t="s">
        <v>87</v>
      </c>
      <c r="AV700" s="13" t="s">
        <v>87</v>
      </c>
      <c r="AW700" s="13" t="s">
        <v>33</v>
      </c>
      <c r="AX700" s="13" t="s">
        <v>85</v>
      </c>
      <c r="AY700" s="259" t="s">
        <v>149</v>
      </c>
    </row>
    <row r="701" spans="1:65" s="2" customFormat="1" ht="16.5" customHeight="1">
      <c r="A701" s="38"/>
      <c r="B701" s="39"/>
      <c r="C701" s="235" t="s">
        <v>1026</v>
      </c>
      <c r="D701" s="235" t="s">
        <v>151</v>
      </c>
      <c r="E701" s="236" t="s">
        <v>1027</v>
      </c>
      <c r="F701" s="237" t="s">
        <v>1028</v>
      </c>
      <c r="G701" s="238" t="s">
        <v>833</v>
      </c>
      <c r="H701" s="294"/>
      <c r="I701" s="240"/>
      <c r="J701" s="241">
        <f>ROUND(I701*H701,2)</f>
        <v>0</v>
      </c>
      <c r="K701" s="237" t="s">
        <v>155</v>
      </c>
      <c r="L701" s="44"/>
      <c r="M701" s="242" t="s">
        <v>1</v>
      </c>
      <c r="N701" s="243" t="s">
        <v>42</v>
      </c>
      <c r="O701" s="91"/>
      <c r="P701" s="244">
        <f>O701*H701</f>
        <v>0</v>
      </c>
      <c r="Q701" s="244">
        <v>0</v>
      </c>
      <c r="R701" s="244">
        <f>Q701*H701</f>
        <v>0</v>
      </c>
      <c r="S701" s="244">
        <v>0</v>
      </c>
      <c r="T701" s="245">
        <f>S701*H701</f>
        <v>0</v>
      </c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R701" s="246" t="s">
        <v>261</v>
      </c>
      <c r="AT701" s="246" t="s">
        <v>151</v>
      </c>
      <c r="AU701" s="246" t="s">
        <v>87</v>
      </c>
      <c r="AY701" s="17" t="s">
        <v>149</v>
      </c>
      <c r="BE701" s="247">
        <f>IF(N701="základní",J701,0)</f>
        <v>0</v>
      </c>
      <c r="BF701" s="247">
        <f>IF(N701="snížená",J701,0)</f>
        <v>0</v>
      </c>
      <c r="BG701" s="247">
        <f>IF(N701="zákl. přenesená",J701,0)</f>
        <v>0</v>
      </c>
      <c r="BH701" s="247">
        <f>IF(N701="sníž. přenesená",J701,0)</f>
        <v>0</v>
      </c>
      <c r="BI701" s="247">
        <f>IF(N701="nulová",J701,0)</f>
        <v>0</v>
      </c>
      <c r="BJ701" s="17" t="s">
        <v>85</v>
      </c>
      <c r="BK701" s="247">
        <f>ROUND(I701*H701,2)</f>
        <v>0</v>
      </c>
      <c r="BL701" s="17" t="s">
        <v>261</v>
      </c>
      <c r="BM701" s="246" t="s">
        <v>1029</v>
      </c>
    </row>
    <row r="702" spans="1:63" s="12" customFormat="1" ht="22.8" customHeight="1">
      <c r="A702" s="12"/>
      <c r="B702" s="219"/>
      <c r="C702" s="220"/>
      <c r="D702" s="221" t="s">
        <v>76</v>
      </c>
      <c r="E702" s="233" t="s">
        <v>1030</v>
      </c>
      <c r="F702" s="233" t="s">
        <v>1031</v>
      </c>
      <c r="G702" s="220"/>
      <c r="H702" s="220"/>
      <c r="I702" s="223"/>
      <c r="J702" s="234">
        <f>BK702</f>
        <v>0</v>
      </c>
      <c r="K702" s="220"/>
      <c r="L702" s="225"/>
      <c r="M702" s="226"/>
      <c r="N702" s="227"/>
      <c r="O702" s="227"/>
      <c r="P702" s="228">
        <f>SUM(P703:P721)</f>
        <v>0</v>
      </c>
      <c r="Q702" s="227"/>
      <c r="R702" s="228">
        <f>SUM(R703:R721)</f>
        <v>0.005384699999999999</v>
      </c>
      <c r="S702" s="227"/>
      <c r="T702" s="229">
        <f>SUM(T703:T721)</f>
        <v>0.00286</v>
      </c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R702" s="230" t="s">
        <v>87</v>
      </c>
      <c r="AT702" s="231" t="s">
        <v>76</v>
      </c>
      <c r="AU702" s="231" t="s">
        <v>85</v>
      </c>
      <c r="AY702" s="230" t="s">
        <v>149</v>
      </c>
      <c r="BK702" s="232">
        <f>SUM(BK703:BK721)</f>
        <v>0</v>
      </c>
    </row>
    <row r="703" spans="1:65" s="2" customFormat="1" ht="16.5" customHeight="1">
      <c r="A703" s="38"/>
      <c r="B703" s="39"/>
      <c r="C703" s="235" t="s">
        <v>1032</v>
      </c>
      <c r="D703" s="235" t="s">
        <v>151</v>
      </c>
      <c r="E703" s="236" t="s">
        <v>1033</v>
      </c>
      <c r="F703" s="237" t="s">
        <v>1034</v>
      </c>
      <c r="G703" s="238" t="s">
        <v>154</v>
      </c>
      <c r="H703" s="239">
        <v>0.129</v>
      </c>
      <c r="I703" s="240"/>
      <c r="J703" s="241">
        <f>ROUND(I703*H703,2)</f>
        <v>0</v>
      </c>
      <c r="K703" s="237" t="s">
        <v>155</v>
      </c>
      <c r="L703" s="44"/>
      <c r="M703" s="242" t="s">
        <v>1</v>
      </c>
      <c r="N703" s="243" t="s">
        <v>42</v>
      </c>
      <c r="O703" s="91"/>
      <c r="P703" s="244">
        <f>O703*H703</f>
        <v>0</v>
      </c>
      <c r="Q703" s="244">
        <v>0</v>
      </c>
      <c r="R703" s="244">
        <f>Q703*H703</f>
        <v>0</v>
      </c>
      <c r="S703" s="244">
        <v>0</v>
      </c>
      <c r="T703" s="245">
        <f>S703*H703</f>
        <v>0</v>
      </c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R703" s="246" t="s">
        <v>261</v>
      </c>
      <c r="AT703" s="246" t="s">
        <v>151</v>
      </c>
      <c r="AU703" s="246" t="s">
        <v>87</v>
      </c>
      <c r="AY703" s="17" t="s">
        <v>149</v>
      </c>
      <c r="BE703" s="247">
        <f>IF(N703="základní",J703,0)</f>
        <v>0</v>
      </c>
      <c r="BF703" s="247">
        <f>IF(N703="snížená",J703,0)</f>
        <v>0</v>
      </c>
      <c r="BG703" s="247">
        <f>IF(N703="zákl. přenesená",J703,0)</f>
        <v>0</v>
      </c>
      <c r="BH703" s="247">
        <f>IF(N703="sníž. přenesená",J703,0)</f>
        <v>0</v>
      </c>
      <c r="BI703" s="247">
        <f>IF(N703="nulová",J703,0)</f>
        <v>0</v>
      </c>
      <c r="BJ703" s="17" t="s">
        <v>85</v>
      </c>
      <c r="BK703" s="247">
        <f>ROUND(I703*H703,2)</f>
        <v>0</v>
      </c>
      <c r="BL703" s="17" t="s">
        <v>261</v>
      </c>
      <c r="BM703" s="246" t="s">
        <v>1035</v>
      </c>
    </row>
    <row r="704" spans="1:51" s="14" customFormat="1" ht="12">
      <c r="A704" s="14"/>
      <c r="B704" s="260"/>
      <c r="C704" s="261"/>
      <c r="D704" s="250" t="s">
        <v>158</v>
      </c>
      <c r="E704" s="262" t="s">
        <v>1</v>
      </c>
      <c r="F704" s="263" t="s">
        <v>1036</v>
      </c>
      <c r="G704" s="261"/>
      <c r="H704" s="262" t="s">
        <v>1</v>
      </c>
      <c r="I704" s="264"/>
      <c r="J704" s="261"/>
      <c r="K704" s="261"/>
      <c r="L704" s="265"/>
      <c r="M704" s="266"/>
      <c r="N704" s="267"/>
      <c r="O704" s="267"/>
      <c r="P704" s="267"/>
      <c r="Q704" s="267"/>
      <c r="R704" s="267"/>
      <c r="S704" s="267"/>
      <c r="T704" s="268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9" t="s">
        <v>158</v>
      </c>
      <c r="AU704" s="269" t="s">
        <v>87</v>
      </c>
      <c r="AV704" s="14" t="s">
        <v>85</v>
      </c>
      <c r="AW704" s="14" t="s">
        <v>33</v>
      </c>
      <c r="AX704" s="14" t="s">
        <v>77</v>
      </c>
      <c r="AY704" s="269" t="s">
        <v>149</v>
      </c>
    </row>
    <row r="705" spans="1:51" s="13" customFormat="1" ht="12">
      <c r="A705" s="13"/>
      <c r="B705" s="248"/>
      <c r="C705" s="249"/>
      <c r="D705" s="250" t="s">
        <v>158</v>
      </c>
      <c r="E705" s="251" t="s">
        <v>1</v>
      </c>
      <c r="F705" s="252" t="s">
        <v>1037</v>
      </c>
      <c r="G705" s="249"/>
      <c r="H705" s="253">
        <v>0.129</v>
      </c>
      <c r="I705" s="254"/>
      <c r="J705" s="249"/>
      <c r="K705" s="249"/>
      <c r="L705" s="255"/>
      <c r="M705" s="256"/>
      <c r="N705" s="257"/>
      <c r="O705" s="257"/>
      <c r="P705" s="257"/>
      <c r="Q705" s="257"/>
      <c r="R705" s="257"/>
      <c r="S705" s="257"/>
      <c r="T705" s="258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59" t="s">
        <v>158</v>
      </c>
      <c r="AU705" s="259" t="s">
        <v>87</v>
      </c>
      <c r="AV705" s="13" t="s">
        <v>87</v>
      </c>
      <c r="AW705" s="13" t="s">
        <v>33</v>
      </c>
      <c r="AX705" s="13" t="s">
        <v>85</v>
      </c>
      <c r="AY705" s="259" t="s">
        <v>149</v>
      </c>
    </row>
    <row r="706" spans="1:65" s="2" customFormat="1" ht="16.5" customHeight="1">
      <c r="A706" s="38"/>
      <c r="B706" s="39"/>
      <c r="C706" s="235" t="s">
        <v>1038</v>
      </c>
      <c r="D706" s="235" t="s">
        <v>151</v>
      </c>
      <c r="E706" s="236" t="s">
        <v>1039</v>
      </c>
      <c r="F706" s="237" t="s">
        <v>1040</v>
      </c>
      <c r="G706" s="238" t="s">
        <v>154</v>
      </c>
      <c r="H706" s="239">
        <v>0.129</v>
      </c>
      <c r="I706" s="240"/>
      <c r="J706" s="241">
        <f>ROUND(I706*H706,2)</f>
        <v>0</v>
      </c>
      <c r="K706" s="237" t="s">
        <v>155</v>
      </c>
      <c r="L706" s="44"/>
      <c r="M706" s="242" t="s">
        <v>1</v>
      </c>
      <c r="N706" s="243" t="s">
        <v>42</v>
      </c>
      <c r="O706" s="91"/>
      <c r="P706" s="244">
        <f>O706*H706</f>
        <v>0</v>
      </c>
      <c r="Q706" s="244">
        <v>0.0003</v>
      </c>
      <c r="R706" s="244">
        <f>Q706*H706</f>
        <v>3.87E-05</v>
      </c>
      <c r="S706" s="244">
        <v>0</v>
      </c>
      <c r="T706" s="245">
        <f>S706*H706</f>
        <v>0</v>
      </c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R706" s="246" t="s">
        <v>261</v>
      </c>
      <c r="AT706" s="246" t="s">
        <v>151</v>
      </c>
      <c r="AU706" s="246" t="s">
        <v>87</v>
      </c>
      <c r="AY706" s="17" t="s">
        <v>149</v>
      </c>
      <c r="BE706" s="247">
        <f>IF(N706="základní",J706,0)</f>
        <v>0</v>
      </c>
      <c r="BF706" s="247">
        <f>IF(N706="snížená",J706,0)</f>
        <v>0</v>
      </c>
      <c r="BG706" s="247">
        <f>IF(N706="zákl. přenesená",J706,0)</f>
        <v>0</v>
      </c>
      <c r="BH706" s="247">
        <f>IF(N706="sníž. přenesená",J706,0)</f>
        <v>0</v>
      </c>
      <c r="BI706" s="247">
        <f>IF(N706="nulová",J706,0)</f>
        <v>0</v>
      </c>
      <c r="BJ706" s="17" t="s">
        <v>85</v>
      </c>
      <c r="BK706" s="247">
        <f>ROUND(I706*H706,2)</f>
        <v>0</v>
      </c>
      <c r="BL706" s="17" t="s">
        <v>261</v>
      </c>
      <c r="BM706" s="246" t="s">
        <v>1041</v>
      </c>
    </row>
    <row r="707" spans="1:51" s="14" customFormat="1" ht="12">
      <c r="A707" s="14"/>
      <c r="B707" s="260"/>
      <c r="C707" s="261"/>
      <c r="D707" s="250" t="s">
        <v>158</v>
      </c>
      <c r="E707" s="262" t="s">
        <v>1</v>
      </c>
      <c r="F707" s="263" t="s">
        <v>1036</v>
      </c>
      <c r="G707" s="261"/>
      <c r="H707" s="262" t="s">
        <v>1</v>
      </c>
      <c r="I707" s="264"/>
      <c r="J707" s="261"/>
      <c r="K707" s="261"/>
      <c r="L707" s="265"/>
      <c r="M707" s="266"/>
      <c r="N707" s="267"/>
      <c r="O707" s="267"/>
      <c r="P707" s="267"/>
      <c r="Q707" s="267"/>
      <c r="R707" s="267"/>
      <c r="S707" s="267"/>
      <c r="T707" s="268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69" t="s">
        <v>158</v>
      </c>
      <c r="AU707" s="269" t="s">
        <v>87</v>
      </c>
      <c r="AV707" s="14" t="s">
        <v>85</v>
      </c>
      <c r="AW707" s="14" t="s">
        <v>33</v>
      </c>
      <c r="AX707" s="14" t="s">
        <v>77</v>
      </c>
      <c r="AY707" s="269" t="s">
        <v>149</v>
      </c>
    </row>
    <row r="708" spans="1:51" s="13" customFormat="1" ht="12">
      <c r="A708" s="13"/>
      <c r="B708" s="248"/>
      <c r="C708" s="249"/>
      <c r="D708" s="250" t="s">
        <v>158</v>
      </c>
      <c r="E708" s="251" t="s">
        <v>1</v>
      </c>
      <c r="F708" s="252" t="s">
        <v>1037</v>
      </c>
      <c r="G708" s="249"/>
      <c r="H708" s="253">
        <v>0.129</v>
      </c>
      <c r="I708" s="254"/>
      <c r="J708" s="249"/>
      <c r="K708" s="249"/>
      <c r="L708" s="255"/>
      <c r="M708" s="256"/>
      <c r="N708" s="257"/>
      <c r="O708" s="257"/>
      <c r="P708" s="257"/>
      <c r="Q708" s="257"/>
      <c r="R708" s="257"/>
      <c r="S708" s="257"/>
      <c r="T708" s="258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59" t="s">
        <v>158</v>
      </c>
      <c r="AU708" s="259" t="s">
        <v>87</v>
      </c>
      <c r="AV708" s="13" t="s">
        <v>87</v>
      </c>
      <c r="AW708" s="13" t="s">
        <v>33</v>
      </c>
      <c r="AX708" s="13" t="s">
        <v>85</v>
      </c>
      <c r="AY708" s="259" t="s">
        <v>149</v>
      </c>
    </row>
    <row r="709" spans="1:65" s="2" customFormat="1" ht="16.5" customHeight="1">
      <c r="A709" s="38"/>
      <c r="B709" s="39"/>
      <c r="C709" s="235" t="s">
        <v>1042</v>
      </c>
      <c r="D709" s="235" t="s">
        <v>151</v>
      </c>
      <c r="E709" s="236" t="s">
        <v>1043</v>
      </c>
      <c r="F709" s="237" t="s">
        <v>1044</v>
      </c>
      <c r="G709" s="238" t="s">
        <v>579</v>
      </c>
      <c r="H709" s="239">
        <v>1</v>
      </c>
      <c r="I709" s="240"/>
      <c r="J709" s="241">
        <f>ROUND(I709*H709,2)</f>
        <v>0</v>
      </c>
      <c r="K709" s="237" t="s">
        <v>155</v>
      </c>
      <c r="L709" s="44"/>
      <c r="M709" s="242" t="s">
        <v>1</v>
      </c>
      <c r="N709" s="243" t="s">
        <v>42</v>
      </c>
      <c r="O709" s="91"/>
      <c r="P709" s="244">
        <f>O709*H709</f>
        <v>0</v>
      </c>
      <c r="Q709" s="244">
        <v>0.00109</v>
      </c>
      <c r="R709" s="244">
        <f>Q709*H709</f>
        <v>0.00109</v>
      </c>
      <c r="S709" s="244">
        <v>0</v>
      </c>
      <c r="T709" s="245">
        <f>S709*H709</f>
        <v>0</v>
      </c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R709" s="246" t="s">
        <v>261</v>
      </c>
      <c r="AT709" s="246" t="s">
        <v>151</v>
      </c>
      <c r="AU709" s="246" t="s">
        <v>87</v>
      </c>
      <c r="AY709" s="17" t="s">
        <v>149</v>
      </c>
      <c r="BE709" s="247">
        <f>IF(N709="základní",J709,0)</f>
        <v>0</v>
      </c>
      <c r="BF709" s="247">
        <f>IF(N709="snížená",J709,0)</f>
        <v>0</v>
      </c>
      <c r="BG709" s="247">
        <f>IF(N709="zákl. přenesená",J709,0)</f>
        <v>0</v>
      </c>
      <c r="BH709" s="247">
        <f>IF(N709="sníž. přenesená",J709,0)</f>
        <v>0</v>
      </c>
      <c r="BI709" s="247">
        <f>IF(N709="nulová",J709,0)</f>
        <v>0</v>
      </c>
      <c r="BJ709" s="17" t="s">
        <v>85</v>
      </c>
      <c r="BK709" s="247">
        <f>ROUND(I709*H709,2)</f>
        <v>0</v>
      </c>
      <c r="BL709" s="17" t="s">
        <v>261</v>
      </c>
      <c r="BM709" s="246" t="s">
        <v>1045</v>
      </c>
    </row>
    <row r="710" spans="1:51" s="14" customFormat="1" ht="12">
      <c r="A710" s="14"/>
      <c r="B710" s="260"/>
      <c r="C710" s="261"/>
      <c r="D710" s="250" t="s">
        <v>158</v>
      </c>
      <c r="E710" s="262" t="s">
        <v>1</v>
      </c>
      <c r="F710" s="263" t="s">
        <v>1036</v>
      </c>
      <c r="G710" s="261"/>
      <c r="H710" s="262" t="s">
        <v>1</v>
      </c>
      <c r="I710" s="264"/>
      <c r="J710" s="261"/>
      <c r="K710" s="261"/>
      <c r="L710" s="265"/>
      <c r="M710" s="266"/>
      <c r="N710" s="267"/>
      <c r="O710" s="267"/>
      <c r="P710" s="267"/>
      <c r="Q710" s="267"/>
      <c r="R710" s="267"/>
      <c r="S710" s="267"/>
      <c r="T710" s="268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69" t="s">
        <v>158</v>
      </c>
      <c r="AU710" s="269" t="s">
        <v>87</v>
      </c>
      <c r="AV710" s="14" t="s">
        <v>85</v>
      </c>
      <c r="AW710" s="14" t="s">
        <v>33</v>
      </c>
      <c r="AX710" s="14" t="s">
        <v>77</v>
      </c>
      <c r="AY710" s="269" t="s">
        <v>149</v>
      </c>
    </row>
    <row r="711" spans="1:51" s="13" customFormat="1" ht="12">
      <c r="A711" s="13"/>
      <c r="B711" s="248"/>
      <c r="C711" s="249"/>
      <c r="D711" s="250" t="s">
        <v>158</v>
      </c>
      <c r="E711" s="251" t="s">
        <v>1</v>
      </c>
      <c r="F711" s="252" t="s">
        <v>85</v>
      </c>
      <c r="G711" s="249"/>
      <c r="H711" s="253">
        <v>1</v>
      </c>
      <c r="I711" s="254"/>
      <c r="J711" s="249"/>
      <c r="K711" s="249"/>
      <c r="L711" s="255"/>
      <c r="M711" s="256"/>
      <c r="N711" s="257"/>
      <c r="O711" s="257"/>
      <c r="P711" s="257"/>
      <c r="Q711" s="257"/>
      <c r="R711" s="257"/>
      <c r="S711" s="257"/>
      <c r="T711" s="258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59" t="s">
        <v>158</v>
      </c>
      <c r="AU711" s="259" t="s">
        <v>87</v>
      </c>
      <c r="AV711" s="13" t="s">
        <v>87</v>
      </c>
      <c r="AW711" s="13" t="s">
        <v>33</v>
      </c>
      <c r="AX711" s="13" t="s">
        <v>85</v>
      </c>
      <c r="AY711" s="259" t="s">
        <v>149</v>
      </c>
    </row>
    <row r="712" spans="1:65" s="2" customFormat="1" ht="16.5" customHeight="1">
      <c r="A712" s="38"/>
      <c r="B712" s="39"/>
      <c r="C712" s="235" t="s">
        <v>1046</v>
      </c>
      <c r="D712" s="235" t="s">
        <v>151</v>
      </c>
      <c r="E712" s="236" t="s">
        <v>1047</v>
      </c>
      <c r="F712" s="237" t="s">
        <v>1048</v>
      </c>
      <c r="G712" s="238" t="s">
        <v>579</v>
      </c>
      <c r="H712" s="239">
        <v>2</v>
      </c>
      <c r="I712" s="240"/>
      <c r="J712" s="241">
        <f>ROUND(I712*H712,2)</f>
        <v>0</v>
      </c>
      <c r="K712" s="237" t="s">
        <v>155</v>
      </c>
      <c r="L712" s="44"/>
      <c r="M712" s="242" t="s">
        <v>1</v>
      </c>
      <c r="N712" s="243" t="s">
        <v>42</v>
      </c>
      <c r="O712" s="91"/>
      <c r="P712" s="244">
        <f>O712*H712</f>
        <v>0</v>
      </c>
      <c r="Q712" s="244">
        <v>0.0004</v>
      </c>
      <c r="R712" s="244">
        <f>Q712*H712</f>
        <v>0.0008</v>
      </c>
      <c r="S712" s="244">
        <v>0.00143</v>
      </c>
      <c r="T712" s="245">
        <f>S712*H712</f>
        <v>0.00286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246" t="s">
        <v>261</v>
      </c>
      <c r="AT712" s="246" t="s">
        <v>151</v>
      </c>
      <c r="AU712" s="246" t="s">
        <v>87</v>
      </c>
      <c r="AY712" s="17" t="s">
        <v>149</v>
      </c>
      <c r="BE712" s="247">
        <f>IF(N712="základní",J712,0)</f>
        <v>0</v>
      </c>
      <c r="BF712" s="247">
        <f>IF(N712="snížená",J712,0)</f>
        <v>0</v>
      </c>
      <c r="BG712" s="247">
        <f>IF(N712="zákl. přenesená",J712,0)</f>
        <v>0</v>
      </c>
      <c r="BH712" s="247">
        <f>IF(N712="sníž. přenesená",J712,0)</f>
        <v>0</v>
      </c>
      <c r="BI712" s="247">
        <f>IF(N712="nulová",J712,0)</f>
        <v>0</v>
      </c>
      <c r="BJ712" s="17" t="s">
        <v>85</v>
      </c>
      <c r="BK712" s="247">
        <f>ROUND(I712*H712,2)</f>
        <v>0</v>
      </c>
      <c r="BL712" s="17" t="s">
        <v>261</v>
      </c>
      <c r="BM712" s="246" t="s">
        <v>1049</v>
      </c>
    </row>
    <row r="713" spans="1:51" s="14" customFormat="1" ht="12">
      <c r="A713" s="14"/>
      <c r="B713" s="260"/>
      <c r="C713" s="261"/>
      <c r="D713" s="250" t="s">
        <v>158</v>
      </c>
      <c r="E713" s="262" t="s">
        <v>1</v>
      </c>
      <c r="F713" s="263" t="s">
        <v>1036</v>
      </c>
      <c r="G713" s="261"/>
      <c r="H713" s="262" t="s">
        <v>1</v>
      </c>
      <c r="I713" s="264"/>
      <c r="J713" s="261"/>
      <c r="K713" s="261"/>
      <c r="L713" s="265"/>
      <c r="M713" s="266"/>
      <c r="N713" s="267"/>
      <c r="O713" s="267"/>
      <c r="P713" s="267"/>
      <c r="Q713" s="267"/>
      <c r="R713" s="267"/>
      <c r="S713" s="267"/>
      <c r="T713" s="268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69" t="s">
        <v>158</v>
      </c>
      <c r="AU713" s="269" t="s">
        <v>87</v>
      </c>
      <c r="AV713" s="14" t="s">
        <v>85</v>
      </c>
      <c r="AW713" s="14" t="s">
        <v>33</v>
      </c>
      <c r="AX713" s="14" t="s">
        <v>77</v>
      </c>
      <c r="AY713" s="269" t="s">
        <v>149</v>
      </c>
    </row>
    <row r="714" spans="1:51" s="13" customFormat="1" ht="12">
      <c r="A714" s="13"/>
      <c r="B714" s="248"/>
      <c r="C714" s="249"/>
      <c r="D714" s="250" t="s">
        <v>158</v>
      </c>
      <c r="E714" s="251" t="s">
        <v>1</v>
      </c>
      <c r="F714" s="252" t="s">
        <v>87</v>
      </c>
      <c r="G714" s="249"/>
      <c r="H714" s="253">
        <v>2</v>
      </c>
      <c r="I714" s="254"/>
      <c r="J714" s="249"/>
      <c r="K714" s="249"/>
      <c r="L714" s="255"/>
      <c r="M714" s="256"/>
      <c r="N714" s="257"/>
      <c r="O714" s="257"/>
      <c r="P714" s="257"/>
      <c r="Q714" s="257"/>
      <c r="R714" s="257"/>
      <c r="S714" s="257"/>
      <c r="T714" s="258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59" t="s">
        <v>158</v>
      </c>
      <c r="AU714" s="259" t="s">
        <v>87</v>
      </c>
      <c r="AV714" s="13" t="s">
        <v>87</v>
      </c>
      <c r="AW714" s="13" t="s">
        <v>33</v>
      </c>
      <c r="AX714" s="13" t="s">
        <v>85</v>
      </c>
      <c r="AY714" s="259" t="s">
        <v>149</v>
      </c>
    </row>
    <row r="715" spans="1:65" s="2" customFormat="1" ht="21.75" customHeight="1">
      <c r="A715" s="38"/>
      <c r="B715" s="39"/>
      <c r="C715" s="284" t="s">
        <v>1050</v>
      </c>
      <c r="D715" s="284" t="s">
        <v>327</v>
      </c>
      <c r="E715" s="285" t="s">
        <v>991</v>
      </c>
      <c r="F715" s="286" t="s">
        <v>992</v>
      </c>
      <c r="G715" s="287" t="s">
        <v>154</v>
      </c>
      <c r="H715" s="288">
        <v>0.18</v>
      </c>
      <c r="I715" s="289"/>
      <c r="J715" s="290">
        <f>ROUND(I715*H715,2)</f>
        <v>0</v>
      </c>
      <c r="K715" s="286" t="s">
        <v>155</v>
      </c>
      <c r="L715" s="291"/>
      <c r="M715" s="292" t="s">
        <v>1</v>
      </c>
      <c r="N715" s="293" t="s">
        <v>42</v>
      </c>
      <c r="O715" s="91"/>
      <c r="P715" s="244">
        <f>O715*H715</f>
        <v>0</v>
      </c>
      <c r="Q715" s="244">
        <v>0.0192</v>
      </c>
      <c r="R715" s="244">
        <f>Q715*H715</f>
        <v>0.0034559999999999994</v>
      </c>
      <c r="S715" s="244">
        <v>0</v>
      </c>
      <c r="T715" s="245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246" t="s">
        <v>361</v>
      </c>
      <c r="AT715" s="246" t="s">
        <v>327</v>
      </c>
      <c r="AU715" s="246" t="s">
        <v>87</v>
      </c>
      <c r="AY715" s="17" t="s">
        <v>149</v>
      </c>
      <c r="BE715" s="247">
        <f>IF(N715="základní",J715,0)</f>
        <v>0</v>
      </c>
      <c r="BF715" s="247">
        <f>IF(N715="snížená",J715,0)</f>
        <v>0</v>
      </c>
      <c r="BG715" s="247">
        <f>IF(N715="zákl. přenesená",J715,0)</f>
        <v>0</v>
      </c>
      <c r="BH715" s="247">
        <f>IF(N715="sníž. přenesená",J715,0)</f>
        <v>0</v>
      </c>
      <c r="BI715" s="247">
        <f>IF(N715="nulová",J715,0)</f>
        <v>0</v>
      </c>
      <c r="BJ715" s="17" t="s">
        <v>85</v>
      </c>
      <c r="BK715" s="247">
        <f>ROUND(I715*H715,2)</f>
        <v>0</v>
      </c>
      <c r="BL715" s="17" t="s">
        <v>261</v>
      </c>
      <c r="BM715" s="246" t="s">
        <v>1051</v>
      </c>
    </row>
    <row r="716" spans="1:51" s="13" customFormat="1" ht="12">
      <c r="A716" s="13"/>
      <c r="B716" s="248"/>
      <c r="C716" s="249"/>
      <c r="D716" s="250" t="s">
        <v>158</v>
      </c>
      <c r="E716" s="251" t="s">
        <v>1</v>
      </c>
      <c r="F716" s="252" t="s">
        <v>1052</v>
      </c>
      <c r="G716" s="249"/>
      <c r="H716" s="253">
        <v>0.18</v>
      </c>
      <c r="I716" s="254"/>
      <c r="J716" s="249"/>
      <c r="K716" s="249"/>
      <c r="L716" s="255"/>
      <c r="M716" s="256"/>
      <c r="N716" s="257"/>
      <c r="O716" s="257"/>
      <c r="P716" s="257"/>
      <c r="Q716" s="257"/>
      <c r="R716" s="257"/>
      <c r="S716" s="257"/>
      <c r="T716" s="258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59" t="s">
        <v>158</v>
      </c>
      <c r="AU716" s="259" t="s">
        <v>87</v>
      </c>
      <c r="AV716" s="13" t="s">
        <v>87</v>
      </c>
      <c r="AW716" s="13" t="s">
        <v>33</v>
      </c>
      <c r="AX716" s="13" t="s">
        <v>85</v>
      </c>
      <c r="AY716" s="259" t="s">
        <v>149</v>
      </c>
    </row>
    <row r="717" spans="1:65" s="2" customFormat="1" ht="16.5" customHeight="1">
      <c r="A717" s="38"/>
      <c r="B717" s="39"/>
      <c r="C717" s="235" t="s">
        <v>1053</v>
      </c>
      <c r="D717" s="235" t="s">
        <v>151</v>
      </c>
      <c r="E717" s="236" t="s">
        <v>1054</v>
      </c>
      <c r="F717" s="237" t="s">
        <v>1055</v>
      </c>
      <c r="G717" s="238" t="s">
        <v>154</v>
      </c>
      <c r="H717" s="239">
        <v>0.129</v>
      </c>
      <c r="I717" s="240"/>
      <c r="J717" s="241">
        <f>ROUND(I717*H717,2)</f>
        <v>0</v>
      </c>
      <c r="K717" s="237" t="s">
        <v>155</v>
      </c>
      <c r="L717" s="44"/>
      <c r="M717" s="242" t="s">
        <v>1</v>
      </c>
      <c r="N717" s="243" t="s">
        <v>42</v>
      </c>
      <c r="O717" s="91"/>
      <c r="P717" s="244">
        <f>O717*H717</f>
        <v>0</v>
      </c>
      <c r="Q717" s="244">
        <v>0</v>
      </c>
      <c r="R717" s="244">
        <f>Q717*H717</f>
        <v>0</v>
      </c>
      <c r="S717" s="244">
        <v>0</v>
      </c>
      <c r="T717" s="245">
        <f>S717*H717</f>
        <v>0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246" t="s">
        <v>261</v>
      </c>
      <c r="AT717" s="246" t="s">
        <v>151</v>
      </c>
      <c r="AU717" s="246" t="s">
        <v>87</v>
      </c>
      <c r="AY717" s="17" t="s">
        <v>149</v>
      </c>
      <c r="BE717" s="247">
        <f>IF(N717="základní",J717,0)</f>
        <v>0</v>
      </c>
      <c r="BF717" s="247">
        <f>IF(N717="snížená",J717,0)</f>
        <v>0</v>
      </c>
      <c r="BG717" s="247">
        <f>IF(N717="zákl. přenesená",J717,0)</f>
        <v>0</v>
      </c>
      <c r="BH717" s="247">
        <f>IF(N717="sníž. přenesená",J717,0)</f>
        <v>0</v>
      </c>
      <c r="BI717" s="247">
        <f>IF(N717="nulová",J717,0)</f>
        <v>0</v>
      </c>
      <c r="BJ717" s="17" t="s">
        <v>85</v>
      </c>
      <c r="BK717" s="247">
        <f>ROUND(I717*H717,2)</f>
        <v>0</v>
      </c>
      <c r="BL717" s="17" t="s">
        <v>261</v>
      </c>
      <c r="BM717" s="246" t="s">
        <v>1056</v>
      </c>
    </row>
    <row r="718" spans="1:51" s="14" customFormat="1" ht="12">
      <c r="A718" s="14"/>
      <c r="B718" s="260"/>
      <c r="C718" s="261"/>
      <c r="D718" s="250" t="s">
        <v>158</v>
      </c>
      <c r="E718" s="262" t="s">
        <v>1</v>
      </c>
      <c r="F718" s="263" t="s">
        <v>1036</v>
      </c>
      <c r="G718" s="261"/>
      <c r="H718" s="262" t="s">
        <v>1</v>
      </c>
      <c r="I718" s="264"/>
      <c r="J718" s="261"/>
      <c r="K718" s="261"/>
      <c r="L718" s="265"/>
      <c r="M718" s="266"/>
      <c r="N718" s="267"/>
      <c r="O718" s="267"/>
      <c r="P718" s="267"/>
      <c r="Q718" s="267"/>
      <c r="R718" s="267"/>
      <c r="S718" s="267"/>
      <c r="T718" s="268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69" t="s">
        <v>158</v>
      </c>
      <c r="AU718" s="269" t="s">
        <v>87</v>
      </c>
      <c r="AV718" s="14" t="s">
        <v>85</v>
      </c>
      <c r="AW718" s="14" t="s">
        <v>33</v>
      </c>
      <c r="AX718" s="14" t="s">
        <v>77</v>
      </c>
      <c r="AY718" s="269" t="s">
        <v>149</v>
      </c>
    </row>
    <row r="719" spans="1:51" s="13" customFormat="1" ht="12">
      <c r="A719" s="13"/>
      <c r="B719" s="248"/>
      <c r="C719" s="249"/>
      <c r="D719" s="250" t="s">
        <v>158</v>
      </c>
      <c r="E719" s="251" t="s">
        <v>1</v>
      </c>
      <c r="F719" s="252" t="s">
        <v>1037</v>
      </c>
      <c r="G719" s="249"/>
      <c r="H719" s="253">
        <v>0.129</v>
      </c>
      <c r="I719" s="254"/>
      <c r="J719" s="249"/>
      <c r="K719" s="249"/>
      <c r="L719" s="255"/>
      <c r="M719" s="256"/>
      <c r="N719" s="257"/>
      <c r="O719" s="257"/>
      <c r="P719" s="257"/>
      <c r="Q719" s="257"/>
      <c r="R719" s="257"/>
      <c r="S719" s="257"/>
      <c r="T719" s="258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59" t="s">
        <v>158</v>
      </c>
      <c r="AU719" s="259" t="s">
        <v>87</v>
      </c>
      <c r="AV719" s="13" t="s">
        <v>87</v>
      </c>
      <c r="AW719" s="13" t="s">
        <v>33</v>
      </c>
      <c r="AX719" s="13" t="s">
        <v>85</v>
      </c>
      <c r="AY719" s="259" t="s">
        <v>149</v>
      </c>
    </row>
    <row r="720" spans="1:65" s="2" customFormat="1" ht="16.5" customHeight="1">
      <c r="A720" s="38"/>
      <c r="B720" s="39"/>
      <c r="C720" s="235" t="s">
        <v>1057</v>
      </c>
      <c r="D720" s="235" t="s">
        <v>151</v>
      </c>
      <c r="E720" s="236" t="s">
        <v>1058</v>
      </c>
      <c r="F720" s="237" t="s">
        <v>1059</v>
      </c>
      <c r="G720" s="238" t="s">
        <v>579</v>
      </c>
      <c r="H720" s="239">
        <v>2</v>
      </c>
      <c r="I720" s="240"/>
      <c r="J720" s="241">
        <f>ROUND(I720*H720,2)</f>
        <v>0</v>
      </c>
      <c r="K720" s="237" t="s">
        <v>155</v>
      </c>
      <c r="L720" s="44"/>
      <c r="M720" s="242" t="s">
        <v>1</v>
      </c>
      <c r="N720" s="243" t="s">
        <v>42</v>
      </c>
      <c r="O720" s="91"/>
      <c r="P720" s="244">
        <f>O720*H720</f>
        <v>0</v>
      </c>
      <c r="Q720" s="244">
        <v>0</v>
      </c>
      <c r="R720" s="244">
        <f>Q720*H720</f>
        <v>0</v>
      </c>
      <c r="S720" s="244">
        <v>0</v>
      </c>
      <c r="T720" s="245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246" t="s">
        <v>261</v>
      </c>
      <c r="AT720" s="246" t="s">
        <v>151</v>
      </c>
      <c r="AU720" s="246" t="s">
        <v>87</v>
      </c>
      <c r="AY720" s="17" t="s">
        <v>149</v>
      </c>
      <c r="BE720" s="247">
        <f>IF(N720="základní",J720,0)</f>
        <v>0</v>
      </c>
      <c r="BF720" s="247">
        <f>IF(N720="snížená",J720,0)</f>
        <v>0</v>
      </c>
      <c r="BG720" s="247">
        <f>IF(N720="zákl. přenesená",J720,0)</f>
        <v>0</v>
      </c>
      <c r="BH720" s="247">
        <f>IF(N720="sníž. přenesená",J720,0)</f>
        <v>0</v>
      </c>
      <c r="BI720" s="247">
        <f>IF(N720="nulová",J720,0)</f>
        <v>0</v>
      </c>
      <c r="BJ720" s="17" t="s">
        <v>85</v>
      </c>
      <c r="BK720" s="247">
        <f>ROUND(I720*H720,2)</f>
        <v>0</v>
      </c>
      <c r="BL720" s="17" t="s">
        <v>261</v>
      </c>
      <c r="BM720" s="246" t="s">
        <v>1060</v>
      </c>
    </row>
    <row r="721" spans="1:65" s="2" customFormat="1" ht="16.5" customHeight="1">
      <c r="A721" s="38"/>
      <c r="B721" s="39"/>
      <c r="C721" s="235" t="s">
        <v>1061</v>
      </c>
      <c r="D721" s="235" t="s">
        <v>151</v>
      </c>
      <c r="E721" s="236" t="s">
        <v>1062</v>
      </c>
      <c r="F721" s="237" t="s">
        <v>1063</v>
      </c>
      <c r="G721" s="238" t="s">
        <v>833</v>
      </c>
      <c r="H721" s="294"/>
      <c r="I721" s="240"/>
      <c r="J721" s="241">
        <f>ROUND(I721*H721,2)</f>
        <v>0</v>
      </c>
      <c r="K721" s="237" t="s">
        <v>155</v>
      </c>
      <c r="L721" s="44"/>
      <c r="M721" s="242" t="s">
        <v>1</v>
      </c>
      <c r="N721" s="243" t="s">
        <v>42</v>
      </c>
      <c r="O721" s="91"/>
      <c r="P721" s="244">
        <f>O721*H721</f>
        <v>0</v>
      </c>
      <c r="Q721" s="244">
        <v>0</v>
      </c>
      <c r="R721" s="244">
        <f>Q721*H721</f>
        <v>0</v>
      </c>
      <c r="S721" s="244">
        <v>0</v>
      </c>
      <c r="T721" s="245">
        <f>S721*H721</f>
        <v>0</v>
      </c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R721" s="246" t="s">
        <v>261</v>
      </c>
      <c r="AT721" s="246" t="s">
        <v>151</v>
      </c>
      <c r="AU721" s="246" t="s">
        <v>87</v>
      </c>
      <c r="AY721" s="17" t="s">
        <v>149</v>
      </c>
      <c r="BE721" s="247">
        <f>IF(N721="základní",J721,0)</f>
        <v>0</v>
      </c>
      <c r="BF721" s="247">
        <f>IF(N721="snížená",J721,0)</f>
        <v>0</v>
      </c>
      <c r="BG721" s="247">
        <f>IF(N721="zákl. přenesená",J721,0)</f>
        <v>0</v>
      </c>
      <c r="BH721" s="247">
        <f>IF(N721="sníž. přenesená",J721,0)</f>
        <v>0</v>
      </c>
      <c r="BI721" s="247">
        <f>IF(N721="nulová",J721,0)</f>
        <v>0</v>
      </c>
      <c r="BJ721" s="17" t="s">
        <v>85</v>
      </c>
      <c r="BK721" s="247">
        <f>ROUND(I721*H721,2)</f>
        <v>0</v>
      </c>
      <c r="BL721" s="17" t="s">
        <v>261</v>
      </c>
      <c r="BM721" s="246" t="s">
        <v>1064</v>
      </c>
    </row>
    <row r="722" spans="1:63" s="12" customFormat="1" ht="22.8" customHeight="1">
      <c r="A722" s="12"/>
      <c r="B722" s="219"/>
      <c r="C722" s="220"/>
      <c r="D722" s="221" t="s">
        <v>76</v>
      </c>
      <c r="E722" s="233" t="s">
        <v>1065</v>
      </c>
      <c r="F722" s="233" t="s">
        <v>1066</v>
      </c>
      <c r="G722" s="220"/>
      <c r="H722" s="220"/>
      <c r="I722" s="223"/>
      <c r="J722" s="234">
        <f>BK722</f>
        <v>0</v>
      </c>
      <c r="K722" s="220"/>
      <c r="L722" s="225"/>
      <c r="M722" s="226"/>
      <c r="N722" s="227"/>
      <c r="O722" s="227"/>
      <c r="P722" s="228">
        <f>SUM(P723:P744)</f>
        <v>0</v>
      </c>
      <c r="Q722" s="227"/>
      <c r="R722" s="228">
        <f>SUM(R723:R744)</f>
        <v>0.033286550000000005</v>
      </c>
      <c r="S722" s="227"/>
      <c r="T722" s="229">
        <f>SUM(T723:T744)</f>
        <v>0</v>
      </c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R722" s="230" t="s">
        <v>87</v>
      </c>
      <c r="AT722" s="231" t="s">
        <v>76</v>
      </c>
      <c r="AU722" s="231" t="s">
        <v>85</v>
      </c>
      <c r="AY722" s="230" t="s">
        <v>149</v>
      </c>
      <c r="BK722" s="232">
        <f>SUM(BK723:BK744)</f>
        <v>0</v>
      </c>
    </row>
    <row r="723" spans="1:65" s="2" customFormat="1" ht="16.5" customHeight="1">
      <c r="A723" s="38"/>
      <c r="B723" s="39"/>
      <c r="C723" s="235" t="s">
        <v>1067</v>
      </c>
      <c r="D723" s="235" t="s">
        <v>151</v>
      </c>
      <c r="E723" s="236" t="s">
        <v>1068</v>
      </c>
      <c r="F723" s="237" t="s">
        <v>1069</v>
      </c>
      <c r="G723" s="238" t="s">
        <v>154</v>
      </c>
      <c r="H723" s="239">
        <v>20.696</v>
      </c>
      <c r="I723" s="240"/>
      <c r="J723" s="241">
        <f>ROUND(I723*H723,2)</f>
        <v>0</v>
      </c>
      <c r="K723" s="237" t="s">
        <v>155</v>
      </c>
      <c r="L723" s="44"/>
      <c r="M723" s="242" t="s">
        <v>1</v>
      </c>
      <c r="N723" s="243" t="s">
        <v>42</v>
      </c>
      <c r="O723" s="91"/>
      <c r="P723" s="244">
        <f>O723*H723</f>
        <v>0</v>
      </c>
      <c r="Q723" s="244">
        <v>8E-05</v>
      </c>
      <c r="R723" s="244">
        <f>Q723*H723</f>
        <v>0.0016556800000000003</v>
      </c>
      <c r="S723" s="244">
        <v>0</v>
      </c>
      <c r="T723" s="245">
        <f>S723*H723</f>
        <v>0</v>
      </c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R723" s="246" t="s">
        <v>261</v>
      </c>
      <c r="AT723" s="246" t="s">
        <v>151</v>
      </c>
      <c r="AU723" s="246" t="s">
        <v>87</v>
      </c>
      <c r="AY723" s="17" t="s">
        <v>149</v>
      </c>
      <c r="BE723" s="247">
        <f>IF(N723="základní",J723,0)</f>
        <v>0</v>
      </c>
      <c r="BF723" s="247">
        <f>IF(N723="snížená",J723,0)</f>
        <v>0</v>
      </c>
      <c r="BG723" s="247">
        <f>IF(N723="zákl. přenesená",J723,0)</f>
        <v>0</v>
      </c>
      <c r="BH723" s="247">
        <f>IF(N723="sníž. přenesená",J723,0)</f>
        <v>0</v>
      </c>
      <c r="BI723" s="247">
        <f>IF(N723="nulová",J723,0)</f>
        <v>0</v>
      </c>
      <c r="BJ723" s="17" t="s">
        <v>85</v>
      </c>
      <c r="BK723" s="247">
        <f>ROUND(I723*H723,2)</f>
        <v>0</v>
      </c>
      <c r="BL723" s="17" t="s">
        <v>261</v>
      </c>
      <c r="BM723" s="246" t="s">
        <v>1070</v>
      </c>
    </row>
    <row r="724" spans="1:51" s="14" customFormat="1" ht="12">
      <c r="A724" s="14"/>
      <c r="B724" s="260"/>
      <c r="C724" s="261"/>
      <c r="D724" s="250" t="s">
        <v>158</v>
      </c>
      <c r="E724" s="262" t="s">
        <v>1</v>
      </c>
      <c r="F724" s="263" t="s">
        <v>1071</v>
      </c>
      <c r="G724" s="261"/>
      <c r="H724" s="262" t="s">
        <v>1</v>
      </c>
      <c r="I724" s="264"/>
      <c r="J724" s="261"/>
      <c r="K724" s="261"/>
      <c r="L724" s="265"/>
      <c r="M724" s="266"/>
      <c r="N724" s="267"/>
      <c r="O724" s="267"/>
      <c r="P724" s="267"/>
      <c r="Q724" s="267"/>
      <c r="R724" s="267"/>
      <c r="S724" s="267"/>
      <c r="T724" s="268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69" t="s">
        <v>158</v>
      </c>
      <c r="AU724" s="269" t="s">
        <v>87</v>
      </c>
      <c r="AV724" s="14" t="s">
        <v>85</v>
      </c>
      <c r="AW724" s="14" t="s">
        <v>33</v>
      </c>
      <c r="AX724" s="14" t="s">
        <v>77</v>
      </c>
      <c r="AY724" s="269" t="s">
        <v>149</v>
      </c>
    </row>
    <row r="725" spans="1:51" s="13" customFormat="1" ht="12">
      <c r="A725" s="13"/>
      <c r="B725" s="248"/>
      <c r="C725" s="249"/>
      <c r="D725" s="250" t="s">
        <v>158</v>
      </c>
      <c r="E725" s="251" t="s">
        <v>1</v>
      </c>
      <c r="F725" s="252" t="s">
        <v>1072</v>
      </c>
      <c r="G725" s="249"/>
      <c r="H725" s="253">
        <v>20.696</v>
      </c>
      <c r="I725" s="254"/>
      <c r="J725" s="249"/>
      <c r="K725" s="249"/>
      <c r="L725" s="255"/>
      <c r="M725" s="256"/>
      <c r="N725" s="257"/>
      <c r="O725" s="257"/>
      <c r="P725" s="257"/>
      <c r="Q725" s="257"/>
      <c r="R725" s="257"/>
      <c r="S725" s="257"/>
      <c r="T725" s="258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59" t="s">
        <v>158</v>
      </c>
      <c r="AU725" s="259" t="s">
        <v>87</v>
      </c>
      <c r="AV725" s="13" t="s">
        <v>87</v>
      </c>
      <c r="AW725" s="13" t="s">
        <v>33</v>
      </c>
      <c r="AX725" s="13" t="s">
        <v>85</v>
      </c>
      <c r="AY725" s="259" t="s">
        <v>149</v>
      </c>
    </row>
    <row r="726" spans="1:65" s="2" customFormat="1" ht="16.5" customHeight="1">
      <c r="A726" s="38"/>
      <c r="B726" s="39"/>
      <c r="C726" s="235" t="s">
        <v>1073</v>
      </c>
      <c r="D726" s="235" t="s">
        <v>151</v>
      </c>
      <c r="E726" s="236" t="s">
        <v>1074</v>
      </c>
      <c r="F726" s="237" t="s">
        <v>1075</v>
      </c>
      <c r="G726" s="238" t="s">
        <v>154</v>
      </c>
      <c r="H726" s="239">
        <v>20.696</v>
      </c>
      <c r="I726" s="240"/>
      <c r="J726" s="241">
        <f>ROUND(I726*H726,2)</f>
        <v>0</v>
      </c>
      <c r="K726" s="237" t="s">
        <v>155</v>
      </c>
      <c r="L726" s="44"/>
      <c r="M726" s="242" t="s">
        <v>1</v>
      </c>
      <c r="N726" s="243" t="s">
        <v>42</v>
      </c>
      <c r="O726" s="91"/>
      <c r="P726" s="244">
        <f>O726*H726</f>
        <v>0</v>
      </c>
      <c r="Q726" s="244">
        <v>0</v>
      </c>
      <c r="R726" s="244">
        <f>Q726*H726</f>
        <v>0</v>
      </c>
      <c r="S726" s="244">
        <v>0</v>
      </c>
      <c r="T726" s="245">
        <f>S726*H726</f>
        <v>0</v>
      </c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R726" s="246" t="s">
        <v>261</v>
      </c>
      <c r="AT726" s="246" t="s">
        <v>151</v>
      </c>
      <c r="AU726" s="246" t="s">
        <v>87</v>
      </c>
      <c r="AY726" s="17" t="s">
        <v>149</v>
      </c>
      <c r="BE726" s="247">
        <f>IF(N726="základní",J726,0)</f>
        <v>0</v>
      </c>
      <c r="BF726" s="247">
        <f>IF(N726="snížená",J726,0)</f>
        <v>0</v>
      </c>
      <c r="BG726" s="247">
        <f>IF(N726="zákl. přenesená",J726,0)</f>
        <v>0</v>
      </c>
      <c r="BH726" s="247">
        <f>IF(N726="sníž. přenesená",J726,0)</f>
        <v>0</v>
      </c>
      <c r="BI726" s="247">
        <f>IF(N726="nulová",J726,0)</f>
        <v>0</v>
      </c>
      <c r="BJ726" s="17" t="s">
        <v>85</v>
      </c>
      <c r="BK726" s="247">
        <f>ROUND(I726*H726,2)</f>
        <v>0</v>
      </c>
      <c r="BL726" s="17" t="s">
        <v>261</v>
      </c>
      <c r="BM726" s="246" t="s">
        <v>1076</v>
      </c>
    </row>
    <row r="727" spans="1:51" s="14" customFormat="1" ht="12">
      <c r="A727" s="14"/>
      <c r="B727" s="260"/>
      <c r="C727" s="261"/>
      <c r="D727" s="250" t="s">
        <v>158</v>
      </c>
      <c r="E727" s="262" t="s">
        <v>1</v>
      </c>
      <c r="F727" s="263" t="s">
        <v>1071</v>
      </c>
      <c r="G727" s="261"/>
      <c r="H727" s="262" t="s">
        <v>1</v>
      </c>
      <c r="I727" s="264"/>
      <c r="J727" s="261"/>
      <c r="K727" s="261"/>
      <c r="L727" s="265"/>
      <c r="M727" s="266"/>
      <c r="N727" s="267"/>
      <c r="O727" s="267"/>
      <c r="P727" s="267"/>
      <c r="Q727" s="267"/>
      <c r="R727" s="267"/>
      <c r="S727" s="267"/>
      <c r="T727" s="268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69" t="s">
        <v>158</v>
      </c>
      <c r="AU727" s="269" t="s">
        <v>87</v>
      </c>
      <c r="AV727" s="14" t="s">
        <v>85</v>
      </c>
      <c r="AW727" s="14" t="s">
        <v>33</v>
      </c>
      <c r="AX727" s="14" t="s">
        <v>77</v>
      </c>
      <c r="AY727" s="269" t="s">
        <v>149</v>
      </c>
    </row>
    <row r="728" spans="1:51" s="13" customFormat="1" ht="12">
      <c r="A728" s="13"/>
      <c r="B728" s="248"/>
      <c r="C728" s="249"/>
      <c r="D728" s="250" t="s">
        <v>158</v>
      </c>
      <c r="E728" s="251" t="s">
        <v>1</v>
      </c>
      <c r="F728" s="252" t="s">
        <v>1072</v>
      </c>
      <c r="G728" s="249"/>
      <c r="H728" s="253">
        <v>20.696</v>
      </c>
      <c r="I728" s="254"/>
      <c r="J728" s="249"/>
      <c r="K728" s="249"/>
      <c r="L728" s="255"/>
      <c r="M728" s="256"/>
      <c r="N728" s="257"/>
      <c r="O728" s="257"/>
      <c r="P728" s="257"/>
      <c r="Q728" s="257"/>
      <c r="R728" s="257"/>
      <c r="S728" s="257"/>
      <c r="T728" s="258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59" t="s">
        <v>158</v>
      </c>
      <c r="AU728" s="259" t="s">
        <v>87</v>
      </c>
      <c r="AV728" s="13" t="s">
        <v>87</v>
      </c>
      <c r="AW728" s="13" t="s">
        <v>33</v>
      </c>
      <c r="AX728" s="13" t="s">
        <v>85</v>
      </c>
      <c r="AY728" s="259" t="s">
        <v>149</v>
      </c>
    </row>
    <row r="729" spans="1:65" s="2" customFormat="1" ht="16.5" customHeight="1">
      <c r="A729" s="38"/>
      <c r="B729" s="39"/>
      <c r="C729" s="235" t="s">
        <v>1077</v>
      </c>
      <c r="D729" s="235" t="s">
        <v>151</v>
      </c>
      <c r="E729" s="236" t="s">
        <v>1078</v>
      </c>
      <c r="F729" s="237" t="s">
        <v>1079</v>
      </c>
      <c r="G729" s="238" t="s">
        <v>154</v>
      </c>
      <c r="H729" s="239">
        <v>20.696</v>
      </c>
      <c r="I729" s="240"/>
      <c r="J729" s="241">
        <f>ROUND(I729*H729,2)</f>
        <v>0</v>
      </c>
      <c r="K729" s="237" t="s">
        <v>155</v>
      </c>
      <c r="L729" s="44"/>
      <c r="M729" s="242" t="s">
        <v>1</v>
      </c>
      <c r="N729" s="243" t="s">
        <v>42</v>
      </c>
      <c r="O729" s="91"/>
      <c r="P729" s="244">
        <f>O729*H729</f>
        <v>0</v>
      </c>
      <c r="Q729" s="244">
        <v>0.00017</v>
      </c>
      <c r="R729" s="244">
        <f>Q729*H729</f>
        <v>0.0035183200000000006</v>
      </c>
      <c r="S729" s="244">
        <v>0</v>
      </c>
      <c r="T729" s="245">
        <f>S729*H729</f>
        <v>0</v>
      </c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R729" s="246" t="s">
        <v>261</v>
      </c>
      <c r="AT729" s="246" t="s">
        <v>151</v>
      </c>
      <c r="AU729" s="246" t="s">
        <v>87</v>
      </c>
      <c r="AY729" s="17" t="s">
        <v>149</v>
      </c>
      <c r="BE729" s="247">
        <f>IF(N729="základní",J729,0)</f>
        <v>0</v>
      </c>
      <c r="BF729" s="247">
        <f>IF(N729="snížená",J729,0)</f>
        <v>0</v>
      </c>
      <c r="BG729" s="247">
        <f>IF(N729="zákl. přenesená",J729,0)</f>
        <v>0</v>
      </c>
      <c r="BH729" s="247">
        <f>IF(N729="sníž. přenesená",J729,0)</f>
        <v>0</v>
      </c>
      <c r="BI729" s="247">
        <f>IF(N729="nulová",J729,0)</f>
        <v>0</v>
      </c>
      <c r="BJ729" s="17" t="s">
        <v>85</v>
      </c>
      <c r="BK729" s="247">
        <f>ROUND(I729*H729,2)</f>
        <v>0</v>
      </c>
      <c r="BL729" s="17" t="s">
        <v>261</v>
      </c>
      <c r="BM729" s="246" t="s">
        <v>1080</v>
      </c>
    </row>
    <row r="730" spans="1:51" s="14" customFormat="1" ht="12">
      <c r="A730" s="14"/>
      <c r="B730" s="260"/>
      <c r="C730" s="261"/>
      <c r="D730" s="250" t="s">
        <v>158</v>
      </c>
      <c r="E730" s="262" t="s">
        <v>1</v>
      </c>
      <c r="F730" s="263" t="s">
        <v>1071</v>
      </c>
      <c r="G730" s="261"/>
      <c r="H730" s="262" t="s">
        <v>1</v>
      </c>
      <c r="I730" s="264"/>
      <c r="J730" s="261"/>
      <c r="K730" s="261"/>
      <c r="L730" s="265"/>
      <c r="M730" s="266"/>
      <c r="N730" s="267"/>
      <c r="O730" s="267"/>
      <c r="P730" s="267"/>
      <c r="Q730" s="267"/>
      <c r="R730" s="267"/>
      <c r="S730" s="267"/>
      <c r="T730" s="268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69" t="s">
        <v>158</v>
      </c>
      <c r="AU730" s="269" t="s">
        <v>87</v>
      </c>
      <c r="AV730" s="14" t="s">
        <v>85</v>
      </c>
      <c r="AW730" s="14" t="s">
        <v>33</v>
      </c>
      <c r="AX730" s="14" t="s">
        <v>77</v>
      </c>
      <c r="AY730" s="269" t="s">
        <v>149</v>
      </c>
    </row>
    <row r="731" spans="1:51" s="13" customFormat="1" ht="12">
      <c r="A731" s="13"/>
      <c r="B731" s="248"/>
      <c r="C731" s="249"/>
      <c r="D731" s="250" t="s">
        <v>158</v>
      </c>
      <c r="E731" s="251" t="s">
        <v>1</v>
      </c>
      <c r="F731" s="252" t="s">
        <v>1072</v>
      </c>
      <c r="G731" s="249"/>
      <c r="H731" s="253">
        <v>20.696</v>
      </c>
      <c r="I731" s="254"/>
      <c r="J731" s="249"/>
      <c r="K731" s="249"/>
      <c r="L731" s="255"/>
      <c r="M731" s="256"/>
      <c r="N731" s="257"/>
      <c r="O731" s="257"/>
      <c r="P731" s="257"/>
      <c r="Q731" s="257"/>
      <c r="R731" s="257"/>
      <c r="S731" s="257"/>
      <c r="T731" s="258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59" t="s">
        <v>158</v>
      </c>
      <c r="AU731" s="259" t="s">
        <v>87</v>
      </c>
      <c r="AV731" s="13" t="s">
        <v>87</v>
      </c>
      <c r="AW731" s="13" t="s">
        <v>33</v>
      </c>
      <c r="AX731" s="13" t="s">
        <v>85</v>
      </c>
      <c r="AY731" s="259" t="s">
        <v>149</v>
      </c>
    </row>
    <row r="732" spans="1:65" s="2" customFormat="1" ht="16.5" customHeight="1">
      <c r="A732" s="38"/>
      <c r="B732" s="39"/>
      <c r="C732" s="235" t="s">
        <v>1081</v>
      </c>
      <c r="D732" s="235" t="s">
        <v>151</v>
      </c>
      <c r="E732" s="236" t="s">
        <v>1082</v>
      </c>
      <c r="F732" s="237" t="s">
        <v>1083</v>
      </c>
      <c r="G732" s="238" t="s">
        <v>154</v>
      </c>
      <c r="H732" s="239">
        <v>20.696</v>
      </c>
      <c r="I732" s="240"/>
      <c r="J732" s="241">
        <f>ROUND(I732*H732,2)</f>
        <v>0</v>
      </c>
      <c r="K732" s="237" t="s">
        <v>155</v>
      </c>
      <c r="L732" s="44"/>
      <c r="M732" s="242" t="s">
        <v>1</v>
      </c>
      <c r="N732" s="243" t="s">
        <v>42</v>
      </c>
      <c r="O732" s="91"/>
      <c r="P732" s="244">
        <f>O732*H732</f>
        <v>0</v>
      </c>
      <c r="Q732" s="244">
        <v>0.00012</v>
      </c>
      <c r="R732" s="244">
        <f>Q732*H732</f>
        <v>0.0024835200000000003</v>
      </c>
      <c r="S732" s="244">
        <v>0</v>
      </c>
      <c r="T732" s="245">
        <f>S732*H732</f>
        <v>0</v>
      </c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R732" s="246" t="s">
        <v>261</v>
      </c>
      <c r="AT732" s="246" t="s">
        <v>151</v>
      </c>
      <c r="AU732" s="246" t="s">
        <v>87</v>
      </c>
      <c r="AY732" s="17" t="s">
        <v>149</v>
      </c>
      <c r="BE732" s="247">
        <f>IF(N732="základní",J732,0)</f>
        <v>0</v>
      </c>
      <c r="BF732" s="247">
        <f>IF(N732="snížená",J732,0)</f>
        <v>0</v>
      </c>
      <c r="BG732" s="247">
        <f>IF(N732="zákl. přenesená",J732,0)</f>
        <v>0</v>
      </c>
      <c r="BH732" s="247">
        <f>IF(N732="sníž. přenesená",J732,0)</f>
        <v>0</v>
      </c>
      <c r="BI732" s="247">
        <f>IF(N732="nulová",J732,0)</f>
        <v>0</v>
      </c>
      <c r="BJ732" s="17" t="s">
        <v>85</v>
      </c>
      <c r="BK732" s="247">
        <f>ROUND(I732*H732,2)</f>
        <v>0</v>
      </c>
      <c r="BL732" s="17" t="s">
        <v>261</v>
      </c>
      <c r="BM732" s="246" t="s">
        <v>1084</v>
      </c>
    </row>
    <row r="733" spans="1:47" s="2" customFormat="1" ht="12">
      <c r="A733" s="38"/>
      <c r="B733" s="39"/>
      <c r="C733" s="40"/>
      <c r="D733" s="250" t="s">
        <v>172</v>
      </c>
      <c r="E733" s="40"/>
      <c r="F733" s="281" t="s">
        <v>1085</v>
      </c>
      <c r="G733" s="40"/>
      <c r="H733" s="40"/>
      <c r="I733" s="144"/>
      <c r="J733" s="40"/>
      <c r="K733" s="40"/>
      <c r="L733" s="44"/>
      <c r="M733" s="282"/>
      <c r="N733" s="283"/>
      <c r="O733" s="91"/>
      <c r="P733" s="91"/>
      <c r="Q733" s="91"/>
      <c r="R733" s="91"/>
      <c r="S733" s="91"/>
      <c r="T733" s="92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T733" s="17" t="s">
        <v>172</v>
      </c>
      <c r="AU733" s="17" t="s">
        <v>87</v>
      </c>
    </row>
    <row r="734" spans="1:51" s="14" customFormat="1" ht="12">
      <c r="A734" s="14"/>
      <c r="B734" s="260"/>
      <c r="C734" s="261"/>
      <c r="D734" s="250" t="s">
        <v>158</v>
      </c>
      <c r="E734" s="262" t="s">
        <v>1</v>
      </c>
      <c r="F734" s="263" t="s">
        <v>1071</v>
      </c>
      <c r="G734" s="261"/>
      <c r="H734" s="262" t="s">
        <v>1</v>
      </c>
      <c r="I734" s="264"/>
      <c r="J734" s="261"/>
      <c r="K734" s="261"/>
      <c r="L734" s="265"/>
      <c r="M734" s="266"/>
      <c r="N734" s="267"/>
      <c r="O734" s="267"/>
      <c r="P734" s="267"/>
      <c r="Q734" s="267"/>
      <c r="R734" s="267"/>
      <c r="S734" s="267"/>
      <c r="T734" s="268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69" t="s">
        <v>158</v>
      </c>
      <c r="AU734" s="269" t="s">
        <v>87</v>
      </c>
      <c r="AV734" s="14" t="s">
        <v>85</v>
      </c>
      <c r="AW734" s="14" t="s">
        <v>33</v>
      </c>
      <c r="AX734" s="14" t="s">
        <v>77</v>
      </c>
      <c r="AY734" s="269" t="s">
        <v>149</v>
      </c>
    </row>
    <row r="735" spans="1:51" s="13" customFormat="1" ht="12">
      <c r="A735" s="13"/>
      <c r="B735" s="248"/>
      <c r="C735" s="249"/>
      <c r="D735" s="250" t="s">
        <v>158</v>
      </c>
      <c r="E735" s="251" t="s">
        <v>1</v>
      </c>
      <c r="F735" s="252" t="s">
        <v>1072</v>
      </c>
      <c r="G735" s="249"/>
      <c r="H735" s="253">
        <v>20.696</v>
      </c>
      <c r="I735" s="254"/>
      <c r="J735" s="249"/>
      <c r="K735" s="249"/>
      <c r="L735" s="255"/>
      <c r="M735" s="256"/>
      <c r="N735" s="257"/>
      <c r="O735" s="257"/>
      <c r="P735" s="257"/>
      <c r="Q735" s="257"/>
      <c r="R735" s="257"/>
      <c r="S735" s="257"/>
      <c r="T735" s="258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59" t="s">
        <v>158</v>
      </c>
      <c r="AU735" s="259" t="s">
        <v>87</v>
      </c>
      <c r="AV735" s="13" t="s">
        <v>87</v>
      </c>
      <c r="AW735" s="13" t="s">
        <v>33</v>
      </c>
      <c r="AX735" s="13" t="s">
        <v>85</v>
      </c>
      <c r="AY735" s="259" t="s">
        <v>149</v>
      </c>
    </row>
    <row r="736" spans="1:65" s="2" customFormat="1" ht="16.5" customHeight="1">
      <c r="A736" s="38"/>
      <c r="B736" s="39"/>
      <c r="C736" s="235" t="s">
        <v>1086</v>
      </c>
      <c r="D736" s="235" t="s">
        <v>151</v>
      </c>
      <c r="E736" s="236" t="s">
        <v>1087</v>
      </c>
      <c r="F736" s="237" t="s">
        <v>1088</v>
      </c>
      <c r="G736" s="238" t="s">
        <v>154</v>
      </c>
      <c r="H736" s="239">
        <v>122.043</v>
      </c>
      <c r="I736" s="240"/>
      <c r="J736" s="241">
        <f>ROUND(I736*H736,2)</f>
        <v>0</v>
      </c>
      <c r="K736" s="237" t="s">
        <v>155</v>
      </c>
      <c r="L736" s="44"/>
      <c r="M736" s="242" t="s">
        <v>1</v>
      </c>
      <c r="N736" s="243" t="s">
        <v>42</v>
      </c>
      <c r="O736" s="91"/>
      <c r="P736" s="244">
        <f>O736*H736</f>
        <v>0</v>
      </c>
      <c r="Q736" s="244">
        <v>0.00021</v>
      </c>
      <c r="R736" s="244">
        <f>Q736*H736</f>
        <v>0.025629030000000004</v>
      </c>
      <c r="S736" s="244">
        <v>0</v>
      </c>
      <c r="T736" s="245">
        <f>S736*H736</f>
        <v>0</v>
      </c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R736" s="246" t="s">
        <v>261</v>
      </c>
      <c r="AT736" s="246" t="s">
        <v>151</v>
      </c>
      <c r="AU736" s="246" t="s">
        <v>87</v>
      </c>
      <c r="AY736" s="17" t="s">
        <v>149</v>
      </c>
      <c r="BE736" s="247">
        <f>IF(N736="základní",J736,0)</f>
        <v>0</v>
      </c>
      <c r="BF736" s="247">
        <f>IF(N736="snížená",J736,0)</f>
        <v>0</v>
      </c>
      <c r="BG736" s="247">
        <f>IF(N736="zákl. přenesená",J736,0)</f>
        <v>0</v>
      </c>
      <c r="BH736" s="247">
        <f>IF(N736="sníž. přenesená",J736,0)</f>
        <v>0</v>
      </c>
      <c r="BI736" s="247">
        <f>IF(N736="nulová",J736,0)</f>
        <v>0</v>
      </c>
      <c r="BJ736" s="17" t="s">
        <v>85</v>
      </c>
      <c r="BK736" s="247">
        <f>ROUND(I736*H736,2)</f>
        <v>0</v>
      </c>
      <c r="BL736" s="17" t="s">
        <v>261</v>
      </c>
      <c r="BM736" s="246" t="s">
        <v>1089</v>
      </c>
    </row>
    <row r="737" spans="1:51" s="14" customFormat="1" ht="12">
      <c r="A737" s="14"/>
      <c r="B737" s="260"/>
      <c r="C737" s="261"/>
      <c r="D737" s="250" t="s">
        <v>158</v>
      </c>
      <c r="E737" s="262" t="s">
        <v>1</v>
      </c>
      <c r="F737" s="263" t="s">
        <v>1090</v>
      </c>
      <c r="G737" s="261"/>
      <c r="H737" s="262" t="s">
        <v>1</v>
      </c>
      <c r="I737" s="264"/>
      <c r="J737" s="261"/>
      <c r="K737" s="261"/>
      <c r="L737" s="265"/>
      <c r="M737" s="266"/>
      <c r="N737" s="267"/>
      <c r="O737" s="267"/>
      <c r="P737" s="267"/>
      <c r="Q737" s="267"/>
      <c r="R737" s="267"/>
      <c r="S737" s="267"/>
      <c r="T737" s="268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69" t="s">
        <v>158</v>
      </c>
      <c r="AU737" s="269" t="s">
        <v>87</v>
      </c>
      <c r="AV737" s="14" t="s">
        <v>85</v>
      </c>
      <c r="AW737" s="14" t="s">
        <v>33</v>
      </c>
      <c r="AX737" s="14" t="s">
        <v>77</v>
      </c>
      <c r="AY737" s="269" t="s">
        <v>149</v>
      </c>
    </row>
    <row r="738" spans="1:51" s="13" customFormat="1" ht="12">
      <c r="A738" s="13"/>
      <c r="B738" s="248"/>
      <c r="C738" s="249"/>
      <c r="D738" s="250" t="s">
        <v>158</v>
      </c>
      <c r="E738" s="251" t="s">
        <v>1</v>
      </c>
      <c r="F738" s="252" t="s">
        <v>400</v>
      </c>
      <c r="G738" s="249"/>
      <c r="H738" s="253">
        <v>14.319</v>
      </c>
      <c r="I738" s="254"/>
      <c r="J738" s="249"/>
      <c r="K738" s="249"/>
      <c r="L738" s="255"/>
      <c r="M738" s="256"/>
      <c r="N738" s="257"/>
      <c r="O738" s="257"/>
      <c r="P738" s="257"/>
      <c r="Q738" s="257"/>
      <c r="R738" s="257"/>
      <c r="S738" s="257"/>
      <c r="T738" s="258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9" t="s">
        <v>158</v>
      </c>
      <c r="AU738" s="259" t="s">
        <v>87</v>
      </c>
      <c r="AV738" s="13" t="s">
        <v>87</v>
      </c>
      <c r="AW738" s="13" t="s">
        <v>33</v>
      </c>
      <c r="AX738" s="13" t="s">
        <v>77</v>
      </c>
      <c r="AY738" s="259" t="s">
        <v>149</v>
      </c>
    </row>
    <row r="739" spans="1:51" s="13" customFormat="1" ht="12">
      <c r="A739" s="13"/>
      <c r="B739" s="248"/>
      <c r="C739" s="249"/>
      <c r="D739" s="250" t="s">
        <v>158</v>
      </c>
      <c r="E739" s="251" t="s">
        <v>1</v>
      </c>
      <c r="F739" s="252" t="s">
        <v>401</v>
      </c>
      <c r="G739" s="249"/>
      <c r="H739" s="253">
        <v>11.648</v>
      </c>
      <c r="I739" s="254"/>
      <c r="J739" s="249"/>
      <c r="K739" s="249"/>
      <c r="L739" s="255"/>
      <c r="M739" s="256"/>
      <c r="N739" s="257"/>
      <c r="O739" s="257"/>
      <c r="P739" s="257"/>
      <c r="Q739" s="257"/>
      <c r="R739" s="257"/>
      <c r="S739" s="257"/>
      <c r="T739" s="258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59" t="s">
        <v>158</v>
      </c>
      <c r="AU739" s="259" t="s">
        <v>87</v>
      </c>
      <c r="AV739" s="13" t="s">
        <v>87</v>
      </c>
      <c r="AW739" s="13" t="s">
        <v>33</v>
      </c>
      <c r="AX739" s="13" t="s">
        <v>77</v>
      </c>
      <c r="AY739" s="259" t="s">
        <v>149</v>
      </c>
    </row>
    <row r="740" spans="1:51" s="13" customFormat="1" ht="12">
      <c r="A740" s="13"/>
      <c r="B740" s="248"/>
      <c r="C740" s="249"/>
      <c r="D740" s="250" t="s">
        <v>158</v>
      </c>
      <c r="E740" s="251" t="s">
        <v>1</v>
      </c>
      <c r="F740" s="252" t="s">
        <v>402</v>
      </c>
      <c r="G740" s="249"/>
      <c r="H740" s="253">
        <v>2.13</v>
      </c>
      <c r="I740" s="254"/>
      <c r="J740" s="249"/>
      <c r="K740" s="249"/>
      <c r="L740" s="255"/>
      <c r="M740" s="256"/>
      <c r="N740" s="257"/>
      <c r="O740" s="257"/>
      <c r="P740" s="257"/>
      <c r="Q740" s="257"/>
      <c r="R740" s="257"/>
      <c r="S740" s="257"/>
      <c r="T740" s="258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59" t="s">
        <v>158</v>
      </c>
      <c r="AU740" s="259" t="s">
        <v>87</v>
      </c>
      <c r="AV740" s="13" t="s">
        <v>87</v>
      </c>
      <c r="AW740" s="13" t="s">
        <v>33</v>
      </c>
      <c r="AX740" s="13" t="s">
        <v>77</v>
      </c>
      <c r="AY740" s="259" t="s">
        <v>149</v>
      </c>
    </row>
    <row r="741" spans="1:51" s="13" customFormat="1" ht="12">
      <c r="A741" s="13"/>
      <c r="B741" s="248"/>
      <c r="C741" s="249"/>
      <c r="D741" s="250" t="s">
        <v>158</v>
      </c>
      <c r="E741" s="251" t="s">
        <v>1</v>
      </c>
      <c r="F741" s="252" t="s">
        <v>403</v>
      </c>
      <c r="G741" s="249"/>
      <c r="H741" s="253">
        <v>4.872</v>
      </c>
      <c r="I741" s="254"/>
      <c r="J741" s="249"/>
      <c r="K741" s="249"/>
      <c r="L741" s="255"/>
      <c r="M741" s="256"/>
      <c r="N741" s="257"/>
      <c r="O741" s="257"/>
      <c r="P741" s="257"/>
      <c r="Q741" s="257"/>
      <c r="R741" s="257"/>
      <c r="S741" s="257"/>
      <c r="T741" s="258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59" t="s">
        <v>158</v>
      </c>
      <c r="AU741" s="259" t="s">
        <v>87</v>
      </c>
      <c r="AV741" s="13" t="s">
        <v>87</v>
      </c>
      <c r="AW741" s="13" t="s">
        <v>33</v>
      </c>
      <c r="AX741" s="13" t="s">
        <v>77</v>
      </c>
      <c r="AY741" s="259" t="s">
        <v>149</v>
      </c>
    </row>
    <row r="742" spans="1:51" s="13" customFormat="1" ht="12">
      <c r="A742" s="13"/>
      <c r="B742" s="248"/>
      <c r="C742" s="249"/>
      <c r="D742" s="250" t="s">
        <v>158</v>
      </c>
      <c r="E742" s="251" t="s">
        <v>1</v>
      </c>
      <c r="F742" s="252" t="s">
        <v>1091</v>
      </c>
      <c r="G742" s="249"/>
      <c r="H742" s="253">
        <v>89.574</v>
      </c>
      <c r="I742" s="254"/>
      <c r="J742" s="249"/>
      <c r="K742" s="249"/>
      <c r="L742" s="255"/>
      <c r="M742" s="256"/>
      <c r="N742" s="257"/>
      <c r="O742" s="257"/>
      <c r="P742" s="257"/>
      <c r="Q742" s="257"/>
      <c r="R742" s="257"/>
      <c r="S742" s="257"/>
      <c r="T742" s="258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9" t="s">
        <v>158</v>
      </c>
      <c r="AU742" s="259" t="s">
        <v>87</v>
      </c>
      <c r="AV742" s="13" t="s">
        <v>87</v>
      </c>
      <c r="AW742" s="13" t="s">
        <v>33</v>
      </c>
      <c r="AX742" s="13" t="s">
        <v>77</v>
      </c>
      <c r="AY742" s="259" t="s">
        <v>149</v>
      </c>
    </row>
    <row r="743" spans="1:51" s="13" customFormat="1" ht="12">
      <c r="A743" s="13"/>
      <c r="B743" s="248"/>
      <c r="C743" s="249"/>
      <c r="D743" s="250" t="s">
        <v>158</v>
      </c>
      <c r="E743" s="251" t="s">
        <v>1</v>
      </c>
      <c r="F743" s="252" t="s">
        <v>1092</v>
      </c>
      <c r="G743" s="249"/>
      <c r="H743" s="253">
        <v>-0.5</v>
      </c>
      <c r="I743" s="254"/>
      <c r="J743" s="249"/>
      <c r="K743" s="249"/>
      <c r="L743" s="255"/>
      <c r="M743" s="256"/>
      <c r="N743" s="257"/>
      <c r="O743" s="257"/>
      <c r="P743" s="257"/>
      <c r="Q743" s="257"/>
      <c r="R743" s="257"/>
      <c r="S743" s="257"/>
      <c r="T743" s="258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9" t="s">
        <v>158</v>
      </c>
      <c r="AU743" s="259" t="s">
        <v>87</v>
      </c>
      <c r="AV743" s="13" t="s">
        <v>87</v>
      </c>
      <c r="AW743" s="13" t="s">
        <v>33</v>
      </c>
      <c r="AX743" s="13" t="s">
        <v>77</v>
      </c>
      <c r="AY743" s="259" t="s">
        <v>149</v>
      </c>
    </row>
    <row r="744" spans="1:51" s="15" customFormat="1" ht="12">
      <c r="A744" s="15"/>
      <c r="B744" s="270"/>
      <c r="C744" s="271"/>
      <c r="D744" s="250" t="s">
        <v>158</v>
      </c>
      <c r="E744" s="272" t="s">
        <v>1</v>
      </c>
      <c r="F744" s="273" t="s">
        <v>167</v>
      </c>
      <c r="G744" s="271"/>
      <c r="H744" s="274">
        <v>122.043</v>
      </c>
      <c r="I744" s="275"/>
      <c r="J744" s="271"/>
      <c r="K744" s="271"/>
      <c r="L744" s="276"/>
      <c r="M744" s="277"/>
      <c r="N744" s="278"/>
      <c r="O744" s="278"/>
      <c r="P744" s="278"/>
      <c r="Q744" s="278"/>
      <c r="R744" s="278"/>
      <c r="S744" s="278"/>
      <c r="T744" s="279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T744" s="280" t="s">
        <v>158</v>
      </c>
      <c r="AU744" s="280" t="s">
        <v>87</v>
      </c>
      <c r="AV744" s="15" t="s">
        <v>156</v>
      </c>
      <c r="AW744" s="15" t="s">
        <v>33</v>
      </c>
      <c r="AX744" s="15" t="s">
        <v>85</v>
      </c>
      <c r="AY744" s="280" t="s">
        <v>149</v>
      </c>
    </row>
    <row r="745" spans="1:63" s="12" customFormat="1" ht="22.8" customHeight="1">
      <c r="A745" s="12"/>
      <c r="B745" s="219"/>
      <c r="C745" s="220"/>
      <c r="D745" s="221" t="s">
        <v>76</v>
      </c>
      <c r="E745" s="233" t="s">
        <v>1093</v>
      </c>
      <c r="F745" s="233" t="s">
        <v>1094</v>
      </c>
      <c r="G745" s="220"/>
      <c r="H745" s="220"/>
      <c r="I745" s="223"/>
      <c r="J745" s="234">
        <f>BK745</f>
        <v>0</v>
      </c>
      <c r="K745" s="220"/>
      <c r="L745" s="225"/>
      <c r="M745" s="226"/>
      <c r="N745" s="227"/>
      <c r="O745" s="227"/>
      <c r="P745" s="228">
        <f>SUM(P746:P752)</f>
        <v>0</v>
      </c>
      <c r="Q745" s="227"/>
      <c r="R745" s="228">
        <f>SUM(R746:R752)</f>
        <v>0.00017</v>
      </c>
      <c r="S745" s="227"/>
      <c r="T745" s="229">
        <f>SUM(T746:T752)</f>
        <v>0</v>
      </c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R745" s="230" t="s">
        <v>87</v>
      </c>
      <c r="AT745" s="231" t="s">
        <v>76</v>
      </c>
      <c r="AU745" s="231" t="s">
        <v>85</v>
      </c>
      <c r="AY745" s="230" t="s">
        <v>149</v>
      </c>
      <c r="BK745" s="232">
        <f>SUM(BK746:BK752)</f>
        <v>0</v>
      </c>
    </row>
    <row r="746" spans="1:65" s="2" customFormat="1" ht="16.5" customHeight="1">
      <c r="A746" s="38"/>
      <c r="B746" s="39"/>
      <c r="C746" s="235" t="s">
        <v>1095</v>
      </c>
      <c r="D746" s="235" t="s">
        <v>151</v>
      </c>
      <c r="E746" s="236" t="s">
        <v>1096</v>
      </c>
      <c r="F746" s="237" t="s">
        <v>1097</v>
      </c>
      <c r="G746" s="238" t="s">
        <v>579</v>
      </c>
      <c r="H746" s="239">
        <v>17</v>
      </c>
      <c r="I746" s="240"/>
      <c r="J746" s="241">
        <f>ROUND(I746*H746,2)</f>
        <v>0</v>
      </c>
      <c r="K746" s="237" t="s">
        <v>155</v>
      </c>
      <c r="L746" s="44"/>
      <c r="M746" s="242" t="s">
        <v>1</v>
      </c>
      <c r="N746" s="243" t="s">
        <v>42</v>
      </c>
      <c r="O746" s="91"/>
      <c r="P746" s="244">
        <f>O746*H746</f>
        <v>0</v>
      </c>
      <c r="Q746" s="244">
        <v>1E-05</v>
      </c>
      <c r="R746" s="244">
        <f>Q746*H746</f>
        <v>0.00017</v>
      </c>
      <c r="S746" s="244">
        <v>0</v>
      </c>
      <c r="T746" s="245">
        <f>S746*H746</f>
        <v>0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46" t="s">
        <v>261</v>
      </c>
      <c r="AT746" s="246" t="s">
        <v>151</v>
      </c>
      <c r="AU746" s="246" t="s">
        <v>87</v>
      </c>
      <c r="AY746" s="17" t="s">
        <v>149</v>
      </c>
      <c r="BE746" s="247">
        <f>IF(N746="základní",J746,0)</f>
        <v>0</v>
      </c>
      <c r="BF746" s="247">
        <f>IF(N746="snížená",J746,0)</f>
        <v>0</v>
      </c>
      <c r="BG746" s="247">
        <f>IF(N746="zákl. přenesená",J746,0)</f>
        <v>0</v>
      </c>
      <c r="BH746" s="247">
        <f>IF(N746="sníž. přenesená",J746,0)</f>
        <v>0</v>
      </c>
      <c r="BI746" s="247">
        <f>IF(N746="nulová",J746,0)</f>
        <v>0</v>
      </c>
      <c r="BJ746" s="17" t="s">
        <v>85</v>
      </c>
      <c r="BK746" s="247">
        <f>ROUND(I746*H746,2)</f>
        <v>0</v>
      </c>
      <c r="BL746" s="17" t="s">
        <v>261</v>
      </c>
      <c r="BM746" s="246" t="s">
        <v>1098</v>
      </c>
    </row>
    <row r="747" spans="1:47" s="2" customFormat="1" ht="12">
      <c r="A747" s="38"/>
      <c r="B747" s="39"/>
      <c r="C747" s="40"/>
      <c r="D747" s="250" t="s">
        <v>172</v>
      </c>
      <c r="E747" s="40"/>
      <c r="F747" s="281" t="s">
        <v>1099</v>
      </c>
      <c r="G747" s="40"/>
      <c r="H747" s="40"/>
      <c r="I747" s="144"/>
      <c r="J747" s="40"/>
      <c r="K747" s="40"/>
      <c r="L747" s="44"/>
      <c r="M747" s="282"/>
      <c r="N747" s="283"/>
      <c r="O747" s="91"/>
      <c r="P747" s="91"/>
      <c r="Q747" s="91"/>
      <c r="R747" s="91"/>
      <c r="S747" s="91"/>
      <c r="T747" s="92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T747" s="17" t="s">
        <v>172</v>
      </c>
      <c r="AU747" s="17" t="s">
        <v>87</v>
      </c>
    </row>
    <row r="748" spans="1:51" s="14" customFormat="1" ht="12">
      <c r="A748" s="14"/>
      <c r="B748" s="260"/>
      <c r="C748" s="261"/>
      <c r="D748" s="250" t="s">
        <v>158</v>
      </c>
      <c r="E748" s="262" t="s">
        <v>1</v>
      </c>
      <c r="F748" s="263" t="s">
        <v>1100</v>
      </c>
      <c r="G748" s="261"/>
      <c r="H748" s="262" t="s">
        <v>1</v>
      </c>
      <c r="I748" s="264"/>
      <c r="J748" s="261"/>
      <c r="K748" s="261"/>
      <c r="L748" s="265"/>
      <c r="M748" s="266"/>
      <c r="N748" s="267"/>
      <c r="O748" s="267"/>
      <c r="P748" s="267"/>
      <c r="Q748" s="267"/>
      <c r="R748" s="267"/>
      <c r="S748" s="267"/>
      <c r="T748" s="268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69" t="s">
        <v>158</v>
      </c>
      <c r="AU748" s="269" t="s">
        <v>87</v>
      </c>
      <c r="AV748" s="14" t="s">
        <v>85</v>
      </c>
      <c r="AW748" s="14" t="s">
        <v>33</v>
      </c>
      <c r="AX748" s="14" t="s">
        <v>77</v>
      </c>
      <c r="AY748" s="269" t="s">
        <v>149</v>
      </c>
    </row>
    <row r="749" spans="1:51" s="13" customFormat="1" ht="12">
      <c r="A749" s="13"/>
      <c r="B749" s="248"/>
      <c r="C749" s="249"/>
      <c r="D749" s="250" t="s">
        <v>158</v>
      </c>
      <c r="E749" s="251" t="s">
        <v>1</v>
      </c>
      <c r="F749" s="252" t="s">
        <v>200</v>
      </c>
      <c r="G749" s="249"/>
      <c r="H749" s="253">
        <v>8</v>
      </c>
      <c r="I749" s="254"/>
      <c r="J749" s="249"/>
      <c r="K749" s="249"/>
      <c r="L749" s="255"/>
      <c r="M749" s="256"/>
      <c r="N749" s="257"/>
      <c r="O749" s="257"/>
      <c r="P749" s="257"/>
      <c r="Q749" s="257"/>
      <c r="R749" s="257"/>
      <c r="S749" s="257"/>
      <c r="T749" s="258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59" t="s">
        <v>158</v>
      </c>
      <c r="AU749" s="259" t="s">
        <v>87</v>
      </c>
      <c r="AV749" s="13" t="s">
        <v>87</v>
      </c>
      <c r="AW749" s="13" t="s">
        <v>33</v>
      </c>
      <c r="AX749" s="13" t="s">
        <v>77</v>
      </c>
      <c r="AY749" s="259" t="s">
        <v>149</v>
      </c>
    </row>
    <row r="750" spans="1:51" s="14" customFormat="1" ht="12">
      <c r="A750" s="14"/>
      <c r="B750" s="260"/>
      <c r="C750" s="261"/>
      <c r="D750" s="250" t="s">
        <v>158</v>
      </c>
      <c r="E750" s="262" t="s">
        <v>1</v>
      </c>
      <c r="F750" s="263" t="s">
        <v>1101</v>
      </c>
      <c r="G750" s="261"/>
      <c r="H750" s="262" t="s">
        <v>1</v>
      </c>
      <c r="I750" s="264"/>
      <c r="J750" s="261"/>
      <c r="K750" s="261"/>
      <c r="L750" s="265"/>
      <c r="M750" s="266"/>
      <c r="N750" s="267"/>
      <c r="O750" s="267"/>
      <c r="P750" s="267"/>
      <c r="Q750" s="267"/>
      <c r="R750" s="267"/>
      <c r="S750" s="267"/>
      <c r="T750" s="268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69" t="s">
        <v>158</v>
      </c>
      <c r="AU750" s="269" t="s">
        <v>87</v>
      </c>
      <c r="AV750" s="14" t="s">
        <v>85</v>
      </c>
      <c r="AW750" s="14" t="s">
        <v>33</v>
      </c>
      <c r="AX750" s="14" t="s">
        <v>77</v>
      </c>
      <c r="AY750" s="269" t="s">
        <v>149</v>
      </c>
    </row>
    <row r="751" spans="1:51" s="13" customFormat="1" ht="12">
      <c r="A751" s="13"/>
      <c r="B751" s="248"/>
      <c r="C751" s="249"/>
      <c r="D751" s="250" t="s">
        <v>158</v>
      </c>
      <c r="E751" s="251" t="s">
        <v>1</v>
      </c>
      <c r="F751" s="252" t="s">
        <v>1102</v>
      </c>
      <c r="G751" s="249"/>
      <c r="H751" s="253">
        <v>9</v>
      </c>
      <c r="I751" s="254"/>
      <c r="J751" s="249"/>
      <c r="K751" s="249"/>
      <c r="L751" s="255"/>
      <c r="M751" s="256"/>
      <c r="N751" s="257"/>
      <c r="O751" s="257"/>
      <c r="P751" s="257"/>
      <c r="Q751" s="257"/>
      <c r="R751" s="257"/>
      <c r="S751" s="257"/>
      <c r="T751" s="258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9" t="s">
        <v>158</v>
      </c>
      <c r="AU751" s="259" t="s">
        <v>87</v>
      </c>
      <c r="AV751" s="13" t="s">
        <v>87</v>
      </c>
      <c r="AW751" s="13" t="s">
        <v>33</v>
      </c>
      <c r="AX751" s="13" t="s">
        <v>77</v>
      </c>
      <c r="AY751" s="259" t="s">
        <v>149</v>
      </c>
    </row>
    <row r="752" spans="1:51" s="15" customFormat="1" ht="12">
      <c r="A752" s="15"/>
      <c r="B752" s="270"/>
      <c r="C752" s="271"/>
      <c r="D752" s="250" t="s">
        <v>158</v>
      </c>
      <c r="E752" s="272" t="s">
        <v>1</v>
      </c>
      <c r="F752" s="273" t="s">
        <v>167</v>
      </c>
      <c r="G752" s="271"/>
      <c r="H752" s="274">
        <v>17</v>
      </c>
      <c r="I752" s="275"/>
      <c r="J752" s="271"/>
      <c r="K752" s="271"/>
      <c r="L752" s="276"/>
      <c r="M752" s="277"/>
      <c r="N752" s="278"/>
      <c r="O752" s="278"/>
      <c r="P752" s="278"/>
      <c r="Q752" s="278"/>
      <c r="R752" s="278"/>
      <c r="S752" s="278"/>
      <c r="T752" s="279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T752" s="280" t="s">
        <v>158</v>
      </c>
      <c r="AU752" s="280" t="s">
        <v>87</v>
      </c>
      <c r="AV752" s="15" t="s">
        <v>156</v>
      </c>
      <c r="AW752" s="15" t="s">
        <v>33</v>
      </c>
      <c r="AX752" s="15" t="s">
        <v>85</v>
      </c>
      <c r="AY752" s="280" t="s">
        <v>149</v>
      </c>
    </row>
    <row r="753" spans="1:63" s="12" customFormat="1" ht="22.8" customHeight="1">
      <c r="A753" s="12"/>
      <c r="B753" s="219"/>
      <c r="C753" s="220"/>
      <c r="D753" s="221" t="s">
        <v>76</v>
      </c>
      <c r="E753" s="233" t="s">
        <v>1103</v>
      </c>
      <c r="F753" s="233" t="s">
        <v>1104</v>
      </c>
      <c r="G753" s="220"/>
      <c r="H753" s="220"/>
      <c r="I753" s="223"/>
      <c r="J753" s="234">
        <f>BK753</f>
        <v>0</v>
      </c>
      <c r="K753" s="220"/>
      <c r="L753" s="225"/>
      <c r="M753" s="226"/>
      <c r="N753" s="227"/>
      <c r="O753" s="227"/>
      <c r="P753" s="228">
        <f>SUM(P754:P759)</f>
        <v>0</v>
      </c>
      <c r="Q753" s="227"/>
      <c r="R753" s="228">
        <f>SUM(R754:R759)</f>
        <v>0.07421568</v>
      </c>
      <c r="S753" s="227"/>
      <c r="T753" s="229">
        <f>SUM(T754:T759)</f>
        <v>0</v>
      </c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R753" s="230" t="s">
        <v>87</v>
      </c>
      <c r="AT753" s="231" t="s">
        <v>76</v>
      </c>
      <c r="AU753" s="231" t="s">
        <v>85</v>
      </c>
      <c r="AY753" s="230" t="s">
        <v>149</v>
      </c>
      <c r="BK753" s="232">
        <f>SUM(BK754:BK759)</f>
        <v>0</v>
      </c>
    </row>
    <row r="754" spans="1:65" s="2" customFormat="1" ht="16.5" customHeight="1">
      <c r="A754" s="38"/>
      <c r="B754" s="39"/>
      <c r="C754" s="235" t="s">
        <v>1105</v>
      </c>
      <c r="D754" s="235" t="s">
        <v>151</v>
      </c>
      <c r="E754" s="236" t="s">
        <v>1106</v>
      </c>
      <c r="F754" s="237" t="s">
        <v>1107</v>
      </c>
      <c r="G754" s="238" t="s">
        <v>154</v>
      </c>
      <c r="H754" s="239">
        <v>32.128</v>
      </c>
      <c r="I754" s="240"/>
      <c r="J754" s="241">
        <f>ROUND(I754*H754,2)</f>
        <v>0</v>
      </c>
      <c r="K754" s="237" t="s">
        <v>155</v>
      </c>
      <c r="L754" s="44"/>
      <c r="M754" s="242" t="s">
        <v>1</v>
      </c>
      <c r="N754" s="243" t="s">
        <v>42</v>
      </c>
      <c r="O754" s="91"/>
      <c r="P754" s="244">
        <f>O754*H754</f>
        <v>0</v>
      </c>
      <c r="Q754" s="244">
        <v>0.00231</v>
      </c>
      <c r="R754" s="244">
        <f>Q754*H754</f>
        <v>0.07421568</v>
      </c>
      <c r="S754" s="244">
        <v>0</v>
      </c>
      <c r="T754" s="245">
        <f>S754*H754</f>
        <v>0</v>
      </c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R754" s="246" t="s">
        <v>261</v>
      </c>
      <c r="AT754" s="246" t="s">
        <v>151</v>
      </c>
      <c r="AU754" s="246" t="s">
        <v>87</v>
      </c>
      <c r="AY754" s="17" t="s">
        <v>149</v>
      </c>
      <c r="BE754" s="247">
        <f>IF(N754="základní",J754,0)</f>
        <v>0</v>
      </c>
      <c r="BF754" s="247">
        <f>IF(N754="snížená",J754,0)</f>
        <v>0</v>
      </c>
      <c r="BG754" s="247">
        <f>IF(N754="zákl. přenesená",J754,0)</f>
        <v>0</v>
      </c>
      <c r="BH754" s="247">
        <f>IF(N754="sníž. přenesená",J754,0)</f>
        <v>0</v>
      </c>
      <c r="BI754" s="247">
        <f>IF(N754="nulová",J754,0)</f>
        <v>0</v>
      </c>
      <c r="BJ754" s="17" t="s">
        <v>85</v>
      </c>
      <c r="BK754" s="247">
        <f>ROUND(I754*H754,2)</f>
        <v>0</v>
      </c>
      <c r="BL754" s="17" t="s">
        <v>261</v>
      </c>
      <c r="BM754" s="246" t="s">
        <v>1108</v>
      </c>
    </row>
    <row r="755" spans="1:51" s="14" customFormat="1" ht="12">
      <c r="A755" s="14"/>
      <c r="B755" s="260"/>
      <c r="C755" s="261"/>
      <c r="D755" s="250" t="s">
        <v>158</v>
      </c>
      <c r="E755" s="262" t="s">
        <v>1</v>
      </c>
      <c r="F755" s="263" t="s">
        <v>1109</v>
      </c>
      <c r="G755" s="261"/>
      <c r="H755" s="262" t="s">
        <v>1</v>
      </c>
      <c r="I755" s="264"/>
      <c r="J755" s="261"/>
      <c r="K755" s="261"/>
      <c r="L755" s="265"/>
      <c r="M755" s="266"/>
      <c r="N755" s="267"/>
      <c r="O755" s="267"/>
      <c r="P755" s="267"/>
      <c r="Q755" s="267"/>
      <c r="R755" s="267"/>
      <c r="S755" s="267"/>
      <c r="T755" s="268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69" t="s">
        <v>158</v>
      </c>
      <c r="AU755" s="269" t="s">
        <v>87</v>
      </c>
      <c r="AV755" s="14" t="s">
        <v>85</v>
      </c>
      <c r="AW755" s="14" t="s">
        <v>33</v>
      </c>
      <c r="AX755" s="14" t="s">
        <v>77</v>
      </c>
      <c r="AY755" s="269" t="s">
        <v>149</v>
      </c>
    </row>
    <row r="756" spans="1:51" s="13" customFormat="1" ht="12">
      <c r="A756" s="13"/>
      <c r="B756" s="248"/>
      <c r="C756" s="249"/>
      <c r="D756" s="250" t="s">
        <v>158</v>
      </c>
      <c r="E756" s="251" t="s">
        <v>1</v>
      </c>
      <c r="F756" s="252" t="s">
        <v>1110</v>
      </c>
      <c r="G756" s="249"/>
      <c r="H756" s="253">
        <v>18.688</v>
      </c>
      <c r="I756" s="254"/>
      <c r="J756" s="249"/>
      <c r="K756" s="249"/>
      <c r="L756" s="255"/>
      <c r="M756" s="256"/>
      <c r="N756" s="257"/>
      <c r="O756" s="257"/>
      <c r="P756" s="257"/>
      <c r="Q756" s="257"/>
      <c r="R756" s="257"/>
      <c r="S756" s="257"/>
      <c r="T756" s="258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9" t="s">
        <v>158</v>
      </c>
      <c r="AU756" s="259" t="s">
        <v>87</v>
      </c>
      <c r="AV756" s="13" t="s">
        <v>87</v>
      </c>
      <c r="AW756" s="13" t="s">
        <v>33</v>
      </c>
      <c r="AX756" s="13" t="s">
        <v>77</v>
      </c>
      <c r="AY756" s="259" t="s">
        <v>149</v>
      </c>
    </row>
    <row r="757" spans="1:51" s="14" customFormat="1" ht="12">
      <c r="A757" s="14"/>
      <c r="B757" s="260"/>
      <c r="C757" s="261"/>
      <c r="D757" s="250" t="s">
        <v>158</v>
      </c>
      <c r="E757" s="262" t="s">
        <v>1</v>
      </c>
      <c r="F757" s="263" t="s">
        <v>1111</v>
      </c>
      <c r="G757" s="261"/>
      <c r="H757" s="262" t="s">
        <v>1</v>
      </c>
      <c r="I757" s="264"/>
      <c r="J757" s="261"/>
      <c r="K757" s="261"/>
      <c r="L757" s="265"/>
      <c r="M757" s="266"/>
      <c r="N757" s="267"/>
      <c r="O757" s="267"/>
      <c r="P757" s="267"/>
      <c r="Q757" s="267"/>
      <c r="R757" s="267"/>
      <c r="S757" s="267"/>
      <c r="T757" s="268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9" t="s">
        <v>158</v>
      </c>
      <c r="AU757" s="269" t="s">
        <v>87</v>
      </c>
      <c r="AV757" s="14" t="s">
        <v>85</v>
      </c>
      <c r="AW757" s="14" t="s">
        <v>33</v>
      </c>
      <c r="AX757" s="14" t="s">
        <v>77</v>
      </c>
      <c r="AY757" s="269" t="s">
        <v>149</v>
      </c>
    </row>
    <row r="758" spans="1:51" s="13" customFormat="1" ht="12">
      <c r="A758" s="13"/>
      <c r="B758" s="248"/>
      <c r="C758" s="249"/>
      <c r="D758" s="250" t="s">
        <v>158</v>
      </c>
      <c r="E758" s="251" t="s">
        <v>1</v>
      </c>
      <c r="F758" s="252" t="s">
        <v>1112</v>
      </c>
      <c r="G758" s="249"/>
      <c r="H758" s="253">
        <v>13.44</v>
      </c>
      <c r="I758" s="254"/>
      <c r="J758" s="249"/>
      <c r="K758" s="249"/>
      <c r="L758" s="255"/>
      <c r="M758" s="256"/>
      <c r="N758" s="257"/>
      <c r="O758" s="257"/>
      <c r="P758" s="257"/>
      <c r="Q758" s="257"/>
      <c r="R758" s="257"/>
      <c r="S758" s="257"/>
      <c r="T758" s="258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9" t="s">
        <v>158</v>
      </c>
      <c r="AU758" s="259" t="s">
        <v>87</v>
      </c>
      <c r="AV758" s="13" t="s">
        <v>87</v>
      </c>
      <c r="AW758" s="13" t="s">
        <v>33</v>
      </c>
      <c r="AX758" s="13" t="s">
        <v>77</v>
      </c>
      <c r="AY758" s="259" t="s">
        <v>149</v>
      </c>
    </row>
    <row r="759" spans="1:51" s="15" customFormat="1" ht="12">
      <c r="A759" s="15"/>
      <c r="B759" s="270"/>
      <c r="C759" s="271"/>
      <c r="D759" s="250" t="s">
        <v>158</v>
      </c>
      <c r="E759" s="272" t="s">
        <v>1</v>
      </c>
      <c r="F759" s="273" t="s">
        <v>167</v>
      </c>
      <c r="G759" s="271"/>
      <c r="H759" s="274">
        <v>32.128</v>
      </c>
      <c r="I759" s="275"/>
      <c r="J759" s="271"/>
      <c r="K759" s="271"/>
      <c r="L759" s="276"/>
      <c r="M759" s="277"/>
      <c r="N759" s="278"/>
      <c r="O759" s="278"/>
      <c r="P759" s="278"/>
      <c r="Q759" s="278"/>
      <c r="R759" s="278"/>
      <c r="S759" s="278"/>
      <c r="T759" s="279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80" t="s">
        <v>158</v>
      </c>
      <c r="AU759" s="280" t="s">
        <v>87</v>
      </c>
      <c r="AV759" s="15" t="s">
        <v>156</v>
      </c>
      <c r="AW759" s="15" t="s">
        <v>33</v>
      </c>
      <c r="AX759" s="15" t="s">
        <v>85</v>
      </c>
      <c r="AY759" s="280" t="s">
        <v>149</v>
      </c>
    </row>
    <row r="760" spans="1:63" s="12" customFormat="1" ht="25.9" customHeight="1">
      <c r="A760" s="12"/>
      <c r="B760" s="219"/>
      <c r="C760" s="220"/>
      <c r="D760" s="221" t="s">
        <v>76</v>
      </c>
      <c r="E760" s="222" t="s">
        <v>327</v>
      </c>
      <c r="F760" s="222" t="s">
        <v>1113</v>
      </c>
      <c r="G760" s="220"/>
      <c r="H760" s="220"/>
      <c r="I760" s="223"/>
      <c r="J760" s="224">
        <f>BK760</f>
        <v>0</v>
      </c>
      <c r="K760" s="220"/>
      <c r="L760" s="225"/>
      <c r="M760" s="226"/>
      <c r="N760" s="227"/>
      <c r="O760" s="227"/>
      <c r="P760" s="228">
        <f>P761</f>
        <v>0</v>
      </c>
      <c r="Q760" s="227"/>
      <c r="R760" s="228">
        <f>R761</f>
        <v>0</v>
      </c>
      <c r="S760" s="227"/>
      <c r="T760" s="229">
        <f>T761</f>
        <v>0</v>
      </c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R760" s="230" t="s">
        <v>168</v>
      </c>
      <c r="AT760" s="231" t="s">
        <v>76</v>
      </c>
      <c r="AU760" s="231" t="s">
        <v>77</v>
      </c>
      <c r="AY760" s="230" t="s">
        <v>149</v>
      </c>
      <c r="BK760" s="232">
        <f>BK761</f>
        <v>0</v>
      </c>
    </row>
    <row r="761" spans="1:63" s="12" customFormat="1" ht="22.8" customHeight="1">
      <c r="A761" s="12"/>
      <c r="B761" s="219"/>
      <c r="C761" s="220"/>
      <c r="D761" s="221" t="s">
        <v>76</v>
      </c>
      <c r="E761" s="233" t="s">
        <v>1114</v>
      </c>
      <c r="F761" s="233" t="s">
        <v>1115</v>
      </c>
      <c r="G761" s="220"/>
      <c r="H761" s="220"/>
      <c r="I761" s="223"/>
      <c r="J761" s="234">
        <f>BK761</f>
        <v>0</v>
      </c>
      <c r="K761" s="220"/>
      <c r="L761" s="225"/>
      <c r="M761" s="226"/>
      <c r="N761" s="227"/>
      <c r="O761" s="227"/>
      <c r="P761" s="228">
        <f>P762</f>
        <v>0</v>
      </c>
      <c r="Q761" s="227"/>
      <c r="R761" s="228">
        <f>R762</f>
        <v>0</v>
      </c>
      <c r="S761" s="227"/>
      <c r="T761" s="229">
        <f>T762</f>
        <v>0</v>
      </c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R761" s="230" t="s">
        <v>168</v>
      </c>
      <c r="AT761" s="231" t="s">
        <v>76</v>
      </c>
      <c r="AU761" s="231" t="s">
        <v>85</v>
      </c>
      <c r="AY761" s="230" t="s">
        <v>149</v>
      </c>
      <c r="BK761" s="232">
        <f>BK762</f>
        <v>0</v>
      </c>
    </row>
    <row r="762" spans="1:65" s="2" customFormat="1" ht="16.5" customHeight="1">
      <c r="A762" s="38"/>
      <c r="B762" s="39"/>
      <c r="C762" s="235" t="s">
        <v>1116</v>
      </c>
      <c r="D762" s="235" t="s">
        <v>151</v>
      </c>
      <c r="E762" s="236" t="s">
        <v>1117</v>
      </c>
      <c r="F762" s="237" t="s">
        <v>1118</v>
      </c>
      <c r="G762" s="238" t="s">
        <v>1119</v>
      </c>
      <c r="H762" s="239">
        <v>1</v>
      </c>
      <c r="I762" s="240"/>
      <c r="J762" s="241">
        <f>ROUND(I762*H762,2)</f>
        <v>0</v>
      </c>
      <c r="K762" s="237" t="s">
        <v>1</v>
      </c>
      <c r="L762" s="44"/>
      <c r="M762" s="295" t="s">
        <v>1</v>
      </c>
      <c r="N762" s="296" t="s">
        <v>42</v>
      </c>
      <c r="O762" s="297"/>
      <c r="P762" s="298">
        <f>O762*H762</f>
        <v>0</v>
      </c>
      <c r="Q762" s="298">
        <v>0</v>
      </c>
      <c r="R762" s="298">
        <f>Q762*H762</f>
        <v>0</v>
      </c>
      <c r="S762" s="298">
        <v>0</v>
      </c>
      <c r="T762" s="299">
        <f>S762*H762</f>
        <v>0</v>
      </c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R762" s="246" t="s">
        <v>532</v>
      </c>
      <c r="AT762" s="246" t="s">
        <v>151</v>
      </c>
      <c r="AU762" s="246" t="s">
        <v>87</v>
      </c>
      <c r="AY762" s="17" t="s">
        <v>149</v>
      </c>
      <c r="BE762" s="247">
        <f>IF(N762="základní",J762,0)</f>
        <v>0</v>
      </c>
      <c r="BF762" s="247">
        <f>IF(N762="snížená",J762,0)</f>
        <v>0</v>
      </c>
      <c r="BG762" s="247">
        <f>IF(N762="zákl. přenesená",J762,0)</f>
        <v>0</v>
      </c>
      <c r="BH762" s="247">
        <f>IF(N762="sníž. přenesená",J762,0)</f>
        <v>0</v>
      </c>
      <c r="BI762" s="247">
        <f>IF(N762="nulová",J762,0)</f>
        <v>0</v>
      </c>
      <c r="BJ762" s="17" t="s">
        <v>85</v>
      </c>
      <c r="BK762" s="247">
        <f>ROUND(I762*H762,2)</f>
        <v>0</v>
      </c>
      <c r="BL762" s="17" t="s">
        <v>532</v>
      </c>
      <c r="BM762" s="246" t="s">
        <v>1120</v>
      </c>
    </row>
    <row r="763" spans="1:31" s="2" customFormat="1" ht="6.95" customHeight="1">
      <c r="A763" s="38"/>
      <c r="B763" s="66"/>
      <c r="C763" s="67"/>
      <c r="D763" s="67"/>
      <c r="E763" s="67"/>
      <c r="F763" s="67"/>
      <c r="G763" s="67"/>
      <c r="H763" s="67"/>
      <c r="I763" s="183"/>
      <c r="J763" s="67"/>
      <c r="K763" s="67"/>
      <c r="L763" s="44"/>
      <c r="M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</row>
  </sheetData>
  <sheetProtection password="CC35" sheet="1" objects="1" scenarios="1" formatColumns="0" formatRows="0" autoFilter="0"/>
  <autoFilter ref="C139:K762"/>
  <mergeCells count="9">
    <mergeCell ref="E7:H7"/>
    <mergeCell ref="E9:H9"/>
    <mergeCell ref="E18:H18"/>
    <mergeCell ref="E27:H27"/>
    <mergeCell ref="E85:H85"/>
    <mergeCell ref="E87:H87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pans="2:46" s="1" customFormat="1" ht="24.95" customHeight="1">
      <c r="B4" s="20"/>
      <c r="D4" s="140" t="s">
        <v>101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PRÁVNICKÁ FAKULTA UNIVERZITY PALACKÉHO V OLOMOUCI, BEZBARIÉROVÉ ÚPRAVY V PAVILONU 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102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1121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46" t="s">
        <v>22</v>
      </c>
      <c r="G12" s="38"/>
      <c r="H12" s="38"/>
      <c r="I12" s="147" t="s">
        <v>23</v>
      </c>
      <c r="J12" s="148" t="str">
        <f>'Rekapitulace stavby'!AN8</f>
        <v>15. 6. 2020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7" t="s">
        <v>26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7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7" t="s">
        <v>26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32</v>
      </c>
      <c r="F21" s="38"/>
      <c r="G21" s="38"/>
      <c r="H21" s="38"/>
      <c r="I21" s="147" t="s">
        <v>28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7" t="s">
        <v>26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104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37</v>
      </c>
      <c r="E30" s="38"/>
      <c r="F30" s="38"/>
      <c r="G30" s="38"/>
      <c r="H30" s="38"/>
      <c r="I30" s="144"/>
      <c r="J30" s="157">
        <f>ROUND(J137,2)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39</v>
      </c>
      <c r="G32" s="38"/>
      <c r="H32" s="38"/>
      <c r="I32" s="159" t="s">
        <v>38</v>
      </c>
      <c r="J32" s="158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41</v>
      </c>
      <c r="E33" s="142" t="s">
        <v>42</v>
      </c>
      <c r="F33" s="161">
        <f>ROUND((SUM(BE137:BE747)),2)</f>
        <v>0</v>
      </c>
      <c r="G33" s="38"/>
      <c r="H33" s="38"/>
      <c r="I33" s="162">
        <v>0.21</v>
      </c>
      <c r="J33" s="161">
        <f>ROUND(((SUM(BE137:BE747))*I33),2)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43</v>
      </c>
      <c r="F34" s="161">
        <f>ROUND((SUM(BF137:BF747)),2)</f>
        <v>0</v>
      </c>
      <c r="G34" s="38"/>
      <c r="H34" s="38"/>
      <c r="I34" s="162">
        <v>0.15</v>
      </c>
      <c r="J34" s="161">
        <f>ROUND(((SUM(BF137:BF747))*I34),2)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44</v>
      </c>
      <c r="F35" s="161">
        <f>ROUND((SUM(BG137:BG747)),2)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45</v>
      </c>
      <c r="F36" s="161">
        <f>ROUND((SUM(BH137:BH747)),2)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61">
        <f>ROUND((SUM(BI137:BI747)),2)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47</v>
      </c>
      <c r="E39" s="165"/>
      <c r="F39" s="165"/>
      <c r="G39" s="166" t="s">
        <v>48</v>
      </c>
      <c r="H39" s="167" t="s">
        <v>49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50</v>
      </c>
      <c r="E50" s="172"/>
      <c r="F50" s="172"/>
      <c r="G50" s="171" t="s">
        <v>51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7"/>
      <c r="J61" s="178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54</v>
      </c>
      <c r="E65" s="179"/>
      <c r="F65" s="179"/>
      <c r="G65" s="171" t="s">
        <v>55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7"/>
      <c r="J76" s="178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PRÁVNICKÁ FAKULTA UNIVERZITY PALACKÉHO V OLOMOUCI, BEZBARIÉROVÉ ÚPRAVY V PAVILONU 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PŘÍSTUP DO SÁLU V ROTUNDĚ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Olomouc</v>
      </c>
      <c r="G89" s="40"/>
      <c r="H89" s="40"/>
      <c r="I89" s="147" t="s">
        <v>23</v>
      </c>
      <c r="J89" s="79" t="str">
        <f>IF(J12="","",J12)</f>
        <v>15. 6. 2020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Universita Palackého v Olomouci</v>
      </c>
      <c r="G91" s="40"/>
      <c r="H91" s="40"/>
      <c r="I91" s="147" t="s">
        <v>31</v>
      </c>
      <c r="J91" s="36" t="str">
        <f>E21</f>
        <v>Ing.Vladimír Zoubek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7" t="s">
        <v>34</v>
      </c>
      <c r="J92" s="36" t="str">
        <f>E24</f>
        <v>Dana Jemelková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106</v>
      </c>
      <c r="D94" s="189"/>
      <c r="E94" s="189"/>
      <c r="F94" s="189"/>
      <c r="G94" s="189"/>
      <c r="H94" s="189"/>
      <c r="I94" s="190"/>
      <c r="J94" s="191" t="s">
        <v>107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108</v>
      </c>
      <c r="D96" s="40"/>
      <c r="E96" s="40"/>
      <c r="F96" s="40"/>
      <c r="G96" s="40"/>
      <c r="H96" s="40"/>
      <c r="I96" s="144"/>
      <c r="J96" s="110">
        <f>J137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93"/>
      <c r="C97" s="194"/>
      <c r="D97" s="195" t="s">
        <v>110</v>
      </c>
      <c r="E97" s="196"/>
      <c r="F97" s="196"/>
      <c r="G97" s="196"/>
      <c r="H97" s="196"/>
      <c r="I97" s="197"/>
      <c r="J97" s="198">
        <f>J138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113</v>
      </c>
      <c r="E98" s="203"/>
      <c r="F98" s="203"/>
      <c r="G98" s="203"/>
      <c r="H98" s="203"/>
      <c r="I98" s="204"/>
      <c r="J98" s="205">
        <f>J139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114</v>
      </c>
      <c r="E99" s="203"/>
      <c r="F99" s="203"/>
      <c r="G99" s="203"/>
      <c r="H99" s="203"/>
      <c r="I99" s="204"/>
      <c r="J99" s="205">
        <f>J195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116</v>
      </c>
      <c r="E100" s="203"/>
      <c r="F100" s="203"/>
      <c r="G100" s="203"/>
      <c r="H100" s="203"/>
      <c r="I100" s="204"/>
      <c r="J100" s="205">
        <f>J232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118</v>
      </c>
      <c r="E101" s="203"/>
      <c r="F101" s="203"/>
      <c r="G101" s="203"/>
      <c r="H101" s="203"/>
      <c r="I101" s="204"/>
      <c r="J101" s="205">
        <f>J293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119</v>
      </c>
      <c r="E102" s="203"/>
      <c r="F102" s="203"/>
      <c r="G102" s="203"/>
      <c r="H102" s="203"/>
      <c r="I102" s="204"/>
      <c r="J102" s="205">
        <f>J376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120</v>
      </c>
      <c r="E103" s="203"/>
      <c r="F103" s="203"/>
      <c r="G103" s="203"/>
      <c r="H103" s="203"/>
      <c r="I103" s="204"/>
      <c r="J103" s="205">
        <f>J382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3"/>
      <c r="C104" s="194"/>
      <c r="D104" s="195" t="s">
        <v>121</v>
      </c>
      <c r="E104" s="196"/>
      <c r="F104" s="196"/>
      <c r="G104" s="196"/>
      <c r="H104" s="196"/>
      <c r="I104" s="197"/>
      <c r="J104" s="198">
        <f>J384</f>
        <v>0</v>
      </c>
      <c r="K104" s="194"/>
      <c r="L104" s="19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00"/>
      <c r="C105" s="201"/>
      <c r="D105" s="202" t="s">
        <v>123</v>
      </c>
      <c r="E105" s="203"/>
      <c r="F105" s="203"/>
      <c r="G105" s="203"/>
      <c r="H105" s="203"/>
      <c r="I105" s="204"/>
      <c r="J105" s="205">
        <f>J385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1122</v>
      </c>
      <c r="E106" s="203"/>
      <c r="F106" s="203"/>
      <c r="G106" s="203"/>
      <c r="H106" s="203"/>
      <c r="I106" s="204"/>
      <c r="J106" s="205">
        <f>J400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1123</v>
      </c>
      <c r="E107" s="203"/>
      <c r="F107" s="203"/>
      <c r="G107" s="203"/>
      <c r="H107" s="203"/>
      <c r="I107" s="204"/>
      <c r="J107" s="205">
        <f>J407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0"/>
      <c r="C108" s="201"/>
      <c r="D108" s="202" t="s">
        <v>1124</v>
      </c>
      <c r="E108" s="203"/>
      <c r="F108" s="203"/>
      <c r="G108" s="203"/>
      <c r="H108" s="203"/>
      <c r="I108" s="204"/>
      <c r="J108" s="205">
        <f>J469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0"/>
      <c r="C109" s="201"/>
      <c r="D109" s="202" t="s">
        <v>125</v>
      </c>
      <c r="E109" s="203"/>
      <c r="F109" s="203"/>
      <c r="G109" s="203"/>
      <c r="H109" s="203"/>
      <c r="I109" s="204"/>
      <c r="J109" s="205">
        <f>J486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0"/>
      <c r="C110" s="201"/>
      <c r="D110" s="202" t="s">
        <v>126</v>
      </c>
      <c r="E110" s="203"/>
      <c r="F110" s="203"/>
      <c r="G110" s="203"/>
      <c r="H110" s="203"/>
      <c r="I110" s="204"/>
      <c r="J110" s="205">
        <f>J496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0"/>
      <c r="C111" s="201"/>
      <c r="D111" s="202" t="s">
        <v>1125</v>
      </c>
      <c r="E111" s="203"/>
      <c r="F111" s="203"/>
      <c r="G111" s="203"/>
      <c r="H111" s="203"/>
      <c r="I111" s="204"/>
      <c r="J111" s="205">
        <f>J580</f>
        <v>0</v>
      </c>
      <c r="K111" s="201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0"/>
      <c r="C112" s="201"/>
      <c r="D112" s="202" t="s">
        <v>1126</v>
      </c>
      <c r="E112" s="203"/>
      <c r="F112" s="203"/>
      <c r="G112" s="203"/>
      <c r="H112" s="203"/>
      <c r="I112" s="204"/>
      <c r="J112" s="205">
        <f>J593</f>
        <v>0</v>
      </c>
      <c r="K112" s="201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0"/>
      <c r="C113" s="201"/>
      <c r="D113" s="202" t="s">
        <v>129</v>
      </c>
      <c r="E113" s="203"/>
      <c r="F113" s="203"/>
      <c r="G113" s="203"/>
      <c r="H113" s="203"/>
      <c r="I113" s="204"/>
      <c r="J113" s="205">
        <f>J678</f>
        <v>0</v>
      </c>
      <c r="K113" s="201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00"/>
      <c r="C114" s="201"/>
      <c r="D114" s="202" t="s">
        <v>130</v>
      </c>
      <c r="E114" s="203"/>
      <c r="F114" s="203"/>
      <c r="G114" s="203"/>
      <c r="H114" s="203"/>
      <c r="I114" s="204"/>
      <c r="J114" s="205">
        <f>J709</f>
        <v>0</v>
      </c>
      <c r="K114" s="201"/>
      <c r="L114" s="20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0"/>
      <c r="C115" s="201"/>
      <c r="D115" s="202" t="s">
        <v>131</v>
      </c>
      <c r="E115" s="203"/>
      <c r="F115" s="203"/>
      <c r="G115" s="203"/>
      <c r="H115" s="203"/>
      <c r="I115" s="204"/>
      <c r="J115" s="205">
        <f>J740</f>
        <v>0</v>
      </c>
      <c r="K115" s="201"/>
      <c r="L115" s="20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93"/>
      <c r="C116" s="194"/>
      <c r="D116" s="195" t="s">
        <v>132</v>
      </c>
      <c r="E116" s="196"/>
      <c r="F116" s="196"/>
      <c r="G116" s="196"/>
      <c r="H116" s="196"/>
      <c r="I116" s="197"/>
      <c r="J116" s="198">
        <f>J744</f>
        <v>0</v>
      </c>
      <c r="K116" s="194"/>
      <c r="L116" s="19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200"/>
      <c r="C117" s="201"/>
      <c r="D117" s="202" t="s">
        <v>133</v>
      </c>
      <c r="E117" s="203"/>
      <c r="F117" s="203"/>
      <c r="G117" s="203"/>
      <c r="H117" s="203"/>
      <c r="I117" s="204"/>
      <c r="J117" s="205">
        <f>J745</f>
        <v>0</v>
      </c>
      <c r="K117" s="201"/>
      <c r="L117" s="20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66"/>
      <c r="C119" s="67"/>
      <c r="D119" s="67"/>
      <c r="E119" s="67"/>
      <c r="F119" s="67"/>
      <c r="G119" s="67"/>
      <c r="H119" s="67"/>
      <c r="I119" s="183"/>
      <c r="J119" s="67"/>
      <c r="K119" s="67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3" spans="1:31" s="2" customFormat="1" ht="6.95" customHeight="1">
      <c r="A123" s="38"/>
      <c r="B123" s="68"/>
      <c r="C123" s="69"/>
      <c r="D123" s="69"/>
      <c r="E123" s="69"/>
      <c r="F123" s="69"/>
      <c r="G123" s="69"/>
      <c r="H123" s="69"/>
      <c r="I123" s="186"/>
      <c r="J123" s="69"/>
      <c r="K123" s="69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4.95" customHeight="1">
      <c r="A124" s="38"/>
      <c r="B124" s="39"/>
      <c r="C124" s="23" t="s">
        <v>134</v>
      </c>
      <c r="D124" s="40"/>
      <c r="E124" s="40"/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16</v>
      </c>
      <c r="D126" s="40"/>
      <c r="E126" s="40"/>
      <c r="F126" s="40"/>
      <c r="G126" s="40"/>
      <c r="H126" s="40"/>
      <c r="I126" s="14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187" t="str">
        <f>E7</f>
        <v>PRÁVNICKÁ FAKULTA UNIVERZITY PALACKÉHO V OLOMOUCI, BEZBARIÉROVÉ ÚPRAVY V PAVILONU A</v>
      </c>
      <c r="F127" s="32"/>
      <c r="G127" s="32"/>
      <c r="H127" s="32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102</v>
      </c>
      <c r="D128" s="40"/>
      <c r="E128" s="40"/>
      <c r="F128" s="40"/>
      <c r="G128" s="40"/>
      <c r="H128" s="40"/>
      <c r="I128" s="14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E9</f>
        <v>02 - PŘÍSTUP DO SÁLU V ROTUNDĚ</v>
      </c>
      <c r="F129" s="40"/>
      <c r="G129" s="40"/>
      <c r="H129" s="40"/>
      <c r="I129" s="144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14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21</v>
      </c>
      <c r="D131" s="40"/>
      <c r="E131" s="40"/>
      <c r="F131" s="27" t="str">
        <f>F12</f>
        <v>Olomouc</v>
      </c>
      <c r="G131" s="40"/>
      <c r="H131" s="40"/>
      <c r="I131" s="147" t="s">
        <v>23</v>
      </c>
      <c r="J131" s="79" t="str">
        <f>IF(J12="","",J12)</f>
        <v>15. 6. 2020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14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25</v>
      </c>
      <c r="D133" s="40"/>
      <c r="E133" s="40"/>
      <c r="F133" s="27" t="str">
        <f>E15</f>
        <v>Universita Palackého v Olomouci</v>
      </c>
      <c r="G133" s="40"/>
      <c r="H133" s="40"/>
      <c r="I133" s="147" t="s">
        <v>31</v>
      </c>
      <c r="J133" s="36" t="str">
        <f>E21</f>
        <v>Ing.Vladimír Zoubek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29</v>
      </c>
      <c r="D134" s="40"/>
      <c r="E134" s="40"/>
      <c r="F134" s="27" t="str">
        <f>IF(E18="","",E18)</f>
        <v>Vyplň údaj</v>
      </c>
      <c r="G134" s="40"/>
      <c r="H134" s="40"/>
      <c r="I134" s="147" t="s">
        <v>34</v>
      </c>
      <c r="J134" s="36" t="str">
        <f>E24</f>
        <v>Dana Jemelková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144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07"/>
      <c r="B136" s="208"/>
      <c r="C136" s="209" t="s">
        <v>135</v>
      </c>
      <c r="D136" s="210" t="s">
        <v>62</v>
      </c>
      <c r="E136" s="210" t="s">
        <v>58</v>
      </c>
      <c r="F136" s="210" t="s">
        <v>59</v>
      </c>
      <c r="G136" s="210" t="s">
        <v>136</v>
      </c>
      <c r="H136" s="210" t="s">
        <v>137</v>
      </c>
      <c r="I136" s="211" t="s">
        <v>138</v>
      </c>
      <c r="J136" s="210" t="s">
        <v>107</v>
      </c>
      <c r="K136" s="212" t="s">
        <v>139</v>
      </c>
      <c r="L136" s="213"/>
      <c r="M136" s="100" t="s">
        <v>1</v>
      </c>
      <c r="N136" s="101" t="s">
        <v>41</v>
      </c>
      <c r="O136" s="101" t="s">
        <v>140</v>
      </c>
      <c r="P136" s="101" t="s">
        <v>141</v>
      </c>
      <c r="Q136" s="101" t="s">
        <v>142</v>
      </c>
      <c r="R136" s="101" t="s">
        <v>143</v>
      </c>
      <c r="S136" s="101" t="s">
        <v>144</v>
      </c>
      <c r="T136" s="102" t="s">
        <v>145</v>
      </c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</row>
    <row r="137" spans="1:63" s="2" customFormat="1" ht="22.8" customHeight="1">
      <c r="A137" s="38"/>
      <c r="B137" s="39"/>
      <c r="C137" s="107" t="s">
        <v>146</v>
      </c>
      <c r="D137" s="40"/>
      <c r="E137" s="40"/>
      <c r="F137" s="40"/>
      <c r="G137" s="40"/>
      <c r="H137" s="40"/>
      <c r="I137" s="144"/>
      <c r="J137" s="214">
        <f>BK137</f>
        <v>0</v>
      </c>
      <c r="K137" s="40"/>
      <c r="L137" s="44"/>
      <c r="M137" s="103"/>
      <c r="N137" s="215"/>
      <c r="O137" s="104"/>
      <c r="P137" s="216">
        <f>P138+P384+P744</f>
        <v>0</v>
      </c>
      <c r="Q137" s="104"/>
      <c r="R137" s="216">
        <f>R138+R384+R744</f>
        <v>6.74667105</v>
      </c>
      <c r="S137" s="104"/>
      <c r="T137" s="217">
        <f>T138+T384+T744</f>
        <v>8.061571650000001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76</v>
      </c>
      <c r="AU137" s="17" t="s">
        <v>109</v>
      </c>
      <c r="BK137" s="218">
        <f>BK138+BK384+BK744</f>
        <v>0</v>
      </c>
    </row>
    <row r="138" spans="1:63" s="12" customFormat="1" ht="25.9" customHeight="1">
      <c r="A138" s="12"/>
      <c r="B138" s="219"/>
      <c r="C138" s="220"/>
      <c r="D138" s="221" t="s">
        <v>76</v>
      </c>
      <c r="E138" s="222" t="s">
        <v>147</v>
      </c>
      <c r="F138" s="222" t="s">
        <v>148</v>
      </c>
      <c r="G138" s="220"/>
      <c r="H138" s="220"/>
      <c r="I138" s="223"/>
      <c r="J138" s="224">
        <f>BK138</f>
        <v>0</v>
      </c>
      <c r="K138" s="220"/>
      <c r="L138" s="225"/>
      <c r="M138" s="226"/>
      <c r="N138" s="227"/>
      <c r="O138" s="227"/>
      <c r="P138" s="228">
        <f>P139+P195+P232+P293+P376+P382</f>
        <v>0</v>
      </c>
      <c r="Q138" s="227"/>
      <c r="R138" s="228">
        <f>R139+R195+R232+R293+R376+R382</f>
        <v>5.07863475</v>
      </c>
      <c r="S138" s="227"/>
      <c r="T138" s="229">
        <f>T139+T195+T232+T293+T376+T382</f>
        <v>6.7482050000000005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85</v>
      </c>
      <c r="AT138" s="231" t="s">
        <v>76</v>
      </c>
      <c r="AU138" s="231" t="s">
        <v>77</v>
      </c>
      <c r="AY138" s="230" t="s">
        <v>149</v>
      </c>
      <c r="BK138" s="232">
        <f>BK139+BK195+BK232+BK293+BK376+BK382</f>
        <v>0</v>
      </c>
    </row>
    <row r="139" spans="1:63" s="12" customFormat="1" ht="22.8" customHeight="1">
      <c r="A139" s="12"/>
      <c r="B139" s="219"/>
      <c r="C139" s="220"/>
      <c r="D139" s="221" t="s">
        <v>76</v>
      </c>
      <c r="E139" s="233" t="s">
        <v>168</v>
      </c>
      <c r="F139" s="233" t="s">
        <v>378</v>
      </c>
      <c r="G139" s="220"/>
      <c r="H139" s="220"/>
      <c r="I139" s="223"/>
      <c r="J139" s="234">
        <f>BK139</f>
        <v>0</v>
      </c>
      <c r="K139" s="220"/>
      <c r="L139" s="225"/>
      <c r="M139" s="226"/>
      <c r="N139" s="227"/>
      <c r="O139" s="227"/>
      <c r="P139" s="228">
        <f>SUM(P140:P194)</f>
        <v>0</v>
      </c>
      <c r="Q139" s="227"/>
      <c r="R139" s="228">
        <f>SUM(R140:R194)</f>
        <v>1.18783415</v>
      </c>
      <c r="S139" s="227"/>
      <c r="T139" s="229">
        <f>SUM(T140:T194)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76</v>
      </c>
      <c r="AU139" s="231" t="s">
        <v>85</v>
      </c>
      <c r="AY139" s="230" t="s">
        <v>149</v>
      </c>
      <c r="BK139" s="232">
        <f>SUM(BK140:BK194)</f>
        <v>0</v>
      </c>
    </row>
    <row r="140" spans="1:65" s="2" customFormat="1" ht="16.5" customHeight="1">
      <c r="A140" s="38"/>
      <c r="B140" s="39"/>
      <c r="C140" s="235" t="s">
        <v>85</v>
      </c>
      <c r="D140" s="235" t="s">
        <v>151</v>
      </c>
      <c r="E140" s="236" t="s">
        <v>1127</v>
      </c>
      <c r="F140" s="237" t="s">
        <v>1128</v>
      </c>
      <c r="G140" s="238" t="s">
        <v>209</v>
      </c>
      <c r="H140" s="239">
        <v>0.016</v>
      </c>
      <c r="I140" s="240"/>
      <c r="J140" s="241">
        <f>ROUND(I140*H140,2)</f>
        <v>0</v>
      </c>
      <c r="K140" s="237" t="s">
        <v>155</v>
      </c>
      <c r="L140" s="44"/>
      <c r="M140" s="242" t="s">
        <v>1</v>
      </c>
      <c r="N140" s="243" t="s">
        <v>42</v>
      </c>
      <c r="O140" s="91"/>
      <c r="P140" s="244">
        <f>O140*H140</f>
        <v>0</v>
      </c>
      <c r="Q140" s="244">
        <v>2.33055</v>
      </c>
      <c r="R140" s="244">
        <f>Q140*H140</f>
        <v>0.037288800000000004</v>
      </c>
      <c r="S140" s="244">
        <v>0</v>
      </c>
      <c r="T140" s="24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156</v>
      </c>
      <c r="AT140" s="246" t="s">
        <v>151</v>
      </c>
      <c r="AU140" s="246" t="s">
        <v>87</v>
      </c>
      <c r="AY140" s="17" t="s">
        <v>149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85</v>
      </c>
      <c r="BK140" s="247">
        <f>ROUND(I140*H140,2)</f>
        <v>0</v>
      </c>
      <c r="BL140" s="17" t="s">
        <v>156</v>
      </c>
      <c r="BM140" s="246" t="s">
        <v>1129</v>
      </c>
    </row>
    <row r="141" spans="1:51" s="14" customFormat="1" ht="12">
      <c r="A141" s="14"/>
      <c r="B141" s="260"/>
      <c r="C141" s="261"/>
      <c r="D141" s="250" t="s">
        <v>158</v>
      </c>
      <c r="E141" s="262" t="s">
        <v>1</v>
      </c>
      <c r="F141" s="263" t="s">
        <v>1130</v>
      </c>
      <c r="G141" s="261"/>
      <c r="H141" s="262" t="s">
        <v>1</v>
      </c>
      <c r="I141" s="264"/>
      <c r="J141" s="261"/>
      <c r="K141" s="261"/>
      <c r="L141" s="265"/>
      <c r="M141" s="266"/>
      <c r="N141" s="267"/>
      <c r="O141" s="267"/>
      <c r="P141" s="267"/>
      <c r="Q141" s="267"/>
      <c r="R141" s="267"/>
      <c r="S141" s="267"/>
      <c r="T141" s="26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9" t="s">
        <v>158</v>
      </c>
      <c r="AU141" s="269" t="s">
        <v>87</v>
      </c>
      <c r="AV141" s="14" t="s">
        <v>85</v>
      </c>
      <c r="AW141" s="14" t="s">
        <v>33</v>
      </c>
      <c r="AX141" s="14" t="s">
        <v>77</v>
      </c>
      <c r="AY141" s="269" t="s">
        <v>149</v>
      </c>
    </row>
    <row r="142" spans="1:51" s="13" customFormat="1" ht="12">
      <c r="A142" s="13"/>
      <c r="B142" s="248"/>
      <c r="C142" s="249"/>
      <c r="D142" s="250" t="s">
        <v>158</v>
      </c>
      <c r="E142" s="251" t="s">
        <v>1</v>
      </c>
      <c r="F142" s="252" t="s">
        <v>1131</v>
      </c>
      <c r="G142" s="249"/>
      <c r="H142" s="253">
        <v>0.016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158</v>
      </c>
      <c r="AU142" s="259" t="s">
        <v>87</v>
      </c>
      <c r="AV142" s="13" t="s">
        <v>87</v>
      </c>
      <c r="AW142" s="13" t="s">
        <v>33</v>
      </c>
      <c r="AX142" s="13" t="s">
        <v>85</v>
      </c>
      <c r="AY142" s="259" t="s">
        <v>149</v>
      </c>
    </row>
    <row r="143" spans="1:65" s="2" customFormat="1" ht="16.5" customHeight="1">
      <c r="A143" s="38"/>
      <c r="B143" s="39"/>
      <c r="C143" s="235" t="s">
        <v>87</v>
      </c>
      <c r="D143" s="235" t="s">
        <v>151</v>
      </c>
      <c r="E143" s="236" t="s">
        <v>1132</v>
      </c>
      <c r="F143" s="237" t="s">
        <v>1133</v>
      </c>
      <c r="G143" s="238" t="s">
        <v>295</v>
      </c>
      <c r="H143" s="239">
        <v>0.162</v>
      </c>
      <c r="I143" s="240"/>
      <c r="J143" s="241">
        <f>ROUND(I143*H143,2)</f>
        <v>0</v>
      </c>
      <c r="K143" s="237" t="s">
        <v>155</v>
      </c>
      <c r="L143" s="44"/>
      <c r="M143" s="242" t="s">
        <v>1</v>
      </c>
      <c r="N143" s="243" t="s">
        <v>42</v>
      </c>
      <c r="O143" s="91"/>
      <c r="P143" s="244">
        <f>O143*H143</f>
        <v>0</v>
      </c>
      <c r="Q143" s="244">
        <v>0.01954</v>
      </c>
      <c r="R143" s="244">
        <f>Q143*H143</f>
        <v>0.00316548</v>
      </c>
      <c r="S143" s="244">
        <v>0</v>
      </c>
      <c r="T143" s="24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6" t="s">
        <v>156</v>
      </c>
      <c r="AT143" s="246" t="s">
        <v>151</v>
      </c>
      <c r="AU143" s="246" t="s">
        <v>87</v>
      </c>
      <c r="AY143" s="17" t="s">
        <v>149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7" t="s">
        <v>85</v>
      </c>
      <c r="BK143" s="247">
        <f>ROUND(I143*H143,2)</f>
        <v>0</v>
      </c>
      <c r="BL143" s="17" t="s">
        <v>156</v>
      </c>
      <c r="BM143" s="246" t="s">
        <v>1134</v>
      </c>
    </row>
    <row r="144" spans="1:51" s="14" customFormat="1" ht="12">
      <c r="A144" s="14"/>
      <c r="B144" s="260"/>
      <c r="C144" s="261"/>
      <c r="D144" s="250" t="s">
        <v>158</v>
      </c>
      <c r="E144" s="262" t="s">
        <v>1</v>
      </c>
      <c r="F144" s="263" t="s">
        <v>1135</v>
      </c>
      <c r="G144" s="261"/>
      <c r="H144" s="262" t="s">
        <v>1</v>
      </c>
      <c r="I144" s="264"/>
      <c r="J144" s="261"/>
      <c r="K144" s="261"/>
      <c r="L144" s="265"/>
      <c r="M144" s="266"/>
      <c r="N144" s="267"/>
      <c r="O144" s="267"/>
      <c r="P144" s="267"/>
      <c r="Q144" s="267"/>
      <c r="R144" s="267"/>
      <c r="S144" s="267"/>
      <c r="T144" s="26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9" t="s">
        <v>158</v>
      </c>
      <c r="AU144" s="269" t="s">
        <v>87</v>
      </c>
      <c r="AV144" s="14" t="s">
        <v>85</v>
      </c>
      <c r="AW144" s="14" t="s">
        <v>33</v>
      </c>
      <c r="AX144" s="14" t="s">
        <v>77</v>
      </c>
      <c r="AY144" s="269" t="s">
        <v>149</v>
      </c>
    </row>
    <row r="145" spans="1:51" s="13" customFormat="1" ht="12">
      <c r="A145" s="13"/>
      <c r="B145" s="248"/>
      <c r="C145" s="249"/>
      <c r="D145" s="250" t="s">
        <v>158</v>
      </c>
      <c r="E145" s="251" t="s">
        <v>1</v>
      </c>
      <c r="F145" s="252" t="s">
        <v>1136</v>
      </c>
      <c r="G145" s="249"/>
      <c r="H145" s="253">
        <v>0.031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9" t="s">
        <v>158</v>
      </c>
      <c r="AU145" s="259" t="s">
        <v>87</v>
      </c>
      <c r="AV145" s="13" t="s">
        <v>87</v>
      </c>
      <c r="AW145" s="13" t="s">
        <v>33</v>
      </c>
      <c r="AX145" s="13" t="s">
        <v>77</v>
      </c>
      <c r="AY145" s="259" t="s">
        <v>149</v>
      </c>
    </row>
    <row r="146" spans="1:51" s="14" customFormat="1" ht="12">
      <c r="A146" s="14"/>
      <c r="B146" s="260"/>
      <c r="C146" s="261"/>
      <c r="D146" s="250" t="s">
        <v>158</v>
      </c>
      <c r="E146" s="262" t="s">
        <v>1</v>
      </c>
      <c r="F146" s="263" t="s">
        <v>1137</v>
      </c>
      <c r="G146" s="261"/>
      <c r="H146" s="262" t="s">
        <v>1</v>
      </c>
      <c r="I146" s="264"/>
      <c r="J146" s="261"/>
      <c r="K146" s="261"/>
      <c r="L146" s="265"/>
      <c r="M146" s="266"/>
      <c r="N146" s="267"/>
      <c r="O146" s="267"/>
      <c r="P146" s="267"/>
      <c r="Q146" s="267"/>
      <c r="R146" s="267"/>
      <c r="S146" s="267"/>
      <c r="T146" s="26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9" t="s">
        <v>158</v>
      </c>
      <c r="AU146" s="269" t="s">
        <v>87</v>
      </c>
      <c r="AV146" s="14" t="s">
        <v>85</v>
      </c>
      <c r="AW146" s="14" t="s">
        <v>33</v>
      </c>
      <c r="AX146" s="14" t="s">
        <v>77</v>
      </c>
      <c r="AY146" s="269" t="s">
        <v>149</v>
      </c>
    </row>
    <row r="147" spans="1:51" s="13" customFormat="1" ht="12">
      <c r="A147" s="13"/>
      <c r="B147" s="248"/>
      <c r="C147" s="249"/>
      <c r="D147" s="250" t="s">
        <v>158</v>
      </c>
      <c r="E147" s="251" t="s">
        <v>1</v>
      </c>
      <c r="F147" s="252" t="s">
        <v>1138</v>
      </c>
      <c r="G147" s="249"/>
      <c r="H147" s="253">
        <v>0.041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158</v>
      </c>
      <c r="AU147" s="259" t="s">
        <v>87</v>
      </c>
      <c r="AV147" s="13" t="s">
        <v>87</v>
      </c>
      <c r="AW147" s="13" t="s">
        <v>33</v>
      </c>
      <c r="AX147" s="13" t="s">
        <v>77</v>
      </c>
      <c r="AY147" s="259" t="s">
        <v>149</v>
      </c>
    </row>
    <row r="148" spans="1:51" s="13" customFormat="1" ht="12">
      <c r="A148" s="13"/>
      <c r="B148" s="248"/>
      <c r="C148" s="249"/>
      <c r="D148" s="250" t="s">
        <v>158</v>
      </c>
      <c r="E148" s="251" t="s">
        <v>1</v>
      </c>
      <c r="F148" s="252" t="s">
        <v>1139</v>
      </c>
      <c r="G148" s="249"/>
      <c r="H148" s="253">
        <v>0.002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158</v>
      </c>
      <c r="AU148" s="259" t="s">
        <v>87</v>
      </c>
      <c r="AV148" s="13" t="s">
        <v>87</v>
      </c>
      <c r="AW148" s="13" t="s">
        <v>33</v>
      </c>
      <c r="AX148" s="13" t="s">
        <v>77</v>
      </c>
      <c r="AY148" s="259" t="s">
        <v>149</v>
      </c>
    </row>
    <row r="149" spans="1:51" s="14" customFormat="1" ht="12">
      <c r="A149" s="14"/>
      <c r="B149" s="260"/>
      <c r="C149" s="261"/>
      <c r="D149" s="250" t="s">
        <v>158</v>
      </c>
      <c r="E149" s="262" t="s">
        <v>1</v>
      </c>
      <c r="F149" s="263" t="s">
        <v>1140</v>
      </c>
      <c r="G149" s="261"/>
      <c r="H149" s="262" t="s">
        <v>1</v>
      </c>
      <c r="I149" s="264"/>
      <c r="J149" s="261"/>
      <c r="K149" s="261"/>
      <c r="L149" s="265"/>
      <c r="M149" s="266"/>
      <c r="N149" s="267"/>
      <c r="O149" s="267"/>
      <c r="P149" s="267"/>
      <c r="Q149" s="267"/>
      <c r="R149" s="267"/>
      <c r="S149" s="267"/>
      <c r="T149" s="26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9" t="s">
        <v>158</v>
      </c>
      <c r="AU149" s="269" t="s">
        <v>87</v>
      </c>
      <c r="AV149" s="14" t="s">
        <v>85</v>
      </c>
      <c r="AW149" s="14" t="s">
        <v>33</v>
      </c>
      <c r="AX149" s="14" t="s">
        <v>77</v>
      </c>
      <c r="AY149" s="269" t="s">
        <v>149</v>
      </c>
    </row>
    <row r="150" spans="1:51" s="13" customFormat="1" ht="12">
      <c r="A150" s="13"/>
      <c r="B150" s="248"/>
      <c r="C150" s="249"/>
      <c r="D150" s="250" t="s">
        <v>158</v>
      </c>
      <c r="E150" s="251" t="s">
        <v>1</v>
      </c>
      <c r="F150" s="252" t="s">
        <v>1138</v>
      </c>
      <c r="G150" s="249"/>
      <c r="H150" s="253">
        <v>0.041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158</v>
      </c>
      <c r="AU150" s="259" t="s">
        <v>87</v>
      </c>
      <c r="AV150" s="13" t="s">
        <v>87</v>
      </c>
      <c r="AW150" s="13" t="s">
        <v>33</v>
      </c>
      <c r="AX150" s="13" t="s">
        <v>77</v>
      </c>
      <c r="AY150" s="259" t="s">
        <v>149</v>
      </c>
    </row>
    <row r="151" spans="1:51" s="13" customFormat="1" ht="12">
      <c r="A151" s="13"/>
      <c r="B151" s="248"/>
      <c r="C151" s="249"/>
      <c r="D151" s="250" t="s">
        <v>158</v>
      </c>
      <c r="E151" s="251" t="s">
        <v>1</v>
      </c>
      <c r="F151" s="252" t="s">
        <v>1139</v>
      </c>
      <c r="G151" s="249"/>
      <c r="H151" s="253">
        <v>0.002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158</v>
      </c>
      <c r="AU151" s="259" t="s">
        <v>87</v>
      </c>
      <c r="AV151" s="13" t="s">
        <v>87</v>
      </c>
      <c r="AW151" s="13" t="s">
        <v>33</v>
      </c>
      <c r="AX151" s="13" t="s">
        <v>77</v>
      </c>
      <c r="AY151" s="259" t="s">
        <v>149</v>
      </c>
    </row>
    <row r="152" spans="1:51" s="13" customFormat="1" ht="12">
      <c r="A152" s="13"/>
      <c r="B152" s="248"/>
      <c r="C152" s="249"/>
      <c r="D152" s="250" t="s">
        <v>158</v>
      </c>
      <c r="E152" s="251" t="s">
        <v>1</v>
      </c>
      <c r="F152" s="252" t="s">
        <v>1141</v>
      </c>
      <c r="G152" s="249"/>
      <c r="H152" s="253">
        <v>0.001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158</v>
      </c>
      <c r="AU152" s="259" t="s">
        <v>87</v>
      </c>
      <c r="AV152" s="13" t="s">
        <v>87</v>
      </c>
      <c r="AW152" s="13" t="s">
        <v>33</v>
      </c>
      <c r="AX152" s="13" t="s">
        <v>77</v>
      </c>
      <c r="AY152" s="259" t="s">
        <v>149</v>
      </c>
    </row>
    <row r="153" spans="1:51" s="14" customFormat="1" ht="12">
      <c r="A153" s="14"/>
      <c r="B153" s="260"/>
      <c r="C153" s="261"/>
      <c r="D153" s="250" t="s">
        <v>158</v>
      </c>
      <c r="E153" s="262" t="s">
        <v>1</v>
      </c>
      <c r="F153" s="263" t="s">
        <v>1142</v>
      </c>
      <c r="G153" s="261"/>
      <c r="H153" s="262" t="s">
        <v>1</v>
      </c>
      <c r="I153" s="264"/>
      <c r="J153" s="261"/>
      <c r="K153" s="261"/>
      <c r="L153" s="265"/>
      <c r="M153" s="266"/>
      <c r="N153" s="267"/>
      <c r="O153" s="267"/>
      <c r="P153" s="267"/>
      <c r="Q153" s="267"/>
      <c r="R153" s="267"/>
      <c r="S153" s="267"/>
      <c r="T153" s="26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9" t="s">
        <v>158</v>
      </c>
      <c r="AU153" s="269" t="s">
        <v>87</v>
      </c>
      <c r="AV153" s="14" t="s">
        <v>85</v>
      </c>
      <c r="AW153" s="14" t="s">
        <v>33</v>
      </c>
      <c r="AX153" s="14" t="s">
        <v>77</v>
      </c>
      <c r="AY153" s="269" t="s">
        <v>149</v>
      </c>
    </row>
    <row r="154" spans="1:51" s="13" customFormat="1" ht="12">
      <c r="A154" s="13"/>
      <c r="B154" s="248"/>
      <c r="C154" s="249"/>
      <c r="D154" s="250" t="s">
        <v>158</v>
      </c>
      <c r="E154" s="251" t="s">
        <v>1</v>
      </c>
      <c r="F154" s="252" t="s">
        <v>1138</v>
      </c>
      <c r="G154" s="249"/>
      <c r="H154" s="253">
        <v>0.041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158</v>
      </c>
      <c r="AU154" s="259" t="s">
        <v>87</v>
      </c>
      <c r="AV154" s="13" t="s">
        <v>87</v>
      </c>
      <c r="AW154" s="13" t="s">
        <v>33</v>
      </c>
      <c r="AX154" s="13" t="s">
        <v>77</v>
      </c>
      <c r="AY154" s="259" t="s">
        <v>149</v>
      </c>
    </row>
    <row r="155" spans="1:51" s="13" customFormat="1" ht="12">
      <c r="A155" s="13"/>
      <c r="B155" s="248"/>
      <c r="C155" s="249"/>
      <c r="D155" s="250" t="s">
        <v>158</v>
      </c>
      <c r="E155" s="251" t="s">
        <v>1</v>
      </c>
      <c r="F155" s="252" t="s">
        <v>1139</v>
      </c>
      <c r="G155" s="249"/>
      <c r="H155" s="253">
        <v>0.002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158</v>
      </c>
      <c r="AU155" s="259" t="s">
        <v>87</v>
      </c>
      <c r="AV155" s="13" t="s">
        <v>87</v>
      </c>
      <c r="AW155" s="13" t="s">
        <v>33</v>
      </c>
      <c r="AX155" s="13" t="s">
        <v>77</v>
      </c>
      <c r="AY155" s="259" t="s">
        <v>149</v>
      </c>
    </row>
    <row r="156" spans="1:51" s="13" customFormat="1" ht="12">
      <c r="A156" s="13"/>
      <c r="B156" s="248"/>
      <c r="C156" s="249"/>
      <c r="D156" s="250" t="s">
        <v>158</v>
      </c>
      <c r="E156" s="251" t="s">
        <v>1</v>
      </c>
      <c r="F156" s="252" t="s">
        <v>1141</v>
      </c>
      <c r="G156" s="249"/>
      <c r="H156" s="253">
        <v>0.001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158</v>
      </c>
      <c r="AU156" s="259" t="s">
        <v>87</v>
      </c>
      <c r="AV156" s="13" t="s">
        <v>87</v>
      </c>
      <c r="AW156" s="13" t="s">
        <v>33</v>
      </c>
      <c r="AX156" s="13" t="s">
        <v>77</v>
      </c>
      <c r="AY156" s="259" t="s">
        <v>149</v>
      </c>
    </row>
    <row r="157" spans="1:51" s="15" customFormat="1" ht="12">
      <c r="A157" s="15"/>
      <c r="B157" s="270"/>
      <c r="C157" s="271"/>
      <c r="D157" s="250" t="s">
        <v>158</v>
      </c>
      <c r="E157" s="272" t="s">
        <v>1</v>
      </c>
      <c r="F157" s="273" t="s">
        <v>167</v>
      </c>
      <c r="G157" s="271"/>
      <c r="H157" s="274">
        <v>0.162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80" t="s">
        <v>158</v>
      </c>
      <c r="AU157" s="280" t="s">
        <v>87</v>
      </c>
      <c r="AV157" s="15" t="s">
        <v>156</v>
      </c>
      <c r="AW157" s="15" t="s">
        <v>33</v>
      </c>
      <c r="AX157" s="15" t="s">
        <v>85</v>
      </c>
      <c r="AY157" s="280" t="s">
        <v>149</v>
      </c>
    </row>
    <row r="158" spans="1:65" s="2" customFormat="1" ht="16.5" customHeight="1">
      <c r="A158" s="38"/>
      <c r="B158" s="39"/>
      <c r="C158" s="284" t="s">
        <v>168</v>
      </c>
      <c r="D158" s="284" t="s">
        <v>327</v>
      </c>
      <c r="E158" s="285" t="s">
        <v>1143</v>
      </c>
      <c r="F158" s="286" t="s">
        <v>1144</v>
      </c>
      <c r="G158" s="287" t="s">
        <v>295</v>
      </c>
      <c r="H158" s="288">
        <v>0.169</v>
      </c>
      <c r="I158" s="289"/>
      <c r="J158" s="290">
        <f>ROUND(I158*H158,2)</f>
        <v>0</v>
      </c>
      <c r="K158" s="286" t="s">
        <v>155</v>
      </c>
      <c r="L158" s="291"/>
      <c r="M158" s="292" t="s">
        <v>1</v>
      </c>
      <c r="N158" s="293" t="s">
        <v>42</v>
      </c>
      <c r="O158" s="91"/>
      <c r="P158" s="244">
        <f>O158*H158</f>
        <v>0</v>
      </c>
      <c r="Q158" s="244">
        <v>1</v>
      </c>
      <c r="R158" s="244">
        <f>Q158*H158</f>
        <v>0.169</v>
      </c>
      <c r="S158" s="244">
        <v>0</v>
      </c>
      <c r="T158" s="24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6" t="s">
        <v>200</v>
      </c>
      <c r="AT158" s="246" t="s">
        <v>327</v>
      </c>
      <c r="AU158" s="246" t="s">
        <v>87</v>
      </c>
      <c r="AY158" s="17" t="s">
        <v>149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7" t="s">
        <v>85</v>
      </c>
      <c r="BK158" s="247">
        <f>ROUND(I158*H158,2)</f>
        <v>0</v>
      </c>
      <c r="BL158" s="17" t="s">
        <v>156</v>
      </c>
      <c r="BM158" s="246" t="s">
        <v>1145</v>
      </c>
    </row>
    <row r="159" spans="1:51" s="14" customFormat="1" ht="12">
      <c r="A159" s="14"/>
      <c r="B159" s="260"/>
      <c r="C159" s="261"/>
      <c r="D159" s="250" t="s">
        <v>158</v>
      </c>
      <c r="E159" s="262" t="s">
        <v>1</v>
      </c>
      <c r="F159" s="263" t="s">
        <v>1135</v>
      </c>
      <c r="G159" s="261"/>
      <c r="H159" s="262" t="s">
        <v>1</v>
      </c>
      <c r="I159" s="264"/>
      <c r="J159" s="261"/>
      <c r="K159" s="261"/>
      <c r="L159" s="265"/>
      <c r="M159" s="266"/>
      <c r="N159" s="267"/>
      <c r="O159" s="267"/>
      <c r="P159" s="267"/>
      <c r="Q159" s="267"/>
      <c r="R159" s="267"/>
      <c r="S159" s="267"/>
      <c r="T159" s="26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9" t="s">
        <v>158</v>
      </c>
      <c r="AU159" s="269" t="s">
        <v>87</v>
      </c>
      <c r="AV159" s="14" t="s">
        <v>85</v>
      </c>
      <c r="AW159" s="14" t="s">
        <v>33</v>
      </c>
      <c r="AX159" s="14" t="s">
        <v>77</v>
      </c>
      <c r="AY159" s="269" t="s">
        <v>149</v>
      </c>
    </row>
    <row r="160" spans="1:51" s="13" customFormat="1" ht="12">
      <c r="A160" s="13"/>
      <c r="B160" s="248"/>
      <c r="C160" s="249"/>
      <c r="D160" s="250" t="s">
        <v>158</v>
      </c>
      <c r="E160" s="251" t="s">
        <v>1</v>
      </c>
      <c r="F160" s="252" t="s">
        <v>1146</v>
      </c>
      <c r="G160" s="249"/>
      <c r="H160" s="253">
        <v>0.034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158</v>
      </c>
      <c r="AU160" s="259" t="s">
        <v>87</v>
      </c>
      <c r="AV160" s="13" t="s">
        <v>87</v>
      </c>
      <c r="AW160" s="13" t="s">
        <v>33</v>
      </c>
      <c r="AX160" s="13" t="s">
        <v>77</v>
      </c>
      <c r="AY160" s="259" t="s">
        <v>149</v>
      </c>
    </row>
    <row r="161" spans="1:51" s="14" customFormat="1" ht="12">
      <c r="A161" s="14"/>
      <c r="B161" s="260"/>
      <c r="C161" s="261"/>
      <c r="D161" s="250" t="s">
        <v>158</v>
      </c>
      <c r="E161" s="262" t="s">
        <v>1</v>
      </c>
      <c r="F161" s="263" t="s">
        <v>1147</v>
      </c>
      <c r="G161" s="261"/>
      <c r="H161" s="262" t="s">
        <v>1</v>
      </c>
      <c r="I161" s="264"/>
      <c r="J161" s="261"/>
      <c r="K161" s="261"/>
      <c r="L161" s="265"/>
      <c r="M161" s="266"/>
      <c r="N161" s="267"/>
      <c r="O161" s="267"/>
      <c r="P161" s="267"/>
      <c r="Q161" s="267"/>
      <c r="R161" s="267"/>
      <c r="S161" s="267"/>
      <c r="T161" s="26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9" t="s">
        <v>158</v>
      </c>
      <c r="AU161" s="269" t="s">
        <v>87</v>
      </c>
      <c r="AV161" s="14" t="s">
        <v>85</v>
      </c>
      <c r="AW161" s="14" t="s">
        <v>33</v>
      </c>
      <c r="AX161" s="14" t="s">
        <v>77</v>
      </c>
      <c r="AY161" s="269" t="s">
        <v>149</v>
      </c>
    </row>
    <row r="162" spans="1:51" s="13" customFormat="1" ht="12">
      <c r="A162" s="13"/>
      <c r="B162" s="248"/>
      <c r="C162" s="249"/>
      <c r="D162" s="250" t="s">
        <v>158</v>
      </c>
      <c r="E162" s="251" t="s">
        <v>1</v>
      </c>
      <c r="F162" s="252" t="s">
        <v>1148</v>
      </c>
      <c r="G162" s="249"/>
      <c r="H162" s="253">
        <v>0.045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158</v>
      </c>
      <c r="AU162" s="259" t="s">
        <v>87</v>
      </c>
      <c r="AV162" s="13" t="s">
        <v>87</v>
      </c>
      <c r="AW162" s="13" t="s">
        <v>33</v>
      </c>
      <c r="AX162" s="13" t="s">
        <v>77</v>
      </c>
      <c r="AY162" s="259" t="s">
        <v>149</v>
      </c>
    </row>
    <row r="163" spans="1:51" s="14" customFormat="1" ht="12">
      <c r="A163" s="14"/>
      <c r="B163" s="260"/>
      <c r="C163" s="261"/>
      <c r="D163" s="250" t="s">
        <v>158</v>
      </c>
      <c r="E163" s="262" t="s">
        <v>1</v>
      </c>
      <c r="F163" s="263" t="s">
        <v>1149</v>
      </c>
      <c r="G163" s="261"/>
      <c r="H163" s="262" t="s">
        <v>1</v>
      </c>
      <c r="I163" s="264"/>
      <c r="J163" s="261"/>
      <c r="K163" s="261"/>
      <c r="L163" s="265"/>
      <c r="M163" s="266"/>
      <c r="N163" s="267"/>
      <c r="O163" s="267"/>
      <c r="P163" s="267"/>
      <c r="Q163" s="267"/>
      <c r="R163" s="267"/>
      <c r="S163" s="267"/>
      <c r="T163" s="26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9" t="s">
        <v>158</v>
      </c>
      <c r="AU163" s="269" t="s">
        <v>87</v>
      </c>
      <c r="AV163" s="14" t="s">
        <v>85</v>
      </c>
      <c r="AW163" s="14" t="s">
        <v>33</v>
      </c>
      <c r="AX163" s="14" t="s">
        <v>77</v>
      </c>
      <c r="AY163" s="269" t="s">
        <v>149</v>
      </c>
    </row>
    <row r="164" spans="1:51" s="13" customFormat="1" ht="12">
      <c r="A164" s="13"/>
      <c r="B164" s="248"/>
      <c r="C164" s="249"/>
      <c r="D164" s="250" t="s">
        <v>158</v>
      </c>
      <c r="E164" s="251" t="s">
        <v>1</v>
      </c>
      <c r="F164" s="252" t="s">
        <v>1148</v>
      </c>
      <c r="G164" s="249"/>
      <c r="H164" s="253">
        <v>0.045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158</v>
      </c>
      <c r="AU164" s="259" t="s">
        <v>87</v>
      </c>
      <c r="AV164" s="13" t="s">
        <v>87</v>
      </c>
      <c r="AW164" s="13" t="s">
        <v>33</v>
      </c>
      <c r="AX164" s="13" t="s">
        <v>77</v>
      </c>
      <c r="AY164" s="259" t="s">
        <v>149</v>
      </c>
    </row>
    <row r="165" spans="1:51" s="14" customFormat="1" ht="12">
      <c r="A165" s="14"/>
      <c r="B165" s="260"/>
      <c r="C165" s="261"/>
      <c r="D165" s="250" t="s">
        <v>158</v>
      </c>
      <c r="E165" s="262" t="s">
        <v>1</v>
      </c>
      <c r="F165" s="263" t="s">
        <v>1150</v>
      </c>
      <c r="G165" s="261"/>
      <c r="H165" s="262" t="s">
        <v>1</v>
      </c>
      <c r="I165" s="264"/>
      <c r="J165" s="261"/>
      <c r="K165" s="261"/>
      <c r="L165" s="265"/>
      <c r="M165" s="266"/>
      <c r="N165" s="267"/>
      <c r="O165" s="267"/>
      <c r="P165" s="267"/>
      <c r="Q165" s="267"/>
      <c r="R165" s="267"/>
      <c r="S165" s="267"/>
      <c r="T165" s="26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9" t="s">
        <v>158</v>
      </c>
      <c r="AU165" s="269" t="s">
        <v>87</v>
      </c>
      <c r="AV165" s="14" t="s">
        <v>85</v>
      </c>
      <c r="AW165" s="14" t="s">
        <v>33</v>
      </c>
      <c r="AX165" s="14" t="s">
        <v>77</v>
      </c>
      <c r="AY165" s="269" t="s">
        <v>149</v>
      </c>
    </row>
    <row r="166" spans="1:51" s="13" customFormat="1" ht="12">
      <c r="A166" s="13"/>
      <c r="B166" s="248"/>
      <c r="C166" s="249"/>
      <c r="D166" s="250" t="s">
        <v>158</v>
      </c>
      <c r="E166" s="251" t="s">
        <v>1</v>
      </c>
      <c r="F166" s="252" t="s">
        <v>1148</v>
      </c>
      <c r="G166" s="249"/>
      <c r="H166" s="253">
        <v>0.045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158</v>
      </c>
      <c r="AU166" s="259" t="s">
        <v>87</v>
      </c>
      <c r="AV166" s="13" t="s">
        <v>87</v>
      </c>
      <c r="AW166" s="13" t="s">
        <v>33</v>
      </c>
      <c r="AX166" s="13" t="s">
        <v>77</v>
      </c>
      <c r="AY166" s="259" t="s">
        <v>149</v>
      </c>
    </row>
    <row r="167" spans="1:51" s="15" customFormat="1" ht="12">
      <c r="A167" s="15"/>
      <c r="B167" s="270"/>
      <c r="C167" s="271"/>
      <c r="D167" s="250" t="s">
        <v>158</v>
      </c>
      <c r="E167" s="272" t="s">
        <v>1</v>
      </c>
      <c r="F167" s="273" t="s">
        <v>167</v>
      </c>
      <c r="G167" s="271"/>
      <c r="H167" s="274">
        <v>0.169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0" t="s">
        <v>158</v>
      </c>
      <c r="AU167" s="280" t="s">
        <v>87</v>
      </c>
      <c r="AV167" s="15" t="s">
        <v>156</v>
      </c>
      <c r="AW167" s="15" t="s">
        <v>33</v>
      </c>
      <c r="AX167" s="15" t="s">
        <v>85</v>
      </c>
      <c r="AY167" s="280" t="s">
        <v>149</v>
      </c>
    </row>
    <row r="168" spans="1:65" s="2" customFormat="1" ht="16.5" customHeight="1">
      <c r="A168" s="38"/>
      <c r="B168" s="39"/>
      <c r="C168" s="284" t="s">
        <v>156</v>
      </c>
      <c r="D168" s="284" t="s">
        <v>327</v>
      </c>
      <c r="E168" s="285" t="s">
        <v>1151</v>
      </c>
      <c r="F168" s="286" t="s">
        <v>1152</v>
      </c>
      <c r="G168" s="287" t="s">
        <v>295</v>
      </c>
      <c r="H168" s="288">
        <v>0.006</v>
      </c>
      <c r="I168" s="289"/>
      <c r="J168" s="290">
        <f>ROUND(I168*H168,2)</f>
        <v>0</v>
      </c>
      <c r="K168" s="286" t="s">
        <v>155</v>
      </c>
      <c r="L168" s="291"/>
      <c r="M168" s="292" t="s">
        <v>1</v>
      </c>
      <c r="N168" s="293" t="s">
        <v>42</v>
      </c>
      <c r="O168" s="91"/>
      <c r="P168" s="244">
        <f>O168*H168</f>
        <v>0</v>
      </c>
      <c r="Q168" s="244">
        <v>1</v>
      </c>
      <c r="R168" s="244">
        <f>Q168*H168</f>
        <v>0.006</v>
      </c>
      <c r="S168" s="244">
        <v>0</v>
      </c>
      <c r="T168" s="24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6" t="s">
        <v>200</v>
      </c>
      <c r="AT168" s="246" t="s">
        <v>327</v>
      </c>
      <c r="AU168" s="246" t="s">
        <v>87</v>
      </c>
      <c r="AY168" s="17" t="s">
        <v>149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7" t="s">
        <v>85</v>
      </c>
      <c r="BK168" s="247">
        <f>ROUND(I168*H168,2)</f>
        <v>0</v>
      </c>
      <c r="BL168" s="17" t="s">
        <v>156</v>
      </c>
      <c r="BM168" s="246" t="s">
        <v>1153</v>
      </c>
    </row>
    <row r="169" spans="1:51" s="14" customFormat="1" ht="12">
      <c r="A169" s="14"/>
      <c r="B169" s="260"/>
      <c r="C169" s="261"/>
      <c r="D169" s="250" t="s">
        <v>158</v>
      </c>
      <c r="E169" s="262" t="s">
        <v>1</v>
      </c>
      <c r="F169" s="263" t="s">
        <v>1154</v>
      </c>
      <c r="G169" s="261"/>
      <c r="H169" s="262" t="s">
        <v>1</v>
      </c>
      <c r="I169" s="264"/>
      <c r="J169" s="261"/>
      <c r="K169" s="261"/>
      <c r="L169" s="265"/>
      <c r="M169" s="266"/>
      <c r="N169" s="267"/>
      <c r="O169" s="267"/>
      <c r="P169" s="267"/>
      <c r="Q169" s="267"/>
      <c r="R169" s="267"/>
      <c r="S169" s="267"/>
      <c r="T169" s="26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9" t="s">
        <v>158</v>
      </c>
      <c r="AU169" s="269" t="s">
        <v>87</v>
      </c>
      <c r="AV169" s="14" t="s">
        <v>85</v>
      </c>
      <c r="AW169" s="14" t="s">
        <v>33</v>
      </c>
      <c r="AX169" s="14" t="s">
        <v>77</v>
      </c>
      <c r="AY169" s="269" t="s">
        <v>149</v>
      </c>
    </row>
    <row r="170" spans="1:51" s="13" customFormat="1" ht="12">
      <c r="A170" s="13"/>
      <c r="B170" s="248"/>
      <c r="C170" s="249"/>
      <c r="D170" s="250" t="s">
        <v>158</v>
      </c>
      <c r="E170" s="251" t="s">
        <v>1</v>
      </c>
      <c r="F170" s="252" t="s">
        <v>1155</v>
      </c>
      <c r="G170" s="249"/>
      <c r="H170" s="253">
        <v>0.002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158</v>
      </c>
      <c r="AU170" s="259" t="s">
        <v>87</v>
      </c>
      <c r="AV170" s="13" t="s">
        <v>87</v>
      </c>
      <c r="AW170" s="13" t="s">
        <v>33</v>
      </c>
      <c r="AX170" s="13" t="s">
        <v>77</v>
      </c>
      <c r="AY170" s="259" t="s">
        <v>149</v>
      </c>
    </row>
    <row r="171" spans="1:51" s="14" customFormat="1" ht="12">
      <c r="A171" s="14"/>
      <c r="B171" s="260"/>
      <c r="C171" s="261"/>
      <c r="D171" s="250" t="s">
        <v>158</v>
      </c>
      <c r="E171" s="262" t="s">
        <v>1</v>
      </c>
      <c r="F171" s="263" t="s">
        <v>1156</v>
      </c>
      <c r="G171" s="261"/>
      <c r="H171" s="262" t="s">
        <v>1</v>
      </c>
      <c r="I171" s="264"/>
      <c r="J171" s="261"/>
      <c r="K171" s="261"/>
      <c r="L171" s="265"/>
      <c r="M171" s="266"/>
      <c r="N171" s="267"/>
      <c r="O171" s="267"/>
      <c r="P171" s="267"/>
      <c r="Q171" s="267"/>
      <c r="R171" s="267"/>
      <c r="S171" s="267"/>
      <c r="T171" s="26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9" t="s">
        <v>158</v>
      </c>
      <c r="AU171" s="269" t="s">
        <v>87</v>
      </c>
      <c r="AV171" s="14" t="s">
        <v>85</v>
      </c>
      <c r="AW171" s="14" t="s">
        <v>33</v>
      </c>
      <c r="AX171" s="14" t="s">
        <v>77</v>
      </c>
      <c r="AY171" s="269" t="s">
        <v>149</v>
      </c>
    </row>
    <row r="172" spans="1:51" s="13" customFormat="1" ht="12">
      <c r="A172" s="13"/>
      <c r="B172" s="248"/>
      <c r="C172" s="249"/>
      <c r="D172" s="250" t="s">
        <v>158</v>
      </c>
      <c r="E172" s="251" t="s">
        <v>1</v>
      </c>
      <c r="F172" s="252" t="s">
        <v>1155</v>
      </c>
      <c r="G172" s="249"/>
      <c r="H172" s="253">
        <v>0.002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158</v>
      </c>
      <c r="AU172" s="259" t="s">
        <v>87</v>
      </c>
      <c r="AV172" s="13" t="s">
        <v>87</v>
      </c>
      <c r="AW172" s="13" t="s">
        <v>33</v>
      </c>
      <c r="AX172" s="13" t="s">
        <v>77</v>
      </c>
      <c r="AY172" s="259" t="s">
        <v>149</v>
      </c>
    </row>
    <row r="173" spans="1:51" s="14" customFormat="1" ht="12">
      <c r="A173" s="14"/>
      <c r="B173" s="260"/>
      <c r="C173" s="261"/>
      <c r="D173" s="250" t="s">
        <v>158</v>
      </c>
      <c r="E173" s="262" t="s">
        <v>1</v>
      </c>
      <c r="F173" s="263" t="s">
        <v>1157</v>
      </c>
      <c r="G173" s="261"/>
      <c r="H173" s="262" t="s">
        <v>1</v>
      </c>
      <c r="I173" s="264"/>
      <c r="J173" s="261"/>
      <c r="K173" s="261"/>
      <c r="L173" s="265"/>
      <c r="M173" s="266"/>
      <c r="N173" s="267"/>
      <c r="O173" s="267"/>
      <c r="P173" s="267"/>
      <c r="Q173" s="267"/>
      <c r="R173" s="267"/>
      <c r="S173" s="267"/>
      <c r="T173" s="26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9" t="s">
        <v>158</v>
      </c>
      <c r="AU173" s="269" t="s">
        <v>87</v>
      </c>
      <c r="AV173" s="14" t="s">
        <v>85</v>
      </c>
      <c r="AW173" s="14" t="s">
        <v>33</v>
      </c>
      <c r="AX173" s="14" t="s">
        <v>77</v>
      </c>
      <c r="AY173" s="269" t="s">
        <v>149</v>
      </c>
    </row>
    <row r="174" spans="1:51" s="13" customFormat="1" ht="12">
      <c r="A174" s="13"/>
      <c r="B174" s="248"/>
      <c r="C174" s="249"/>
      <c r="D174" s="250" t="s">
        <v>158</v>
      </c>
      <c r="E174" s="251" t="s">
        <v>1</v>
      </c>
      <c r="F174" s="252" t="s">
        <v>1155</v>
      </c>
      <c r="G174" s="249"/>
      <c r="H174" s="253">
        <v>0.002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158</v>
      </c>
      <c r="AU174" s="259" t="s">
        <v>87</v>
      </c>
      <c r="AV174" s="13" t="s">
        <v>87</v>
      </c>
      <c r="AW174" s="13" t="s">
        <v>33</v>
      </c>
      <c r="AX174" s="13" t="s">
        <v>77</v>
      </c>
      <c r="AY174" s="259" t="s">
        <v>149</v>
      </c>
    </row>
    <row r="175" spans="1:51" s="15" customFormat="1" ht="12">
      <c r="A175" s="15"/>
      <c r="B175" s="270"/>
      <c r="C175" s="271"/>
      <c r="D175" s="250" t="s">
        <v>158</v>
      </c>
      <c r="E175" s="272" t="s">
        <v>1</v>
      </c>
      <c r="F175" s="273" t="s">
        <v>167</v>
      </c>
      <c r="G175" s="271"/>
      <c r="H175" s="274">
        <v>0.006</v>
      </c>
      <c r="I175" s="275"/>
      <c r="J175" s="271"/>
      <c r="K175" s="271"/>
      <c r="L175" s="276"/>
      <c r="M175" s="277"/>
      <c r="N175" s="278"/>
      <c r="O175" s="278"/>
      <c r="P175" s="278"/>
      <c r="Q175" s="278"/>
      <c r="R175" s="278"/>
      <c r="S175" s="278"/>
      <c r="T175" s="279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80" t="s">
        <v>158</v>
      </c>
      <c r="AU175" s="280" t="s">
        <v>87</v>
      </c>
      <c r="AV175" s="15" t="s">
        <v>156</v>
      </c>
      <c r="AW175" s="15" t="s">
        <v>33</v>
      </c>
      <c r="AX175" s="15" t="s">
        <v>85</v>
      </c>
      <c r="AY175" s="280" t="s">
        <v>149</v>
      </c>
    </row>
    <row r="176" spans="1:65" s="2" customFormat="1" ht="16.5" customHeight="1">
      <c r="A176" s="38"/>
      <c r="B176" s="39"/>
      <c r="C176" s="284" t="s">
        <v>183</v>
      </c>
      <c r="D176" s="284" t="s">
        <v>327</v>
      </c>
      <c r="E176" s="285" t="s">
        <v>1158</v>
      </c>
      <c r="F176" s="286" t="s">
        <v>1159</v>
      </c>
      <c r="G176" s="287" t="s">
        <v>295</v>
      </c>
      <c r="H176" s="288">
        <v>0.002</v>
      </c>
      <c r="I176" s="289"/>
      <c r="J176" s="290">
        <f>ROUND(I176*H176,2)</f>
        <v>0</v>
      </c>
      <c r="K176" s="286" t="s">
        <v>155</v>
      </c>
      <c r="L176" s="291"/>
      <c r="M176" s="292" t="s">
        <v>1</v>
      </c>
      <c r="N176" s="293" t="s">
        <v>42</v>
      </c>
      <c r="O176" s="91"/>
      <c r="P176" s="244">
        <f>O176*H176</f>
        <v>0</v>
      </c>
      <c r="Q176" s="244">
        <v>1</v>
      </c>
      <c r="R176" s="244">
        <f>Q176*H176</f>
        <v>0.002</v>
      </c>
      <c r="S176" s="244">
        <v>0</v>
      </c>
      <c r="T176" s="24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6" t="s">
        <v>200</v>
      </c>
      <c r="AT176" s="246" t="s">
        <v>327</v>
      </c>
      <c r="AU176" s="246" t="s">
        <v>87</v>
      </c>
      <c r="AY176" s="17" t="s">
        <v>149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7" t="s">
        <v>85</v>
      </c>
      <c r="BK176" s="247">
        <f>ROUND(I176*H176,2)</f>
        <v>0</v>
      </c>
      <c r="BL176" s="17" t="s">
        <v>156</v>
      </c>
      <c r="BM176" s="246" t="s">
        <v>1160</v>
      </c>
    </row>
    <row r="177" spans="1:51" s="14" customFormat="1" ht="12">
      <c r="A177" s="14"/>
      <c r="B177" s="260"/>
      <c r="C177" s="261"/>
      <c r="D177" s="250" t="s">
        <v>158</v>
      </c>
      <c r="E177" s="262" t="s">
        <v>1</v>
      </c>
      <c r="F177" s="263" t="s">
        <v>1161</v>
      </c>
      <c r="G177" s="261"/>
      <c r="H177" s="262" t="s">
        <v>1</v>
      </c>
      <c r="I177" s="264"/>
      <c r="J177" s="261"/>
      <c r="K177" s="261"/>
      <c r="L177" s="265"/>
      <c r="M177" s="266"/>
      <c r="N177" s="267"/>
      <c r="O177" s="267"/>
      <c r="P177" s="267"/>
      <c r="Q177" s="267"/>
      <c r="R177" s="267"/>
      <c r="S177" s="267"/>
      <c r="T177" s="26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9" t="s">
        <v>158</v>
      </c>
      <c r="AU177" s="269" t="s">
        <v>87</v>
      </c>
      <c r="AV177" s="14" t="s">
        <v>85</v>
      </c>
      <c r="AW177" s="14" t="s">
        <v>33</v>
      </c>
      <c r="AX177" s="14" t="s">
        <v>77</v>
      </c>
      <c r="AY177" s="269" t="s">
        <v>149</v>
      </c>
    </row>
    <row r="178" spans="1:51" s="13" customFormat="1" ht="12">
      <c r="A178" s="13"/>
      <c r="B178" s="248"/>
      <c r="C178" s="249"/>
      <c r="D178" s="250" t="s">
        <v>158</v>
      </c>
      <c r="E178" s="251" t="s">
        <v>1</v>
      </c>
      <c r="F178" s="252" t="s">
        <v>1162</v>
      </c>
      <c r="G178" s="249"/>
      <c r="H178" s="253">
        <v>0.001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9" t="s">
        <v>158</v>
      </c>
      <c r="AU178" s="259" t="s">
        <v>87</v>
      </c>
      <c r="AV178" s="13" t="s">
        <v>87</v>
      </c>
      <c r="AW178" s="13" t="s">
        <v>33</v>
      </c>
      <c r="AX178" s="13" t="s">
        <v>77</v>
      </c>
      <c r="AY178" s="259" t="s">
        <v>149</v>
      </c>
    </row>
    <row r="179" spans="1:51" s="14" customFormat="1" ht="12">
      <c r="A179" s="14"/>
      <c r="B179" s="260"/>
      <c r="C179" s="261"/>
      <c r="D179" s="250" t="s">
        <v>158</v>
      </c>
      <c r="E179" s="262" t="s">
        <v>1</v>
      </c>
      <c r="F179" s="263" t="s">
        <v>1163</v>
      </c>
      <c r="G179" s="261"/>
      <c r="H179" s="262" t="s">
        <v>1</v>
      </c>
      <c r="I179" s="264"/>
      <c r="J179" s="261"/>
      <c r="K179" s="261"/>
      <c r="L179" s="265"/>
      <c r="M179" s="266"/>
      <c r="N179" s="267"/>
      <c r="O179" s="267"/>
      <c r="P179" s="267"/>
      <c r="Q179" s="267"/>
      <c r="R179" s="267"/>
      <c r="S179" s="267"/>
      <c r="T179" s="26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9" t="s">
        <v>158</v>
      </c>
      <c r="AU179" s="269" t="s">
        <v>87</v>
      </c>
      <c r="AV179" s="14" t="s">
        <v>85</v>
      </c>
      <c r="AW179" s="14" t="s">
        <v>33</v>
      </c>
      <c r="AX179" s="14" t="s">
        <v>77</v>
      </c>
      <c r="AY179" s="269" t="s">
        <v>149</v>
      </c>
    </row>
    <row r="180" spans="1:51" s="13" customFormat="1" ht="12">
      <c r="A180" s="13"/>
      <c r="B180" s="248"/>
      <c r="C180" s="249"/>
      <c r="D180" s="250" t="s">
        <v>158</v>
      </c>
      <c r="E180" s="251" t="s">
        <v>1</v>
      </c>
      <c r="F180" s="252" t="s">
        <v>1162</v>
      </c>
      <c r="G180" s="249"/>
      <c r="H180" s="253">
        <v>0.001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158</v>
      </c>
      <c r="AU180" s="259" t="s">
        <v>87</v>
      </c>
      <c r="AV180" s="13" t="s">
        <v>87</v>
      </c>
      <c r="AW180" s="13" t="s">
        <v>33</v>
      </c>
      <c r="AX180" s="13" t="s">
        <v>77</v>
      </c>
      <c r="AY180" s="259" t="s">
        <v>149</v>
      </c>
    </row>
    <row r="181" spans="1:51" s="15" customFormat="1" ht="12">
      <c r="A181" s="15"/>
      <c r="B181" s="270"/>
      <c r="C181" s="271"/>
      <c r="D181" s="250" t="s">
        <v>158</v>
      </c>
      <c r="E181" s="272" t="s">
        <v>1</v>
      </c>
      <c r="F181" s="273" t="s">
        <v>167</v>
      </c>
      <c r="G181" s="271"/>
      <c r="H181" s="274">
        <v>0.002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0" t="s">
        <v>158</v>
      </c>
      <c r="AU181" s="280" t="s">
        <v>87</v>
      </c>
      <c r="AV181" s="15" t="s">
        <v>156</v>
      </c>
      <c r="AW181" s="15" t="s">
        <v>33</v>
      </c>
      <c r="AX181" s="15" t="s">
        <v>85</v>
      </c>
      <c r="AY181" s="280" t="s">
        <v>149</v>
      </c>
    </row>
    <row r="182" spans="1:65" s="2" customFormat="1" ht="16.5" customHeight="1">
      <c r="A182" s="38"/>
      <c r="B182" s="39"/>
      <c r="C182" s="235" t="s">
        <v>189</v>
      </c>
      <c r="D182" s="235" t="s">
        <v>151</v>
      </c>
      <c r="E182" s="236" t="s">
        <v>1164</v>
      </c>
      <c r="F182" s="237" t="s">
        <v>1165</v>
      </c>
      <c r="G182" s="238" t="s">
        <v>209</v>
      </c>
      <c r="H182" s="239">
        <v>0.215</v>
      </c>
      <c r="I182" s="240"/>
      <c r="J182" s="241">
        <f>ROUND(I182*H182,2)</f>
        <v>0</v>
      </c>
      <c r="K182" s="237" t="s">
        <v>155</v>
      </c>
      <c r="L182" s="44"/>
      <c r="M182" s="242" t="s">
        <v>1</v>
      </c>
      <c r="N182" s="243" t="s">
        <v>42</v>
      </c>
      <c r="O182" s="91"/>
      <c r="P182" s="244">
        <f>O182*H182</f>
        <v>0</v>
      </c>
      <c r="Q182" s="244">
        <v>2.25635</v>
      </c>
      <c r="R182" s="244">
        <f>Q182*H182</f>
        <v>0.48511524999999994</v>
      </c>
      <c r="S182" s="244">
        <v>0</v>
      </c>
      <c r="T182" s="24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6" t="s">
        <v>156</v>
      </c>
      <c r="AT182" s="246" t="s">
        <v>151</v>
      </c>
      <c r="AU182" s="246" t="s">
        <v>87</v>
      </c>
      <c r="AY182" s="17" t="s">
        <v>149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7" t="s">
        <v>85</v>
      </c>
      <c r="BK182" s="247">
        <f>ROUND(I182*H182,2)</f>
        <v>0</v>
      </c>
      <c r="BL182" s="17" t="s">
        <v>156</v>
      </c>
      <c r="BM182" s="246" t="s">
        <v>1166</v>
      </c>
    </row>
    <row r="183" spans="1:51" s="14" customFormat="1" ht="12">
      <c r="A183" s="14"/>
      <c r="B183" s="260"/>
      <c r="C183" s="261"/>
      <c r="D183" s="250" t="s">
        <v>158</v>
      </c>
      <c r="E183" s="262" t="s">
        <v>1</v>
      </c>
      <c r="F183" s="263" t="s">
        <v>1167</v>
      </c>
      <c r="G183" s="261"/>
      <c r="H183" s="262" t="s">
        <v>1</v>
      </c>
      <c r="I183" s="264"/>
      <c r="J183" s="261"/>
      <c r="K183" s="261"/>
      <c r="L183" s="265"/>
      <c r="M183" s="266"/>
      <c r="N183" s="267"/>
      <c r="O183" s="267"/>
      <c r="P183" s="267"/>
      <c r="Q183" s="267"/>
      <c r="R183" s="267"/>
      <c r="S183" s="267"/>
      <c r="T183" s="26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9" t="s">
        <v>158</v>
      </c>
      <c r="AU183" s="269" t="s">
        <v>87</v>
      </c>
      <c r="AV183" s="14" t="s">
        <v>85</v>
      </c>
      <c r="AW183" s="14" t="s">
        <v>33</v>
      </c>
      <c r="AX183" s="14" t="s">
        <v>77</v>
      </c>
      <c r="AY183" s="269" t="s">
        <v>149</v>
      </c>
    </row>
    <row r="184" spans="1:51" s="13" customFormat="1" ht="12">
      <c r="A184" s="13"/>
      <c r="B184" s="248"/>
      <c r="C184" s="249"/>
      <c r="D184" s="250" t="s">
        <v>158</v>
      </c>
      <c r="E184" s="251" t="s">
        <v>1</v>
      </c>
      <c r="F184" s="252" t="s">
        <v>1168</v>
      </c>
      <c r="G184" s="249"/>
      <c r="H184" s="253">
        <v>0.215</v>
      </c>
      <c r="I184" s="254"/>
      <c r="J184" s="249"/>
      <c r="K184" s="249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158</v>
      </c>
      <c r="AU184" s="259" t="s">
        <v>87</v>
      </c>
      <c r="AV184" s="13" t="s">
        <v>87</v>
      </c>
      <c r="AW184" s="13" t="s">
        <v>33</v>
      </c>
      <c r="AX184" s="13" t="s">
        <v>85</v>
      </c>
      <c r="AY184" s="259" t="s">
        <v>149</v>
      </c>
    </row>
    <row r="185" spans="1:65" s="2" customFormat="1" ht="16.5" customHeight="1">
      <c r="A185" s="38"/>
      <c r="B185" s="39"/>
      <c r="C185" s="235" t="s">
        <v>195</v>
      </c>
      <c r="D185" s="235" t="s">
        <v>151</v>
      </c>
      <c r="E185" s="236" t="s">
        <v>1169</v>
      </c>
      <c r="F185" s="237" t="s">
        <v>1170</v>
      </c>
      <c r="G185" s="238" t="s">
        <v>154</v>
      </c>
      <c r="H185" s="239">
        <v>2.146</v>
      </c>
      <c r="I185" s="240"/>
      <c r="J185" s="241">
        <f>ROUND(I185*H185,2)</f>
        <v>0</v>
      </c>
      <c r="K185" s="237" t="s">
        <v>155</v>
      </c>
      <c r="L185" s="44"/>
      <c r="M185" s="242" t="s">
        <v>1</v>
      </c>
      <c r="N185" s="243" t="s">
        <v>42</v>
      </c>
      <c r="O185" s="91"/>
      <c r="P185" s="244">
        <f>O185*H185</f>
        <v>0</v>
      </c>
      <c r="Q185" s="244">
        <v>0.00346</v>
      </c>
      <c r="R185" s="244">
        <f>Q185*H185</f>
        <v>0.007425159999999999</v>
      </c>
      <c r="S185" s="244">
        <v>0</v>
      </c>
      <c r="T185" s="24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6" t="s">
        <v>156</v>
      </c>
      <c r="AT185" s="246" t="s">
        <v>151</v>
      </c>
      <c r="AU185" s="246" t="s">
        <v>87</v>
      </c>
      <c r="AY185" s="17" t="s">
        <v>149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7" t="s">
        <v>85</v>
      </c>
      <c r="BK185" s="247">
        <f>ROUND(I185*H185,2)</f>
        <v>0</v>
      </c>
      <c r="BL185" s="17" t="s">
        <v>156</v>
      </c>
      <c r="BM185" s="246" t="s">
        <v>1171</v>
      </c>
    </row>
    <row r="186" spans="1:51" s="14" customFormat="1" ht="12">
      <c r="A186" s="14"/>
      <c r="B186" s="260"/>
      <c r="C186" s="261"/>
      <c r="D186" s="250" t="s">
        <v>158</v>
      </c>
      <c r="E186" s="262" t="s">
        <v>1</v>
      </c>
      <c r="F186" s="263" t="s">
        <v>1172</v>
      </c>
      <c r="G186" s="261"/>
      <c r="H186" s="262" t="s">
        <v>1</v>
      </c>
      <c r="I186" s="264"/>
      <c r="J186" s="261"/>
      <c r="K186" s="261"/>
      <c r="L186" s="265"/>
      <c r="M186" s="266"/>
      <c r="N186" s="267"/>
      <c r="O186" s="267"/>
      <c r="P186" s="267"/>
      <c r="Q186" s="267"/>
      <c r="R186" s="267"/>
      <c r="S186" s="267"/>
      <c r="T186" s="26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9" t="s">
        <v>158</v>
      </c>
      <c r="AU186" s="269" t="s">
        <v>87</v>
      </c>
      <c r="AV186" s="14" t="s">
        <v>85</v>
      </c>
      <c r="AW186" s="14" t="s">
        <v>33</v>
      </c>
      <c r="AX186" s="14" t="s">
        <v>77</v>
      </c>
      <c r="AY186" s="269" t="s">
        <v>149</v>
      </c>
    </row>
    <row r="187" spans="1:51" s="13" customFormat="1" ht="12">
      <c r="A187" s="13"/>
      <c r="B187" s="248"/>
      <c r="C187" s="249"/>
      <c r="D187" s="250" t="s">
        <v>158</v>
      </c>
      <c r="E187" s="251" t="s">
        <v>1</v>
      </c>
      <c r="F187" s="252" t="s">
        <v>1173</v>
      </c>
      <c r="G187" s="249"/>
      <c r="H187" s="253">
        <v>2.146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9" t="s">
        <v>158</v>
      </c>
      <c r="AU187" s="259" t="s">
        <v>87</v>
      </c>
      <c r="AV187" s="13" t="s">
        <v>87</v>
      </c>
      <c r="AW187" s="13" t="s">
        <v>33</v>
      </c>
      <c r="AX187" s="13" t="s">
        <v>85</v>
      </c>
      <c r="AY187" s="259" t="s">
        <v>149</v>
      </c>
    </row>
    <row r="188" spans="1:65" s="2" customFormat="1" ht="16.5" customHeight="1">
      <c r="A188" s="38"/>
      <c r="B188" s="39"/>
      <c r="C188" s="235" t="s">
        <v>200</v>
      </c>
      <c r="D188" s="235" t="s">
        <v>151</v>
      </c>
      <c r="E188" s="236" t="s">
        <v>1174</v>
      </c>
      <c r="F188" s="237" t="s">
        <v>1175</v>
      </c>
      <c r="G188" s="238" t="s">
        <v>154</v>
      </c>
      <c r="H188" s="239">
        <v>2.146</v>
      </c>
      <c r="I188" s="240"/>
      <c r="J188" s="241">
        <f>ROUND(I188*H188,2)</f>
        <v>0</v>
      </c>
      <c r="K188" s="237" t="s">
        <v>155</v>
      </c>
      <c r="L188" s="44"/>
      <c r="M188" s="242" t="s">
        <v>1</v>
      </c>
      <c r="N188" s="243" t="s">
        <v>42</v>
      </c>
      <c r="O188" s="91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6" t="s">
        <v>156</v>
      </c>
      <c r="AT188" s="246" t="s">
        <v>151</v>
      </c>
      <c r="AU188" s="246" t="s">
        <v>87</v>
      </c>
      <c r="AY188" s="17" t="s">
        <v>149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17" t="s">
        <v>85</v>
      </c>
      <c r="BK188" s="247">
        <f>ROUND(I188*H188,2)</f>
        <v>0</v>
      </c>
      <c r="BL188" s="17" t="s">
        <v>156</v>
      </c>
      <c r="BM188" s="246" t="s">
        <v>1176</v>
      </c>
    </row>
    <row r="189" spans="1:65" s="2" customFormat="1" ht="16.5" customHeight="1">
      <c r="A189" s="38"/>
      <c r="B189" s="39"/>
      <c r="C189" s="235" t="s">
        <v>206</v>
      </c>
      <c r="D189" s="235" t="s">
        <v>151</v>
      </c>
      <c r="E189" s="236" t="s">
        <v>1177</v>
      </c>
      <c r="F189" s="237" t="s">
        <v>1178</v>
      </c>
      <c r="G189" s="238" t="s">
        <v>154</v>
      </c>
      <c r="H189" s="239">
        <v>2.037</v>
      </c>
      <c r="I189" s="240"/>
      <c r="J189" s="241">
        <f>ROUND(I189*H189,2)</f>
        <v>0</v>
      </c>
      <c r="K189" s="237" t="s">
        <v>155</v>
      </c>
      <c r="L189" s="44"/>
      <c r="M189" s="242" t="s">
        <v>1</v>
      </c>
      <c r="N189" s="243" t="s">
        <v>42</v>
      </c>
      <c r="O189" s="91"/>
      <c r="P189" s="244">
        <f>O189*H189</f>
        <v>0</v>
      </c>
      <c r="Q189" s="244">
        <v>0.23458</v>
      </c>
      <c r="R189" s="244">
        <f>Q189*H189</f>
        <v>0.47783946</v>
      </c>
      <c r="S189" s="244">
        <v>0</v>
      </c>
      <c r="T189" s="24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6" t="s">
        <v>156</v>
      </c>
      <c r="AT189" s="246" t="s">
        <v>151</v>
      </c>
      <c r="AU189" s="246" t="s">
        <v>87</v>
      </c>
      <c r="AY189" s="17" t="s">
        <v>149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7" t="s">
        <v>85</v>
      </c>
      <c r="BK189" s="247">
        <f>ROUND(I189*H189,2)</f>
        <v>0</v>
      </c>
      <c r="BL189" s="17" t="s">
        <v>156</v>
      </c>
      <c r="BM189" s="246" t="s">
        <v>1179</v>
      </c>
    </row>
    <row r="190" spans="1:51" s="14" customFormat="1" ht="12">
      <c r="A190" s="14"/>
      <c r="B190" s="260"/>
      <c r="C190" s="261"/>
      <c r="D190" s="250" t="s">
        <v>158</v>
      </c>
      <c r="E190" s="262" t="s">
        <v>1</v>
      </c>
      <c r="F190" s="263" t="s">
        <v>1180</v>
      </c>
      <c r="G190" s="261"/>
      <c r="H190" s="262" t="s">
        <v>1</v>
      </c>
      <c r="I190" s="264"/>
      <c r="J190" s="261"/>
      <c r="K190" s="261"/>
      <c r="L190" s="265"/>
      <c r="M190" s="266"/>
      <c r="N190" s="267"/>
      <c r="O190" s="267"/>
      <c r="P190" s="267"/>
      <c r="Q190" s="267"/>
      <c r="R190" s="267"/>
      <c r="S190" s="267"/>
      <c r="T190" s="26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9" t="s">
        <v>158</v>
      </c>
      <c r="AU190" s="269" t="s">
        <v>87</v>
      </c>
      <c r="AV190" s="14" t="s">
        <v>85</v>
      </c>
      <c r="AW190" s="14" t="s">
        <v>33</v>
      </c>
      <c r="AX190" s="14" t="s">
        <v>77</v>
      </c>
      <c r="AY190" s="269" t="s">
        <v>149</v>
      </c>
    </row>
    <row r="191" spans="1:51" s="13" customFormat="1" ht="12">
      <c r="A191" s="13"/>
      <c r="B191" s="248"/>
      <c r="C191" s="249"/>
      <c r="D191" s="250" t="s">
        <v>158</v>
      </c>
      <c r="E191" s="251" t="s">
        <v>1</v>
      </c>
      <c r="F191" s="252" t="s">
        <v>1181</v>
      </c>
      <c r="G191" s="249"/>
      <c r="H191" s="253">
        <v>1.763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158</v>
      </c>
      <c r="AU191" s="259" t="s">
        <v>87</v>
      </c>
      <c r="AV191" s="13" t="s">
        <v>87</v>
      </c>
      <c r="AW191" s="13" t="s">
        <v>33</v>
      </c>
      <c r="AX191" s="13" t="s">
        <v>77</v>
      </c>
      <c r="AY191" s="259" t="s">
        <v>149</v>
      </c>
    </row>
    <row r="192" spans="1:51" s="14" customFormat="1" ht="12">
      <c r="A192" s="14"/>
      <c r="B192" s="260"/>
      <c r="C192" s="261"/>
      <c r="D192" s="250" t="s">
        <v>158</v>
      </c>
      <c r="E192" s="262" t="s">
        <v>1</v>
      </c>
      <c r="F192" s="263" t="s">
        <v>1182</v>
      </c>
      <c r="G192" s="261"/>
      <c r="H192" s="262" t="s">
        <v>1</v>
      </c>
      <c r="I192" s="264"/>
      <c r="J192" s="261"/>
      <c r="K192" s="261"/>
      <c r="L192" s="265"/>
      <c r="M192" s="266"/>
      <c r="N192" s="267"/>
      <c r="O192" s="267"/>
      <c r="P192" s="267"/>
      <c r="Q192" s="267"/>
      <c r="R192" s="267"/>
      <c r="S192" s="267"/>
      <c r="T192" s="26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9" t="s">
        <v>158</v>
      </c>
      <c r="AU192" s="269" t="s">
        <v>87</v>
      </c>
      <c r="AV192" s="14" t="s">
        <v>85</v>
      </c>
      <c r="AW192" s="14" t="s">
        <v>33</v>
      </c>
      <c r="AX192" s="14" t="s">
        <v>77</v>
      </c>
      <c r="AY192" s="269" t="s">
        <v>149</v>
      </c>
    </row>
    <row r="193" spans="1:51" s="13" customFormat="1" ht="12">
      <c r="A193" s="13"/>
      <c r="B193" s="248"/>
      <c r="C193" s="249"/>
      <c r="D193" s="250" t="s">
        <v>158</v>
      </c>
      <c r="E193" s="251" t="s">
        <v>1</v>
      </c>
      <c r="F193" s="252" t="s">
        <v>1183</v>
      </c>
      <c r="G193" s="249"/>
      <c r="H193" s="253">
        <v>0.274</v>
      </c>
      <c r="I193" s="254"/>
      <c r="J193" s="249"/>
      <c r="K193" s="249"/>
      <c r="L193" s="255"/>
      <c r="M193" s="256"/>
      <c r="N193" s="257"/>
      <c r="O193" s="257"/>
      <c r="P193" s="257"/>
      <c r="Q193" s="257"/>
      <c r="R193" s="257"/>
      <c r="S193" s="257"/>
      <c r="T193" s="25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9" t="s">
        <v>158</v>
      </c>
      <c r="AU193" s="259" t="s">
        <v>87</v>
      </c>
      <c r="AV193" s="13" t="s">
        <v>87</v>
      </c>
      <c r="AW193" s="13" t="s">
        <v>33</v>
      </c>
      <c r="AX193" s="13" t="s">
        <v>77</v>
      </c>
      <c r="AY193" s="259" t="s">
        <v>149</v>
      </c>
    </row>
    <row r="194" spans="1:51" s="15" customFormat="1" ht="12">
      <c r="A194" s="15"/>
      <c r="B194" s="270"/>
      <c r="C194" s="271"/>
      <c r="D194" s="250" t="s">
        <v>158</v>
      </c>
      <c r="E194" s="272" t="s">
        <v>1</v>
      </c>
      <c r="F194" s="273" t="s">
        <v>167</v>
      </c>
      <c r="G194" s="271"/>
      <c r="H194" s="274">
        <v>2.037</v>
      </c>
      <c r="I194" s="275"/>
      <c r="J194" s="271"/>
      <c r="K194" s="271"/>
      <c r="L194" s="276"/>
      <c r="M194" s="277"/>
      <c r="N194" s="278"/>
      <c r="O194" s="278"/>
      <c r="P194" s="278"/>
      <c r="Q194" s="278"/>
      <c r="R194" s="278"/>
      <c r="S194" s="278"/>
      <c r="T194" s="279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80" t="s">
        <v>158</v>
      </c>
      <c r="AU194" s="280" t="s">
        <v>87</v>
      </c>
      <c r="AV194" s="15" t="s">
        <v>156</v>
      </c>
      <c r="AW194" s="15" t="s">
        <v>33</v>
      </c>
      <c r="AX194" s="15" t="s">
        <v>85</v>
      </c>
      <c r="AY194" s="280" t="s">
        <v>149</v>
      </c>
    </row>
    <row r="195" spans="1:63" s="12" customFormat="1" ht="22.8" customHeight="1">
      <c r="A195" s="12"/>
      <c r="B195" s="219"/>
      <c r="C195" s="220"/>
      <c r="D195" s="221" t="s">
        <v>76</v>
      </c>
      <c r="E195" s="233" t="s">
        <v>156</v>
      </c>
      <c r="F195" s="233" t="s">
        <v>450</v>
      </c>
      <c r="G195" s="220"/>
      <c r="H195" s="220"/>
      <c r="I195" s="223"/>
      <c r="J195" s="234">
        <f>BK195</f>
        <v>0</v>
      </c>
      <c r="K195" s="220"/>
      <c r="L195" s="225"/>
      <c r="M195" s="226"/>
      <c r="N195" s="227"/>
      <c r="O195" s="227"/>
      <c r="P195" s="228">
        <f>SUM(P196:P231)</f>
        <v>0</v>
      </c>
      <c r="Q195" s="227"/>
      <c r="R195" s="228">
        <f>SUM(R196:R231)</f>
        <v>0.33041180000000003</v>
      </c>
      <c r="S195" s="227"/>
      <c r="T195" s="229">
        <f>SUM(T196:T231)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0" t="s">
        <v>85</v>
      </c>
      <c r="AT195" s="231" t="s">
        <v>76</v>
      </c>
      <c r="AU195" s="231" t="s">
        <v>85</v>
      </c>
      <c r="AY195" s="230" t="s">
        <v>149</v>
      </c>
      <c r="BK195" s="232">
        <f>SUM(BK196:BK231)</f>
        <v>0</v>
      </c>
    </row>
    <row r="196" spans="1:65" s="2" customFormat="1" ht="16.5" customHeight="1">
      <c r="A196" s="38"/>
      <c r="B196" s="39"/>
      <c r="C196" s="235" t="s">
        <v>215</v>
      </c>
      <c r="D196" s="235" t="s">
        <v>151</v>
      </c>
      <c r="E196" s="236" t="s">
        <v>1184</v>
      </c>
      <c r="F196" s="237" t="s">
        <v>1185</v>
      </c>
      <c r="G196" s="238" t="s">
        <v>154</v>
      </c>
      <c r="H196" s="239">
        <v>1</v>
      </c>
      <c r="I196" s="240"/>
      <c r="J196" s="241">
        <f>ROUND(I196*H196,2)</f>
        <v>0</v>
      </c>
      <c r="K196" s="237" t="s">
        <v>155</v>
      </c>
      <c r="L196" s="44"/>
      <c r="M196" s="242" t="s">
        <v>1</v>
      </c>
      <c r="N196" s="243" t="s">
        <v>42</v>
      </c>
      <c r="O196" s="91"/>
      <c r="P196" s="244">
        <f>O196*H196</f>
        <v>0</v>
      </c>
      <c r="Q196" s="244">
        <v>0.01031</v>
      </c>
      <c r="R196" s="244">
        <f>Q196*H196</f>
        <v>0.01031</v>
      </c>
      <c r="S196" s="244">
        <v>0</v>
      </c>
      <c r="T196" s="24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6" t="s">
        <v>156</v>
      </c>
      <c r="AT196" s="246" t="s">
        <v>151</v>
      </c>
      <c r="AU196" s="246" t="s">
        <v>87</v>
      </c>
      <c r="AY196" s="17" t="s">
        <v>149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17" t="s">
        <v>85</v>
      </c>
      <c r="BK196" s="247">
        <f>ROUND(I196*H196,2)</f>
        <v>0</v>
      </c>
      <c r="BL196" s="17" t="s">
        <v>156</v>
      </c>
      <c r="BM196" s="246" t="s">
        <v>1186</v>
      </c>
    </row>
    <row r="197" spans="1:51" s="14" customFormat="1" ht="12">
      <c r="A197" s="14"/>
      <c r="B197" s="260"/>
      <c r="C197" s="261"/>
      <c r="D197" s="250" t="s">
        <v>158</v>
      </c>
      <c r="E197" s="262" t="s">
        <v>1</v>
      </c>
      <c r="F197" s="263" t="s">
        <v>1187</v>
      </c>
      <c r="G197" s="261"/>
      <c r="H197" s="262" t="s">
        <v>1</v>
      </c>
      <c r="I197" s="264"/>
      <c r="J197" s="261"/>
      <c r="K197" s="261"/>
      <c r="L197" s="265"/>
      <c r="M197" s="266"/>
      <c r="N197" s="267"/>
      <c r="O197" s="267"/>
      <c r="P197" s="267"/>
      <c r="Q197" s="267"/>
      <c r="R197" s="267"/>
      <c r="S197" s="267"/>
      <c r="T197" s="26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9" t="s">
        <v>158</v>
      </c>
      <c r="AU197" s="269" t="s">
        <v>87</v>
      </c>
      <c r="AV197" s="14" t="s">
        <v>85</v>
      </c>
      <c r="AW197" s="14" t="s">
        <v>33</v>
      </c>
      <c r="AX197" s="14" t="s">
        <v>77</v>
      </c>
      <c r="AY197" s="269" t="s">
        <v>149</v>
      </c>
    </row>
    <row r="198" spans="1:51" s="13" customFormat="1" ht="12">
      <c r="A198" s="13"/>
      <c r="B198" s="248"/>
      <c r="C198" s="249"/>
      <c r="D198" s="250" t="s">
        <v>158</v>
      </c>
      <c r="E198" s="251" t="s">
        <v>1</v>
      </c>
      <c r="F198" s="252" t="s">
        <v>1188</v>
      </c>
      <c r="G198" s="249"/>
      <c r="H198" s="253">
        <v>1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158</v>
      </c>
      <c r="AU198" s="259" t="s">
        <v>87</v>
      </c>
      <c r="AV198" s="13" t="s">
        <v>87</v>
      </c>
      <c r="AW198" s="13" t="s">
        <v>33</v>
      </c>
      <c r="AX198" s="13" t="s">
        <v>85</v>
      </c>
      <c r="AY198" s="259" t="s">
        <v>149</v>
      </c>
    </row>
    <row r="199" spans="1:65" s="2" customFormat="1" ht="16.5" customHeight="1">
      <c r="A199" s="38"/>
      <c r="B199" s="39"/>
      <c r="C199" s="235" t="s">
        <v>221</v>
      </c>
      <c r="D199" s="235" t="s">
        <v>151</v>
      </c>
      <c r="E199" s="236" t="s">
        <v>472</v>
      </c>
      <c r="F199" s="237" t="s">
        <v>473</v>
      </c>
      <c r="G199" s="238" t="s">
        <v>154</v>
      </c>
      <c r="H199" s="239">
        <v>1</v>
      </c>
      <c r="I199" s="240"/>
      <c r="J199" s="241">
        <f>ROUND(I199*H199,2)</f>
        <v>0</v>
      </c>
      <c r="K199" s="237" t="s">
        <v>155</v>
      </c>
      <c r="L199" s="44"/>
      <c r="M199" s="242" t="s">
        <v>1</v>
      </c>
      <c r="N199" s="243" t="s">
        <v>42</v>
      </c>
      <c r="O199" s="91"/>
      <c r="P199" s="244">
        <f>O199*H199</f>
        <v>0</v>
      </c>
      <c r="Q199" s="244">
        <v>0.00081</v>
      </c>
      <c r="R199" s="244">
        <f>Q199*H199</f>
        <v>0.00081</v>
      </c>
      <c r="S199" s="244">
        <v>0</v>
      </c>
      <c r="T199" s="24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6" t="s">
        <v>156</v>
      </c>
      <c r="AT199" s="246" t="s">
        <v>151</v>
      </c>
      <c r="AU199" s="246" t="s">
        <v>87</v>
      </c>
      <c r="AY199" s="17" t="s">
        <v>149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7" t="s">
        <v>85</v>
      </c>
      <c r="BK199" s="247">
        <f>ROUND(I199*H199,2)</f>
        <v>0</v>
      </c>
      <c r="BL199" s="17" t="s">
        <v>156</v>
      </c>
      <c r="BM199" s="246" t="s">
        <v>1189</v>
      </c>
    </row>
    <row r="200" spans="1:51" s="14" customFormat="1" ht="12">
      <c r="A200" s="14"/>
      <c r="B200" s="260"/>
      <c r="C200" s="261"/>
      <c r="D200" s="250" t="s">
        <v>158</v>
      </c>
      <c r="E200" s="262" t="s">
        <v>1</v>
      </c>
      <c r="F200" s="263" t="s">
        <v>1187</v>
      </c>
      <c r="G200" s="261"/>
      <c r="H200" s="262" t="s">
        <v>1</v>
      </c>
      <c r="I200" s="264"/>
      <c r="J200" s="261"/>
      <c r="K200" s="261"/>
      <c r="L200" s="265"/>
      <c r="M200" s="266"/>
      <c r="N200" s="267"/>
      <c r="O200" s="267"/>
      <c r="P200" s="267"/>
      <c r="Q200" s="267"/>
      <c r="R200" s="267"/>
      <c r="S200" s="267"/>
      <c r="T200" s="26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9" t="s">
        <v>158</v>
      </c>
      <c r="AU200" s="269" t="s">
        <v>87</v>
      </c>
      <c r="AV200" s="14" t="s">
        <v>85</v>
      </c>
      <c r="AW200" s="14" t="s">
        <v>33</v>
      </c>
      <c r="AX200" s="14" t="s">
        <v>77</v>
      </c>
      <c r="AY200" s="269" t="s">
        <v>149</v>
      </c>
    </row>
    <row r="201" spans="1:51" s="13" customFormat="1" ht="12">
      <c r="A201" s="13"/>
      <c r="B201" s="248"/>
      <c r="C201" s="249"/>
      <c r="D201" s="250" t="s">
        <v>158</v>
      </c>
      <c r="E201" s="251" t="s">
        <v>1</v>
      </c>
      <c r="F201" s="252" t="s">
        <v>1188</v>
      </c>
      <c r="G201" s="249"/>
      <c r="H201" s="253">
        <v>1</v>
      </c>
      <c r="I201" s="254"/>
      <c r="J201" s="249"/>
      <c r="K201" s="249"/>
      <c r="L201" s="255"/>
      <c r="M201" s="256"/>
      <c r="N201" s="257"/>
      <c r="O201" s="257"/>
      <c r="P201" s="257"/>
      <c r="Q201" s="257"/>
      <c r="R201" s="257"/>
      <c r="S201" s="257"/>
      <c r="T201" s="25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9" t="s">
        <v>158</v>
      </c>
      <c r="AU201" s="259" t="s">
        <v>87</v>
      </c>
      <c r="AV201" s="13" t="s">
        <v>87</v>
      </c>
      <c r="AW201" s="13" t="s">
        <v>33</v>
      </c>
      <c r="AX201" s="13" t="s">
        <v>85</v>
      </c>
      <c r="AY201" s="259" t="s">
        <v>149</v>
      </c>
    </row>
    <row r="202" spans="1:65" s="2" customFormat="1" ht="16.5" customHeight="1">
      <c r="A202" s="38"/>
      <c r="B202" s="39"/>
      <c r="C202" s="235" t="s">
        <v>233</v>
      </c>
      <c r="D202" s="235" t="s">
        <v>151</v>
      </c>
      <c r="E202" s="236" t="s">
        <v>476</v>
      </c>
      <c r="F202" s="237" t="s">
        <v>477</v>
      </c>
      <c r="G202" s="238" t="s">
        <v>154</v>
      </c>
      <c r="H202" s="239">
        <v>1</v>
      </c>
      <c r="I202" s="240"/>
      <c r="J202" s="241">
        <f>ROUND(I202*H202,2)</f>
        <v>0</v>
      </c>
      <c r="K202" s="237" t="s">
        <v>155</v>
      </c>
      <c r="L202" s="44"/>
      <c r="M202" s="242" t="s">
        <v>1</v>
      </c>
      <c r="N202" s="243" t="s">
        <v>42</v>
      </c>
      <c r="O202" s="91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6" t="s">
        <v>156</v>
      </c>
      <c r="AT202" s="246" t="s">
        <v>151</v>
      </c>
      <c r="AU202" s="246" t="s">
        <v>87</v>
      </c>
      <c r="AY202" s="17" t="s">
        <v>149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7" t="s">
        <v>85</v>
      </c>
      <c r="BK202" s="247">
        <f>ROUND(I202*H202,2)</f>
        <v>0</v>
      </c>
      <c r="BL202" s="17" t="s">
        <v>156</v>
      </c>
      <c r="BM202" s="246" t="s">
        <v>1190</v>
      </c>
    </row>
    <row r="203" spans="1:65" s="2" customFormat="1" ht="16.5" customHeight="1">
      <c r="A203" s="38"/>
      <c r="B203" s="39"/>
      <c r="C203" s="235" t="s">
        <v>248</v>
      </c>
      <c r="D203" s="235" t="s">
        <v>151</v>
      </c>
      <c r="E203" s="236" t="s">
        <v>1191</v>
      </c>
      <c r="F203" s="237" t="s">
        <v>1192</v>
      </c>
      <c r="G203" s="238" t="s">
        <v>579</v>
      </c>
      <c r="H203" s="239">
        <v>2</v>
      </c>
      <c r="I203" s="240"/>
      <c r="J203" s="241">
        <f>ROUND(I203*H203,2)</f>
        <v>0</v>
      </c>
      <c r="K203" s="237" t="s">
        <v>155</v>
      </c>
      <c r="L203" s="44"/>
      <c r="M203" s="242" t="s">
        <v>1</v>
      </c>
      <c r="N203" s="243" t="s">
        <v>42</v>
      </c>
      <c r="O203" s="91"/>
      <c r="P203" s="244">
        <f>O203*H203</f>
        <v>0</v>
      </c>
      <c r="Q203" s="244">
        <v>0.059</v>
      </c>
      <c r="R203" s="244">
        <f>Q203*H203</f>
        <v>0.118</v>
      </c>
      <c r="S203" s="244">
        <v>0</v>
      </c>
      <c r="T203" s="24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6" t="s">
        <v>156</v>
      </c>
      <c r="AT203" s="246" t="s">
        <v>151</v>
      </c>
      <c r="AU203" s="246" t="s">
        <v>87</v>
      </c>
      <c r="AY203" s="17" t="s">
        <v>149</v>
      </c>
      <c r="BE203" s="247">
        <f>IF(N203="základní",J203,0)</f>
        <v>0</v>
      </c>
      <c r="BF203" s="247">
        <f>IF(N203="snížená",J203,0)</f>
        <v>0</v>
      </c>
      <c r="BG203" s="247">
        <f>IF(N203="zákl. přenesená",J203,0)</f>
        <v>0</v>
      </c>
      <c r="BH203" s="247">
        <f>IF(N203="sníž. přenesená",J203,0)</f>
        <v>0</v>
      </c>
      <c r="BI203" s="247">
        <f>IF(N203="nulová",J203,0)</f>
        <v>0</v>
      </c>
      <c r="BJ203" s="17" t="s">
        <v>85</v>
      </c>
      <c r="BK203" s="247">
        <f>ROUND(I203*H203,2)</f>
        <v>0</v>
      </c>
      <c r="BL203" s="17" t="s">
        <v>156</v>
      </c>
      <c r="BM203" s="246" t="s">
        <v>1193</v>
      </c>
    </row>
    <row r="204" spans="1:51" s="14" customFormat="1" ht="12">
      <c r="A204" s="14"/>
      <c r="B204" s="260"/>
      <c r="C204" s="261"/>
      <c r="D204" s="250" t="s">
        <v>158</v>
      </c>
      <c r="E204" s="262" t="s">
        <v>1</v>
      </c>
      <c r="F204" s="263" t="s">
        <v>1194</v>
      </c>
      <c r="G204" s="261"/>
      <c r="H204" s="262" t="s">
        <v>1</v>
      </c>
      <c r="I204" s="264"/>
      <c r="J204" s="261"/>
      <c r="K204" s="261"/>
      <c r="L204" s="265"/>
      <c r="M204" s="266"/>
      <c r="N204" s="267"/>
      <c r="O204" s="267"/>
      <c r="P204" s="267"/>
      <c r="Q204" s="267"/>
      <c r="R204" s="267"/>
      <c r="S204" s="267"/>
      <c r="T204" s="26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9" t="s">
        <v>158</v>
      </c>
      <c r="AU204" s="269" t="s">
        <v>87</v>
      </c>
      <c r="AV204" s="14" t="s">
        <v>85</v>
      </c>
      <c r="AW204" s="14" t="s">
        <v>33</v>
      </c>
      <c r="AX204" s="14" t="s">
        <v>77</v>
      </c>
      <c r="AY204" s="269" t="s">
        <v>149</v>
      </c>
    </row>
    <row r="205" spans="1:51" s="13" customFormat="1" ht="12">
      <c r="A205" s="13"/>
      <c r="B205" s="248"/>
      <c r="C205" s="249"/>
      <c r="D205" s="250" t="s">
        <v>158</v>
      </c>
      <c r="E205" s="251" t="s">
        <v>1</v>
      </c>
      <c r="F205" s="252" t="s">
        <v>85</v>
      </c>
      <c r="G205" s="249"/>
      <c r="H205" s="253">
        <v>1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9" t="s">
        <v>158</v>
      </c>
      <c r="AU205" s="259" t="s">
        <v>87</v>
      </c>
      <c r="AV205" s="13" t="s">
        <v>87</v>
      </c>
      <c r="AW205" s="13" t="s">
        <v>33</v>
      </c>
      <c r="AX205" s="13" t="s">
        <v>77</v>
      </c>
      <c r="AY205" s="259" t="s">
        <v>149</v>
      </c>
    </row>
    <row r="206" spans="1:51" s="14" customFormat="1" ht="12">
      <c r="A206" s="14"/>
      <c r="B206" s="260"/>
      <c r="C206" s="261"/>
      <c r="D206" s="250" t="s">
        <v>158</v>
      </c>
      <c r="E206" s="262" t="s">
        <v>1</v>
      </c>
      <c r="F206" s="263" t="s">
        <v>1195</v>
      </c>
      <c r="G206" s="261"/>
      <c r="H206" s="262" t="s">
        <v>1</v>
      </c>
      <c r="I206" s="264"/>
      <c r="J206" s="261"/>
      <c r="K206" s="261"/>
      <c r="L206" s="265"/>
      <c r="M206" s="266"/>
      <c r="N206" s="267"/>
      <c r="O206" s="267"/>
      <c r="P206" s="267"/>
      <c r="Q206" s="267"/>
      <c r="R206" s="267"/>
      <c r="S206" s="267"/>
      <c r="T206" s="26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9" t="s">
        <v>158</v>
      </c>
      <c r="AU206" s="269" t="s">
        <v>87</v>
      </c>
      <c r="AV206" s="14" t="s">
        <v>85</v>
      </c>
      <c r="AW206" s="14" t="s">
        <v>33</v>
      </c>
      <c r="AX206" s="14" t="s">
        <v>77</v>
      </c>
      <c r="AY206" s="269" t="s">
        <v>149</v>
      </c>
    </row>
    <row r="207" spans="1:51" s="13" customFormat="1" ht="12">
      <c r="A207" s="13"/>
      <c r="B207" s="248"/>
      <c r="C207" s="249"/>
      <c r="D207" s="250" t="s">
        <v>158</v>
      </c>
      <c r="E207" s="251" t="s">
        <v>1</v>
      </c>
      <c r="F207" s="252" t="s">
        <v>85</v>
      </c>
      <c r="G207" s="249"/>
      <c r="H207" s="253">
        <v>1</v>
      </c>
      <c r="I207" s="254"/>
      <c r="J207" s="249"/>
      <c r="K207" s="249"/>
      <c r="L207" s="255"/>
      <c r="M207" s="256"/>
      <c r="N207" s="257"/>
      <c r="O207" s="257"/>
      <c r="P207" s="257"/>
      <c r="Q207" s="257"/>
      <c r="R207" s="257"/>
      <c r="S207" s="257"/>
      <c r="T207" s="25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9" t="s">
        <v>158</v>
      </c>
      <c r="AU207" s="259" t="s">
        <v>87</v>
      </c>
      <c r="AV207" s="13" t="s">
        <v>87</v>
      </c>
      <c r="AW207" s="13" t="s">
        <v>33</v>
      </c>
      <c r="AX207" s="13" t="s">
        <v>77</v>
      </c>
      <c r="AY207" s="259" t="s">
        <v>149</v>
      </c>
    </row>
    <row r="208" spans="1:51" s="15" customFormat="1" ht="12">
      <c r="A208" s="15"/>
      <c r="B208" s="270"/>
      <c r="C208" s="271"/>
      <c r="D208" s="250" t="s">
        <v>158</v>
      </c>
      <c r="E208" s="272" t="s">
        <v>1</v>
      </c>
      <c r="F208" s="273" t="s">
        <v>167</v>
      </c>
      <c r="G208" s="271"/>
      <c r="H208" s="274">
        <v>2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80" t="s">
        <v>158</v>
      </c>
      <c r="AU208" s="280" t="s">
        <v>87</v>
      </c>
      <c r="AV208" s="15" t="s">
        <v>156</v>
      </c>
      <c r="AW208" s="15" t="s">
        <v>33</v>
      </c>
      <c r="AX208" s="15" t="s">
        <v>85</v>
      </c>
      <c r="AY208" s="280" t="s">
        <v>149</v>
      </c>
    </row>
    <row r="209" spans="1:65" s="2" customFormat="1" ht="16.5" customHeight="1">
      <c r="A209" s="38"/>
      <c r="B209" s="39"/>
      <c r="C209" s="235" t="s">
        <v>254</v>
      </c>
      <c r="D209" s="235" t="s">
        <v>151</v>
      </c>
      <c r="E209" s="236" t="s">
        <v>1196</v>
      </c>
      <c r="F209" s="237" t="s">
        <v>1197</v>
      </c>
      <c r="G209" s="238" t="s">
        <v>295</v>
      </c>
      <c r="H209" s="239">
        <v>0.088</v>
      </c>
      <c r="I209" s="240"/>
      <c r="J209" s="241">
        <f>ROUND(I209*H209,2)</f>
        <v>0</v>
      </c>
      <c r="K209" s="237" t="s">
        <v>155</v>
      </c>
      <c r="L209" s="44"/>
      <c r="M209" s="242" t="s">
        <v>1</v>
      </c>
      <c r="N209" s="243" t="s">
        <v>42</v>
      </c>
      <c r="O209" s="91"/>
      <c r="P209" s="244">
        <f>O209*H209</f>
        <v>0</v>
      </c>
      <c r="Q209" s="244">
        <v>0.01954</v>
      </c>
      <c r="R209" s="244">
        <f>Q209*H209</f>
        <v>0.0017195199999999998</v>
      </c>
      <c r="S209" s="244">
        <v>0</v>
      </c>
      <c r="T209" s="24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6" t="s">
        <v>156</v>
      </c>
      <c r="AT209" s="246" t="s">
        <v>151</v>
      </c>
      <c r="AU209" s="246" t="s">
        <v>87</v>
      </c>
      <c r="AY209" s="17" t="s">
        <v>149</v>
      </c>
      <c r="BE209" s="247">
        <f>IF(N209="základní",J209,0)</f>
        <v>0</v>
      </c>
      <c r="BF209" s="247">
        <f>IF(N209="snížená",J209,0)</f>
        <v>0</v>
      </c>
      <c r="BG209" s="247">
        <f>IF(N209="zákl. přenesená",J209,0)</f>
        <v>0</v>
      </c>
      <c r="BH209" s="247">
        <f>IF(N209="sníž. přenesená",J209,0)</f>
        <v>0</v>
      </c>
      <c r="BI209" s="247">
        <f>IF(N209="nulová",J209,0)</f>
        <v>0</v>
      </c>
      <c r="BJ209" s="17" t="s">
        <v>85</v>
      </c>
      <c r="BK209" s="247">
        <f>ROUND(I209*H209,2)</f>
        <v>0</v>
      </c>
      <c r="BL209" s="17" t="s">
        <v>156</v>
      </c>
      <c r="BM209" s="246" t="s">
        <v>1198</v>
      </c>
    </row>
    <row r="210" spans="1:51" s="14" customFormat="1" ht="12">
      <c r="A210" s="14"/>
      <c r="B210" s="260"/>
      <c r="C210" s="261"/>
      <c r="D210" s="250" t="s">
        <v>158</v>
      </c>
      <c r="E210" s="262" t="s">
        <v>1</v>
      </c>
      <c r="F210" s="263" t="s">
        <v>1199</v>
      </c>
      <c r="G210" s="261"/>
      <c r="H210" s="262" t="s">
        <v>1</v>
      </c>
      <c r="I210" s="264"/>
      <c r="J210" s="261"/>
      <c r="K210" s="261"/>
      <c r="L210" s="265"/>
      <c r="M210" s="266"/>
      <c r="N210" s="267"/>
      <c r="O210" s="267"/>
      <c r="P210" s="267"/>
      <c r="Q210" s="267"/>
      <c r="R210" s="267"/>
      <c r="S210" s="267"/>
      <c r="T210" s="26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9" t="s">
        <v>158</v>
      </c>
      <c r="AU210" s="269" t="s">
        <v>87</v>
      </c>
      <c r="AV210" s="14" t="s">
        <v>85</v>
      </c>
      <c r="AW210" s="14" t="s">
        <v>33</v>
      </c>
      <c r="AX210" s="14" t="s">
        <v>77</v>
      </c>
      <c r="AY210" s="269" t="s">
        <v>149</v>
      </c>
    </row>
    <row r="211" spans="1:51" s="13" customFormat="1" ht="12">
      <c r="A211" s="13"/>
      <c r="B211" s="248"/>
      <c r="C211" s="249"/>
      <c r="D211" s="250" t="s">
        <v>158</v>
      </c>
      <c r="E211" s="251" t="s">
        <v>1</v>
      </c>
      <c r="F211" s="252" t="s">
        <v>1200</v>
      </c>
      <c r="G211" s="249"/>
      <c r="H211" s="253">
        <v>0.037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158</v>
      </c>
      <c r="AU211" s="259" t="s">
        <v>87</v>
      </c>
      <c r="AV211" s="13" t="s">
        <v>87</v>
      </c>
      <c r="AW211" s="13" t="s">
        <v>33</v>
      </c>
      <c r="AX211" s="13" t="s">
        <v>77</v>
      </c>
      <c r="AY211" s="259" t="s">
        <v>149</v>
      </c>
    </row>
    <row r="212" spans="1:51" s="14" customFormat="1" ht="12">
      <c r="A212" s="14"/>
      <c r="B212" s="260"/>
      <c r="C212" s="261"/>
      <c r="D212" s="250" t="s">
        <v>158</v>
      </c>
      <c r="E212" s="262" t="s">
        <v>1</v>
      </c>
      <c r="F212" s="263" t="s">
        <v>1201</v>
      </c>
      <c r="G212" s="261"/>
      <c r="H212" s="262" t="s">
        <v>1</v>
      </c>
      <c r="I212" s="264"/>
      <c r="J212" s="261"/>
      <c r="K212" s="261"/>
      <c r="L212" s="265"/>
      <c r="M212" s="266"/>
      <c r="N212" s="267"/>
      <c r="O212" s="267"/>
      <c r="P212" s="267"/>
      <c r="Q212" s="267"/>
      <c r="R212" s="267"/>
      <c r="S212" s="267"/>
      <c r="T212" s="26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9" t="s">
        <v>158</v>
      </c>
      <c r="AU212" s="269" t="s">
        <v>87</v>
      </c>
      <c r="AV212" s="14" t="s">
        <v>85</v>
      </c>
      <c r="AW212" s="14" t="s">
        <v>33</v>
      </c>
      <c r="AX212" s="14" t="s">
        <v>77</v>
      </c>
      <c r="AY212" s="269" t="s">
        <v>149</v>
      </c>
    </row>
    <row r="213" spans="1:51" s="13" customFormat="1" ht="12">
      <c r="A213" s="13"/>
      <c r="B213" s="248"/>
      <c r="C213" s="249"/>
      <c r="D213" s="250" t="s">
        <v>158</v>
      </c>
      <c r="E213" s="251" t="s">
        <v>1</v>
      </c>
      <c r="F213" s="252" t="s">
        <v>1200</v>
      </c>
      <c r="G213" s="249"/>
      <c r="H213" s="253">
        <v>0.037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9" t="s">
        <v>158</v>
      </c>
      <c r="AU213" s="259" t="s">
        <v>87</v>
      </c>
      <c r="AV213" s="13" t="s">
        <v>87</v>
      </c>
      <c r="AW213" s="13" t="s">
        <v>33</v>
      </c>
      <c r="AX213" s="13" t="s">
        <v>77</v>
      </c>
      <c r="AY213" s="259" t="s">
        <v>149</v>
      </c>
    </row>
    <row r="214" spans="1:51" s="14" customFormat="1" ht="12">
      <c r="A214" s="14"/>
      <c r="B214" s="260"/>
      <c r="C214" s="261"/>
      <c r="D214" s="250" t="s">
        <v>158</v>
      </c>
      <c r="E214" s="262" t="s">
        <v>1</v>
      </c>
      <c r="F214" s="263" t="s">
        <v>1202</v>
      </c>
      <c r="G214" s="261"/>
      <c r="H214" s="262" t="s">
        <v>1</v>
      </c>
      <c r="I214" s="264"/>
      <c r="J214" s="261"/>
      <c r="K214" s="261"/>
      <c r="L214" s="265"/>
      <c r="M214" s="266"/>
      <c r="N214" s="267"/>
      <c r="O214" s="267"/>
      <c r="P214" s="267"/>
      <c r="Q214" s="267"/>
      <c r="R214" s="267"/>
      <c r="S214" s="267"/>
      <c r="T214" s="26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9" t="s">
        <v>158</v>
      </c>
      <c r="AU214" s="269" t="s">
        <v>87</v>
      </c>
      <c r="AV214" s="14" t="s">
        <v>85</v>
      </c>
      <c r="AW214" s="14" t="s">
        <v>33</v>
      </c>
      <c r="AX214" s="14" t="s">
        <v>77</v>
      </c>
      <c r="AY214" s="269" t="s">
        <v>149</v>
      </c>
    </row>
    <row r="215" spans="1:51" s="13" customFormat="1" ht="12">
      <c r="A215" s="13"/>
      <c r="B215" s="248"/>
      <c r="C215" s="249"/>
      <c r="D215" s="250" t="s">
        <v>158</v>
      </c>
      <c r="E215" s="251" t="s">
        <v>1</v>
      </c>
      <c r="F215" s="252" t="s">
        <v>1203</v>
      </c>
      <c r="G215" s="249"/>
      <c r="H215" s="253">
        <v>0.014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9" t="s">
        <v>158</v>
      </c>
      <c r="AU215" s="259" t="s">
        <v>87</v>
      </c>
      <c r="AV215" s="13" t="s">
        <v>87</v>
      </c>
      <c r="AW215" s="13" t="s">
        <v>33</v>
      </c>
      <c r="AX215" s="13" t="s">
        <v>77</v>
      </c>
      <c r="AY215" s="259" t="s">
        <v>149</v>
      </c>
    </row>
    <row r="216" spans="1:51" s="15" customFormat="1" ht="12">
      <c r="A216" s="15"/>
      <c r="B216" s="270"/>
      <c r="C216" s="271"/>
      <c r="D216" s="250" t="s">
        <v>158</v>
      </c>
      <c r="E216" s="272" t="s">
        <v>1</v>
      </c>
      <c r="F216" s="273" t="s">
        <v>167</v>
      </c>
      <c r="G216" s="271"/>
      <c r="H216" s="274">
        <v>0.088</v>
      </c>
      <c r="I216" s="275"/>
      <c r="J216" s="271"/>
      <c r="K216" s="271"/>
      <c r="L216" s="276"/>
      <c r="M216" s="277"/>
      <c r="N216" s="278"/>
      <c r="O216" s="278"/>
      <c r="P216" s="278"/>
      <c r="Q216" s="278"/>
      <c r="R216" s="278"/>
      <c r="S216" s="278"/>
      <c r="T216" s="279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0" t="s">
        <v>158</v>
      </c>
      <c r="AU216" s="280" t="s">
        <v>87</v>
      </c>
      <c r="AV216" s="15" t="s">
        <v>156</v>
      </c>
      <c r="AW216" s="15" t="s">
        <v>33</v>
      </c>
      <c r="AX216" s="15" t="s">
        <v>85</v>
      </c>
      <c r="AY216" s="280" t="s">
        <v>149</v>
      </c>
    </row>
    <row r="217" spans="1:65" s="2" customFormat="1" ht="16.5" customHeight="1">
      <c r="A217" s="38"/>
      <c r="B217" s="39"/>
      <c r="C217" s="284" t="s">
        <v>8</v>
      </c>
      <c r="D217" s="284" t="s">
        <v>327</v>
      </c>
      <c r="E217" s="285" t="s">
        <v>1204</v>
      </c>
      <c r="F217" s="286" t="s">
        <v>1205</v>
      </c>
      <c r="G217" s="287" t="s">
        <v>295</v>
      </c>
      <c r="H217" s="288">
        <v>0.056</v>
      </c>
      <c r="I217" s="289"/>
      <c r="J217" s="290">
        <f>ROUND(I217*H217,2)</f>
        <v>0</v>
      </c>
      <c r="K217" s="286" t="s">
        <v>155</v>
      </c>
      <c r="L217" s="291"/>
      <c r="M217" s="292" t="s">
        <v>1</v>
      </c>
      <c r="N217" s="293" t="s">
        <v>42</v>
      </c>
      <c r="O217" s="91"/>
      <c r="P217" s="244">
        <f>O217*H217</f>
        <v>0</v>
      </c>
      <c r="Q217" s="244">
        <v>1</v>
      </c>
      <c r="R217" s="244">
        <f>Q217*H217</f>
        <v>0.056</v>
      </c>
      <c r="S217" s="244">
        <v>0</v>
      </c>
      <c r="T217" s="245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6" t="s">
        <v>200</v>
      </c>
      <c r="AT217" s="246" t="s">
        <v>327</v>
      </c>
      <c r="AU217" s="246" t="s">
        <v>87</v>
      </c>
      <c r="AY217" s="17" t="s">
        <v>149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17" t="s">
        <v>85</v>
      </c>
      <c r="BK217" s="247">
        <f>ROUND(I217*H217,2)</f>
        <v>0</v>
      </c>
      <c r="BL217" s="17" t="s">
        <v>156</v>
      </c>
      <c r="BM217" s="246" t="s">
        <v>1206</v>
      </c>
    </row>
    <row r="218" spans="1:51" s="14" customFormat="1" ht="12">
      <c r="A218" s="14"/>
      <c r="B218" s="260"/>
      <c r="C218" s="261"/>
      <c r="D218" s="250" t="s">
        <v>158</v>
      </c>
      <c r="E218" s="262" t="s">
        <v>1</v>
      </c>
      <c r="F218" s="263" t="s">
        <v>1199</v>
      </c>
      <c r="G218" s="261"/>
      <c r="H218" s="262" t="s">
        <v>1</v>
      </c>
      <c r="I218" s="264"/>
      <c r="J218" s="261"/>
      <c r="K218" s="261"/>
      <c r="L218" s="265"/>
      <c r="M218" s="266"/>
      <c r="N218" s="267"/>
      <c r="O218" s="267"/>
      <c r="P218" s="267"/>
      <c r="Q218" s="267"/>
      <c r="R218" s="267"/>
      <c r="S218" s="267"/>
      <c r="T218" s="26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9" t="s">
        <v>158</v>
      </c>
      <c r="AU218" s="269" t="s">
        <v>87</v>
      </c>
      <c r="AV218" s="14" t="s">
        <v>85</v>
      </c>
      <c r="AW218" s="14" t="s">
        <v>33</v>
      </c>
      <c r="AX218" s="14" t="s">
        <v>77</v>
      </c>
      <c r="AY218" s="269" t="s">
        <v>149</v>
      </c>
    </row>
    <row r="219" spans="1:51" s="13" customFormat="1" ht="12">
      <c r="A219" s="13"/>
      <c r="B219" s="248"/>
      <c r="C219" s="249"/>
      <c r="D219" s="250" t="s">
        <v>158</v>
      </c>
      <c r="E219" s="251" t="s">
        <v>1</v>
      </c>
      <c r="F219" s="252" t="s">
        <v>1207</v>
      </c>
      <c r="G219" s="249"/>
      <c r="H219" s="253">
        <v>0.041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158</v>
      </c>
      <c r="AU219" s="259" t="s">
        <v>87</v>
      </c>
      <c r="AV219" s="13" t="s">
        <v>87</v>
      </c>
      <c r="AW219" s="13" t="s">
        <v>33</v>
      </c>
      <c r="AX219" s="13" t="s">
        <v>77</v>
      </c>
      <c r="AY219" s="259" t="s">
        <v>149</v>
      </c>
    </row>
    <row r="220" spans="1:51" s="14" customFormat="1" ht="12">
      <c r="A220" s="14"/>
      <c r="B220" s="260"/>
      <c r="C220" s="261"/>
      <c r="D220" s="250" t="s">
        <v>158</v>
      </c>
      <c r="E220" s="262" t="s">
        <v>1</v>
      </c>
      <c r="F220" s="263" t="s">
        <v>1202</v>
      </c>
      <c r="G220" s="261"/>
      <c r="H220" s="262" t="s">
        <v>1</v>
      </c>
      <c r="I220" s="264"/>
      <c r="J220" s="261"/>
      <c r="K220" s="261"/>
      <c r="L220" s="265"/>
      <c r="M220" s="266"/>
      <c r="N220" s="267"/>
      <c r="O220" s="267"/>
      <c r="P220" s="267"/>
      <c r="Q220" s="267"/>
      <c r="R220" s="267"/>
      <c r="S220" s="267"/>
      <c r="T220" s="26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9" t="s">
        <v>158</v>
      </c>
      <c r="AU220" s="269" t="s">
        <v>87</v>
      </c>
      <c r="AV220" s="14" t="s">
        <v>85</v>
      </c>
      <c r="AW220" s="14" t="s">
        <v>33</v>
      </c>
      <c r="AX220" s="14" t="s">
        <v>77</v>
      </c>
      <c r="AY220" s="269" t="s">
        <v>149</v>
      </c>
    </row>
    <row r="221" spans="1:51" s="13" customFormat="1" ht="12">
      <c r="A221" s="13"/>
      <c r="B221" s="248"/>
      <c r="C221" s="249"/>
      <c r="D221" s="250" t="s">
        <v>158</v>
      </c>
      <c r="E221" s="251" t="s">
        <v>1</v>
      </c>
      <c r="F221" s="252" t="s">
        <v>1208</v>
      </c>
      <c r="G221" s="249"/>
      <c r="H221" s="253">
        <v>0.015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9" t="s">
        <v>158</v>
      </c>
      <c r="AU221" s="259" t="s">
        <v>87</v>
      </c>
      <c r="AV221" s="13" t="s">
        <v>87</v>
      </c>
      <c r="AW221" s="13" t="s">
        <v>33</v>
      </c>
      <c r="AX221" s="13" t="s">
        <v>77</v>
      </c>
      <c r="AY221" s="259" t="s">
        <v>149</v>
      </c>
    </row>
    <row r="222" spans="1:51" s="15" customFormat="1" ht="12">
      <c r="A222" s="15"/>
      <c r="B222" s="270"/>
      <c r="C222" s="271"/>
      <c r="D222" s="250" t="s">
        <v>158</v>
      </c>
      <c r="E222" s="272" t="s">
        <v>1</v>
      </c>
      <c r="F222" s="273" t="s">
        <v>167</v>
      </c>
      <c r="G222" s="271"/>
      <c r="H222" s="274">
        <v>0.056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80" t="s">
        <v>158</v>
      </c>
      <c r="AU222" s="280" t="s">
        <v>87</v>
      </c>
      <c r="AV222" s="15" t="s">
        <v>156</v>
      </c>
      <c r="AW222" s="15" t="s">
        <v>33</v>
      </c>
      <c r="AX222" s="15" t="s">
        <v>85</v>
      </c>
      <c r="AY222" s="280" t="s">
        <v>149</v>
      </c>
    </row>
    <row r="223" spans="1:65" s="2" customFormat="1" ht="16.5" customHeight="1">
      <c r="A223" s="38"/>
      <c r="B223" s="39"/>
      <c r="C223" s="284" t="s">
        <v>261</v>
      </c>
      <c r="D223" s="284" t="s">
        <v>327</v>
      </c>
      <c r="E223" s="285" t="s">
        <v>1209</v>
      </c>
      <c r="F223" s="286" t="s">
        <v>1210</v>
      </c>
      <c r="G223" s="287" t="s">
        <v>295</v>
      </c>
      <c r="H223" s="288">
        <v>0.041</v>
      </c>
      <c r="I223" s="289"/>
      <c r="J223" s="290">
        <f>ROUND(I223*H223,2)</f>
        <v>0</v>
      </c>
      <c r="K223" s="286" t="s">
        <v>155</v>
      </c>
      <c r="L223" s="291"/>
      <c r="M223" s="292" t="s">
        <v>1</v>
      </c>
      <c r="N223" s="293" t="s">
        <v>42</v>
      </c>
      <c r="O223" s="91"/>
      <c r="P223" s="244">
        <f>O223*H223</f>
        <v>0</v>
      </c>
      <c r="Q223" s="244">
        <v>1</v>
      </c>
      <c r="R223" s="244">
        <f>Q223*H223</f>
        <v>0.041</v>
      </c>
      <c r="S223" s="244">
        <v>0</v>
      </c>
      <c r="T223" s="24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6" t="s">
        <v>200</v>
      </c>
      <c r="AT223" s="246" t="s">
        <v>327</v>
      </c>
      <c r="AU223" s="246" t="s">
        <v>87</v>
      </c>
      <c r="AY223" s="17" t="s">
        <v>149</v>
      </c>
      <c r="BE223" s="247">
        <f>IF(N223="základní",J223,0)</f>
        <v>0</v>
      </c>
      <c r="BF223" s="247">
        <f>IF(N223="snížená",J223,0)</f>
        <v>0</v>
      </c>
      <c r="BG223" s="247">
        <f>IF(N223="zákl. přenesená",J223,0)</f>
        <v>0</v>
      </c>
      <c r="BH223" s="247">
        <f>IF(N223="sníž. přenesená",J223,0)</f>
        <v>0</v>
      </c>
      <c r="BI223" s="247">
        <f>IF(N223="nulová",J223,0)</f>
        <v>0</v>
      </c>
      <c r="BJ223" s="17" t="s">
        <v>85</v>
      </c>
      <c r="BK223" s="247">
        <f>ROUND(I223*H223,2)</f>
        <v>0</v>
      </c>
      <c r="BL223" s="17" t="s">
        <v>156</v>
      </c>
      <c r="BM223" s="246" t="s">
        <v>1211</v>
      </c>
    </row>
    <row r="224" spans="1:51" s="14" customFormat="1" ht="12">
      <c r="A224" s="14"/>
      <c r="B224" s="260"/>
      <c r="C224" s="261"/>
      <c r="D224" s="250" t="s">
        <v>158</v>
      </c>
      <c r="E224" s="262" t="s">
        <v>1</v>
      </c>
      <c r="F224" s="263" t="s">
        <v>1201</v>
      </c>
      <c r="G224" s="261"/>
      <c r="H224" s="262" t="s">
        <v>1</v>
      </c>
      <c r="I224" s="264"/>
      <c r="J224" s="261"/>
      <c r="K224" s="261"/>
      <c r="L224" s="265"/>
      <c r="M224" s="266"/>
      <c r="N224" s="267"/>
      <c r="O224" s="267"/>
      <c r="P224" s="267"/>
      <c r="Q224" s="267"/>
      <c r="R224" s="267"/>
      <c r="S224" s="267"/>
      <c r="T224" s="26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9" t="s">
        <v>158</v>
      </c>
      <c r="AU224" s="269" t="s">
        <v>87</v>
      </c>
      <c r="AV224" s="14" t="s">
        <v>85</v>
      </c>
      <c r="AW224" s="14" t="s">
        <v>33</v>
      </c>
      <c r="AX224" s="14" t="s">
        <v>77</v>
      </c>
      <c r="AY224" s="269" t="s">
        <v>149</v>
      </c>
    </row>
    <row r="225" spans="1:51" s="13" customFormat="1" ht="12">
      <c r="A225" s="13"/>
      <c r="B225" s="248"/>
      <c r="C225" s="249"/>
      <c r="D225" s="250" t="s">
        <v>158</v>
      </c>
      <c r="E225" s="251" t="s">
        <v>1</v>
      </c>
      <c r="F225" s="252" t="s">
        <v>1207</v>
      </c>
      <c r="G225" s="249"/>
      <c r="H225" s="253">
        <v>0.041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9" t="s">
        <v>158</v>
      </c>
      <c r="AU225" s="259" t="s">
        <v>87</v>
      </c>
      <c r="AV225" s="13" t="s">
        <v>87</v>
      </c>
      <c r="AW225" s="13" t="s">
        <v>33</v>
      </c>
      <c r="AX225" s="13" t="s">
        <v>85</v>
      </c>
      <c r="AY225" s="259" t="s">
        <v>149</v>
      </c>
    </row>
    <row r="226" spans="1:65" s="2" customFormat="1" ht="16.5" customHeight="1">
      <c r="A226" s="38"/>
      <c r="B226" s="39"/>
      <c r="C226" s="235" t="s">
        <v>265</v>
      </c>
      <c r="D226" s="235" t="s">
        <v>151</v>
      </c>
      <c r="E226" s="236" t="s">
        <v>1212</v>
      </c>
      <c r="F226" s="237" t="s">
        <v>1213</v>
      </c>
      <c r="G226" s="238" t="s">
        <v>295</v>
      </c>
      <c r="H226" s="239">
        <v>0.092</v>
      </c>
      <c r="I226" s="240"/>
      <c r="J226" s="241">
        <f>ROUND(I226*H226,2)</f>
        <v>0</v>
      </c>
      <c r="K226" s="237" t="s">
        <v>155</v>
      </c>
      <c r="L226" s="44"/>
      <c r="M226" s="242" t="s">
        <v>1</v>
      </c>
      <c r="N226" s="243" t="s">
        <v>42</v>
      </c>
      <c r="O226" s="91"/>
      <c r="P226" s="244">
        <f>O226*H226</f>
        <v>0</v>
      </c>
      <c r="Q226" s="244">
        <v>0.01709</v>
      </c>
      <c r="R226" s="244">
        <f>Q226*H226</f>
        <v>0.0015722800000000001</v>
      </c>
      <c r="S226" s="244">
        <v>0</v>
      </c>
      <c r="T226" s="245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6" t="s">
        <v>156</v>
      </c>
      <c r="AT226" s="246" t="s">
        <v>151</v>
      </c>
      <c r="AU226" s="246" t="s">
        <v>87</v>
      </c>
      <c r="AY226" s="17" t="s">
        <v>149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17" t="s">
        <v>85</v>
      </c>
      <c r="BK226" s="247">
        <f>ROUND(I226*H226,2)</f>
        <v>0</v>
      </c>
      <c r="BL226" s="17" t="s">
        <v>156</v>
      </c>
      <c r="BM226" s="246" t="s">
        <v>1214</v>
      </c>
    </row>
    <row r="227" spans="1:51" s="14" customFormat="1" ht="12">
      <c r="A227" s="14"/>
      <c r="B227" s="260"/>
      <c r="C227" s="261"/>
      <c r="D227" s="250" t="s">
        <v>158</v>
      </c>
      <c r="E227" s="262" t="s">
        <v>1</v>
      </c>
      <c r="F227" s="263" t="s">
        <v>1215</v>
      </c>
      <c r="G227" s="261"/>
      <c r="H227" s="262" t="s">
        <v>1</v>
      </c>
      <c r="I227" s="264"/>
      <c r="J227" s="261"/>
      <c r="K227" s="261"/>
      <c r="L227" s="265"/>
      <c r="M227" s="266"/>
      <c r="N227" s="267"/>
      <c r="O227" s="267"/>
      <c r="P227" s="267"/>
      <c r="Q227" s="267"/>
      <c r="R227" s="267"/>
      <c r="S227" s="267"/>
      <c r="T227" s="26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9" t="s">
        <v>158</v>
      </c>
      <c r="AU227" s="269" t="s">
        <v>87</v>
      </c>
      <c r="AV227" s="14" t="s">
        <v>85</v>
      </c>
      <c r="AW227" s="14" t="s">
        <v>33</v>
      </c>
      <c r="AX227" s="14" t="s">
        <v>77</v>
      </c>
      <c r="AY227" s="269" t="s">
        <v>149</v>
      </c>
    </row>
    <row r="228" spans="1:51" s="13" customFormat="1" ht="12">
      <c r="A228" s="13"/>
      <c r="B228" s="248"/>
      <c r="C228" s="249"/>
      <c r="D228" s="250" t="s">
        <v>158</v>
      </c>
      <c r="E228" s="251" t="s">
        <v>1</v>
      </c>
      <c r="F228" s="252" t="s">
        <v>1216</v>
      </c>
      <c r="G228" s="249"/>
      <c r="H228" s="253">
        <v>0.092</v>
      </c>
      <c r="I228" s="254"/>
      <c r="J228" s="249"/>
      <c r="K228" s="249"/>
      <c r="L228" s="255"/>
      <c r="M228" s="256"/>
      <c r="N228" s="257"/>
      <c r="O228" s="257"/>
      <c r="P228" s="257"/>
      <c r="Q228" s="257"/>
      <c r="R228" s="257"/>
      <c r="S228" s="257"/>
      <c r="T228" s="25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9" t="s">
        <v>158</v>
      </c>
      <c r="AU228" s="259" t="s">
        <v>87</v>
      </c>
      <c r="AV228" s="13" t="s">
        <v>87</v>
      </c>
      <c r="AW228" s="13" t="s">
        <v>33</v>
      </c>
      <c r="AX228" s="13" t="s">
        <v>85</v>
      </c>
      <c r="AY228" s="259" t="s">
        <v>149</v>
      </c>
    </row>
    <row r="229" spans="1:65" s="2" customFormat="1" ht="16.5" customHeight="1">
      <c r="A229" s="38"/>
      <c r="B229" s="39"/>
      <c r="C229" s="284" t="s">
        <v>273</v>
      </c>
      <c r="D229" s="284" t="s">
        <v>327</v>
      </c>
      <c r="E229" s="285" t="s">
        <v>1217</v>
      </c>
      <c r="F229" s="286" t="s">
        <v>1218</v>
      </c>
      <c r="G229" s="287" t="s">
        <v>295</v>
      </c>
      <c r="H229" s="288">
        <v>0.101</v>
      </c>
      <c r="I229" s="289"/>
      <c r="J229" s="290">
        <f>ROUND(I229*H229,2)</f>
        <v>0</v>
      </c>
      <c r="K229" s="286" t="s">
        <v>155</v>
      </c>
      <c r="L229" s="291"/>
      <c r="M229" s="292" t="s">
        <v>1</v>
      </c>
      <c r="N229" s="293" t="s">
        <v>42</v>
      </c>
      <c r="O229" s="91"/>
      <c r="P229" s="244">
        <f>O229*H229</f>
        <v>0</v>
      </c>
      <c r="Q229" s="244">
        <v>1</v>
      </c>
      <c r="R229" s="244">
        <f>Q229*H229</f>
        <v>0.101</v>
      </c>
      <c r="S229" s="244">
        <v>0</v>
      </c>
      <c r="T229" s="245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6" t="s">
        <v>200</v>
      </c>
      <c r="AT229" s="246" t="s">
        <v>327</v>
      </c>
      <c r="AU229" s="246" t="s">
        <v>87</v>
      </c>
      <c r="AY229" s="17" t="s">
        <v>149</v>
      </c>
      <c r="BE229" s="247">
        <f>IF(N229="základní",J229,0)</f>
        <v>0</v>
      </c>
      <c r="BF229" s="247">
        <f>IF(N229="snížená",J229,0)</f>
        <v>0</v>
      </c>
      <c r="BG229" s="247">
        <f>IF(N229="zákl. přenesená",J229,0)</f>
        <v>0</v>
      </c>
      <c r="BH229" s="247">
        <f>IF(N229="sníž. přenesená",J229,0)</f>
        <v>0</v>
      </c>
      <c r="BI229" s="247">
        <f>IF(N229="nulová",J229,0)</f>
        <v>0</v>
      </c>
      <c r="BJ229" s="17" t="s">
        <v>85</v>
      </c>
      <c r="BK229" s="247">
        <f>ROUND(I229*H229,2)</f>
        <v>0</v>
      </c>
      <c r="BL229" s="17" t="s">
        <v>156</v>
      </c>
      <c r="BM229" s="246" t="s">
        <v>1219</v>
      </c>
    </row>
    <row r="230" spans="1:51" s="14" customFormat="1" ht="12">
      <c r="A230" s="14"/>
      <c r="B230" s="260"/>
      <c r="C230" s="261"/>
      <c r="D230" s="250" t="s">
        <v>158</v>
      </c>
      <c r="E230" s="262" t="s">
        <v>1</v>
      </c>
      <c r="F230" s="263" t="s">
        <v>1215</v>
      </c>
      <c r="G230" s="261"/>
      <c r="H230" s="262" t="s">
        <v>1</v>
      </c>
      <c r="I230" s="264"/>
      <c r="J230" s="261"/>
      <c r="K230" s="261"/>
      <c r="L230" s="265"/>
      <c r="M230" s="266"/>
      <c r="N230" s="267"/>
      <c r="O230" s="267"/>
      <c r="P230" s="267"/>
      <c r="Q230" s="267"/>
      <c r="R230" s="267"/>
      <c r="S230" s="267"/>
      <c r="T230" s="26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9" t="s">
        <v>158</v>
      </c>
      <c r="AU230" s="269" t="s">
        <v>87</v>
      </c>
      <c r="AV230" s="14" t="s">
        <v>85</v>
      </c>
      <c r="AW230" s="14" t="s">
        <v>33</v>
      </c>
      <c r="AX230" s="14" t="s">
        <v>77</v>
      </c>
      <c r="AY230" s="269" t="s">
        <v>149</v>
      </c>
    </row>
    <row r="231" spans="1:51" s="13" customFormat="1" ht="12">
      <c r="A231" s="13"/>
      <c r="B231" s="248"/>
      <c r="C231" s="249"/>
      <c r="D231" s="250" t="s">
        <v>158</v>
      </c>
      <c r="E231" s="251" t="s">
        <v>1</v>
      </c>
      <c r="F231" s="252" t="s">
        <v>1220</v>
      </c>
      <c r="G231" s="249"/>
      <c r="H231" s="253">
        <v>0.101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158</v>
      </c>
      <c r="AU231" s="259" t="s">
        <v>87</v>
      </c>
      <c r="AV231" s="13" t="s">
        <v>87</v>
      </c>
      <c r="AW231" s="13" t="s">
        <v>33</v>
      </c>
      <c r="AX231" s="13" t="s">
        <v>85</v>
      </c>
      <c r="AY231" s="259" t="s">
        <v>149</v>
      </c>
    </row>
    <row r="232" spans="1:63" s="12" customFormat="1" ht="22.8" customHeight="1">
      <c r="A232" s="12"/>
      <c r="B232" s="219"/>
      <c r="C232" s="220"/>
      <c r="D232" s="221" t="s">
        <v>76</v>
      </c>
      <c r="E232" s="233" t="s">
        <v>189</v>
      </c>
      <c r="F232" s="233" t="s">
        <v>531</v>
      </c>
      <c r="G232" s="220"/>
      <c r="H232" s="220"/>
      <c r="I232" s="223"/>
      <c r="J232" s="234">
        <f>BK232</f>
        <v>0</v>
      </c>
      <c r="K232" s="220"/>
      <c r="L232" s="225"/>
      <c r="M232" s="226"/>
      <c r="N232" s="227"/>
      <c r="O232" s="227"/>
      <c r="P232" s="228">
        <f>SUM(P233:P292)</f>
        <v>0</v>
      </c>
      <c r="Q232" s="227"/>
      <c r="R232" s="228">
        <f>SUM(R233:R292)</f>
        <v>3.5490368699999997</v>
      </c>
      <c r="S232" s="227"/>
      <c r="T232" s="229">
        <f>SUM(T233:T292)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0" t="s">
        <v>85</v>
      </c>
      <c r="AT232" s="231" t="s">
        <v>76</v>
      </c>
      <c r="AU232" s="231" t="s">
        <v>85</v>
      </c>
      <c r="AY232" s="230" t="s">
        <v>149</v>
      </c>
      <c r="BK232" s="232">
        <f>SUM(BK233:BK292)</f>
        <v>0</v>
      </c>
    </row>
    <row r="233" spans="1:65" s="2" customFormat="1" ht="16.5" customHeight="1">
      <c r="A233" s="38"/>
      <c r="B233" s="39"/>
      <c r="C233" s="235" t="s">
        <v>283</v>
      </c>
      <c r="D233" s="235" t="s">
        <v>151</v>
      </c>
      <c r="E233" s="236" t="s">
        <v>1221</v>
      </c>
      <c r="F233" s="237" t="s">
        <v>1222</v>
      </c>
      <c r="G233" s="238" t="s">
        <v>154</v>
      </c>
      <c r="H233" s="239">
        <v>16.873</v>
      </c>
      <c r="I233" s="240"/>
      <c r="J233" s="241">
        <f>ROUND(I233*H233,2)</f>
        <v>0</v>
      </c>
      <c r="K233" s="237" t="s">
        <v>155</v>
      </c>
      <c r="L233" s="44"/>
      <c r="M233" s="242" t="s">
        <v>1</v>
      </c>
      <c r="N233" s="243" t="s">
        <v>42</v>
      </c>
      <c r="O233" s="91"/>
      <c r="P233" s="244">
        <f>O233*H233</f>
        <v>0</v>
      </c>
      <c r="Q233" s="244">
        <v>0.0057</v>
      </c>
      <c r="R233" s="244">
        <f>Q233*H233</f>
        <v>0.09617610000000001</v>
      </c>
      <c r="S233" s="244">
        <v>0</v>
      </c>
      <c r="T233" s="24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6" t="s">
        <v>156</v>
      </c>
      <c r="AT233" s="246" t="s">
        <v>151</v>
      </c>
      <c r="AU233" s="246" t="s">
        <v>87</v>
      </c>
      <c r="AY233" s="17" t="s">
        <v>149</v>
      </c>
      <c r="BE233" s="247">
        <f>IF(N233="základní",J233,0)</f>
        <v>0</v>
      </c>
      <c r="BF233" s="247">
        <f>IF(N233="snížená",J233,0)</f>
        <v>0</v>
      </c>
      <c r="BG233" s="247">
        <f>IF(N233="zákl. přenesená",J233,0)</f>
        <v>0</v>
      </c>
      <c r="BH233" s="247">
        <f>IF(N233="sníž. přenesená",J233,0)</f>
        <v>0</v>
      </c>
      <c r="BI233" s="247">
        <f>IF(N233="nulová",J233,0)</f>
        <v>0</v>
      </c>
      <c r="BJ233" s="17" t="s">
        <v>85</v>
      </c>
      <c r="BK233" s="247">
        <f>ROUND(I233*H233,2)</f>
        <v>0</v>
      </c>
      <c r="BL233" s="17" t="s">
        <v>156</v>
      </c>
      <c r="BM233" s="246" t="s">
        <v>1223</v>
      </c>
    </row>
    <row r="234" spans="1:51" s="14" customFormat="1" ht="12">
      <c r="A234" s="14"/>
      <c r="B234" s="260"/>
      <c r="C234" s="261"/>
      <c r="D234" s="250" t="s">
        <v>158</v>
      </c>
      <c r="E234" s="262" t="s">
        <v>1</v>
      </c>
      <c r="F234" s="263" t="s">
        <v>1224</v>
      </c>
      <c r="G234" s="261"/>
      <c r="H234" s="262" t="s">
        <v>1</v>
      </c>
      <c r="I234" s="264"/>
      <c r="J234" s="261"/>
      <c r="K234" s="261"/>
      <c r="L234" s="265"/>
      <c r="M234" s="266"/>
      <c r="N234" s="267"/>
      <c r="O234" s="267"/>
      <c r="P234" s="267"/>
      <c r="Q234" s="267"/>
      <c r="R234" s="267"/>
      <c r="S234" s="267"/>
      <c r="T234" s="26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9" t="s">
        <v>158</v>
      </c>
      <c r="AU234" s="269" t="s">
        <v>87</v>
      </c>
      <c r="AV234" s="14" t="s">
        <v>85</v>
      </c>
      <c r="AW234" s="14" t="s">
        <v>33</v>
      </c>
      <c r="AX234" s="14" t="s">
        <v>77</v>
      </c>
      <c r="AY234" s="269" t="s">
        <v>149</v>
      </c>
    </row>
    <row r="235" spans="1:51" s="13" customFormat="1" ht="12">
      <c r="A235" s="13"/>
      <c r="B235" s="248"/>
      <c r="C235" s="249"/>
      <c r="D235" s="250" t="s">
        <v>158</v>
      </c>
      <c r="E235" s="251" t="s">
        <v>1</v>
      </c>
      <c r="F235" s="252" t="s">
        <v>1225</v>
      </c>
      <c r="G235" s="249"/>
      <c r="H235" s="253">
        <v>3.92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9" t="s">
        <v>158</v>
      </c>
      <c r="AU235" s="259" t="s">
        <v>87</v>
      </c>
      <c r="AV235" s="13" t="s">
        <v>87</v>
      </c>
      <c r="AW235" s="13" t="s">
        <v>33</v>
      </c>
      <c r="AX235" s="13" t="s">
        <v>77</v>
      </c>
      <c r="AY235" s="259" t="s">
        <v>149</v>
      </c>
    </row>
    <row r="236" spans="1:51" s="14" customFormat="1" ht="12">
      <c r="A236" s="14"/>
      <c r="B236" s="260"/>
      <c r="C236" s="261"/>
      <c r="D236" s="250" t="s">
        <v>158</v>
      </c>
      <c r="E236" s="262" t="s">
        <v>1</v>
      </c>
      <c r="F236" s="263" t="s">
        <v>1226</v>
      </c>
      <c r="G236" s="261"/>
      <c r="H236" s="262" t="s">
        <v>1</v>
      </c>
      <c r="I236" s="264"/>
      <c r="J236" s="261"/>
      <c r="K236" s="261"/>
      <c r="L236" s="265"/>
      <c r="M236" s="266"/>
      <c r="N236" s="267"/>
      <c r="O236" s="267"/>
      <c r="P236" s="267"/>
      <c r="Q236" s="267"/>
      <c r="R236" s="267"/>
      <c r="S236" s="267"/>
      <c r="T236" s="26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9" t="s">
        <v>158</v>
      </c>
      <c r="AU236" s="269" t="s">
        <v>87</v>
      </c>
      <c r="AV236" s="14" t="s">
        <v>85</v>
      </c>
      <c r="AW236" s="14" t="s">
        <v>33</v>
      </c>
      <c r="AX236" s="14" t="s">
        <v>77</v>
      </c>
      <c r="AY236" s="269" t="s">
        <v>149</v>
      </c>
    </row>
    <row r="237" spans="1:51" s="13" customFormat="1" ht="12">
      <c r="A237" s="13"/>
      <c r="B237" s="248"/>
      <c r="C237" s="249"/>
      <c r="D237" s="250" t="s">
        <v>158</v>
      </c>
      <c r="E237" s="251" t="s">
        <v>1</v>
      </c>
      <c r="F237" s="252" t="s">
        <v>1227</v>
      </c>
      <c r="G237" s="249"/>
      <c r="H237" s="253">
        <v>9.548</v>
      </c>
      <c r="I237" s="254"/>
      <c r="J237" s="249"/>
      <c r="K237" s="249"/>
      <c r="L237" s="255"/>
      <c r="M237" s="256"/>
      <c r="N237" s="257"/>
      <c r="O237" s="257"/>
      <c r="P237" s="257"/>
      <c r="Q237" s="257"/>
      <c r="R237" s="257"/>
      <c r="S237" s="257"/>
      <c r="T237" s="25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9" t="s">
        <v>158</v>
      </c>
      <c r="AU237" s="259" t="s">
        <v>87</v>
      </c>
      <c r="AV237" s="13" t="s">
        <v>87</v>
      </c>
      <c r="AW237" s="13" t="s">
        <v>33</v>
      </c>
      <c r="AX237" s="13" t="s">
        <v>77</v>
      </c>
      <c r="AY237" s="259" t="s">
        <v>149</v>
      </c>
    </row>
    <row r="238" spans="1:51" s="14" customFormat="1" ht="12">
      <c r="A238" s="14"/>
      <c r="B238" s="260"/>
      <c r="C238" s="261"/>
      <c r="D238" s="250" t="s">
        <v>158</v>
      </c>
      <c r="E238" s="262" t="s">
        <v>1</v>
      </c>
      <c r="F238" s="263" t="s">
        <v>1228</v>
      </c>
      <c r="G238" s="261"/>
      <c r="H238" s="262" t="s">
        <v>1</v>
      </c>
      <c r="I238" s="264"/>
      <c r="J238" s="261"/>
      <c r="K238" s="261"/>
      <c r="L238" s="265"/>
      <c r="M238" s="266"/>
      <c r="N238" s="267"/>
      <c r="O238" s="267"/>
      <c r="P238" s="267"/>
      <c r="Q238" s="267"/>
      <c r="R238" s="267"/>
      <c r="S238" s="267"/>
      <c r="T238" s="268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9" t="s">
        <v>158</v>
      </c>
      <c r="AU238" s="269" t="s">
        <v>87</v>
      </c>
      <c r="AV238" s="14" t="s">
        <v>85</v>
      </c>
      <c r="AW238" s="14" t="s">
        <v>33</v>
      </c>
      <c r="AX238" s="14" t="s">
        <v>77</v>
      </c>
      <c r="AY238" s="269" t="s">
        <v>149</v>
      </c>
    </row>
    <row r="239" spans="1:51" s="13" customFormat="1" ht="12">
      <c r="A239" s="13"/>
      <c r="B239" s="248"/>
      <c r="C239" s="249"/>
      <c r="D239" s="250" t="s">
        <v>158</v>
      </c>
      <c r="E239" s="251" t="s">
        <v>1</v>
      </c>
      <c r="F239" s="252" t="s">
        <v>1229</v>
      </c>
      <c r="G239" s="249"/>
      <c r="H239" s="253">
        <v>3.405</v>
      </c>
      <c r="I239" s="254"/>
      <c r="J239" s="249"/>
      <c r="K239" s="249"/>
      <c r="L239" s="255"/>
      <c r="M239" s="256"/>
      <c r="N239" s="257"/>
      <c r="O239" s="257"/>
      <c r="P239" s="257"/>
      <c r="Q239" s="257"/>
      <c r="R239" s="257"/>
      <c r="S239" s="257"/>
      <c r="T239" s="25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9" t="s">
        <v>158</v>
      </c>
      <c r="AU239" s="259" t="s">
        <v>87</v>
      </c>
      <c r="AV239" s="13" t="s">
        <v>87</v>
      </c>
      <c r="AW239" s="13" t="s">
        <v>33</v>
      </c>
      <c r="AX239" s="13" t="s">
        <v>77</v>
      </c>
      <c r="AY239" s="259" t="s">
        <v>149</v>
      </c>
    </row>
    <row r="240" spans="1:51" s="15" customFormat="1" ht="12">
      <c r="A240" s="15"/>
      <c r="B240" s="270"/>
      <c r="C240" s="271"/>
      <c r="D240" s="250" t="s">
        <v>158</v>
      </c>
      <c r="E240" s="272" t="s">
        <v>1</v>
      </c>
      <c r="F240" s="273" t="s">
        <v>167</v>
      </c>
      <c r="G240" s="271"/>
      <c r="H240" s="274">
        <v>16.873</v>
      </c>
      <c r="I240" s="275"/>
      <c r="J240" s="271"/>
      <c r="K240" s="271"/>
      <c r="L240" s="276"/>
      <c r="M240" s="277"/>
      <c r="N240" s="278"/>
      <c r="O240" s="278"/>
      <c r="P240" s="278"/>
      <c r="Q240" s="278"/>
      <c r="R240" s="278"/>
      <c r="S240" s="278"/>
      <c r="T240" s="279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80" t="s">
        <v>158</v>
      </c>
      <c r="AU240" s="280" t="s">
        <v>87</v>
      </c>
      <c r="AV240" s="15" t="s">
        <v>156</v>
      </c>
      <c r="AW240" s="15" t="s">
        <v>33</v>
      </c>
      <c r="AX240" s="15" t="s">
        <v>85</v>
      </c>
      <c r="AY240" s="280" t="s">
        <v>149</v>
      </c>
    </row>
    <row r="241" spans="1:65" s="2" customFormat="1" ht="16.5" customHeight="1">
      <c r="A241" s="38"/>
      <c r="B241" s="39"/>
      <c r="C241" s="235" t="s">
        <v>289</v>
      </c>
      <c r="D241" s="235" t="s">
        <v>151</v>
      </c>
      <c r="E241" s="236" t="s">
        <v>1230</v>
      </c>
      <c r="F241" s="237" t="s">
        <v>1231</v>
      </c>
      <c r="G241" s="238" t="s">
        <v>154</v>
      </c>
      <c r="H241" s="239">
        <v>50.616</v>
      </c>
      <c r="I241" s="240"/>
      <c r="J241" s="241">
        <f>ROUND(I241*H241,2)</f>
        <v>0</v>
      </c>
      <c r="K241" s="237" t="s">
        <v>155</v>
      </c>
      <c r="L241" s="44"/>
      <c r="M241" s="242" t="s">
        <v>1</v>
      </c>
      <c r="N241" s="243" t="s">
        <v>42</v>
      </c>
      <c r="O241" s="91"/>
      <c r="P241" s="244">
        <f>O241*H241</f>
        <v>0</v>
      </c>
      <c r="Q241" s="244">
        <v>0.0057</v>
      </c>
      <c r="R241" s="244">
        <f>Q241*H241</f>
        <v>0.2885112</v>
      </c>
      <c r="S241" s="244">
        <v>0</v>
      </c>
      <c r="T241" s="245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6" t="s">
        <v>156</v>
      </c>
      <c r="AT241" s="246" t="s">
        <v>151</v>
      </c>
      <c r="AU241" s="246" t="s">
        <v>87</v>
      </c>
      <c r="AY241" s="17" t="s">
        <v>149</v>
      </c>
      <c r="BE241" s="247">
        <f>IF(N241="základní",J241,0)</f>
        <v>0</v>
      </c>
      <c r="BF241" s="247">
        <f>IF(N241="snížená",J241,0)</f>
        <v>0</v>
      </c>
      <c r="BG241" s="247">
        <f>IF(N241="zákl. přenesená",J241,0)</f>
        <v>0</v>
      </c>
      <c r="BH241" s="247">
        <f>IF(N241="sníž. přenesená",J241,0)</f>
        <v>0</v>
      </c>
      <c r="BI241" s="247">
        <f>IF(N241="nulová",J241,0)</f>
        <v>0</v>
      </c>
      <c r="BJ241" s="17" t="s">
        <v>85</v>
      </c>
      <c r="BK241" s="247">
        <f>ROUND(I241*H241,2)</f>
        <v>0</v>
      </c>
      <c r="BL241" s="17" t="s">
        <v>156</v>
      </c>
      <c r="BM241" s="246" t="s">
        <v>1232</v>
      </c>
    </row>
    <row r="242" spans="1:51" s="14" customFormat="1" ht="12">
      <c r="A242" s="14"/>
      <c r="B242" s="260"/>
      <c r="C242" s="261"/>
      <c r="D242" s="250" t="s">
        <v>158</v>
      </c>
      <c r="E242" s="262" t="s">
        <v>1</v>
      </c>
      <c r="F242" s="263" t="s">
        <v>1224</v>
      </c>
      <c r="G242" s="261"/>
      <c r="H242" s="262" t="s">
        <v>1</v>
      </c>
      <c r="I242" s="264"/>
      <c r="J242" s="261"/>
      <c r="K242" s="261"/>
      <c r="L242" s="265"/>
      <c r="M242" s="266"/>
      <c r="N242" s="267"/>
      <c r="O242" s="267"/>
      <c r="P242" s="267"/>
      <c r="Q242" s="267"/>
      <c r="R242" s="267"/>
      <c r="S242" s="267"/>
      <c r="T242" s="26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9" t="s">
        <v>158</v>
      </c>
      <c r="AU242" s="269" t="s">
        <v>87</v>
      </c>
      <c r="AV242" s="14" t="s">
        <v>85</v>
      </c>
      <c r="AW242" s="14" t="s">
        <v>33</v>
      </c>
      <c r="AX242" s="14" t="s">
        <v>77</v>
      </c>
      <c r="AY242" s="269" t="s">
        <v>149</v>
      </c>
    </row>
    <row r="243" spans="1:51" s="13" customFormat="1" ht="12">
      <c r="A243" s="13"/>
      <c r="B243" s="248"/>
      <c r="C243" s="249"/>
      <c r="D243" s="250" t="s">
        <v>158</v>
      </c>
      <c r="E243" s="251" t="s">
        <v>1</v>
      </c>
      <c r="F243" s="252" t="s">
        <v>1233</v>
      </c>
      <c r="G243" s="249"/>
      <c r="H243" s="253">
        <v>8.993</v>
      </c>
      <c r="I243" s="254"/>
      <c r="J243" s="249"/>
      <c r="K243" s="249"/>
      <c r="L243" s="255"/>
      <c r="M243" s="256"/>
      <c r="N243" s="257"/>
      <c r="O243" s="257"/>
      <c r="P243" s="257"/>
      <c r="Q243" s="257"/>
      <c r="R243" s="257"/>
      <c r="S243" s="257"/>
      <c r="T243" s="25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9" t="s">
        <v>158</v>
      </c>
      <c r="AU243" s="259" t="s">
        <v>87</v>
      </c>
      <c r="AV243" s="13" t="s">
        <v>87</v>
      </c>
      <c r="AW243" s="13" t="s">
        <v>33</v>
      </c>
      <c r="AX243" s="13" t="s">
        <v>77</v>
      </c>
      <c r="AY243" s="259" t="s">
        <v>149</v>
      </c>
    </row>
    <row r="244" spans="1:51" s="14" customFormat="1" ht="12">
      <c r="A244" s="14"/>
      <c r="B244" s="260"/>
      <c r="C244" s="261"/>
      <c r="D244" s="250" t="s">
        <v>158</v>
      </c>
      <c r="E244" s="262" t="s">
        <v>1</v>
      </c>
      <c r="F244" s="263" t="s">
        <v>1226</v>
      </c>
      <c r="G244" s="261"/>
      <c r="H244" s="262" t="s">
        <v>1</v>
      </c>
      <c r="I244" s="264"/>
      <c r="J244" s="261"/>
      <c r="K244" s="261"/>
      <c r="L244" s="265"/>
      <c r="M244" s="266"/>
      <c r="N244" s="267"/>
      <c r="O244" s="267"/>
      <c r="P244" s="267"/>
      <c r="Q244" s="267"/>
      <c r="R244" s="267"/>
      <c r="S244" s="267"/>
      <c r="T244" s="26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9" t="s">
        <v>158</v>
      </c>
      <c r="AU244" s="269" t="s">
        <v>87</v>
      </c>
      <c r="AV244" s="14" t="s">
        <v>85</v>
      </c>
      <c r="AW244" s="14" t="s">
        <v>33</v>
      </c>
      <c r="AX244" s="14" t="s">
        <v>77</v>
      </c>
      <c r="AY244" s="269" t="s">
        <v>149</v>
      </c>
    </row>
    <row r="245" spans="1:51" s="13" customFormat="1" ht="12">
      <c r="A245" s="13"/>
      <c r="B245" s="248"/>
      <c r="C245" s="249"/>
      <c r="D245" s="250" t="s">
        <v>158</v>
      </c>
      <c r="E245" s="251" t="s">
        <v>1</v>
      </c>
      <c r="F245" s="252" t="s">
        <v>1234</v>
      </c>
      <c r="G245" s="249"/>
      <c r="H245" s="253">
        <v>13.152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9" t="s">
        <v>158</v>
      </c>
      <c r="AU245" s="259" t="s">
        <v>87</v>
      </c>
      <c r="AV245" s="13" t="s">
        <v>87</v>
      </c>
      <c r="AW245" s="13" t="s">
        <v>33</v>
      </c>
      <c r="AX245" s="13" t="s">
        <v>77</v>
      </c>
      <c r="AY245" s="259" t="s">
        <v>149</v>
      </c>
    </row>
    <row r="246" spans="1:51" s="14" customFormat="1" ht="12">
      <c r="A246" s="14"/>
      <c r="B246" s="260"/>
      <c r="C246" s="261"/>
      <c r="D246" s="250" t="s">
        <v>158</v>
      </c>
      <c r="E246" s="262" t="s">
        <v>1</v>
      </c>
      <c r="F246" s="263" t="s">
        <v>1228</v>
      </c>
      <c r="G246" s="261"/>
      <c r="H246" s="262" t="s">
        <v>1</v>
      </c>
      <c r="I246" s="264"/>
      <c r="J246" s="261"/>
      <c r="K246" s="261"/>
      <c r="L246" s="265"/>
      <c r="M246" s="266"/>
      <c r="N246" s="267"/>
      <c r="O246" s="267"/>
      <c r="P246" s="267"/>
      <c r="Q246" s="267"/>
      <c r="R246" s="267"/>
      <c r="S246" s="267"/>
      <c r="T246" s="26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9" t="s">
        <v>158</v>
      </c>
      <c r="AU246" s="269" t="s">
        <v>87</v>
      </c>
      <c r="AV246" s="14" t="s">
        <v>85</v>
      </c>
      <c r="AW246" s="14" t="s">
        <v>33</v>
      </c>
      <c r="AX246" s="14" t="s">
        <v>77</v>
      </c>
      <c r="AY246" s="269" t="s">
        <v>149</v>
      </c>
    </row>
    <row r="247" spans="1:51" s="13" customFormat="1" ht="12">
      <c r="A247" s="13"/>
      <c r="B247" s="248"/>
      <c r="C247" s="249"/>
      <c r="D247" s="250" t="s">
        <v>158</v>
      </c>
      <c r="E247" s="251" t="s">
        <v>1</v>
      </c>
      <c r="F247" s="252" t="s">
        <v>1235</v>
      </c>
      <c r="G247" s="249"/>
      <c r="H247" s="253">
        <v>20.904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9" t="s">
        <v>158</v>
      </c>
      <c r="AU247" s="259" t="s">
        <v>87</v>
      </c>
      <c r="AV247" s="13" t="s">
        <v>87</v>
      </c>
      <c r="AW247" s="13" t="s">
        <v>33</v>
      </c>
      <c r="AX247" s="13" t="s">
        <v>77</v>
      </c>
      <c r="AY247" s="259" t="s">
        <v>149</v>
      </c>
    </row>
    <row r="248" spans="1:51" s="14" customFormat="1" ht="12">
      <c r="A248" s="14"/>
      <c r="B248" s="260"/>
      <c r="C248" s="261"/>
      <c r="D248" s="250" t="s">
        <v>158</v>
      </c>
      <c r="E248" s="262" t="s">
        <v>1</v>
      </c>
      <c r="F248" s="263" t="s">
        <v>1236</v>
      </c>
      <c r="G248" s="261"/>
      <c r="H248" s="262" t="s">
        <v>1</v>
      </c>
      <c r="I248" s="264"/>
      <c r="J248" s="261"/>
      <c r="K248" s="261"/>
      <c r="L248" s="265"/>
      <c r="M248" s="266"/>
      <c r="N248" s="267"/>
      <c r="O248" s="267"/>
      <c r="P248" s="267"/>
      <c r="Q248" s="267"/>
      <c r="R248" s="267"/>
      <c r="S248" s="267"/>
      <c r="T248" s="26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9" t="s">
        <v>158</v>
      </c>
      <c r="AU248" s="269" t="s">
        <v>87</v>
      </c>
      <c r="AV248" s="14" t="s">
        <v>85</v>
      </c>
      <c r="AW248" s="14" t="s">
        <v>33</v>
      </c>
      <c r="AX248" s="14" t="s">
        <v>77</v>
      </c>
      <c r="AY248" s="269" t="s">
        <v>149</v>
      </c>
    </row>
    <row r="249" spans="1:51" s="13" customFormat="1" ht="12">
      <c r="A249" s="13"/>
      <c r="B249" s="248"/>
      <c r="C249" s="249"/>
      <c r="D249" s="250" t="s">
        <v>158</v>
      </c>
      <c r="E249" s="251" t="s">
        <v>1</v>
      </c>
      <c r="F249" s="252" t="s">
        <v>1237</v>
      </c>
      <c r="G249" s="249"/>
      <c r="H249" s="253">
        <v>7.567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9" t="s">
        <v>158</v>
      </c>
      <c r="AU249" s="259" t="s">
        <v>87</v>
      </c>
      <c r="AV249" s="13" t="s">
        <v>87</v>
      </c>
      <c r="AW249" s="13" t="s">
        <v>33</v>
      </c>
      <c r="AX249" s="13" t="s">
        <v>77</v>
      </c>
      <c r="AY249" s="259" t="s">
        <v>149</v>
      </c>
    </row>
    <row r="250" spans="1:51" s="15" customFormat="1" ht="12">
      <c r="A250" s="15"/>
      <c r="B250" s="270"/>
      <c r="C250" s="271"/>
      <c r="D250" s="250" t="s">
        <v>158</v>
      </c>
      <c r="E250" s="272" t="s">
        <v>1</v>
      </c>
      <c r="F250" s="273" t="s">
        <v>167</v>
      </c>
      <c r="G250" s="271"/>
      <c r="H250" s="274">
        <v>50.616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80" t="s">
        <v>158</v>
      </c>
      <c r="AU250" s="280" t="s">
        <v>87</v>
      </c>
      <c r="AV250" s="15" t="s">
        <v>156</v>
      </c>
      <c r="AW250" s="15" t="s">
        <v>33</v>
      </c>
      <c r="AX250" s="15" t="s">
        <v>85</v>
      </c>
      <c r="AY250" s="280" t="s">
        <v>149</v>
      </c>
    </row>
    <row r="251" spans="1:65" s="2" customFormat="1" ht="16.5" customHeight="1">
      <c r="A251" s="38"/>
      <c r="B251" s="39"/>
      <c r="C251" s="235" t="s">
        <v>7</v>
      </c>
      <c r="D251" s="235" t="s">
        <v>151</v>
      </c>
      <c r="E251" s="236" t="s">
        <v>1238</v>
      </c>
      <c r="F251" s="237" t="s">
        <v>1239</v>
      </c>
      <c r="G251" s="238" t="s">
        <v>154</v>
      </c>
      <c r="H251" s="239">
        <v>28.294</v>
      </c>
      <c r="I251" s="240"/>
      <c r="J251" s="241">
        <f>ROUND(I251*H251,2)</f>
        <v>0</v>
      </c>
      <c r="K251" s="237" t="s">
        <v>155</v>
      </c>
      <c r="L251" s="44"/>
      <c r="M251" s="242" t="s">
        <v>1</v>
      </c>
      <c r="N251" s="243" t="s">
        <v>42</v>
      </c>
      <c r="O251" s="91"/>
      <c r="P251" s="244">
        <f>O251*H251</f>
        <v>0</v>
      </c>
      <c r="Q251" s="244">
        <v>0.00228</v>
      </c>
      <c r="R251" s="244">
        <f>Q251*H251</f>
        <v>0.06451032</v>
      </c>
      <c r="S251" s="244">
        <v>0</v>
      </c>
      <c r="T251" s="245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6" t="s">
        <v>156</v>
      </c>
      <c r="AT251" s="246" t="s">
        <v>151</v>
      </c>
      <c r="AU251" s="246" t="s">
        <v>87</v>
      </c>
      <c r="AY251" s="17" t="s">
        <v>149</v>
      </c>
      <c r="BE251" s="247">
        <f>IF(N251="základní",J251,0)</f>
        <v>0</v>
      </c>
      <c r="BF251" s="247">
        <f>IF(N251="snížená",J251,0)</f>
        <v>0</v>
      </c>
      <c r="BG251" s="247">
        <f>IF(N251="zákl. přenesená",J251,0)</f>
        <v>0</v>
      </c>
      <c r="BH251" s="247">
        <f>IF(N251="sníž. přenesená",J251,0)</f>
        <v>0</v>
      </c>
      <c r="BI251" s="247">
        <f>IF(N251="nulová",J251,0)</f>
        <v>0</v>
      </c>
      <c r="BJ251" s="17" t="s">
        <v>85</v>
      </c>
      <c r="BK251" s="247">
        <f>ROUND(I251*H251,2)</f>
        <v>0</v>
      </c>
      <c r="BL251" s="17" t="s">
        <v>156</v>
      </c>
      <c r="BM251" s="246" t="s">
        <v>1240</v>
      </c>
    </row>
    <row r="252" spans="1:47" s="2" customFormat="1" ht="12">
      <c r="A252" s="38"/>
      <c r="B252" s="39"/>
      <c r="C252" s="40"/>
      <c r="D252" s="250" t="s">
        <v>172</v>
      </c>
      <c r="E252" s="40"/>
      <c r="F252" s="281" t="s">
        <v>1241</v>
      </c>
      <c r="G252" s="40"/>
      <c r="H252" s="40"/>
      <c r="I252" s="144"/>
      <c r="J252" s="40"/>
      <c r="K252" s="40"/>
      <c r="L252" s="44"/>
      <c r="M252" s="282"/>
      <c r="N252" s="283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172</v>
      </c>
      <c r="AU252" s="17" t="s">
        <v>87</v>
      </c>
    </row>
    <row r="253" spans="1:51" s="14" customFormat="1" ht="12">
      <c r="A253" s="14"/>
      <c r="B253" s="260"/>
      <c r="C253" s="261"/>
      <c r="D253" s="250" t="s">
        <v>158</v>
      </c>
      <c r="E253" s="262" t="s">
        <v>1</v>
      </c>
      <c r="F253" s="263" t="s">
        <v>1224</v>
      </c>
      <c r="G253" s="261"/>
      <c r="H253" s="262" t="s">
        <v>1</v>
      </c>
      <c r="I253" s="264"/>
      <c r="J253" s="261"/>
      <c r="K253" s="261"/>
      <c r="L253" s="265"/>
      <c r="M253" s="266"/>
      <c r="N253" s="267"/>
      <c r="O253" s="267"/>
      <c r="P253" s="267"/>
      <c r="Q253" s="267"/>
      <c r="R253" s="267"/>
      <c r="S253" s="267"/>
      <c r="T253" s="26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9" t="s">
        <v>158</v>
      </c>
      <c r="AU253" s="269" t="s">
        <v>87</v>
      </c>
      <c r="AV253" s="14" t="s">
        <v>85</v>
      </c>
      <c r="AW253" s="14" t="s">
        <v>33</v>
      </c>
      <c r="AX253" s="14" t="s">
        <v>77</v>
      </c>
      <c r="AY253" s="269" t="s">
        <v>149</v>
      </c>
    </row>
    <row r="254" spans="1:51" s="13" customFormat="1" ht="12">
      <c r="A254" s="13"/>
      <c r="B254" s="248"/>
      <c r="C254" s="249"/>
      <c r="D254" s="250" t="s">
        <v>158</v>
      </c>
      <c r="E254" s="251" t="s">
        <v>1</v>
      </c>
      <c r="F254" s="252" t="s">
        <v>1242</v>
      </c>
      <c r="G254" s="249"/>
      <c r="H254" s="253">
        <v>5.788</v>
      </c>
      <c r="I254" s="254"/>
      <c r="J254" s="249"/>
      <c r="K254" s="249"/>
      <c r="L254" s="255"/>
      <c r="M254" s="256"/>
      <c r="N254" s="257"/>
      <c r="O254" s="257"/>
      <c r="P254" s="257"/>
      <c r="Q254" s="257"/>
      <c r="R254" s="257"/>
      <c r="S254" s="257"/>
      <c r="T254" s="25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9" t="s">
        <v>158</v>
      </c>
      <c r="AU254" s="259" t="s">
        <v>87</v>
      </c>
      <c r="AV254" s="13" t="s">
        <v>87</v>
      </c>
      <c r="AW254" s="13" t="s">
        <v>33</v>
      </c>
      <c r="AX254" s="13" t="s">
        <v>77</v>
      </c>
      <c r="AY254" s="259" t="s">
        <v>149</v>
      </c>
    </row>
    <row r="255" spans="1:51" s="14" customFormat="1" ht="12">
      <c r="A255" s="14"/>
      <c r="B255" s="260"/>
      <c r="C255" s="261"/>
      <c r="D255" s="250" t="s">
        <v>158</v>
      </c>
      <c r="E255" s="262" t="s">
        <v>1</v>
      </c>
      <c r="F255" s="263" t="s">
        <v>1226</v>
      </c>
      <c r="G255" s="261"/>
      <c r="H255" s="262" t="s">
        <v>1</v>
      </c>
      <c r="I255" s="264"/>
      <c r="J255" s="261"/>
      <c r="K255" s="261"/>
      <c r="L255" s="265"/>
      <c r="M255" s="266"/>
      <c r="N255" s="267"/>
      <c r="O255" s="267"/>
      <c r="P255" s="267"/>
      <c r="Q255" s="267"/>
      <c r="R255" s="267"/>
      <c r="S255" s="267"/>
      <c r="T255" s="26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9" t="s">
        <v>158</v>
      </c>
      <c r="AU255" s="269" t="s">
        <v>87</v>
      </c>
      <c r="AV255" s="14" t="s">
        <v>85</v>
      </c>
      <c r="AW255" s="14" t="s">
        <v>33</v>
      </c>
      <c r="AX255" s="14" t="s">
        <v>77</v>
      </c>
      <c r="AY255" s="269" t="s">
        <v>149</v>
      </c>
    </row>
    <row r="256" spans="1:51" s="13" customFormat="1" ht="12">
      <c r="A256" s="13"/>
      <c r="B256" s="248"/>
      <c r="C256" s="249"/>
      <c r="D256" s="250" t="s">
        <v>158</v>
      </c>
      <c r="E256" s="251" t="s">
        <v>1</v>
      </c>
      <c r="F256" s="252" t="s">
        <v>1243</v>
      </c>
      <c r="G256" s="249"/>
      <c r="H256" s="253">
        <v>12.531</v>
      </c>
      <c r="I256" s="254"/>
      <c r="J256" s="249"/>
      <c r="K256" s="249"/>
      <c r="L256" s="255"/>
      <c r="M256" s="256"/>
      <c r="N256" s="257"/>
      <c r="O256" s="257"/>
      <c r="P256" s="257"/>
      <c r="Q256" s="257"/>
      <c r="R256" s="257"/>
      <c r="S256" s="257"/>
      <c r="T256" s="25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9" t="s">
        <v>158</v>
      </c>
      <c r="AU256" s="259" t="s">
        <v>87</v>
      </c>
      <c r="AV256" s="13" t="s">
        <v>87</v>
      </c>
      <c r="AW256" s="13" t="s">
        <v>33</v>
      </c>
      <c r="AX256" s="13" t="s">
        <v>77</v>
      </c>
      <c r="AY256" s="259" t="s">
        <v>149</v>
      </c>
    </row>
    <row r="257" spans="1:51" s="14" customFormat="1" ht="12">
      <c r="A257" s="14"/>
      <c r="B257" s="260"/>
      <c r="C257" s="261"/>
      <c r="D257" s="250" t="s">
        <v>158</v>
      </c>
      <c r="E257" s="262" t="s">
        <v>1</v>
      </c>
      <c r="F257" s="263" t="s">
        <v>1228</v>
      </c>
      <c r="G257" s="261"/>
      <c r="H257" s="262" t="s">
        <v>1</v>
      </c>
      <c r="I257" s="264"/>
      <c r="J257" s="261"/>
      <c r="K257" s="261"/>
      <c r="L257" s="265"/>
      <c r="M257" s="266"/>
      <c r="N257" s="267"/>
      <c r="O257" s="267"/>
      <c r="P257" s="267"/>
      <c r="Q257" s="267"/>
      <c r="R257" s="267"/>
      <c r="S257" s="267"/>
      <c r="T257" s="26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9" t="s">
        <v>158</v>
      </c>
      <c r="AU257" s="269" t="s">
        <v>87</v>
      </c>
      <c r="AV257" s="14" t="s">
        <v>85</v>
      </c>
      <c r="AW257" s="14" t="s">
        <v>33</v>
      </c>
      <c r="AX257" s="14" t="s">
        <v>77</v>
      </c>
      <c r="AY257" s="269" t="s">
        <v>149</v>
      </c>
    </row>
    <row r="258" spans="1:51" s="13" customFormat="1" ht="12">
      <c r="A258" s="13"/>
      <c r="B258" s="248"/>
      <c r="C258" s="249"/>
      <c r="D258" s="250" t="s">
        <v>158</v>
      </c>
      <c r="E258" s="251" t="s">
        <v>1</v>
      </c>
      <c r="F258" s="252" t="s">
        <v>1244</v>
      </c>
      <c r="G258" s="249"/>
      <c r="H258" s="253">
        <v>6.891</v>
      </c>
      <c r="I258" s="254"/>
      <c r="J258" s="249"/>
      <c r="K258" s="249"/>
      <c r="L258" s="255"/>
      <c r="M258" s="256"/>
      <c r="N258" s="257"/>
      <c r="O258" s="257"/>
      <c r="P258" s="257"/>
      <c r="Q258" s="257"/>
      <c r="R258" s="257"/>
      <c r="S258" s="257"/>
      <c r="T258" s="25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9" t="s">
        <v>158</v>
      </c>
      <c r="AU258" s="259" t="s">
        <v>87</v>
      </c>
      <c r="AV258" s="13" t="s">
        <v>87</v>
      </c>
      <c r="AW258" s="13" t="s">
        <v>33</v>
      </c>
      <c r="AX258" s="13" t="s">
        <v>77</v>
      </c>
      <c r="AY258" s="259" t="s">
        <v>149</v>
      </c>
    </row>
    <row r="259" spans="1:51" s="14" customFormat="1" ht="12">
      <c r="A259" s="14"/>
      <c r="B259" s="260"/>
      <c r="C259" s="261"/>
      <c r="D259" s="250" t="s">
        <v>158</v>
      </c>
      <c r="E259" s="262" t="s">
        <v>1</v>
      </c>
      <c r="F259" s="263" t="s">
        <v>1236</v>
      </c>
      <c r="G259" s="261"/>
      <c r="H259" s="262" t="s">
        <v>1</v>
      </c>
      <c r="I259" s="264"/>
      <c r="J259" s="261"/>
      <c r="K259" s="261"/>
      <c r="L259" s="265"/>
      <c r="M259" s="266"/>
      <c r="N259" s="267"/>
      <c r="O259" s="267"/>
      <c r="P259" s="267"/>
      <c r="Q259" s="267"/>
      <c r="R259" s="267"/>
      <c r="S259" s="267"/>
      <c r="T259" s="26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9" t="s">
        <v>158</v>
      </c>
      <c r="AU259" s="269" t="s">
        <v>87</v>
      </c>
      <c r="AV259" s="14" t="s">
        <v>85</v>
      </c>
      <c r="AW259" s="14" t="s">
        <v>33</v>
      </c>
      <c r="AX259" s="14" t="s">
        <v>77</v>
      </c>
      <c r="AY259" s="269" t="s">
        <v>149</v>
      </c>
    </row>
    <row r="260" spans="1:51" s="13" customFormat="1" ht="12">
      <c r="A260" s="13"/>
      <c r="B260" s="248"/>
      <c r="C260" s="249"/>
      <c r="D260" s="250" t="s">
        <v>158</v>
      </c>
      <c r="E260" s="251" t="s">
        <v>1</v>
      </c>
      <c r="F260" s="252" t="s">
        <v>1245</v>
      </c>
      <c r="G260" s="249"/>
      <c r="H260" s="253">
        <v>3.084</v>
      </c>
      <c r="I260" s="254"/>
      <c r="J260" s="249"/>
      <c r="K260" s="249"/>
      <c r="L260" s="255"/>
      <c r="M260" s="256"/>
      <c r="N260" s="257"/>
      <c r="O260" s="257"/>
      <c r="P260" s="257"/>
      <c r="Q260" s="257"/>
      <c r="R260" s="257"/>
      <c r="S260" s="257"/>
      <c r="T260" s="25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9" t="s">
        <v>158</v>
      </c>
      <c r="AU260" s="259" t="s">
        <v>87</v>
      </c>
      <c r="AV260" s="13" t="s">
        <v>87</v>
      </c>
      <c r="AW260" s="13" t="s">
        <v>33</v>
      </c>
      <c r="AX260" s="13" t="s">
        <v>77</v>
      </c>
      <c r="AY260" s="259" t="s">
        <v>149</v>
      </c>
    </row>
    <row r="261" spans="1:51" s="15" customFormat="1" ht="12">
      <c r="A261" s="15"/>
      <c r="B261" s="270"/>
      <c r="C261" s="271"/>
      <c r="D261" s="250" t="s">
        <v>158</v>
      </c>
      <c r="E261" s="272" t="s">
        <v>1</v>
      </c>
      <c r="F261" s="273" t="s">
        <v>167</v>
      </c>
      <c r="G261" s="271"/>
      <c r="H261" s="274">
        <v>28.294</v>
      </c>
      <c r="I261" s="275"/>
      <c r="J261" s="271"/>
      <c r="K261" s="271"/>
      <c r="L261" s="276"/>
      <c r="M261" s="277"/>
      <c r="N261" s="278"/>
      <c r="O261" s="278"/>
      <c r="P261" s="278"/>
      <c r="Q261" s="278"/>
      <c r="R261" s="278"/>
      <c r="S261" s="278"/>
      <c r="T261" s="279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80" t="s">
        <v>158</v>
      </c>
      <c r="AU261" s="280" t="s">
        <v>87</v>
      </c>
      <c r="AV261" s="15" t="s">
        <v>156</v>
      </c>
      <c r="AW261" s="15" t="s">
        <v>33</v>
      </c>
      <c r="AX261" s="15" t="s">
        <v>85</v>
      </c>
      <c r="AY261" s="280" t="s">
        <v>149</v>
      </c>
    </row>
    <row r="262" spans="1:65" s="2" customFormat="1" ht="16.5" customHeight="1">
      <c r="A262" s="38"/>
      <c r="B262" s="39"/>
      <c r="C262" s="235" t="s">
        <v>298</v>
      </c>
      <c r="D262" s="235" t="s">
        <v>151</v>
      </c>
      <c r="E262" s="236" t="s">
        <v>1246</v>
      </c>
      <c r="F262" s="237" t="s">
        <v>1247</v>
      </c>
      <c r="G262" s="238" t="s">
        <v>209</v>
      </c>
      <c r="H262" s="239">
        <v>0.913</v>
      </c>
      <c r="I262" s="240"/>
      <c r="J262" s="241">
        <f>ROUND(I262*H262,2)</f>
        <v>0</v>
      </c>
      <c r="K262" s="237" t="s">
        <v>155</v>
      </c>
      <c r="L262" s="44"/>
      <c r="M262" s="242" t="s">
        <v>1</v>
      </c>
      <c r="N262" s="243" t="s">
        <v>42</v>
      </c>
      <c r="O262" s="91"/>
      <c r="P262" s="244">
        <f>O262*H262</f>
        <v>0</v>
      </c>
      <c r="Q262" s="244">
        <v>2.25634</v>
      </c>
      <c r="R262" s="244">
        <f>Q262*H262</f>
        <v>2.0600384199999997</v>
      </c>
      <c r="S262" s="244">
        <v>0</v>
      </c>
      <c r="T262" s="245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6" t="s">
        <v>156</v>
      </c>
      <c r="AT262" s="246" t="s">
        <v>151</v>
      </c>
      <c r="AU262" s="246" t="s">
        <v>87</v>
      </c>
      <c r="AY262" s="17" t="s">
        <v>149</v>
      </c>
      <c r="BE262" s="247">
        <f>IF(N262="základní",J262,0)</f>
        <v>0</v>
      </c>
      <c r="BF262" s="247">
        <f>IF(N262="snížená",J262,0)</f>
        <v>0</v>
      </c>
      <c r="BG262" s="247">
        <f>IF(N262="zákl. přenesená",J262,0)</f>
        <v>0</v>
      </c>
      <c r="BH262" s="247">
        <f>IF(N262="sníž. přenesená",J262,0)</f>
        <v>0</v>
      </c>
      <c r="BI262" s="247">
        <f>IF(N262="nulová",J262,0)</f>
        <v>0</v>
      </c>
      <c r="BJ262" s="17" t="s">
        <v>85</v>
      </c>
      <c r="BK262" s="247">
        <f>ROUND(I262*H262,2)</f>
        <v>0</v>
      </c>
      <c r="BL262" s="17" t="s">
        <v>156</v>
      </c>
      <c r="BM262" s="246" t="s">
        <v>1248</v>
      </c>
    </row>
    <row r="263" spans="1:51" s="14" customFormat="1" ht="12">
      <c r="A263" s="14"/>
      <c r="B263" s="260"/>
      <c r="C263" s="261"/>
      <c r="D263" s="250" t="s">
        <v>158</v>
      </c>
      <c r="E263" s="262" t="s">
        <v>1</v>
      </c>
      <c r="F263" s="263" t="s">
        <v>1249</v>
      </c>
      <c r="G263" s="261"/>
      <c r="H263" s="262" t="s">
        <v>1</v>
      </c>
      <c r="I263" s="264"/>
      <c r="J263" s="261"/>
      <c r="K263" s="261"/>
      <c r="L263" s="265"/>
      <c r="M263" s="266"/>
      <c r="N263" s="267"/>
      <c r="O263" s="267"/>
      <c r="P263" s="267"/>
      <c r="Q263" s="267"/>
      <c r="R263" s="267"/>
      <c r="S263" s="267"/>
      <c r="T263" s="26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9" t="s">
        <v>158</v>
      </c>
      <c r="AU263" s="269" t="s">
        <v>87</v>
      </c>
      <c r="AV263" s="14" t="s">
        <v>85</v>
      </c>
      <c r="AW263" s="14" t="s">
        <v>33</v>
      </c>
      <c r="AX263" s="14" t="s">
        <v>77</v>
      </c>
      <c r="AY263" s="269" t="s">
        <v>149</v>
      </c>
    </row>
    <row r="264" spans="1:51" s="13" customFormat="1" ht="12">
      <c r="A264" s="13"/>
      <c r="B264" s="248"/>
      <c r="C264" s="249"/>
      <c r="D264" s="250" t="s">
        <v>158</v>
      </c>
      <c r="E264" s="251" t="s">
        <v>1</v>
      </c>
      <c r="F264" s="252" t="s">
        <v>1250</v>
      </c>
      <c r="G264" s="249"/>
      <c r="H264" s="253">
        <v>0.572</v>
      </c>
      <c r="I264" s="254"/>
      <c r="J264" s="249"/>
      <c r="K264" s="249"/>
      <c r="L264" s="255"/>
      <c r="M264" s="256"/>
      <c r="N264" s="257"/>
      <c r="O264" s="257"/>
      <c r="P264" s="257"/>
      <c r="Q264" s="257"/>
      <c r="R264" s="257"/>
      <c r="S264" s="257"/>
      <c r="T264" s="25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9" t="s">
        <v>158</v>
      </c>
      <c r="AU264" s="259" t="s">
        <v>87</v>
      </c>
      <c r="AV264" s="13" t="s">
        <v>87</v>
      </c>
      <c r="AW264" s="13" t="s">
        <v>33</v>
      </c>
      <c r="AX264" s="13" t="s">
        <v>77</v>
      </c>
      <c r="AY264" s="259" t="s">
        <v>149</v>
      </c>
    </row>
    <row r="265" spans="1:51" s="13" customFormat="1" ht="12">
      <c r="A265" s="13"/>
      <c r="B265" s="248"/>
      <c r="C265" s="249"/>
      <c r="D265" s="250" t="s">
        <v>158</v>
      </c>
      <c r="E265" s="251" t="s">
        <v>1</v>
      </c>
      <c r="F265" s="252" t="s">
        <v>1251</v>
      </c>
      <c r="G265" s="249"/>
      <c r="H265" s="253">
        <v>0.341</v>
      </c>
      <c r="I265" s="254"/>
      <c r="J265" s="249"/>
      <c r="K265" s="249"/>
      <c r="L265" s="255"/>
      <c r="M265" s="256"/>
      <c r="N265" s="257"/>
      <c r="O265" s="257"/>
      <c r="P265" s="257"/>
      <c r="Q265" s="257"/>
      <c r="R265" s="257"/>
      <c r="S265" s="257"/>
      <c r="T265" s="25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9" t="s">
        <v>158</v>
      </c>
      <c r="AU265" s="259" t="s">
        <v>87</v>
      </c>
      <c r="AV265" s="13" t="s">
        <v>87</v>
      </c>
      <c r="AW265" s="13" t="s">
        <v>33</v>
      </c>
      <c r="AX265" s="13" t="s">
        <v>77</v>
      </c>
      <c r="AY265" s="259" t="s">
        <v>149</v>
      </c>
    </row>
    <row r="266" spans="1:51" s="15" customFormat="1" ht="12">
      <c r="A266" s="15"/>
      <c r="B266" s="270"/>
      <c r="C266" s="271"/>
      <c r="D266" s="250" t="s">
        <v>158</v>
      </c>
      <c r="E266" s="272" t="s">
        <v>1</v>
      </c>
      <c r="F266" s="273" t="s">
        <v>167</v>
      </c>
      <c r="G266" s="271"/>
      <c r="H266" s="274">
        <v>0.913</v>
      </c>
      <c r="I266" s="275"/>
      <c r="J266" s="271"/>
      <c r="K266" s="271"/>
      <c r="L266" s="276"/>
      <c r="M266" s="277"/>
      <c r="N266" s="278"/>
      <c r="O266" s="278"/>
      <c r="P266" s="278"/>
      <c r="Q266" s="278"/>
      <c r="R266" s="278"/>
      <c r="S266" s="278"/>
      <c r="T266" s="279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80" t="s">
        <v>158</v>
      </c>
      <c r="AU266" s="280" t="s">
        <v>87</v>
      </c>
      <c r="AV266" s="15" t="s">
        <v>156</v>
      </c>
      <c r="AW266" s="15" t="s">
        <v>33</v>
      </c>
      <c r="AX266" s="15" t="s">
        <v>85</v>
      </c>
      <c r="AY266" s="280" t="s">
        <v>149</v>
      </c>
    </row>
    <row r="267" spans="1:65" s="2" customFormat="1" ht="16.5" customHeight="1">
      <c r="A267" s="38"/>
      <c r="B267" s="39"/>
      <c r="C267" s="235" t="s">
        <v>312</v>
      </c>
      <c r="D267" s="235" t="s">
        <v>151</v>
      </c>
      <c r="E267" s="236" t="s">
        <v>539</v>
      </c>
      <c r="F267" s="237" t="s">
        <v>540</v>
      </c>
      <c r="G267" s="238" t="s">
        <v>209</v>
      </c>
      <c r="H267" s="239">
        <v>0.11</v>
      </c>
      <c r="I267" s="240"/>
      <c r="J267" s="241">
        <f>ROUND(I267*H267,2)</f>
        <v>0</v>
      </c>
      <c r="K267" s="237" t="s">
        <v>155</v>
      </c>
      <c r="L267" s="44"/>
      <c r="M267" s="242" t="s">
        <v>1</v>
      </c>
      <c r="N267" s="243" t="s">
        <v>42</v>
      </c>
      <c r="O267" s="91"/>
      <c r="P267" s="244">
        <f>O267*H267</f>
        <v>0</v>
      </c>
      <c r="Q267" s="244">
        <v>2.45329</v>
      </c>
      <c r="R267" s="244">
        <f>Q267*H267</f>
        <v>0.2698619</v>
      </c>
      <c r="S267" s="244">
        <v>0</v>
      </c>
      <c r="T267" s="245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6" t="s">
        <v>156</v>
      </c>
      <c r="AT267" s="246" t="s">
        <v>151</v>
      </c>
      <c r="AU267" s="246" t="s">
        <v>87</v>
      </c>
      <c r="AY267" s="17" t="s">
        <v>149</v>
      </c>
      <c r="BE267" s="247">
        <f>IF(N267="základní",J267,0)</f>
        <v>0</v>
      </c>
      <c r="BF267" s="247">
        <f>IF(N267="snížená",J267,0)</f>
        <v>0</v>
      </c>
      <c r="BG267" s="247">
        <f>IF(N267="zákl. přenesená",J267,0)</f>
        <v>0</v>
      </c>
      <c r="BH267" s="247">
        <f>IF(N267="sníž. přenesená",J267,0)</f>
        <v>0</v>
      </c>
      <c r="BI267" s="247">
        <f>IF(N267="nulová",J267,0)</f>
        <v>0</v>
      </c>
      <c r="BJ267" s="17" t="s">
        <v>85</v>
      </c>
      <c r="BK267" s="247">
        <f>ROUND(I267*H267,2)</f>
        <v>0</v>
      </c>
      <c r="BL267" s="17" t="s">
        <v>156</v>
      </c>
      <c r="BM267" s="246" t="s">
        <v>1252</v>
      </c>
    </row>
    <row r="268" spans="1:51" s="14" customFormat="1" ht="12">
      <c r="A268" s="14"/>
      <c r="B268" s="260"/>
      <c r="C268" s="261"/>
      <c r="D268" s="250" t="s">
        <v>158</v>
      </c>
      <c r="E268" s="262" t="s">
        <v>1</v>
      </c>
      <c r="F268" s="263" t="s">
        <v>1187</v>
      </c>
      <c r="G268" s="261"/>
      <c r="H268" s="262" t="s">
        <v>1</v>
      </c>
      <c r="I268" s="264"/>
      <c r="J268" s="261"/>
      <c r="K268" s="261"/>
      <c r="L268" s="265"/>
      <c r="M268" s="266"/>
      <c r="N268" s="267"/>
      <c r="O268" s="267"/>
      <c r="P268" s="267"/>
      <c r="Q268" s="267"/>
      <c r="R268" s="267"/>
      <c r="S268" s="267"/>
      <c r="T268" s="26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9" t="s">
        <v>158</v>
      </c>
      <c r="AU268" s="269" t="s">
        <v>87</v>
      </c>
      <c r="AV268" s="14" t="s">
        <v>85</v>
      </c>
      <c r="AW268" s="14" t="s">
        <v>33</v>
      </c>
      <c r="AX268" s="14" t="s">
        <v>77</v>
      </c>
      <c r="AY268" s="269" t="s">
        <v>149</v>
      </c>
    </row>
    <row r="269" spans="1:51" s="13" customFormat="1" ht="12">
      <c r="A269" s="13"/>
      <c r="B269" s="248"/>
      <c r="C269" s="249"/>
      <c r="D269" s="250" t="s">
        <v>158</v>
      </c>
      <c r="E269" s="251" t="s">
        <v>1</v>
      </c>
      <c r="F269" s="252" t="s">
        <v>1253</v>
      </c>
      <c r="G269" s="249"/>
      <c r="H269" s="253">
        <v>0.11</v>
      </c>
      <c r="I269" s="254"/>
      <c r="J269" s="249"/>
      <c r="K269" s="249"/>
      <c r="L269" s="255"/>
      <c r="M269" s="256"/>
      <c r="N269" s="257"/>
      <c r="O269" s="257"/>
      <c r="P269" s="257"/>
      <c r="Q269" s="257"/>
      <c r="R269" s="257"/>
      <c r="S269" s="257"/>
      <c r="T269" s="25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9" t="s">
        <v>158</v>
      </c>
      <c r="AU269" s="259" t="s">
        <v>87</v>
      </c>
      <c r="AV269" s="13" t="s">
        <v>87</v>
      </c>
      <c r="AW269" s="13" t="s">
        <v>33</v>
      </c>
      <c r="AX269" s="13" t="s">
        <v>85</v>
      </c>
      <c r="AY269" s="259" t="s">
        <v>149</v>
      </c>
    </row>
    <row r="270" spans="1:65" s="2" customFormat="1" ht="16.5" customHeight="1">
      <c r="A270" s="38"/>
      <c r="B270" s="39"/>
      <c r="C270" s="235" t="s">
        <v>318</v>
      </c>
      <c r="D270" s="235" t="s">
        <v>151</v>
      </c>
      <c r="E270" s="236" t="s">
        <v>1254</v>
      </c>
      <c r="F270" s="237" t="s">
        <v>1255</v>
      </c>
      <c r="G270" s="238" t="s">
        <v>209</v>
      </c>
      <c r="H270" s="239">
        <v>0.28</v>
      </c>
      <c r="I270" s="240"/>
      <c r="J270" s="241">
        <f>ROUND(I270*H270,2)</f>
        <v>0</v>
      </c>
      <c r="K270" s="237" t="s">
        <v>155</v>
      </c>
      <c r="L270" s="44"/>
      <c r="M270" s="242" t="s">
        <v>1</v>
      </c>
      <c r="N270" s="243" t="s">
        <v>42</v>
      </c>
      <c r="O270" s="91"/>
      <c r="P270" s="244">
        <f>O270*H270</f>
        <v>0</v>
      </c>
      <c r="Q270" s="244">
        <v>2.25634</v>
      </c>
      <c r="R270" s="244">
        <f>Q270*H270</f>
        <v>0.6317752</v>
      </c>
      <c r="S270" s="244">
        <v>0</v>
      </c>
      <c r="T270" s="245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6" t="s">
        <v>156</v>
      </c>
      <c r="AT270" s="246" t="s">
        <v>151</v>
      </c>
      <c r="AU270" s="246" t="s">
        <v>87</v>
      </c>
      <c r="AY270" s="17" t="s">
        <v>149</v>
      </c>
      <c r="BE270" s="247">
        <f>IF(N270="základní",J270,0)</f>
        <v>0</v>
      </c>
      <c r="BF270" s="247">
        <f>IF(N270="snížená",J270,0)</f>
        <v>0</v>
      </c>
      <c r="BG270" s="247">
        <f>IF(N270="zákl. přenesená",J270,0)</f>
        <v>0</v>
      </c>
      <c r="BH270" s="247">
        <f>IF(N270="sníž. přenesená",J270,0)</f>
        <v>0</v>
      </c>
      <c r="BI270" s="247">
        <f>IF(N270="nulová",J270,0)</f>
        <v>0</v>
      </c>
      <c r="BJ270" s="17" t="s">
        <v>85</v>
      </c>
      <c r="BK270" s="247">
        <f>ROUND(I270*H270,2)</f>
        <v>0</v>
      </c>
      <c r="BL270" s="17" t="s">
        <v>156</v>
      </c>
      <c r="BM270" s="246" t="s">
        <v>1256</v>
      </c>
    </row>
    <row r="271" spans="1:51" s="14" customFormat="1" ht="12">
      <c r="A271" s="14"/>
      <c r="B271" s="260"/>
      <c r="C271" s="261"/>
      <c r="D271" s="250" t="s">
        <v>158</v>
      </c>
      <c r="E271" s="262" t="s">
        <v>1</v>
      </c>
      <c r="F271" s="263" t="s">
        <v>1257</v>
      </c>
      <c r="G271" s="261"/>
      <c r="H271" s="262" t="s">
        <v>1</v>
      </c>
      <c r="I271" s="264"/>
      <c r="J271" s="261"/>
      <c r="K271" s="261"/>
      <c r="L271" s="265"/>
      <c r="M271" s="266"/>
      <c r="N271" s="267"/>
      <c r="O271" s="267"/>
      <c r="P271" s="267"/>
      <c r="Q271" s="267"/>
      <c r="R271" s="267"/>
      <c r="S271" s="267"/>
      <c r="T271" s="26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9" t="s">
        <v>158</v>
      </c>
      <c r="AU271" s="269" t="s">
        <v>87</v>
      </c>
      <c r="AV271" s="14" t="s">
        <v>85</v>
      </c>
      <c r="AW271" s="14" t="s">
        <v>33</v>
      </c>
      <c r="AX271" s="14" t="s">
        <v>77</v>
      </c>
      <c r="AY271" s="269" t="s">
        <v>149</v>
      </c>
    </row>
    <row r="272" spans="1:51" s="13" customFormat="1" ht="12">
      <c r="A272" s="13"/>
      <c r="B272" s="248"/>
      <c r="C272" s="249"/>
      <c r="D272" s="250" t="s">
        <v>158</v>
      </c>
      <c r="E272" s="251" t="s">
        <v>1</v>
      </c>
      <c r="F272" s="252" t="s">
        <v>1258</v>
      </c>
      <c r="G272" s="249"/>
      <c r="H272" s="253">
        <v>0.28</v>
      </c>
      <c r="I272" s="254"/>
      <c r="J272" s="249"/>
      <c r="K272" s="249"/>
      <c r="L272" s="255"/>
      <c r="M272" s="256"/>
      <c r="N272" s="257"/>
      <c r="O272" s="257"/>
      <c r="P272" s="257"/>
      <c r="Q272" s="257"/>
      <c r="R272" s="257"/>
      <c r="S272" s="257"/>
      <c r="T272" s="25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9" t="s">
        <v>158</v>
      </c>
      <c r="AU272" s="259" t="s">
        <v>87</v>
      </c>
      <c r="AV272" s="13" t="s">
        <v>87</v>
      </c>
      <c r="AW272" s="13" t="s">
        <v>33</v>
      </c>
      <c r="AX272" s="13" t="s">
        <v>85</v>
      </c>
      <c r="AY272" s="259" t="s">
        <v>149</v>
      </c>
    </row>
    <row r="273" spans="1:65" s="2" customFormat="1" ht="16.5" customHeight="1">
      <c r="A273" s="38"/>
      <c r="B273" s="39"/>
      <c r="C273" s="235" t="s">
        <v>322</v>
      </c>
      <c r="D273" s="235" t="s">
        <v>151</v>
      </c>
      <c r="E273" s="236" t="s">
        <v>1259</v>
      </c>
      <c r="F273" s="237" t="s">
        <v>1260</v>
      </c>
      <c r="G273" s="238" t="s">
        <v>209</v>
      </c>
      <c r="H273" s="239">
        <v>1.023</v>
      </c>
      <c r="I273" s="240"/>
      <c r="J273" s="241">
        <f>ROUND(I273*H273,2)</f>
        <v>0</v>
      </c>
      <c r="K273" s="237" t="s">
        <v>155</v>
      </c>
      <c r="L273" s="44"/>
      <c r="M273" s="242" t="s">
        <v>1</v>
      </c>
      <c r="N273" s="243" t="s">
        <v>42</v>
      </c>
      <c r="O273" s="91"/>
      <c r="P273" s="244">
        <f>O273*H273</f>
        <v>0</v>
      </c>
      <c r="Q273" s="244">
        <v>0</v>
      </c>
      <c r="R273" s="244">
        <f>Q273*H273</f>
        <v>0</v>
      </c>
      <c r="S273" s="244">
        <v>0</v>
      </c>
      <c r="T273" s="245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6" t="s">
        <v>156</v>
      </c>
      <c r="AT273" s="246" t="s">
        <v>151</v>
      </c>
      <c r="AU273" s="246" t="s">
        <v>87</v>
      </c>
      <c r="AY273" s="17" t="s">
        <v>149</v>
      </c>
      <c r="BE273" s="247">
        <f>IF(N273="základní",J273,0)</f>
        <v>0</v>
      </c>
      <c r="BF273" s="247">
        <f>IF(N273="snížená",J273,0)</f>
        <v>0</v>
      </c>
      <c r="BG273" s="247">
        <f>IF(N273="zákl. přenesená",J273,0)</f>
        <v>0</v>
      </c>
      <c r="BH273" s="247">
        <f>IF(N273="sníž. přenesená",J273,0)</f>
        <v>0</v>
      </c>
      <c r="BI273" s="247">
        <f>IF(N273="nulová",J273,0)</f>
        <v>0</v>
      </c>
      <c r="BJ273" s="17" t="s">
        <v>85</v>
      </c>
      <c r="BK273" s="247">
        <f>ROUND(I273*H273,2)</f>
        <v>0</v>
      </c>
      <c r="BL273" s="17" t="s">
        <v>156</v>
      </c>
      <c r="BM273" s="246" t="s">
        <v>1261</v>
      </c>
    </row>
    <row r="274" spans="1:51" s="14" customFormat="1" ht="12">
      <c r="A274" s="14"/>
      <c r="B274" s="260"/>
      <c r="C274" s="261"/>
      <c r="D274" s="250" t="s">
        <v>158</v>
      </c>
      <c r="E274" s="262" t="s">
        <v>1</v>
      </c>
      <c r="F274" s="263" t="s">
        <v>1249</v>
      </c>
      <c r="G274" s="261"/>
      <c r="H274" s="262" t="s">
        <v>1</v>
      </c>
      <c r="I274" s="264"/>
      <c r="J274" s="261"/>
      <c r="K274" s="261"/>
      <c r="L274" s="265"/>
      <c r="M274" s="266"/>
      <c r="N274" s="267"/>
      <c r="O274" s="267"/>
      <c r="P274" s="267"/>
      <c r="Q274" s="267"/>
      <c r="R274" s="267"/>
      <c r="S274" s="267"/>
      <c r="T274" s="26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9" t="s">
        <v>158</v>
      </c>
      <c r="AU274" s="269" t="s">
        <v>87</v>
      </c>
      <c r="AV274" s="14" t="s">
        <v>85</v>
      </c>
      <c r="AW274" s="14" t="s">
        <v>33</v>
      </c>
      <c r="AX274" s="14" t="s">
        <v>77</v>
      </c>
      <c r="AY274" s="269" t="s">
        <v>149</v>
      </c>
    </row>
    <row r="275" spans="1:51" s="13" customFormat="1" ht="12">
      <c r="A275" s="13"/>
      <c r="B275" s="248"/>
      <c r="C275" s="249"/>
      <c r="D275" s="250" t="s">
        <v>158</v>
      </c>
      <c r="E275" s="251" t="s">
        <v>1</v>
      </c>
      <c r="F275" s="252" t="s">
        <v>1250</v>
      </c>
      <c r="G275" s="249"/>
      <c r="H275" s="253">
        <v>0.572</v>
      </c>
      <c r="I275" s="254"/>
      <c r="J275" s="249"/>
      <c r="K275" s="249"/>
      <c r="L275" s="255"/>
      <c r="M275" s="256"/>
      <c r="N275" s="257"/>
      <c r="O275" s="257"/>
      <c r="P275" s="257"/>
      <c r="Q275" s="257"/>
      <c r="R275" s="257"/>
      <c r="S275" s="257"/>
      <c r="T275" s="25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9" t="s">
        <v>158</v>
      </c>
      <c r="AU275" s="259" t="s">
        <v>87</v>
      </c>
      <c r="AV275" s="13" t="s">
        <v>87</v>
      </c>
      <c r="AW275" s="13" t="s">
        <v>33</v>
      </c>
      <c r="AX275" s="13" t="s">
        <v>77</v>
      </c>
      <c r="AY275" s="259" t="s">
        <v>149</v>
      </c>
    </row>
    <row r="276" spans="1:51" s="13" customFormat="1" ht="12">
      <c r="A276" s="13"/>
      <c r="B276" s="248"/>
      <c r="C276" s="249"/>
      <c r="D276" s="250" t="s">
        <v>158</v>
      </c>
      <c r="E276" s="251" t="s">
        <v>1</v>
      </c>
      <c r="F276" s="252" t="s">
        <v>1251</v>
      </c>
      <c r="G276" s="249"/>
      <c r="H276" s="253">
        <v>0.341</v>
      </c>
      <c r="I276" s="254"/>
      <c r="J276" s="249"/>
      <c r="K276" s="249"/>
      <c r="L276" s="255"/>
      <c r="M276" s="256"/>
      <c r="N276" s="257"/>
      <c r="O276" s="257"/>
      <c r="P276" s="257"/>
      <c r="Q276" s="257"/>
      <c r="R276" s="257"/>
      <c r="S276" s="257"/>
      <c r="T276" s="25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9" t="s">
        <v>158</v>
      </c>
      <c r="AU276" s="259" t="s">
        <v>87</v>
      </c>
      <c r="AV276" s="13" t="s">
        <v>87</v>
      </c>
      <c r="AW276" s="13" t="s">
        <v>33</v>
      </c>
      <c r="AX276" s="13" t="s">
        <v>77</v>
      </c>
      <c r="AY276" s="259" t="s">
        <v>149</v>
      </c>
    </row>
    <row r="277" spans="1:51" s="14" customFormat="1" ht="12">
      <c r="A277" s="14"/>
      <c r="B277" s="260"/>
      <c r="C277" s="261"/>
      <c r="D277" s="250" t="s">
        <v>158</v>
      </c>
      <c r="E277" s="262" t="s">
        <v>1</v>
      </c>
      <c r="F277" s="263" t="s">
        <v>1187</v>
      </c>
      <c r="G277" s="261"/>
      <c r="H277" s="262" t="s">
        <v>1</v>
      </c>
      <c r="I277" s="264"/>
      <c r="J277" s="261"/>
      <c r="K277" s="261"/>
      <c r="L277" s="265"/>
      <c r="M277" s="266"/>
      <c r="N277" s="267"/>
      <c r="O277" s="267"/>
      <c r="P277" s="267"/>
      <c r="Q277" s="267"/>
      <c r="R277" s="267"/>
      <c r="S277" s="267"/>
      <c r="T277" s="26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9" t="s">
        <v>158</v>
      </c>
      <c r="AU277" s="269" t="s">
        <v>87</v>
      </c>
      <c r="AV277" s="14" t="s">
        <v>85</v>
      </c>
      <c r="AW277" s="14" t="s">
        <v>33</v>
      </c>
      <c r="AX277" s="14" t="s">
        <v>77</v>
      </c>
      <c r="AY277" s="269" t="s">
        <v>149</v>
      </c>
    </row>
    <row r="278" spans="1:51" s="13" customFormat="1" ht="12">
      <c r="A278" s="13"/>
      <c r="B278" s="248"/>
      <c r="C278" s="249"/>
      <c r="D278" s="250" t="s">
        <v>158</v>
      </c>
      <c r="E278" s="251" t="s">
        <v>1</v>
      </c>
      <c r="F278" s="252" t="s">
        <v>1253</v>
      </c>
      <c r="G278" s="249"/>
      <c r="H278" s="253">
        <v>0.11</v>
      </c>
      <c r="I278" s="254"/>
      <c r="J278" s="249"/>
      <c r="K278" s="249"/>
      <c r="L278" s="255"/>
      <c r="M278" s="256"/>
      <c r="N278" s="257"/>
      <c r="O278" s="257"/>
      <c r="P278" s="257"/>
      <c r="Q278" s="257"/>
      <c r="R278" s="257"/>
      <c r="S278" s="257"/>
      <c r="T278" s="25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9" t="s">
        <v>158</v>
      </c>
      <c r="AU278" s="259" t="s">
        <v>87</v>
      </c>
      <c r="AV278" s="13" t="s">
        <v>87</v>
      </c>
      <c r="AW278" s="13" t="s">
        <v>33</v>
      </c>
      <c r="AX278" s="13" t="s">
        <v>77</v>
      </c>
      <c r="AY278" s="259" t="s">
        <v>149</v>
      </c>
    </row>
    <row r="279" spans="1:51" s="15" customFormat="1" ht="12">
      <c r="A279" s="15"/>
      <c r="B279" s="270"/>
      <c r="C279" s="271"/>
      <c r="D279" s="250" t="s">
        <v>158</v>
      </c>
      <c r="E279" s="272" t="s">
        <v>1</v>
      </c>
      <c r="F279" s="273" t="s">
        <v>167</v>
      </c>
      <c r="G279" s="271"/>
      <c r="H279" s="274">
        <v>1.023</v>
      </c>
      <c r="I279" s="275"/>
      <c r="J279" s="271"/>
      <c r="K279" s="271"/>
      <c r="L279" s="276"/>
      <c r="M279" s="277"/>
      <c r="N279" s="278"/>
      <c r="O279" s="278"/>
      <c r="P279" s="278"/>
      <c r="Q279" s="278"/>
      <c r="R279" s="278"/>
      <c r="S279" s="278"/>
      <c r="T279" s="279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80" t="s">
        <v>158</v>
      </c>
      <c r="AU279" s="280" t="s">
        <v>87</v>
      </c>
      <c r="AV279" s="15" t="s">
        <v>156</v>
      </c>
      <c r="AW279" s="15" t="s">
        <v>33</v>
      </c>
      <c r="AX279" s="15" t="s">
        <v>85</v>
      </c>
      <c r="AY279" s="280" t="s">
        <v>149</v>
      </c>
    </row>
    <row r="280" spans="1:65" s="2" customFormat="1" ht="16.5" customHeight="1">
      <c r="A280" s="38"/>
      <c r="B280" s="39"/>
      <c r="C280" s="235" t="s">
        <v>326</v>
      </c>
      <c r="D280" s="235" t="s">
        <v>151</v>
      </c>
      <c r="E280" s="236" t="s">
        <v>1262</v>
      </c>
      <c r="F280" s="237" t="s">
        <v>1263</v>
      </c>
      <c r="G280" s="238" t="s">
        <v>295</v>
      </c>
      <c r="H280" s="239">
        <v>0.049</v>
      </c>
      <c r="I280" s="240"/>
      <c r="J280" s="241">
        <f>ROUND(I280*H280,2)</f>
        <v>0</v>
      </c>
      <c r="K280" s="237" t="s">
        <v>155</v>
      </c>
      <c r="L280" s="44"/>
      <c r="M280" s="242" t="s">
        <v>1</v>
      </c>
      <c r="N280" s="243" t="s">
        <v>42</v>
      </c>
      <c r="O280" s="91"/>
      <c r="P280" s="244">
        <f>O280*H280</f>
        <v>0</v>
      </c>
      <c r="Q280" s="244">
        <v>1.06277</v>
      </c>
      <c r="R280" s="244">
        <f>Q280*H280</f>
        <v>0.05207573</v>
      </c>
      <c r="S280" s="244">
        <v>0</v>
      </c>
      <c r="T280" s="245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6" t="s">
        <v>156</v>
      </c>
      <c r="AT280" s="246" t="s">
        <v>151</v>
      </c>
      <c r="AU280" s="246" t="s">
        <v>87</v>
      </c>
      <c r="AY280" s="17" t="s">
        <v>149</v>
      </c>
      <c r="BE280" s="247">
        <f>IF(N280="základní",J280,0)</f>
        <v>0</v>
      </c>
      <c r="BF280" s="247">
        <f>IF(N280="snížená",J280,0)</f>
        <v>0</v>
      </c>
      <c r="BG280" s="247">
        <f>IF(N280="zákl. přenesená",J280,0)</f>
        <v>0</v>
      </c>
      <c r="BH280" s="247">
        <f>IF(N280="sníž. přenesená",J280,0)</f>
        <v>0</v>
      </c>
      <c r="BI280" s="247">
        <f>IF(N280="nulová",J280,0)</f>
        <v>0</v>
      </c>
      <c r="BJ280" s="17" t="s">
        <v>85</v>
      </c>
      <c r="BK280" s="247">
        <f>ROUND(I280*H280,2)</f>
        <v>0</v>
      </c>
      <c r="BL280" s="17" t="s">
        <v>156</v>
      </c>
      <c r="BM280" s="246" t="s">
        <v>1264</v>
      </c>
    </row>
    <row r="281" spans="1:51" s="14" customFormat="1" ht="12">
      <c r="A281" s="14"/>
      <c r="B281" s="260"/>
      <c r="C281" s="261"/>
      <c r="D281" s="250" t="s">
        <v>158</v>
      </c>
      <c r="E281" s="262" t="s">
        <v>1</v>
      </c>
      <c r="F281" s="263" t="s">
        <v>1265</v>
      </c>
      <c r="G281" s="261"/>
      <c r="H281" s="262" t="s">
        <v>1</v>
      </c>
      <c r="I281" s="264"/>
      <c r="J281" s="261"/>
      <c r="K281" s="261"/>
      <c r="L281" s="265"/>
      <c r="M281" s="266"/>
      <c r="N281" s="267"/>
      <c r="O281" s="267"/>
      <c r="P281" s="267"/>
      <c r="Q281" s="267"/>
      <c r="R281" s="267"/>
      <c r="S281" s="267"/>
      <c r="T281" s="26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9" t="s">
        <v>158</v>
      </c>
      <c r="AU281" s="269" t="s">
        <v>87</v>
      </c>
      <c r="AV281" s="14" t="s">
        <v>85</v>
      </c>
      <c r="AW281" s="14" t="s">
        <v>33</v>
      </c>
      <c r="AX281" s="14" t="s">
        <v>77</v>
      </c>
      <c r="AY281" s="269" t="s">
        <v>149</v>
      </c>
    </row>
    <row r="282" spans="1:51" s="13" customFormat="1" ht="12">
      <c r="A282" s="13"/>
      <c r="B282" s="248"/>
      <c r="C282" s="249"/>
      <c r="D282" s="250" t="s">
        <v>158</v>
      </c>
      <c r="E282" s="251" t="s">
        <v>1</v>
      </c>
      <c r="F282" s="252" t="s">
        <v>1266</v>
      </c>
      <c r="G282" s="249"/>
      <c r="H282" s="253">
        <v>0.029</v>
      </c>
      <c r="I282" s="254"/>
      <c r="J282" s="249"/>
      <c r="K282" s="249"/>
      <c r="L282" s="255"/>
      <c r="M282" s="256"/>
      <c r="N282" s="257"/>
      <c r="O282" s="257"/>
      <c r="P282" s="257"/>
      <c r="Q282" s="257"/>
      <c r="R282" s="257"/>
      <c r="S282" s="257"/>
      <c r="T282" s="25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9" t="s">
        <v>158</v>
      </c>
      <c r="AU282" s="259" t="s">
        <v>87</v>
      </c>
      <c r="AV282" s="13" t="s">
        <v>87</v>
      </c>
      <c r="AW282" s="13" t="s">
        <v>33</v>
      </c>
      <c r="AX282" s="13" t="s">
        <v>77</v>
      </c>
      <c r="AY282" s="259" t="s">
        <v>149</v>
      </c>
    </row>
    <row r="283" spans="1:51" s="13" customFormat="1" ht="12">
      <c r="A283" s="13"/>
      <c r="B283" s="248"/>
      <c r="C283" s="249"/>
      <c r="D283" s="250" t="s">
        <v>158</v>
      </c>
      <c r="E283" s="251" t="s">
        <v>1</v>
      </c>
      <c r="F283" s="252" t="s">
        <v>1267</v>
      </c>
      <c r="G283" s="249"/>
      <c r="H283" s="253">
        <v>0.017</v>
      </c>
      <c r="I283" s="254"/>
      <c r="J283" s="249"/>
      <c r="K283" s="249"/>
      <c r="L283" s="255"/>
      <c r="M283" s="256"/>
      <c r="N283" s="257"/>
      <c r="O283" s="257"/>
      <c r="P283" s="257"/>
      <c r="Q283" s="257"/>
      <c r="R283" s="257"/>
      <c r="S283" s="257"/>
      <c r="T283" s="25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9" t="s">
        <v>158</v>
      </c>
      <c r="AU283" s="259" t="s">
        <v>87</v>
      </c>
      <c r="AV283" s="13" t="s">
        <v>87</v>
      </c>
      <c r="AW283" s="13" t="s">
        <v>33</v>
      </c>
      <c r="AX283" s="13" t="s">
        <v>77</v>
      </c>
      <c r="AY283" s="259" t="s">
        <v>149</v>
      </c>
    </row>
    <row r="284" spans="1:51" s="14" customFormat="1" ht="12">
      <c r="A284" s="14"/>
      <c r="B284" s="260"/>
      <c r="C284" s="261"/>
      <c r="D284" s="250" t="s">
        <v>158</v>
      </c>
      <c r="E284" s="262" t="s">
        <v>1</v>
      </c>
      <c r="F284" s="263" t="s">
        <v>1187</v>
      </c>
      <c r="G284" s="261"/>
      <c r="H284" s="262" t="s">
        <v>1</v>
      </c>
      <c r="I284" s="264"/>
      <c r="J284" s="261"/>
      <c r="K284" s="261"/>
      <c r="L284" s="265"/>
      <c r="M284" s="266"/>
      <c r="N284" s="267"/>
      <c r="O284" s="267"/>
      <c r="P284" s="267"/>
      <c r="Q284" s="267"/>
      <c r="R284" s="267"/>
      <c r="S284" s="267"/>
      <c r="T284" s="26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9" t="s">
        <v>158</v>
      </c>
      <c r="AU284" s="269" t="s">
        <v>87</v>
      </c>
      <c r="AV284" s="14" t="s">
        <v>85</v>
      </c>
      <c r="AW284" s="14" t="s">
        <v>33</v>
      </c>
      <c r="AX284" s="14" t="s">
        <v>77</v>
      </c>
      <c r="AY284" s="269" t="s">
        <v>149</v>
      </c>
    </row>
    <row r="285" spans="1:51" s="13" customFormat="1" ht="12">
      <c r="A285" s="13"/>
      <c r="B285" s="248"/>
      <c r="C285" s="249"/>
      <c r="D285" s="250" t="s">
        <v>158</v>
      </c>
      <c r="E285" s="251" t="s">
        <v>1</v>
      </c>
      <c r="F285" s="252" t="s">
        <v>1268</v>
      </c>
      <c r="G285" s="249"/>
      <c r="H285" s="253">
        <v>0.003</v>
      </c>
      <c r="I285" s="254"/>
      <c r="J285" s="249"/>
      <c r="K285" s="249"/>
      <c r="L285" s="255"/>
      <c r="M285" s="256"/>
      <c r="N285" s="257"/>
      <c r="O285" s="257"/>
      <c r="P285" s="257"/>
      <c r="Q285" s="257"/>
      <c r="R285" s="257"/>
      <c r="S285" s="257"/>
      <c r="T285" s="25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9" t="s">
        <v>158</v>
      </c>
      <c r="AU285" s="259" t="s">
        <v>87</v>
      </c>
      <c r="AV285" s="13" t="s">
        <v>87</v>
      </c>
      <c r="AW285" s="13" t="s">
        <v>33</v>
      </c>
      <c r="AX285" s="13" t="s">
        <v>77</v>
      </c>
      <c r="AY285" s="259" t="s">
        <v>149</v>
      </c>
    </row>
    <row r="286" spans="1:51" s="15" customFormat="1" ht="12">
      <c r="A286" s="15"/>
      <c r="B286" s="270"/>
      <c r="C286" s="271"/>
      <c r="D286" s="250" t="s">
        <v>158</v>
      </c>
      <c r="E286" s="272" t="s">
        <v>1</v>
      </c>
      <c r="F286" s="273" t="s">
        <v>167</v>
      </c>
      <c r="G286" s="271"/>
      <c r="H286" s="274">
        <v>0.049</v>
      </c>
      <c r="I286" s="275"/>
      <c r="J286" s="271"/>
      <c r="K286" s="271"/>
      <c r="L286" s="276"/>
      <c r="M286" s="277"/>
      <c r="N286" s="278"/>
      <c r="O286" s="278"/>
      <c r="P286" s="278"/>
      <c r="Q286" s="278"/>
      <c r="R286" s="278"/>
      <c r="S286" s="278"/>
      <c r="T286" s="279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80" t="s">
        <v>158</v>
      </c>
      <c r="AU286" s="280" t="s">
        <v>87</v>
      </c>
      <c r="AV286" s="15" t="s">
        <v>156</v>
      </c>
      <c r="AW286" s="15" t="s">
        <v>33</v>
      </c>
      <c r="AX286" s="15" t="s">
        <v>85</v>
      </c>
      <c r="AY286" s="280" t="s">
        <v>149</v>
      </c>
    </row>
    <row r="287" spans="1:65" s="2" customFormat="1" ht="16.5" customHeight="1">
      <c r="A287" s="38"/>
      <c r="B287" s="39"/>
      <c r="C287" s="235" t="s">
        <v>332</v>
      </c>
      <c r="D287" s="235" t="s">
        <v>151</v>
      </c>
      <c r="E287" s="236" t="s">
        <v>1269</v>
      </c>
      <c r="F287" s="237" t="s">
        <v>1270</v>
      </c>
      <c r="G287" s="238" t="s">
        <v>154</v>
      </c>
      <c r="H287" s="239">
        <v>1.4</v>
      </c>
      <c r="I287" s="240"/>
      <c r="J287" s="241">
        <f>ROUND(I287*H287,2)</f>
        <v>0</v>
      </c>
      <c r="K287" s="237" t="s">
        <v>155</v>
      </c>
      <c r="L287" s="44"/>
      <c r="M287" s="242" t="s">
        <v>1</v>
      </c>
      <c r="N287" s="243" t="s">
        <v>42</v>
      </c>
      <c r="O287" s="91"/>
      <c r="P287" s="244">
        <f>O287*H287</f>
        <v>0</v>
      </c>
      <c r="Q287" s="244">
        <v>0.0612</v>
      </c>
      <c r="R287" s="244">
        <f>Q287*H287</f>
        <v>0.08567999999999999</v>
      </c>
      <c r="S287" s="244">
        <v>0</v>
      </c>
      <c r="T287" s="245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6" t="s">
        <v>156</v>
      </c>
      <c r="AT287" s="246" t="s">
        <v>151</v>
      </c>
      <c r="AU287" s="246" t="s">
        <v>87</v>
      </c>
      <c r="AY287" s="17" t="s">
        <v>149</v>
      </c>
      <c r="BE287" s="247">
        <f>IF(N287="základní",J287,0)</f>
        <v>0</v>
      </c>
      <c r="BF287" s="247">
        <f>IF(N287="snížená",J287,0)</f>
        <v>0</v>
      </c>
      <c r="BG287" s="247">
        <f>IF(N287="zákl. přenesená",J287,0)</f>
        <v>0</v>
      </c>
      <c r="BH287" s="247">
        <f>IF(N287="sníž. přenesená",J287,0)</f>
        <v>0</v>
      </c>
      <c r="BI287" s="247">
        <f>IF(N287="nulová",J287,0)</f>
        <v>0</v>
      </c>
      <c r="BJ287" s="17" t="s">
        <v>85</v>
      </c>
      <c r="BK287" s="247">
        <f>ROUND(I287*H287,2)</f>
        <v>0</v>
      </c>
      <c r="BL287" s="17" t="s">
        <v>156</v>
      </c>
      <c r="BM287" s="246" t="s">
        <v>1271</v>
      </c>
    </row>
    <row r="288" spans="1:51" s="14" customFormat="1" ht="12">
      <c r="A288" s="14"/>
      <c r="B288" s="260"/>
      <c r="C288" s="261"/>
      <c r="D288" s="250" t="s">
        <v>158</v>
      </c>
      <c r="E288" s="262" t="s">
        <v>1</v>
      </c>
      <c r="F288" s="263" t="s">
        <v>1257</v>
      </c>
      <c r="G288" s="261"/>
      <c r="H288" s="262" t="s">
        <v>1</v>
      </c>
      <c r="I288" s="264"/>
      <c r="J288" s="261"/>
      <c r="K288" s="261"/>
      <c r="L288" s="265"/>
      <c r="M288" s="266"/>
      <c r="N288" s="267"/>
      <c r="O288" s="267"/>
      <c r="P288" s="267"/>
      <c r="Q288" s="267"/>
      <c r="R288" s="267"/>
      <c r="S288" s="267"/>
      <c r="T288" s="268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9" t="s">
        <v>158</v>
      </c>
      <c r="AU288" s="269" t="s">
        <v>87</v>
      </c>
      <c r="AV288" s="14" t="s">
        <v>85</v>
      </c>
      <c r="AW288" s="14" t="s">
        <v>33</v>
      </c>
      <c r="AX288" s="14" t="s">
        <v>77</v>
      </c>
      <c r="AY288" s="269" t="s">
        <v>149</v>
      </c>
    </row>
    <row r="289" spans="1:51" s="13" customFormat="1" ht="12">
      <c r="A289" s="13"/>
      <c r="B289" s="248"/>
      <c r="C289" s="249"/>
      <c r="D289" s="250" t="s">
        <v>158</v>
      </c>
      <c r="E289" s="251" t="s">
        <v>1</v>
      </c>
      <c r="F289" s="252" t="s">
        <v>1272</v>
      </c>
      <c r="G289" s="249"/>
      <c r="H289" s="253">
        <v>1.4</v>
      </c>
      <c r="I289" s="254"/>
      <c r="J289" s="249"/>
      <c r="K289" s="249"/>
      <c r="L289" s="255"/>
      <c r="M289" s="256"/>
      <c r="N289" s="257"/>
      <c r="O289" s="257"/>
      <c r="P289" s="257"/>
      <c r="Q289" s="257"/>
      <c r="R289" s="257"/>
      <c r="S289" s="257"/>
      <c r="T289" s="25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9" t="s">
        <v>158</v>
      </c>
      <c r="AU289" s="259" t="s">
        <v>87</v>
      </c>
      <c r="AV289" s="13" t="s">
        <v>87</v>
      </c>
      <c r="AW289" s="13" t="s">
        <v>33</v>
      </c>
      <c r="AX289" s="13" t="s">
        <v>85</v>
      </c>
      <c r="AY289" s="259" t="s">
        <v>149</v>
      </c>
    </row>
    <row r="290" spans="1:65" s="2" customFormat="1" ht="16.5" customHeight="1">
      <c r="A290" s="38"/>
      <c r="B290" s="39"/>
      <c r="C290" s="235" t="s">
        <v>336</v>
      </c>
      <c r="D290" s="235" t="s">
        <v>151</v>
      </c>
      <c r="E290" s="236" t="s">
        <v>554</v>
      </c>
      <c r="F290" s="237" t="s">
        <v>555</v>
      </c>
      <c r="G290" s="238" t="s">
        <v>203</v>
      </c>
      <c r="H290" s="239">
        <v>5.1</v>
      </c>
      <c r="I290" s="240"/>
      <c r="J290" s="241">
        <f>ROUND(I290*H290,2)</f>
        <v>0</v>
      </c>
      <c r="K290" s="237" t="s">
        <v>155</v>
      </c>
      <c r="L290" s="44"/>
      <c r="M290" s="242" t="s">
        <v>1</v>
      </c>
      <c r="N290" s="243" t="s">
        <v>42</v>
      </c>
      <c r="O290" s="91"/>
      <c r="P290" s="244">
        <f>O290*H290</f>
        <v>0</v>
      </c>
      <c r="Q290" s="244">
        <v>8E-05</v>
      </c>
      <c r="R290" s="244">
        <f>Q290*H290</f>
        <v>0.000408</v>
      </c>
      <c r="S290" s="244">
        <v>0</v>
      </c>
      <c r="T290" s="245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6" t="s">
        <v>156</v>
      </c>
      <c r="AT290" s="246" t="s">
        <v>151</v>
      </c>
      <c r="AU290" s="246" t="s">
        <v>87</v>
      </c>
      <c r="AY290" s="17" t="s">
        <v>149</v>
      </c>
      <c r="BE290" s="247">
        <f>IF(N290="základní",J290,0)</f>
        <v>0</v>
      </c>
      <c r="BF290" s="247">
        <f>IF(N290="snížená",J290,0)</f>
        <v>0</v>
      </c>
      <c r="BG290" s="247">
        <f>IF(N290="zákl. přenesená",J290,0)</f>
        <v>0</v>
      </c>
      <c r="BH290" s="247">
        <f>IF(N290="sníž. přenesená",J290,0)</f>
        <v>0</v>
      </c>
      <c r="BI290" s="247">
        <f>IF(N290="nulová",J290,0)</f>
        <v>0</v>
      </c>
      <c r="BJ290" s="17" t="s">
        <v>85</v>
      </c>
      <c r="BK290" s="247">
        <f>ROUND(I290*H290,2)</f>
        <v>0</v>
      </c>
      <c r="BL290" s="17" t="s">
        <v>156</v>
      </c>
      <c r="BM290" s="246" t="s">
        <v>1273</v>
      </c>
    </row>
    <row r="291" spans="1:51" s="14" customFormat="1" ht="12">
      <c r="A291" s="14"/>
      <c r="B291" s="260"/>
      <c r="C291" s="261"/>
      <c r="D291" s="250" t="s">
        <v>158</v>
      </c>
      <c r="E291" s="262" t="s">
        <v>1</v>
      </c>
      <c r="F291" s="263" t="s">
        <v>1274</v>
      </c>
      <c r="G291" s="261"/>
      <c r="H291" s="262" t="s">
        <v>1</v>
      </c>
      <c r="I291" s="264"/>
      <c r="J291" s="261"/>
      <c r="K291" s="261"/>
      <c r="L291" s="265"/>
      <c r="M291" s="266"/>
      <c r="N291" s="267"/>
      <c r="O291" s="267"/>
      <c r="P291" s="267"/>
      <c r="Q291" s="267"/>
      <c r="R291" s="267"/>
      <c r="S291" s="267"/>
      <c r="T291" s="268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9" t="s">
        <v>158</v>
      </c>
      <c r="AU291" s="269" t="s">
        <v>87</v>
      </c>
      <c r="AV291" s="14" t="s">
        <v>85</v>
      </c>
      <c r="AW291" s="14" t="s">
        <v>33</v>
      </c>
      <c r="AX291" s="14" t="s">
        <v>77</v>
      </c>
      <c r="AY291" s="269" t="s">
        <v>149</v>
      </c>
    </row>
    <row r="292" spans="1:51" s="13" customFormat="1" ht="12">
      <c r="A292" s="13"/>
      <c r="B292" s="248"/>
      <c r="C292" s="249"/>
      <c r="D292" s="250" t="s">
        <v>158</v>
      </c>
      <c r="E292" s="251" t="s">
        <v>1</v>
      </c>
      <c r="F292" s="252" t="s">
        <v>1275</v>
      </c>
      <c r="G292" s="249"/>
      <c r="H292" s="253">
        <v>5.1</v>
      </c>
      <c r="I292" s="254"/>
      <c r="J292" s="249"/>
      <c r="K292" s="249"/>
      <c r="L292" s="255"/>
      <c r="M292" s="256"/>
      <c r="N292" s="257"/>
      <c r="O292" s="257"/>
      <c r="P292" s="257"/>
      <c r="Q292" s="257"/>
      <c r="R292" s="257"/>
      <c r="S292" s="257"/>
      <c r="T292" s="25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9" t="s">
        <v>158</v>
      </c>
      <c r="AU292" s="259" t="s">
        <v>87</v>
      </c>
      <c r="AV292" s="13" t="s">
        <v>87</v>
      </c>
      <c r="AW292" s="13" t="s">
        <v>33</v>
      </c>
      <c r="AX292" s="13" t="s">
        <v>85</v>
      </c>
      <c r="AY292" s="259" t="s">
        <v>149</v>
      </c>
    </row>
    <row r="293" spans="1:63" s="12" customFormat="1" ht="22.8" customHeight="1">
      <c r="A293" s="12"/>
      <c r="B293" s="219"/>
      <c r="C293" s="220"/>
      <c r="D293" s="221" t="s">
        <v>76</v>
      </c>
      <c r="E293" s="233" t="s">
        <v>206</v>
      </c>
      <c r="F293" s="233" t="s">
        <v>606</v>
      </c>
      <c r="G293" s="220"/>
      <c r="H293" s="220"/>
      <c r="I293" s="223"/>
      <c r="J293" s="234">
        <f>BK293</f>
        <v>0</v>
      </c>
      <c r="K293" s="220"/>
      <c r="L293" s="225"/>
      <c r="M293" s="226"/>
      <c r="N293" s="227"/>
      <c r="O293" s="227"/>
      <c r="P293" s="228">
        <f>SUM(P294:P375)</f>
        <v>0</v>
      </c>
      <c r="Q293" s="227"/>
      <c r="R293" s="228">
        <f>SUM(R294:R375)</f>
        <v>0.01135193</v>
      </c>
      <c r="S293" s="227"/>
      <c r="T293" s="229">
        <f>SUM(T294:T375)</f>
        <v>6.7482050000000005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30" t="s">
        <v>85</v>
      </c>
      <c r="AT293" s="231" t="s">
        <v>76</v>
      </c>
      <c r="AU293" s="231" t="s">
        <v>85</v>
      </c>
      <c r="AY293" s="230" t="s">
        <v>149</v>
      </c>
      <c r="BK293" s="232">
        <f>SUM(BK294:BK375)</f>
        <v>0</v>
      </c>
    </row>
    <row r="294" spans="1:65" s="2" customFormat="1" ht="16.5" customHeight="1">
      <c r="A294" s="38"/>
      <c r="B294" s="39"/>
      <c r="C294" s="235" t="s">
        <v>343</v>
      </c>
      <c r="D294" s="235" t="s">
        <v>151</v>
      </c>
      <c r="E294" s="236" t="s">
        <v>1276</v>
      </c>
      <c r="F294" s="237" t="s">
        <v>1277</v>
      </c>
      <c r="G294" s="238" t="s">
        <v>154</v>
      </c>
      <c r="H294" s="239">
        <v>25.161</v>
      </c>
      <c r="I294" s="240"/>
      <c r="J294" s="241">
        <f>ROUND(I294*H294,2)</f>
        <v>0</v>
      </c>
      <c r="K294" s="237" t="s">
        <v>155</v>
      </c>
      <c r="L294" s="44"/>
      <c r="M294" s="242" t="s">
        <v>1</v>
      </c>
      <c r="N294" s="243" t="s">
        <v>42</v>
      </c>
      <c r="O294" s="91"/>
      <c r="P294" s="244">
        <f>O294*H294</f>
        <v>0</v>
      </c>
      <c r="Q294" s="244">
        <v>0.00021</v>
      </c>
      <c r="R294" s="244">
        <f>Q294*H294</f>
        <v>0.005283810000000001</v>
      </c>
      <c r="S294" s="244">
        <v>0</v>
      </c>
      <c r="T294" s="245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6" t="s">
        <v>156</v>
      </c>
      <c r="AT294" s="246" t="s">
        <v>151</v>
      </c>
      <c r="AU294" s="246" t="s">
        <v>87</v>
      </c>
      <c r="AY294" s="17" t="s">
        <v>149</v>
      </c>
      <c r="BE294" s="247">
        <f>IF(N294="základní",J294,0)</f>
        <v>0</v>
      </c>
      <c r="BF294" s="247">
        <f>IF(N294="snížená",J294,0)</f>
        <v>0</v>
      </c>
      <c r="BG294" s="247">
        <f>IF(N294="zákl. přenesená",J294,0)</f>
        <v>0</v>
      </c>
      <c r="BH294" s="247">
        <f>IF(N294="sníž. přenesená",J294,0)</f>
        <v>0</v>
      </c>
      <c r="BI294" s="247">
        <f>IF(N294="nulová",J294,0)</f>
        <v>0</v>
      </c>
      <c r="BJ294" s="17" t="s">
        <v>85</v>
      </c>
      <c r="BK294" s="247">
        <f>ROUND(I294*H294,2)</f>
        <v>0</v>
      </c>
      <c r="BL294" s="17" t="s">
        <v>156</v>
      </c>
      <c r="BM294" s="246" t="s">
        <v>1278</v>
      </c>
    </row>
    <row r="295" spans="1:51" s="14" customFormat="1" ht="12">
      <c r="A295" s="14"/>
      <c r="B295" s="260"/>
      <c r="C295" s="261"/>
      <c r="D295" s="250" t="s">
        <v>158</v>
      </c>
      <c r="E295" s="262" t="s">
        <v>1</v>
      </c>
      <c r="F295" s="263" t="s">
        <v>1224</v>
      </c>
      <c r="G295" s="261"/>
      <c r="H295" s="262" t="s">
        <v>1</v>
      </c>
      <c r="I295" s="264"/>
      <c r="J295" s="261"/>
      <c r="K295" s="261"/>
      <c r="L295" s="265"/>
      <c r="M295" s="266"/>
      <c r="N295" s="267"/>
      <c r="O295" s="267"/>
      <c r="P295" s="267"/>
      <c r="Q295" s="267"/>
      <c r="R295" s="267"/>
      <c r="S295" s="267"/>
      <c r="T295" s="268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9" t="s">
        <v>158</v>
      </c>
      <c r="AU295" s="269" t="s">
        <v>87</v>
      </c>
      <c r="AV295" s="14" t="s">
        <v>85</v>
      </c>
      <c r="AW295" s="14" t="s">
        <v>33</v>
      </c>
      <c r="AX295" s="14" t="s">
        <v>77</v>
      </c>
      <c r="AY295" s="269" t="s">
        <v>149</v>
      </c>
    </row>
    <row r="296" spans="1:51" s="13" customFormat="1" ht="12">
      <c r="A296" s="13"/>
      <c r="B296" s="248"/>
      <c r="C296" s="249"/>
      <c r="D296" s="250" t="s">
        <v>158</v>
      </c>
      <c r="E296" s="251" t="s">
        <v>1</v>
      </c>
      <c r="F296" s="252" t="s">
        <v>1225</v>
      </c>
      <c r="G296" s="249"/>
      <c r="H296" s="253">
        <v>3.92</v>
      </c>
      <c r="I296" s="254"/>
      <c r="J296" s="249"/>
      <c r="K296" s="249"/>
      <c r="L296" s="255"/>
      <c r="M296" s="256"/>
      <c r="N296" s="257"/>
      <c r="O296" s="257"/>
      <c r="P296" s="257"/>
      <c r="Q296" s="257"/>
      <c r="R296" s="257"/>
      <c r="S296" s="257"/>
      <c r="T296" s="25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9" t="s">
        <v>158</v>
      </c>
      <c r="AU296" s="259" t="s">
        <v>87</v>
      </c>
      <c r="AV296" s="13" t="s">
        <v>87</v>
      </c>
      <c r="AW296" s="13" t="s">
        <v>33</v>
      </c>
      <c r="AX296" s="13" t="s">
        <v>77</v>
      </c>
      <c r="AY296" s="259" t="s">
        <v>149</v>
      </c>
    </row>
    <row r="297" spans="1:51" s="14" customFormat="1" ht="12">
      <c r="A297" s="14"/>
      <c r="B297" s="260"/>
      <c r="C297" s="261"/>
      <c r="D297" s="250" t="s">
        <v>158</v>
      </c>
      <c r="E297" s="262" t="s">
        <v>1</v>
      </c>
      <c r="F297" s="263" t="s">
        <v>1226</v>
      </c>
      <c r="G297" s="261"/>
      <c r="H297" s="262" t="s">
        <v>1</v>
      </c>
      <c r="I297" s="264"/>
      <c r="J297" s="261"/>
      <c r="K297" s="261"/>
      <c r="L297" s="265"/>
      <c r="M297" s="266"/>
      <c r="N297" s="267"/>
      <c r="O297" s="267"/>
      <c r="P297" s="267"/>
      <c r="Q297" s="267"/>
      <c r="R297" s="267"/>
      <c r="S297" s="267"/>
      <c r="T297" s="26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9" t="s">
        <v>158</v>
      </c>
      <c r="AU297" s="269" t="s">
        <v>87</v>
      </c>
      <c r="AV297" s="14" t="s">
        <v>85</v>
      </c>
      <c r="AW297" s="14" t="s">
        <v>33</v>
      </c>
      <c r="AX297" s="14" t="s">
        <v>77</v>
      </c>
      <c r="AY297" s="269" t="s">
        <v>149</v>
      </c>
    </row>
    <row r="298" spans="1:51" s="13" customFormat="1" ht="12">
      <c r="A298" s="13"/>
      <c r="B298" s="248"/>
      <c r="C298" s="249"/>
      <c r="D298" s="250" t="s">
        <v>158</v>
      </c>
      <c r="E298" s="251" t="s">
        <v>1</v>
      </c>
      <c r="F298" s="252" t="s">
        <v>1227</v>
      </c>
      <c r="G298" s="249"/>
      <c r="H298" s="253">
        <v>9.548</v>
      </c>
      <c r="I298" s="254"/>
      <c r="J298" s="249"/>
      <c r="K298" s="249"/>
      <c r="L298" s="255"/>
      <c r="M298" s="256"/>
      <c r="N298" s="257"/>
      <c r="O298" s="257"/>
      <c r="P298" s="257"/>
      <c r="Q298" s="257"/>
      <c r="R298" s="257"/>
      <c r="S298" s="257"/>
      <c r="T298" s="25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9" t="s">
        <v>158</v>
      </c>
      <c r="AU298" s="259" t="s">
        <v>87</v>
      </c>
      <c r="AV298" s="13" t="s">
        <v>87</v>
      </c>
      <c r="AW298" s="13" t="s">
        <v>33</v>
      </c>
      <c r="AX298" s="13" t="s">
        <v>77</v>
      </c>
      <c r="AY298" s="259" t="s">
        <v>149</v>
      </c>
    </row>
    <row r="299" spans="1:51" s="14" customFormat="1" ht="12">
      <c r="A299" s="14"/>
      <c r="B299" s="260"/>
      <c r="C299" s="261"/>
      <c r="D299" s="250" t="s">
        <v>158</v>
      </c>
      <c r="E299" s="262" t="s">
        <v>1</v>
      </c>
      <c r="F299" s="263" t="s">
        <v>1228</v>
      </c>
      <c r="G299" s="261"/>
      <c r="H299" s="262" t="s">
        <v>1</v>
      </c>
      <c r="I299" s="264"/>
      <c r="J299" s="261"/>
      <c r="K299" s="261"/>
      <c r="L299" s="265"/>
      <c r="M299" s="266"/>
      <c r="N299" s="267"/>
      <c r="O299" s="267"/>
      <c r="P299" s="267"/>
      <c r="Q299" s="267"/>
      <c r="R299" s="267"/>
      <c r="S299" s="267"/>
      <c r="T299" s="268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9" t="s">
        <v>158</v>
      </c>
      <c r="AU299" s="269" t="s">
        <v>87</v>
      </c>
      <c r="AV299" s="14" t="s">
        <v>85</v>
      </c>
      <c r="AW299" s="14" t="s">
        <v>33</v>
      </c>
      <c r="AX299" s="14" t="s">
        <v>77</v>
      </c>
      <c r="AY299" s="269" t="s">
        <v>149</v>
      </c>
    </row>
    <row r="300" spans="1:51" s="13" customFormat="1" ht="12">
      <c r="A300" s="13"/>
      <c r="B300" s="248"/>
      <c r="C300" s="249"/>
      <c r="D300" s="250" t="s">
        <v>158</v>
      </c>
      <c r="E300" s="251" t="s">
        <v>1</v>
      </c>
      <c r="F300" s="252" t="s">
        <v>1229</v>
      </c>
      <c r="G300" s="249"/>
      <c r="H300" s="253">
        <v>3.405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9" t="s">
        <v>158</v>
      </c>
      <c r="AU300" s="259" t="s">
        <v>87</v>
      </c>
      <c r="AV300" s="13" t="s">
        <v>87</v>
      </c>
      <c r="AW300" s="13" t="s">
        <v>33</v>
      </c>
      <c r="AX300" s="13" t="s">
        <v>77</v>
      </c>
      <c r="AY300" s="259" t="s">
        <v>149</v>
      </c>
    </row>
    <row r="301" spans="1:51" s="14" customFormat="1" ht="12">
      <c r="A301" s="14"/>
      <c r="B301" s="260"/>
      <c r="C301" s="261"/>
      <c r="D301" s="250" t="s">
        <v>158</v>
      </c>
      <c r="E301" s="262" t="s">
        <v>1</v>
      </c>
      <c r="F301" s="263" t="s">
        <v>1236</v>
      </c>
      <c r="G301" s="261"/>
      <c r="H301" s="262" t="s">
        <v>1</v>
      </c>
      <c r="I301" s="264"/>
      <c r="J301" s="261"/>
      <c r="K301" s="261"/>
      <c r="L301" s="265"/>
      <c r="M301" s="266"/>
      <c r="N301" s="267"/>
      <c r="O301" s="267"/>
      <c r="P301" s="267"/>
      <c r="Q301" s="267"/>
      <c r="R301" s="267"/>
      <c r="S301" s="267"/>
      <c r="T301" s="268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9" t="s">
        <v>158</v>
      </c>
      <c r="AU301" s="269" t="s">
        <v>87</v>
      </c>
      <c r="AV301" s="14" t="s">
        <v>85</v>
      </c>
      <c r="AW301" s="14" t="s">
        <v>33</v>
      </c>
      <c r="AX301" s="14" t="s">
        <v>77</v>
      </c>
      <c r="AY301" s="269" t="s">
        <v>149</v>
      </c>
    </row>
    <row r="302" spans="1:51" s="13" customFormat="1" ht="12">
      <c r="A302" s="13"/>
      <c r="B302" s="248"/>
      <c r="C302" s="249"/>
      <c r="D302" s="250" t="s">
        <v>158</v>
      </c>
      <c r="E302" s="251" t="s">
        <v>1</v>
      </c>
      <c r="F302" s="252" t="s">
        <v>1279</v>
      </c>
      <c r="G302" s="249"/>
      <c r="H302" s="253">
        <v>8.288</v>
      </c>
      <c r="I302" s="254"/>
      <c r="J302" s="249"/>
      <c r="K302" s="249"/>
      <c r="L302" s="255"/>
      <c r="M302" s="256"/>
      <c r="N302" s="257"/>
      <c r="O302" s="257"/>
      <c r="P302" s="257"/>
      <c r="Q302" s="257"/>
      <c r="R302" s="257"/>
      <c r="S302" s="257"/>
      <c r="T302" s="25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9" t="s">
        <v>158</v>
      </c>
      <c r="AU302" s="259" t="s">
        <v>87</v>
      </c>
      <c r="AV302" s="13" t="s">
        <v>87</v>
      </c>
      <c r="AW302" s="13" t="s">
        <v>33</v>
      </c>
      <c r="AX302" s="13" t="s">
        <v>77</v>
      </c>
      <c r="AY302" s="259" t="s">
        <v>149</v>
      </c>
    </row>
    <row r="303" spans="1:51" s="15" customFormat="1" ht="12">
      <c r="A303" s="15"/>
      <c r="B303" s="270"/>
      <c r="C303" s="271"/>
      <c r="D303" s="250" t="s">
        <v>158</v>
      </c>
      <c r="E303" s="272" t="s">
        <v>1</v>
      </c>
      <c r="F303" s="273" t="s">
        <v>167</v>
      </c>
      <c r="G303" s="271"/>
      <c r="H303" s="274">
        <v>25.161</v>
      </c>
      <c r="I303" s="275"/>
      <c r="J303" s="271"/>
      <c r="K303" s="271"/>
      <c r="L303" s="276"/>
      <c r="M303" s="277"/>
      <c r="N303" s="278"/>
      <c r="O303" s="278"/>
      <c r="P303" s="278"/>
      <c r="Q303" s="278"/>
      <c r="R303" s="278"/>
      <c r="S303" s="278"/>
      <c r="T303" s="279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80" t="s">
        <v>158</v>
      </c>
      <c r="AU303" s="280" t="s">
        <v>87</v>
      </c>
      <c r="AV303" s="15" t="s">
        <v>156</v>
      </c>
      <c r="AW303" s="15" t="s">
        <v>33</v>
      </c>
      <c r="AX303" s="15" t="s">
        <v>85</v>
      </c>
      <c r="AY303" s="280" t="s">
        <v>149</v>
      </c>
    </row>
    <row r="304" spans="1:65" s="2" customFormat="1" ht="16.5" customHeight="1">
      <c r="A304" s="38"/>
      <c r="B304" s="39"/>
      <c r="C304" s="235" t="s">
        <v>348</v>
      </c>
      <c r="D304" s="235" t="s">
        <v>151</v>
      </c>
      <c r="E304" s="236" t="s">
        <v>1280</v>
      </c>
      <c r="F304" s="237" t="s">
        <v>1281</v>
      </c>
      <c r="G304" s="238" t="s">
        <v>154</v>
      </c>
      <c r="H304" s="239">
        <v>34.203</v>
      </c>
      <c r="I304" s="240"/>
      <c r="J304" s="241">
        <f>ROUND(I304*H304,2)</f>
        <v>0</v>
      </c>
      <c r="K304" s="237" t="s">
        <v>155</v>
      </c>
      <c r="L304" s="44"/>
      <c r="M304" s="242" t="s">
        <v>1</v>
      </c>
      <c r="N304" s="243" t="s">
        <v>42</v>
      </c>
      <c r="O304" s="91"/>
      <c r="P304" s="244">
        <f>O304*H304</f>
        <v>0</v>
      </c>
      <c r="Q304" s="244">
        <v>4E-05</v>
      </c>
      <c r="R304" s="244">
        <f>Q304*H304</f>
        <v>0.0013681200000000002</v>
      </c>
      <c r="S304" s="244">
        <v>0</v>
      </c>
      <c r="T304" s="245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6" t="s">
        <v>156</v>
      </c>
      <c r="AT304" s="246" t="s">
        <v>151</v>
      </c>
      <c r="AU304" s="246" t="s">
        <v>87</v>
      </c>
      <c r="AY304" s="17" t="s">
        <v>149</v>
      </c>
      <c r="BE304" s="247">
        <f>IF(N304="základní",J304,0)</f>
        <v>0</v>
      </c>
      <c r="BF304" s="247">
        <f>IF(N304="snížená",J304,0)</f>
        <v>0</v>
      </c>
      <c r="BG304" s="247">
        <f>IF(N304="zákl. přenesená",J304,0)</f>
        <v>0</v>
      </c>
      <c r="BH304" s="247">
        <f>IF(N304="sníž. přenesená",J304,0)</f>
        <v>0</v>
      </c>
      <c r="BI304" s="247">
        <f>IF(N304="nulová",J304,0)</f>
        <v>0</v>
      </c>
      <c r="BJ304" s="17" t="s">
        <v>85</v>
      </c>
      <c r="BK304" s="247">
        <f>ROUND(I304*H304,2)</f>
        <v>0</v>
      </c>
      <c r="BL304" s="17" t="s">
        <v>156</v>
      </c>
      <c r="BM304" s="246" t="s">
        <v>1282</v>
      </c>
    </row>
    <row r="305" spans="1:51" s="14" customFormat="1" ht="12">
      <c r="A305" s="14"/>
      <c r="B305" s="260"/>
      <c r="C305" s="261"/>
      <c r="D305" s="250" t="s">
        <v>158</v>
      </c>
      <c r="E305" s="262" t="s">
        <v>1</v>
      </c>
      <c r="F305" s="263" t="s">
        <v>1224</v>
      </c>
      <c r="G305" s="261"/>
      <c r="H305" s="262" t="s">
        <v>1</v>
      </c>
      <c r="I305" s="264"/>
      <c r="J305" s="261"/>
      <c r="K305" s="261"/>
      <c r="L305" s="265"/>
      <c r="M305" s="266"/>
      <c r="N305" s="267"/>
      <c r="O305" s="267"/>
      <c r="P305" s="267"/>
      <c r="Q305" s="267"/>
      <c r="R305" s="267"/>
      <c r="S305" s="267"/>
      <c r="T305" s="26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9" t="s">
        <v>158</v>
      </c>
      <c r="AU305" s="269" t="s">
        <v>87</v>
      </c>
      <c r="AV305" s="14" t="s">
        <v>85</v>
      </c>
      <c r="AW305" s="14" t="s">
        <v>33</v>
      </c>
      <c r="AX305" s="14" t="s">
        <v>77</v>
      </c>
      <c r="AY305" s="269" t="s">
        <v>149</v>
      </c>
    </row>
    <row r="306" spans="1:51" s="13" customFormat="1" ht="12">
      <c r="A306" s="13"/>
      <c r="B306" s="248"/>
      <c r="C306" s="249"/>
      <c r="D306" s="250" t="s">
        <v>158</v>
      </c>
      <c r="E306" s="251" t="s">
        <v>1</v>
      </c>
      <c r="F306" s="252" t="s">
        <v>1283</v>
      </c>
      <c r="G306" s="249"/>
      <c r="H306" s="253">
        <v>10.2</v>
      </c>
      <c r="I306" s="254"/>
      <c r="J306" s="249"/>
      <c r="K306" s="249"/>
      <c r="L306" s="255"/>
      <c r="M306" s="256"/>
      <c r="N306" s="257"/>
      <c r="O306" s="257"/>
      <c r="P306" s="257"/>
      <c r="Q306" s="257"/>
      <c r="R306" s="257"/>
      <c r="S306" s="257"/>
      <c r="T306" s="25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9" t="s">
        <v>158</v>
      </c>
      <c r="AU306" s="259" t="s">
        <v>87</v>
      </c>
      <c r="AV306" s="13" t="s">
        <v>87</v>
      </c>
      <c r="AW306" s="13" t="s">
        <v>33</v>
      </c>
      <c r="AX306" s="13" t="s">
        <v>77</v>
      </c>
      <c r="AY306" s="259" t="s">
        <v>149</v>
      </c>
    </row>
    <row r="307" spans="1:51" s="14" customFormat="1" ht="12">
      <c r="A307" s="14"/>
      <c r="B307" s="260"/>
      <c r="C307" s="261"/>
      <c r="D307" s="250" t="s">
        <v>158</v>
      </c>
      <c r="E307" s="262" t="s">
        <v>1</v>
      </c>
      <c r="F307" s="263" t="s">
        <v>1226</v>
      </c>
      <c r="G307" s="261"/>
      <c r="H307" s="262" t="s">
        <v>1</v>
      </c>
      <c r="I307" s="264"/>
      <c r="J307" s="261"/>
      <c r="K307" s="261"/>
      <c r="L307" s="265"/>
      <c r="M307" s="266"/>
      <c r="N307" s="267"/>
      <c r="O307" s="267"/>
      <c r="P307" s="267"/>
      <c r="Q307" s="267"/>
      <c r="R307" s="267"/>
      <c r="S307" s="267"/>
      <c r="T307" s="26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9" t="s">
        <v>158</v>
      </c>
      <c r="AU307" s="269" t="s">
        <v>87</v>
      </c>
      <c r="AV307" s="14" t="s">
        <v>85</v>
      </c>
      <c r="AW307" s="14" t="s">
        <v>33</v>
      </c>
      <c r="AX307" s="14" t="s">
        <v>77</v>
      </c>
      <c r="AY307" s="269" t="s">
        <v>149</v>
      </c>
    </row>
    <row r="308" spans="1:51" s="13" customFormat="1" ht="12">
      <c r="A308" s="13"/>
      <c r="B308" s="248"/>
      <c r="C308" s="249"/>
      <c r="D308" s="250" t="s">
        <v>158</v>
      </c>
      <c r="E308" s="251" t="s">
        <v>1</v>
      </c>
      <c r="F308" s="252" t="s">
        <v>1227</v>
      </c>
      <c r="G308" s="249"/>
      <c r="H308" s="253">
        <v>9.548</v>
      </c>
      <c r="I308" s="254"/>
      <c r="J308" s="249"/>
      <c r="K308" s="249"/>
      <c r="L308" s="255"/>
      <c r="M308" s="256"/>
      <c r="N308" s="257"/>
      <c r="O308" s="257"/>
      <c r="P308" s="257"/>
      <c r="Q308" s="257"/>
      <c r="R308" s="257"/>
      <c r="S308" s="257"/>
      <c r="T308" s="25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9" t="s">
        <v>158</v>
      </c>
      <c r="AU308" s="259" t="s">
        <v>87</v>
      </c>
      <c r="AV308" s="13" t="s">
        <v>87</v>
      </c>
      <c r="AW308" s="13" t="s">
        <v>33</v>
      </c>
      <c r="AX308" s="13" t="s">
        <v>77</v>
      </c>
      <c r="AY308" s="259" t="s">
        <v>149</v>
      </c>
    </row>
    <row r="309" spans="1:51" s="14" customFormat="1" ht="12">
      <c r="A309" s="14"/>
      <c r="B309" s="260"/>
      <c r="C309" s="261"/>
      <c r="D309" s="250" t="s">
        <v>158</v>
      </c>
      <c r="E309" s="262" t="s">
        <v>1</v>
      </c>
      <c r="F309" s="263" t="s">
        <v>1228</v>
      </c>
      <c r="G309" s="261"/>
      <c r="H309" s="262" t="s">
        <v>1</v>
      </c>
      <c r="I309" s="264"/>
      <c r="J309" s="261"/>
      <c r="K309" s="261"/>
      <c r="L309" s="265"/>
      <c r="M309" s="266"/>
      <c r="N309" s="267"/>
      <c r="O309" s="267"/>
      <c r="P309" s="267"/>
      <c r="Q309" s="267"/>
      <c r="R309" s="267"/>
      <c r="S309" s="267"/>
      <c r="T309" s="26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9" t="s">
        <v>158</v>
      </c>
      <c r="AU309" s="269" t="s">
        <v>87</v>
      </c>
      <c r="AV309" s="14" t="s">
        <v>85</v>
      </c>
      <c r="AW309" s="14" t="s">
        <v>33</v>
      </c>
      <c r="AX309" s="14" t="s">
        <v>77</v>
      </c>
      <c r="AY309" s="269" t="s">
        <v>149</v>
      </c>
    </row>
    <row r="310" spans="1:51" s="13" customFormat="1" ht="12">
      <c r="A310" s="13"/>
      <c r="B310" s="248"/>
      <c r="C310" s="249"/>
      <c r="D310" s="250" t="s">
        <v>158</v>
      </c>
      <c r="E310" s="251" t="s">
        <v>1</v>
      </c>
      <c r="F310" s="252" t="s">
        <v>1229</v>
      </c>
      <c r="G310" s="249"/>
      <c r="H310" s="253">
        <v>3.405</v>
      </c>
      <c r="I310" s="254"/>
      <c r="J310" s="249"/>
      <c r="K310" s="249"/>
      <c r="L310" s="255"/>
      <c r="M310" s="256"/>
      <c r="N310" s="257"/>
      <c r="O310" s="257"/>
      <c r="P310" s="257"/>
      <c r="Q310" s="257"/>
      <c r="R310" s="257"/>
      <c r="S310" s="257"/>
      <c r="T310" s="25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9" t="s">
        <v>158</v>
      </c>
      <c r="AU310" s="259" t="s">
        <v>87</v>
      </c>
      <c r="AV310" s="13" t="s">
        <v>87</v>
      </c>
      <c r="AW310" s="13" t="s">
        <v>33</v>
      </c>
      <c r="AX310" s="13" t="s">
        <v>77</v>
      </c>
      <c r="AY310" s="259" t="s">
        <v>149</v>
      </c>
    </row>
    <row r="311" spans="1:51" s="14" customFormat="1" ht="12">
      <c r="A311" s="14"/>
      <c r="B311" s="260"/>
      <c r="C311" s="261"/>
      <c r="D311" s="250" t="s">
        <v>158</v>
      </c>
      <c r="E311" s="262" t="s">
        <v>1</v>
      </c>
      <c r="F311" s="263" t="s">
        <v>1236</v>
      </c>
      <c r="G311" s="261"/>
      <c r="H311" s="262" t="s">
        <v>1</v>
      </c>
      <c r="I311" s="264"/>
      <c r="J311" s="261"/>
      <c r="K311" s="261"/>
      <c r="L311" s="265"/>
      <c r="M311" s="266"/>
      <c r="N311" s="267"/>
      <c r="O311" s="267"/>
      <c r="P311" s="267"/>
      <c r="Q311" s="267"/>
      <c r="R311" s="267"/>
      <c r="S311" s="267"/>
      <c r="T311" s="26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9" t="s">
        <v>158</v>
      </c>
      <c r="AU311" s="269" t="s">
        <v>87</v>
      </c>
      <c r="AV311" s="14" t="s">
        <v>85</v>
      </c>
      <c r="AW311" s="14" t="s">
        <v>33</v>
      </c>
      <c r="AX311" s="14" t="s">
        <v>77</v>
      </c>
      <c r="AY311" s="269" t="s">
        <v>149</v>
      </c>
    </row>
    <row r="312" spans="1:51" s="13" customFormat="1" ht="12">
      <c r="A312" s="13"/>
      <c r="B312" s="248"/>
      <c r="C312" s="249"/>
      <c r="D312" s="250" t="s">
        <v>158</v>
      </c>
      <c r="E312" s="251" t="s">
        <v>1</v>
      </c>
      <c r="F312" s="252" t="s">
        <v>1284</v>
      </c>
      <c r="G312" s="249"/>
      <c r="H312" s="253">
        <v>11.05</v>
      </c>
      <c r="I312" s="254"/>
      <c r="J312" s="249"/>
      <c r="K312" s="249"/>
      <c r="L312" s="255"/>
      <c r="M312" s="256"/>
      <c r="N312" s="257"/>
      <c r="O312" s="257"/>
      <c r="P312" s="257"/>
      <c r="Q312" s="257"/>
      <c r="R312" s="257"/>
      <c r="S312" s="257"/>
      <c r="T312" s="25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9" t="s">
        <v>158</v>
      </c>
      <c r="AU312" s="259" t="s">
        <v>87</v>
      </c>
      <c r="AV312" s="13" t="s">
        <v>87</v>
      </c>
      <c r="AW312" s="13" t="s">
        <v>33</v>
      </c>
      <c r="AX312" s="13" t="s">
        <v>77</v>
      </c>
      <c r="AY312" s="259" t="s">
        <v>149</v>
      </c>
    </row>
    <row r="313" spans="1:51" s="15" customFormat="1" ht="12">
      <c r="A313" s="15"/>
      <c r="B313" s="270"/>
      <c r="C313" s="271"/>
      <c r="D313" s="250" t="s">
        <v>158</v>
      </c>
      <c r="E313" s="272" t="s">
        <v>1</v>
      </c>
      <c r="F313" s="273" t="s">
        <v>167</v>
      </c>
      <c r="G313" s="271"/>
      <c r="H313" s="274">
        <v>34.203</v>
      </c>
      <c r="I313" s="275"/>
      <c r="J313" s="271"/>
      <c r="K313" s="271"/>
      <c r="L313" s="276"/>
      <c r="M313" s="277"/>
      <c r="N313" s="278"/>
      <c r="O313" s="278"/>
      <c r="P313" s="278"/>
      <c r="Q313" s="278"/>
      <c r="R313" s="278"/>
      <c r="S313" s="278"/>
      <c r="T313" s="279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80" t="s">
        <v>158</v>
      </c>
      <c r="AU313" s="280" t="s">
        <v>87</v>
      </c>
      <c r="AV313" s="15" t="s">
        <v>156</v>
      </c>
      <c r="AW313" s="15" t="s">
        <v>33</v>
      </c>
      <c r="AX313" s="15" t="s">
        <v>85</v>
      </c>
      <c r="AY313" s="280" t="s">
        <v>149</v>
      </c>
    </row>
    <row r="314" spans="1:65" s="2" customFormat="1" ht="16.5" customHeight="1">
      <c r="A314" s="38"/>
      <c r="B314" s="39"/>
      <c r="C314" s="235" t="s">
        <v>355</v>
      </c>
      <c r="D314" s="235" t="s">
        <v>151</v>
      </c>
      <c r="E314" s="236" t="s">
        <v>666</v>
      </c>
      <c r="F314" s="237" t="s">
        <v>667</v>
      </c>
      <c r="G314" s="238" t="s">
        <v>579</v>
      </c>
      <c r="H314" s="239">
        <v>12</v>
      </c>
      <c r="I314" s="240"/>
      <c r="J314" s="241">
        <f>ROUND(I314*H314,2)</f>
        <v>0</v>
      </c>
      <c r="K314" s="237" t="s">
        <v>155</v>
      </c>
      <c r="L314" s="44"/>
      <c r="M314" s="242" t="s">
        <v>1</v>
      </c>
      <c r="N314" s="243" t="s">
        <v>42</v>
      </c>
      <c r="O314" s="91"/>
      <c r="P314" s="244">
        <f>O314*H314</f>
        <v>0</v>
      </c>
      <c r="Q314" s="244">
        <v>1E-05</v>
      </c>
      <c r="R314" s="244">
        <f>Q314*H314</f>
        <v>0.00012000000000000002</v>
      </c>
      <c r="S314" s="244">
        <v>0</v>
      </c>
      <c r="T314" s="245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46" t="s">
        <v>156</v>
      </c>
      <c r="AT314" s="246" t="s">
        <v>151</v>
      </c>
      <c r="AU314" s="246" t="s">
        <v>87</v>
      </c>
      <c r="AY314" s="17" t="s">
        <v>149</v>
      </c>
      <c r="BE314" s="247">
        <f>IF(N314="základní",J314,0)</f>
        <v>0</v>
      </c>
      <c r="BF314" s="247">
        <f>IF(N314="snížená",J314,0)</f>
        <v>0</v>
      </c>
      <c r="BG314" s="247">
        <f>IF(N314="zákl. přenesená",J314,0)</f>
        <v>0</v>
      </c>
      <c r="BH314" s="247">
        <f>IF(N314="sníž. přenesená",J314,0)</f>
        <v>0</v>
      </c>
      <c r="BI314" s="247">
        <f>IF(N314="nulová",J314,0)</f>
        <v>0</v>
      </c>
      <c r="BJ314" s="17" t="s">
        <v>85</v>
      </c>
      <c r="BK314" s="247">
        <f>ROUND(I314*H314,2)</f>
        <v>0</v>
      </c>
      <c r="BL314" s="17" t="s">
        <v>156</v>
      </c>
      <c r="BM314" s="246" t="s">
        <v>1285</v>
      </c>
    </row>
    <row r="315" spans="1:51" s="14" customFormat="1" ht="12">
      <c r="A315" s="14"/>
      <c r="B315" s="260"/>
      <c r="C315" s="261"/>
      <c r="D315" s="250" t="s">
        <v>158</v>
      </c>
      <c r="E315" s="262" t="s">
        <v>1</v>
      </c>
      <c r="F315" s="263" t="s">
        <v>1286</v>
      </c>
      <c r="G315" s="261"/>
      <c r="H315" s="262" t="s">
        <v>1</v>
      </c>
      <c r="I315" s="264"/>
      <c r="J315" s="261"/>
      <c r="K315" s="261"/>
      <c r="L315" s="265"/>
      <c r="M315" s="266"/>
      <c r="N315" s="267"/>
      <c r="O315" s="267"/>
      <c r="P315" s="267"/>
      <c r="Q315" s="267"/>
      <c r="R315" s="267"/>
      <c r="S315" s="267"/>
      <c r="T315" s="26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9" t="s">
        <v>158</v>
      </c>
      <c r="AU315" s="269" t="s">
        <v>87</v>
      </c>
      <c r="AV315" s="14" t="s">
        <v>85</v>
      </c>
      <c r="AW315" s="14" t="s">
        <v>33</v>
      </c>
      <c r="AX315" s="14" t="s">
        <v>77</v>
      </c>
      <c r="AY315" s="269" t="s">
        <v>149</v>
      </c>
    </row>
    <row r="316" spans="1:51" s="13" customFormat="1" ht="12">
      <c r="A316" s="13"/>
      <c r="B316" s="248"/>
      <c r="C316" s="249"/>
      <c r="D316" s="250" t="s">
        <v>158</v>
      </c>
      <c r="E316" s="251" t="s">
        <v>1</v>
      </c>
      <c r="F316" s="252" t="s">
        <v>1287</v>
      </c>
      <c r="G316" s="249"/>
      <c r="H316" s="253">
        <v>12</v>
      </c>
      <c r="I316" s="254"/>
      <c r="J316" s="249"/>
      <c r="K316" s="249"/>
      <c r="L316" s="255"/>
      <c r="M316" s="256"/>
      <c r="N316" s="257"/>
      <c r="O316" s="257"/>
      <c r="P316" s="257"/>
      <c r="Q316" s="257"/>
      <c r="R316" s="257"/>
      <c r="S316" s="257"/>
      <c r="T316" s="25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9" t="s">
        <v>158</v>
      </c>
      <c r="AU316" s="259" t="s">
        <v>87</v>
      </c>
      <c r="AV316" s="13" t="s">
        <v>87</v>
      </c>
      <c r="AW316" s="13" t="s">
        <v>33</v>
      </c>
      <c r="AX316" s="13" t="s">
        <v>85</v>
      </c>
      <c r="AY316" s="259" t="s">
        <v>149</v>
      </c>
    </row>
    <row r="317" spans="1:65" s="2" customFormat="1" ht="16.5" customHeight="1">
      <c r="A317" s="38"/>
      <c r="B317" s="39"/>
      <c r="C317" s="235" t="s">
        <v>361</v>
      </c>
      <c r="D317" s="235" t="s">
        <v>151</v>
      </c>
      <c r="E317" s="236" t="s">
        <v>679</v>
      </c>
      <c r="F317" s="237" t="s">
        <v>680</v>
      </c>
      <c r="G317" s="238" t="s">
        <v>579</v>
      </c>
      <c r="H317" s="239">
        <v>12</v>
      </c>
      <c r="I317" s="240"/>
      <c r="J317" s="241">
        <f>ROUND(I317*H317,2)</f>
        <v>0</v>
      </c>
      <c r="K317" s="237" t="s">
        <v>155</v>
      </c>
      <c r="L317" s="44"/>
      <c r="M317" s="242" t="s">
        <v>1</v>
      </c>
      <c r="N317" s="243" t="s">
        <v>42</v>
      </c>
      <c r="O317" s="91"/>
      <c r="P317" s="244">
        <f>O317*H317</f>
        <v>0</v>
      </c>
      <c r="Q317" s="244">
        <v>0.00018</v>
      </c>
      <c r="R317" s="244">
        <f>Q317*H317</f>
        <v>0.00216</v>
      </c>
      <c r="S317" s="244">
        <v>0</v>
      </c>
      <c r="T317" s="245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46" t="s">
        <v>156</v>
      </c>
      <c r="AT317" s="246" t="s">
        <v>151</v>
      </c>
      <c r="AU317" s="246" t="s">
        <v>87</v>
      </c>
      <c r="AY317" s="17" t="s">
        <v>149</v>
      </c>
      <c r="BE317" s="247">
        <f>IF(N317="základní",J317,0)</f>
        <v>0</v>
      </c>
      <c r="BF317" s="247">
        <f>IF(N317="snížená",J317,0)</f>
        <v>0</v>
      </c>
      <c r="BG317" s="247">
        <f>IF(N317="zákl. přenesená",J317,0)</f>
        <v>0</v>
      </c>
      <c r="BH317" s="247">
        <f>IF(N317="sníž. přenesená",J317,0)</f>
        <v>0</v>
      </c>
      <c r="BI317" s="247">
        <f>IF(N317="nulová",J317,0)</f>
        <v>0</v>
      </c>
      <c r="BJ317" s="17" t="s">
        <v>85</v>
      </c>
      <c r="BK317" s="247">
        <f>ROUND(I317*H317,2)</f>
        <v>0</v>
      </c>
      <c r="BL317" s="17" t="s">
        <v>156</v>
      </c>
      <c r="BM317" s="246" t="s">
        <v>1288</v>
      </c>
    </row>
    <row r="318" spans="1:65" s="2" customFormat="1" ht="16.5" customHeight="1">
      <c r="A318" s="38"/>
      <c r="B318" s="39"/>
      <c r="C318" s="235" t="s">
        <v>368</v>
      </c>
      <c r="D318" s="235" t="s">
        <v>151</v>
      </c>
      <c r="E318" s="236" t="s">
        <v>1289</v>
      </c>
      <c r="F318" s="237" t="s">
        <v>1290</v>
      </c>
      <c r="G318" s="238" t="s">
        <v>579</v>
      </c>
      <c r="H318" s="239">
        <v>9</v>
      </c>
      <c r="I318" s="240"/>
      <c r="J318" s="241">
        <f>ROUND(I318*H318,2)</f>
        <v>0</v>
      </c>
      <c r="K318" s="237" t="s">
        <v>155</v>
      </c>
      <c r="L318" s="44"/>
      <c r="M318" s="242" t="s">
        <v>1</v>
      </c>
      <c r="N318" s="243" t="s">
        <v>42</v>
      </c>
      <c r="O318" s="91"/>
      <c r="P318" s="244">
        <f>O318*H318</f>
        <v>0</v>
      </c>
      <c r="Q318" s="244">
        <v>2E-05</v>
      </c>
      <c r="R318" s="244">
        <f>Q318*H318</f>
        <v>0.00018</v>
      </c>
      <c r="S318" s="244">
        <v>0</v>
      </c>
      <c r="T318" s="245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6" t="s">
        <v>156</v>
      </c>
      <c r="AT318" s="246" t="s">
        <v>151</v>
      </c>
      <c r="AU318" s="246" t="s">
        <v>87</v>
      </c>
      <c r="AY318" s="17" t="s">
        <v>149</v>
      </c>
      <c r="BE318" s="247">
        <f>IF(N318="základní",J318,0)</f>
        <v>0</v>
      </c>
      <c r="BF318" s="247">
        <f>IF(N318="snížená",J318,0)</f>
        <v>0</v>
      </c>
      <c r="BG318" s="247">
        <f>IF(N318="zákl. přenesená",J318,0)</f>
        <v>0</v>
      </c>
      <c r="BH318" s="247">
        <f>IF(N318="sníž. přenesená",J318,0)</f>
        <v>0</v>
      </c>
      <c r="BI318" s="247">
        <f>IF(N318="nulová",J318,0)</f>
        <v>0</v>
      </c>
      <c r="BJ318" s="17" t="s">
        <v>85</v>
      </c>
      <c r="BK318" s="247">
        <f>ROUND(I318*H318,2)</f>
        <v>0</v>
      </c>
      <c r="BL318" s="17" t="s">
        <v>156</v>
      </c>
      <c r="BM318" s="246" t="s">
        <v>1291</v>
      </c>
    </row>
    <row r="319" spans="1:51" s="14" customFormat="1" ht="12">
      <c r="A319" s="14"/>
      <c r="B319" s="260"/>
      <c r="C319" s="261"/>
      <c r="D319" s="250" t="s">
        <v>158</v>
      </c>
      <c r="E319" s="262" t="s">
        <v>1</v>
      </c>
      <c r="F319" s="263" t="s">
        <v>1292</v>
      </c>
      <c r="G319" s="261"/>
      <c r="H319" s="262" t="s">
        <v>1</v>
      </c>
      <c r="I319" s="264"/>
      <c r="J319" s="261"/>
      <c r="K319" s="261"/>
      <c r="L319" s="265"/>
      <c r="M319" s="266"/>
      <c r="N319" s="267"/>
      <c r="O319" s="267"/>
      <c r="P319" s="267"/>
      <c r="Q319" s="267"/>
      <c r="R319" s="267"/>
      <c r="S319" s="267"/>
      <c r="T319" s="26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9" t="s">
        <v>158</v>
      </c>
      <c r="AU319" s="269" t="s">
        <v>87</v>
      </c>
      <c r="AV319" s="14" t="s">
        <v>85</v>
      </c>
      <c r="AW319" s="14" t="s">
        <v>33</v>
      </c>
      <c r="AX319" s="14" t="s">
        <v>77</v>
      </c>
      <c r="AY319" s="269" t="s">
        <v>149</v>
      </c>
    </row>
    <row r="320" spans="1:51" s="13" customFormat="1" ht="12">
      <c r="A320" s="13"/>
      <c r="B320" s="248"/>
      <c r="C320" s="249"/>
      <c r="D320" s="250" t="s">
        <v>158</v>
      </c>
      <c r="E320" s="251" t="s">
        <v>1</v>
      </c>
      <c r="F320" s="252" t="s">
        <v>168</v>
      </c>
      <c r="G320" s="249"/>
      <c r="H320" s="253">
        <v>3</v>
      </c>
      <c r="I320" s="254"/>
      <c r="J320" s="249"/>
      <c r="K320" s="249"/>
      <c r="L320" s="255"/>
      <c r="M320" s="256"/>
      <c r="N320" s="257"/>
      <c r="O320" s="257"/>
      <c r="P320" s="257"/>
      <c r="Q320" s="257"/>
      <c r="R320" s="257"/>
      <c r="S320" s="257"/>
      <c r="T320" s="25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9" t="s">
        <v>158</v>
      </c>
      <c r="AU320" s="259" t="s">
        <v>87</v>
      </c>
      <c r="AV320" s="13" t="s">
        <v>87</v>
      </c>
      <c r="AW320" s="13" t="s">
        <v>33</v>
      </c>
      <c r="AX320" s="13" t="s">
        <v>77</v>
      </c>
      <c r="AY320" s="259" t="s">
        <v>149</v>
      </c>
    </row>
    <row r="321" spans="1:51" s="14" customFormat="1" ht="12">
      <c r="A321" s="14"/>
      <c r="B321" s="260"/>
      <c r="C321" s="261"/>
      <c r="D321" s="250" t="s">
        <v>158</v>
      </c>
      <c r="E321" s="262" t="s">
        <v>1</v>
      </c>
      <c r="F321" s="263" t="s">
        <v>1293</v>
      </c>
      <c r="G321" s="261"/>
      <c r="H321" s="262" t="s">
        <v>1</v>
      </c>
      <c r="I321" s="264"/>
      <c r="J321" s="261"/>
      <c r="K321" s="261"/>
      <c r="L321" s="265"/>
      <c r="M321" s="266"/>
      <c r="N321" s="267"/>
      <c r="O321" s="267"/>
      <c r="P321" s="267"/>
      <c r="Q321" s="267"/>
      <c r="R321" s="267"/>
      <c r="S321" s="267"/>
      <c r="T321" s="268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9" t="s">
        <v>158</v>
      </c>
      <c r="AU321" s="269" t="s">
        <v>87</v>
      </c>
      <c r="AV321" s="14" t="s">
        <v>85</v>
      </c>
      <c r="AW321" s="14" t="s">
        <v>33</v>
      </c>
      <c r="AX321" s="14" t="s">
        <v>77</v>
      </c>
      <c r="AY321" s="269" t="s">
        <v>149</v>
      </c>
    </row>
    <row r="322" spans="1:51" s="13" customFormat="1" ht="12">
      <c r="A322" s="13"/>
      <c r="B322" s="248"/>
      <c r="C322" s="249"/>
      <c r="D322" s="250" t="s">
        <v>158</v>
      </c>
      <c r="E322" s="251" t="s">
        <v>1</v>
      </c>
      <c r="F322" s="252" t="s">
        <v>189</v>
      </c>
      <c r="G322" s="249"/>
      <c r="H322" s="253">
        <v>6</v>
      </c>
      <c r="I322" s="254"/>
      <c r="J322" s="249"/>
      <c r="K322" s="249"/>
      <c r="L322" s="255"/>
      <c r="M322" s="256"/>
      <c r="N322" s="257"/>
      <c r="O322" s="257"/>
      <c r="P322" s="257"/>
      <c r="Q322" s="257"/>
      <c r="R322" s="257"/>
      <c r="S322" s="257"/>
      <c r="T322" s="25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9" t="s">
        <v>158</v>
      </c>
      <c r="AU322" s="259" t="s">
        <v>87</v>
      </c>
      <c r="AV322" s="13" t="s">
        <v>87</v>
      </c>
      <c r="AW322" s="13" t="s">
        <v>33</v>
      </c>
      <c r="AX322" s="13" t="s">
        <v>77</v>
      </c>
      <c r="AY322" s="259" t="s">
        <v>149</v>
      </c>
    </row>
    <row r="323" spans="1:51" s="15" customFormat="1" ht="12">
      <c r="A323" s="15"/>
      <c r="B323" s="270"/>
      <c r="C323" s="271"/>
      <c r="D323" s="250" t="s">
        <v>158</v>
      </c>
      <c r="E323" s="272" t="s">
        <v>1</v>
      </c>
      <c r="F323" s="273" t="s">
        <v>167</v>
      </c>
      <c r="G323" s="271"/>
      <c r="H323" s="274">
        <v>9</v>
      </c>
      <c r="I323" s="275"/>
      <c r="J323" s="271"/>
      <c r="K323" s="271"/>
      <c r="L323" s="276"/>
      <c r="M323" s="277"/>
      <c r="N323" s="278"/>
      <c r="O323" s="278"/>
      <c r="P323" s="278"/>
      <c r="Q323" s="278"/>
      <c r="R323" s="278"/>
      <c r="S323" s="278"/>
      <c r="T323" s="279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80" t="s">
        <v>158</v>
      </c>
      <c r="AU323" s="280" t="s">
        <v>87</v>
      </c>
      <c r="AV323" s="15" t="s">
        <v>156</v>
      </c>
      <c r="AW323" s="15" t="s">
        <v>33</v>
      </c>
      <c r="AX323" s="15" t="s">
        <v>85</v>
      </c>
      <c r="AY323" s="280" t="s">
        <v>149</v>
      </c>
    </row>
    <row r="324" spans="1:65" s="2" customFormat="1" ht="16.5" customHeight="1">
      <c r="A324" s="38"/>
      <c r="B324" s="39"/>
      <c r="C324" s="235" t="s">
        <v>374</v>
      </c>
      <c r="D324" s="235" t="s">
        <v>151</v>
      </c>
      <c r="E324" s="236" t="s">
        <v>1294</v>
      </c>
      <c r="F324" s="237" t="s">
        <v>1295</v>
      </c>
      <c r="G324" s="238" t="s">
        <v>579</v>
      </c>
      <c r="H324" s="239">
        <v>9</v>
      </c>
      <c r="I324" s="240"/>
      <c r="J324" s="241">
        <f>ROUND(I324*H324,2)</f>
        <v>0</v>
      </c>
      <c r="K324" s="237" t="s">
        <v>155</v>
      </c>
      <c r="L324" s="44"/>
      <c r="M324" s="242" t="s">
        <v>1</v>
      </c>
      <c r="N324" s="243" t="s">
        <v>42</v>
      </c>
      <c r="O324" s="91"/>
      <c r="P324" s="244">
        <f>O324*H324</f>
        <v>0</v>
      </c>
      <c r="Q324" s="244">
        <v>0.00022</v>
      </c>
      <c r="R324" s="244">
        <f>Q324*H324</f>
        <v>0.00198</v>
      </c>
      <c r="S324" s="244">
        <v>0</v>
      </c>
      <c r="T324" s="245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46" t="s">
        <v>156</v>
      </c>
      <c r="AT324" s="246" t="s">
        <v>151</v>
      </c>
      <c r="AU324" s="246" t="s">
        <v>87</v>
      </c>
      <c r="AY324" s="17" t="s">
        <v>149</v>
      </c>
      <c r="BE324" s="247">
        <f>IF(N324="základní",J324,0)</f>
        <v>0</v>
      </c>
      <c r="BF324" s="247">
        <f>IF(N324="snížená",J324,0)</f>
        <v>0</v>
      </c>
      <c r="BG324" s="247">
        <f>IF(N324="zákl. přenesená",J324,0)</f>
        <v>0</v>
      </c>
      <c r="BH324" s="247">
        <f>IF(N324="sníž. přenesená",J324,0)</f>
        <v>0</v>
      </c>
      <c r="BI324" s="247">
        <f>IF(N324="nulová",J324,0)</f>
        <v>0</v>
      </c>
      <c r="BJ324" s="17" t="s">
        <v>85</v>
      </c>
      <c r="BK324" s="247">
        <f>ROUND(I324*H324,2)</f>
        <v>0</v>
      </c>
      <c r="BL324" s="17" t="s">
        <v>156</v>
      </c>
      <c r="BM324" s="246" t="s">
        <v>1296</v>
      </c>
    </row>
    <row r="325" spans="1:65" s="2" customFormat="1" ht="16.5" customHeight="1">
      <c r="A325" s="38"/>
      <c r="B325" s="39"/>
      <c r="C325" s="235" t="s">
        <v>379</v>
      </c>
      <c r="D325" s="235" t="s">
        <v>151</v>
      </c>
      <c r="E325" s="236" t="s">
        <v>1297</v>
      </c>
      <c r="F325" s="237" t="s">
        <v>1298</v>
      </c>
      <c r="G325" s="238" t="s">
        <v>209</v>
      </c>
      <c r="H325" s="239">
        <v>2.27</v>
      </c>
      <c r="I325" s="240"/>
      <c r="J325" s="241">
        <f>ROUND(I325*H325,2)</f>
        <v>0</v>
      </c>
      <c r="K325" s="237" t="s">
        <v>155</v>
      </c>
      <c r="L325" s="44"/>
      <c r="M325" s="242" t="s">
        <v>1</v>
      </c>
      <c r="N325" s="243" t="s">
        <v>42</v>
      </c>
      <c r="O325" s="91"/>
      <c r="P325" s="244">
        <f>O325*H325</f>
        <v>0</v>
      </c>
      <c r="Q325" s="244">
        <v>0</v>
      </c>
      <c r="R325" s="244">
        <f>Q325*H325</f>
        <v>0</v>
      </c>
      <c r="S325" s="244">
        <v>1.8</v>
      </c>
      <c r="T325" s="245">
        <f>S325*H325</f>
        <v>4.086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46" t="s">
        <v>156</v>
      </c>
      <c r="AT325" s="246" t="s">
        <v>151</v>
      </c>
      <c r="AU325" s="246" t="s">
        <v>87</v>
      </c>
      <c r="AY325" s="17" t="s">
        <v>149</v>
      </c>
      <c r="BE325" s="247">
        <f>IF(N325="základní",J325,0)</f>
        <v>0</v>
      </c>
      <c r="BF325" s="247">
        <f>IF(N325="snížená",J325,0)</f>
        <v>0</v>
      </c>
      <c r="BG325" s="247">
        <f>IF(N325="zákl. přenesená",J325,0)</f>
        <v>0</v>
      </c>
      <c r="BH325" s="247">
        <f>IF(N325="sníž. přenesená",J325,0)</f>
        <v>0</v>
      </c>
      <c r="BI325" s="247">
        <f>IF(N325="nulová",J325,0)</f>
        <v>0</v>
      </c>
      <c r="BJ325" s="17" t="s">
        <v>85</v>
      </c>
      <c r="BK325" s="247">
        <f>ROUND(I325*H325,2)</f>
        <v>0</v>
      </c>
      <c r="BL325" s="17" t="s">
        <v>156</v>
      </c>
      <c r="BM325" s="246" t="s">
        <v>1299</v>
      </c>
    </row>
    <row r="326" spans="1:51" s="14" customFormat="1" ht="12">
      <c r="A326" s="14"/>
      <c r="B326" s="260"/>
      <c r="C326" s="261"/>
      <c r="D326" s="250" t="s">
        <v>158</v>
      </c>
      <c r="E326" s="262" t="s">
        <v>1</v>
      </c>
      <c r="F326" s="263" t="s">
        <v>1300</v>
      </c>
      <c r="G326" s="261"/>
      <c r="H326" s="262" t="s">
        <v>1</v>
      </c>
      <c r="I326" s="264"/>
      <c r="J326" s="261"/>
      <c r="K326" s="261"/>
      <c r="L326" s="265"/>
      <c r="M326" s="266"/>
      <c r="N326" s="267"/>
      <c r="O326" s="267"/>
      <c r="P326" s="267"/>
      <c r="Q326" s="267"/>
      <c r="R326" s="267"/>
      <c r="S326" s="267"/>
      <c r="T326" s="26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9" t="s">
        <v>158</v>
      </c>
      <c r="AU326" s="269" t="s">
        <v>87</v>
      </c>
      <c r="AV326" s="14" t="s">
        <v>85</v>
      </c>
      <c r="AW326" s="14" t="s">
        <v>33</v>
      </c>
      <c r="AX326" s="14" t="s">
        <v>77</v>
      </c>
      <c r="AY326" s="269" t="s">
        <v>149</v>
      </c>
    </row>
    <row r="327" spans="1:51" s="13" customFormat="1" ht="12">
      <c r="A327" s="13"/>
      <c r="B327" s="248"/>
      <c r="C327" s="249"/>
      <c r="D327" s="250" t="s">
        <v>158</v>
      </c>
      <c r="E327" s="251" t="s">
        <v>1</v>
      </c>
      <c r="F327" s="252" t="s">
        <v>1301</v>
      </c>
      <c r="G327" s="249"/>
      <c r="H327" s="253">
        <v>2.27</v>
      </c>
      <c r="I327" s="254"/>
      <c r="J327" s="249"/>
      <c r="K327" s="249"/>
      <c r="L327" s="255"/>
      <c r="M327" s="256"/>
      <c r="N327" s="257"/>
      <c r="O327" s="257"/>
      <c r="P327" s="257"/>
      <c r="Q327" s="257"/>
      <c r="R327" s="257"/>
      <c r="S327" s="257"/>
      <c r="T327" s="25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9" t="s">
        <v>158</v>
      </c>
      <c r="AU327" s="259" t="s">
        <v>87</v>
      </c>
      <c r="AV327" s="13" t="s">
        <v>87</v>
      </c>
      <c r="AW327" s="13" t="s">
        <v>33</v>
      </c>
      <c r="AX327" s="13" t="s">
        <v>85</v>
      </c>
      <c r="AY327" s="259" t="s">
        <v>149</v>
      </c>
    </row>
    <row r="328" spans="1:65" s="2" customFormat="1" ht="16.5" customHeight="1">
      <c r="A328" s="38"/>
      <c r="B328" s="39"/>
      <c r="C328" s="235" t="s">
        <v>385</v>
      </c>
      <c r="D328" s="235" t="s">
        <v>151</v>
      </c>
      <c r="E328" s="236" t="s">
        <v>701</v>
      </c>
      <c r="F328" s="237" t="s">
        <v>702</v>
      </c>
      <c r="G328" s="238" t="s">
        <v>203</v>
      </c>
      <c r="H328" s="239">
        <v>1.56</v>
      </c>
      <c r="I328" s="240"/>
      <c r="J328" s="241">
        <f>ROUND(I328*H328,2)</f>
        <v>0</v>
      </c>
      <c r="K328" s="237" t="s">
        <v>155</v>
      </c>
      <c r="L328" s="44"/>
      <c r="M328" s="242" t="s">
        <v>1</v>
      </c>
      <c r="N328" s="243" t="s">
        <v>42</v>
      </c>
      <c r="O328" s="91"/>
      <c r="P328" s="244">
        <f>O328*H328</f>
        <v>0</v>
      </c>
      <c r="Q328" s="244">
        <v>0</v>
      </c>
      <c r="R328" s="244">
        <f>Q328*H328</f>
        <v>0</v>
      </c>
      <c r="S328" s="244">
        <v>0.07</v>
      </c>
      <c r="T328" s="245">
        <f>S328*H328</f>
        <v>0.10920000000000002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46" t="s">
        <v>156</v>
      </c>
      <c r="AT328" s="246" t="s">
        <v>151</v>
      </c>
      <c r="AU328" s="246" t="s">
        <v>87</v>
      </c>
      <c r="AY328" s="17" t="s">
        <v>149</v>
      </c>
      <c r="BE328" s="247">
        <f>IF(N328="základní",J328,0)</f>
        <v>0</v>
      </c>
      <c r="BF328" s="247">
        <f>IF(N328="snížená",J328,0)</f>
        <v>0</v>
      </c>
      <c r="BG328" s="247">
        <f>IF(N328="zákl. přenesená",J328,0)</f>
        <v>0</v>
      </c>
      <c r="BH328" s="247">
        <f>IF(N328="sníž. přenesená",J328,0)</f>
        <v>0</v>
      </c>
      <c r="BI328" s="247">
        <f>IF(N328="nulová",J328,0)</f>
        <v>0</v>
      </c>
      <c r="BJ328" s="17" t="s">
        <v>85</v>
      </c>
      <c r="BK328" s="247">
        <f>ROUND(I328*H328,2)</f>
        <v>0</v>
      </c>
      <c r="BL328" s="17" t="s">
        <v>156</v>
      </c>
      <c r="BM328" s="246" t="s">
        <v>1302</v>
      </c>
    </row>
    <row r="329" spans="1:51" s="14" customFormat="1" ht="12">
      <c r="A329" s="14"/>
      <c r="B329" s="260"/>
      <c r="C329" s="261"/>
      <c r="D329" s="250" t="s">
        <v>158</v>
      </c>
      <c r="E329" s="262" t="s">
        <v>1</v>
      </c>
      <c r="F329" s="263" t="s">
        <v>1303</v>
      </c>
      <c r="G329" s="261"/>
      <c r="H329" s="262" t="s">
        <v>1</v>
      </c>
      <c r="I329" s="264"/>
      <c r="J329" s="261"/>
      <c r="K329" s="261"/>
      <c r="L329" s="265"/>
      <c r="M329" s="266"/>
      <c r="N329" s="267"/>
      <c r="O329" s="267"/>
      <c r="P329" s="267"/>
      <c r="Q329" s="267"/>
      <c r="R329" s="267"/>
      <c r="S329" s="267"/>
      <c r="T329" s="268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9" t="s">
        <v>158</v>
      </c>
      <c r="AU329" s="269" t="s">
        <v>87</v>
      </c>
      <c r="AV329" s="14" t="s">
        <v>85</v>
      </c>
      <c r="AW329" s="14" t="s">
        <v>33</v>
      </c>
      <c r="AX329" s="14" t="s">
        <v>77</v>
      </c>
      <c r="AY329" s="269" t="s">
        <v>149</v>
      </c>
    </row>
    <row r="330" spans="1:51" s="13" customFormat="1" ht="12">
      <c r="A330" s="13"/>
      <c r="B330" s="248"/>
      <c r="C330" s="249"/>
      <c r="D330" s="250" t="s">
        <v>158</v>
      </c>
      <c r="E330" s="251" t="s">
        <v>1</v>
      </c>
      <c r="F330" s="252" t="s">
        <v>1304</v>
      </c>
      <c r="G330" s="249"/>
      <c r="H330" s="253">
        <v>1.56</v>
      </c>
      <c r="I330" s="254"/>
      <c r="J330" s="249"/>
      <c r="K330" s="249"/>
      <c r="L330" s="255"/>
      <c r="M330" s="256"/>
      <c r="N330" s="257"/>
      <c r="O330" s="257"/>
      <c r="P330" s="257"/>
      <c r="Q330" s="257"/>
      <c r="R330" s="257"/>
      <c r="S330" s="257"/>
      <c r="T330" s="25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9" t="s">
        <v>158</v>
      </c>
      <c r="AU330" s="259" t="s">
        <v>87</v>
      </c>
      <c r="AV330" s="13" t="s">
        <v>87</v>
      </c>
      <c r="AW330" s="13" t="s">
        <v>33</v>
      </c>
      <c r="AX330" s="13" t="s">
        <v>85</v>
      </c>
      <c r="AY330" s="259" t="s">
        <v>149</v>
      </c>
    </row>
    <row r="331" spans="1:65" s="2" customFormat="1" ht="16.5" customHeight="1">
      <c r="A331" s="38"/>
      <c r="B331" s="39"/>
      <c r="C331" s="235" t="s">
        <v>395</v>
      </c>
      <c r="D331" s="235" t="s">
        <v>151</v>
      </c>
      <c r="E331" s="236" t="s">
        <v>1305</v>
      </c>
      <c r="F331" s="237" t="s">
        <v>1306</v>
      </c>
      <c r="G331" s="238" t="s">
        <v>154</v>
      </c>
      <c r="H331" s="239">
        <v>0.507</v>
      </c>
      <c r="I331" s="240"/>
      <c r="J331" s="241">
        <f>ROUND(I331*H331,2)</f>
        <v>0</v>
      </c>
      <c r="K331" s="237" t="s">
        <v>155</v>
      </c>
      <c r="L331" s="44"/>
      <c r="M331" s="242" t="s">
        <v>1</v>
      </c>
      <c r="N331" s="243" t="s">
        <v>42</v>
      </c>
      <c r="O331" s="91"/>
      <c r="P331" s="244">
        <f>O331*H331</f>
        <v>0</v>
      </c>
      <c r="Q331" s="244">
        <v>0</v>
      </c>
      <c r="R331" s="244">
        <f>Q331*H331</f>
        <v>0</v>
      </c>
      <c r="S331" s="244">
        <v>0.432</v>
      </c>
      <c r="T331" s="245">
        <f>S331*H331</f>
        <v>0.219024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46" t="s">
        <v>156</v>
      </c>
      <c r="AT331" s="246" t="s">
        <v>151</v>
      </c>
      <c r="AU331" s="246" t="s">
        <v>87</v>
      </c>
      <c r="AY331" s="17" t="s">
        <v>149</v>
      </c>
      <c r="BE331" s="247">
        <f>IF(N331="základní",J331,0)</f>
        <v>0</v>
      </c>
      <c r="BF331" s="247">
        <f>IF(N331="snížená",J331,0)</f>
        <v>0</v>
      </c>
      <c r="BG331" s="247">
        <f>IF(N331="zákl. přenesená",J331,0)</f>
        <v>0</v>
      </c>
      <c r="BH331" s="247">
        <f>IF(N331="sníž. přenesená",J331,0)</f>
        <v>0</v>
      </c>
      <c r="BI331" s="247">
        <f>IF(N331="nulová",J331,0)</f>
        <v>0</v>
      </c>
      <c r="BJ331" s="17" t="s">
        <v>85</v>
      </c>
      <c r="BK331" s="247">
        <f>ROUND(I331*H331,2)</f>
        <v>0</v>
      </c>
      <c r="BL331" s="17" t="s">
        <v>156</v>
      </c>
      <c r="BM331" s="246" t="s">
        <v>1307</v>
      </c>
    </row>
    <row r="332" spans="1:51" s="14" customFormat="1" ht="12">
      <c r="A332" s="14"/>
      <c r="B332" s="260"/>
      <c r="C332" s="261"/>
      <c r="D332" s="250" t="s">
        <v>158</v>
      </c>
      <c r="E332" s="262" t="s">
        <v>1</v>
      </c>
      <c r="F332" s="263" t="s">
        <v>1303</v>
      </c>
      <c r="G332" s="261"/>
      <c r="H332" s="262" t="s">
        <v>1</v>
      </c>
      <c r="I332" s="264"/>
      <c r="J332" s="261"/>
      <c r="K332" s="261"/>
      <c r="L332" s="265"/>
      <c r="M332" s="266"/>
      <c r="N332" s="267"/>
      <c r="O332" s="267"/>
      <c r="P332" s="267"/>
      <c r="Q332" s="267"/>
      <c r="R332" s="267"/>
      <c r="S332" s="267"/>
      <c r="T332" s="26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9" t="s">
        <v>158</v>
      </c>
      <c r="AU332" s="269" t="s">
        <v>87</v>
      </c>
      <c r="AV332" s="14" t="s">
        <v>85</v>
      </c>
      <c r="AW332" s="14" t="s">
        <v>33</v>
      </c>
      <c r="AX332" s="14" t="s">
        <v>77</v>
      </c>
      <c r="AY332" s="269" t="s">
        <v>149</v>
      </c>
    </row>
    <row r="333" spans="1:51" s="13" customFormat="1" ht="12">
      <c r="A333" s="13"/>
      <c r="B333" s="248"/>
      <c r="C333" s="249"/>
      <c r="D333" s="250" t="s">
        <v>158</v>
      </c>
      <c r="E333" s="251" t="s">
        <v>1</v>
      </c>
      <c r="F333" s="252" t="s">
        <v>1308</v>
      </c>
      <c r="G333" s="249"/>
      <c r="H333" s="253">
        <v>0.507</v>
      </c>
      <c r="I333" s="254"/>
      <c r="J333" s="249"/>
      <c r="K333" s="249"/>
      <c r="L333" s="255"/>
      <c r="M333" s="256"/>
      <c r="N333" s="257"/>
      <c r="O333" s="257"/>
      <c r="P333" s="257"/>
      <c r="Q333" s="257"/>
      <c r="R333" s="257"/>
      <c r="S333" s="257"/>
      <c r="T333" s="25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9" t="s">
        <v>158</v>
      </c>
      <c r="AU333" s="259" t="s">
        <v>87</v>
      </c>
      <c r="AV333" s="13" t="s">
        <v>87</v>
      </c>
      <c r="AW333" s="13" t="s">
        <v>33</v>
      </c>
      <c r="AX333" s="13" t="s">
        <v>85</v>
      </c>
      <c r="AY333" s="259" t="s">
        <v>149</v>
      </c>
    </row>
    <row r="334" spans="1:65" s="2" customFormat="1" ht="16.5" customHeight="1">
      <c r="A334" s="38"/>
      <c r="B334" s="39"/>
      <c r="C334" s="235" t="s">
        <v>405</v>
      </c>
      <c r="D334" s="235" t="s">
        <v>151</v>
      </c>
      <c r="E334" s="236" t="s">
        <v>1309</v>
      </c>
      <c r="F334" s="237" t="s">
        <v>1310</v>
      </c>
      <c r="G334" s="238" t="s">
        <v>209</v>
      </c>
      <c r="H334" s="239">
        <v>0.775</v>
      </c>
      <c r="I334" s="240"/>
      <c r="J334" s="241">
        <f>ROUND(I334*H334,2)</f>
        <v>0</v>
      </c>
      <c r="K334" s="237" t="s">
        <v>155</v>
      </c>
      <c r="L334" s="44"/>
      <c r="M334" s="242" t="s">
        <v>1</v>
      </c>
      <c r="N334" s="243" t="s">
        <v>42</v>
      </c>
      <c r="O334" s="91"/>
      <c r="P334" s="244">
        <f>O334*H334</f>
        <v>0</v>
      </c>
      <c r="Q334" s="244">
        <v>0</v>
      </c>
      <c r="R334" s="244">
        <f>Q334*H334</f>
        <v>0</v>
      </c>
      <c r="S334" s="244">
        <v>2.2</v>
      </c>
      <c r="T334" s="245">
        <f>S334*H334</f>
        <v>1.7050000000000003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46" t="s">
        <v>156</v>
      </c>
      <c r="AT334" s="246" t="s">
        <v>151</v>
      </c>
      <c r="AU334" s="246" t="s">
        <v>87</v>
      </c>
      <c r="AY334" s="17" t="s">
        <v>149</v>
      </c>
      <c r="BE334" s="247">
        <f>IF(N334="základní",J334,0)</f>
        <v>0</v>
      </c>
      <c r="BF334" s="247">
        <f>IF(N334="snížená",J334,0)</f>
        <v>0</v>
      </c>
      <c r="BG334" s="247">
        <f>IF(N334="zákl. přenesená",J334,0)</f>
        <v>0</v>
      </c>
      <c r="BH334" s="247">
        <f>IF(N334="sníž. přenesená",J334,0)</f>
        <v>0</v>
      </c>
      <c r="BI334" s="247">
        <f>IF(N334="nulová",J334,0)</f>
        <v>0</v>
      </c>
      <c r="BJ334" s="17" t="s">
        <v>85</v>
      </c>
      <c r="BK334" s="247">
        <f>ROUND(I334*H334,2)</f>
        <v>0</v>
      </c>
      <c r="BL334" s="17" t="s">
        <v>156</v>
      </c>
      <c r="BM334" s="246" t="s">
        <v>1311</v>
      </c>
    </row>
    <row r="335" spans="1:51" s="14" customFormat="1" ht="12">
      <c r="A335" s="14"/>
      <c r="B335" s="260"/>
      <c r="C335" s="261"/>
      <c r="D335" s="250" t="s">
        <v>158</v>
      </c>
      <c r="E335" s="262" t="s">
        <v>1</v>
      </c>
      <c r="F335" s="263" t="s">
        <v>1312</v>
      </c>
      <c r="G335" s="261"/>
      <c r="H335" s="262" t="s">
        <v>1</v>
      </c>
      <c r="I335" s="264"/>
      <c r="J335" s="261"/>
      <c r="K335" s="261"/>
      <c r="L335" s="265"/>
      <c r="M335" s="266"/>
      <c r="N335" s="267"/>
      <c r="O335" s="267"/>
      <c r="P335" s="267"/>
      <c r="Q335" s="267"/>
      <c r="R335" s="267"/>
      <c r="S335" s="267"/>
      <c r="T335" s="26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9" t="s">
        <v>158</v>
      </c>
      <c r="AU335" s="269" t="s">
        <v>87</v>
      </c>
      <c r="AV335" s="14" t="s">
        <v>85</v>
      </c>
      <c r="AW335" s="14" t="s">
        <v>33</v>
      </c>
      <c r="AX335" s="14" t="s">
        <v>77</v>
      </c>
      <c r="AY335" s="269" t="s">
        <v>149</v>
      </c>
    </row>
    <row r="336" spans="1:51" s="13" customFormat="1" ht="12">
      <c r="A336" s="13"/>
      <c r="B336" s="248"/>
      <c r="C336" s="249"/>
      <c r="D336" s="250" t="s">
        <v>158</v>
      </c>
      <c r="E336" s="251" t="s">
        <v>1</v>
      </c>
      <c r="F336" s="252" t="s">
        <v>1313</v>
      </c>
      <c r="G336" s="249"/>
      <c r="H336" s="253">
        <v>0.383</v>
      </c>
      <c r="I336" s="254"/>
      <c r="J336" s="249"/>
      <c r="K336" s="249"/>
      <c r="L336" s="255"/>
      <c r="M336" s="256"/>
      <c r="N336" s="257"/>
      <c r="O336" s="257"/>
      <c r="P336" s="257"/>
      <c r="Q336" s="257"/>
      <c r="R336" s="257"/>
      <c r="S336" s="257"/>
      <c r="T336" s="25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9" t="s">
        <v>158</v>
      </c>
      <c r="AU336" s="259" t="s">
        <v>87</v>
      </c>
      <c r="AV336" s="13" t="s">
        <v>87</v>
      </c>
      <c r="AW336" s="13" t="s">
        <v>33</v>
      </c>
      <c r="AX336" s="13" t="s">
        <v>77</v>
      </c>
      <c r="AY336" s="259" t="s">
        <v>149</v>
      </c>
    </row>
    <row r="337" spans="1:51" s="14" customFormat="1" ht="12">
      <c r="A337" s="14"/>
      <c r="B337" s="260"/>
      <c r="C337" s="261"/>
      <c r="D337" s="250" t="s">
        <v>158</v>
      </c>
      <c r="E337" s="262" t="s">
        <v>1</v>
      </c>
      <c r="F337" s="263" t="s">
        <v>1228</v>
      </c>
      <c r="G337" s="261"/>
      <c r="H337" s="262" t="s">
        <v>1</v>
      </c>
      <c r="I337" s="264"/>
      <c r="J337" s="261"/>
      <c r="K337" s="261"/>
      <c r="L337" s="265"/>
      <c r="M337" s="266"/>
      <c r="N337" s="267"/>
      <c r="O337" s="267"/>
      <c r="P337" s="267"/>
      <c r="Q337" s="267"/>
      <c r="R337" s="267"/>
      <c r="S337" s="267"/>
      <c r="T337" s="26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9" t="s">
        <v>158</v>
      </c>
      <c r="AU337" s="269" t="s">
        <v>87</v>
      </c>
      <c r="AV337" s="14" t="s">
        <v>85</v>
      </c>
      <c r="AW337" s="14" t="s">
        <v>33</v>
      </c>
      <c r="AX337" s="14" t="s">
        <v>77</v>
      </c>
      <c r="AY337" s="269" t="s">
        <v>149</v>
      </c>
    </row>
    <row r="338" spans="1:51" s="13" customFormat="1" ht="12">
      <c r="A338" s="13"/>
      <c r="B338" s="248"/>
      <c r="C338" s="249"/>
      <c r="D338" s="250" t="s">
        <v>158</v>
      </c>
      <c r="E338" s="251" t="s">
        <v>1</v>
      </c>
      <c r="F338" s="252" t="s">
        <v>1314</v>
      </c>
      <c r="G338" s="249"/>
      <c r="H338" s="253">
        <v>0.392</v>
      </c>
      <c r="I338" s="254"/>
      <c r="J338" s="249"/>
      <c r="K338" s="249"/>
      <c r="L338" s="255"/>
      <c r="M338" s="256"/>
      <c r="N338" s="257"/>
      <c r="O338" s="257"/>
      <c r="P338" s="257"/>
      <c r="Q338" s="257"/>
      <c r="R338" s="257"/>
      <c r="S338" s="257"/>
      <c r="T338" s="25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9" t="s">
        <v>158</v>
      </c>
      <c r="AU338" s="259" t="s">
        <v>87</v>
      </c>
      <c r="AV338" s="13" t="s">
        <v>87</v>
      </c>
      <c r="AW338" s="13" t="s">
        <v>33</v>
      </c>
      <c r="AX338" s="13" t="s">
        <v>77</v>
      </c>
      <c r="AY338" s="259" t="s">
        <v>149</v>
      </c>
    </row>
    <row r="339" spans="1:51" s="15" customFormat="1" ht="12">
      <c r="A339" s="15"/>
      <c r="B339" s="270"/>
      <c r="C339" s="271"/>
      <c r="D339" s="250" t="s">
        <v>158</v>
      </c>
      <c r="E339" s="272" t="s">
        <v>1</v>
      </c>
      <c r="F339" s="273" t="s">
        <v>167</v>
      </c>
      <c r="G339" s="271"/>
      <c r="H339" s="274">
        <v>0.775</v>
      </c>
      <c r="I339" s="275"/>
      <c r="J339" s="271"/>
      <c r="K339" s="271"/>
      <c r="L339" s="276"/>
      <c r="M339" s="277"/>
      <c r="N339" s="278"/>
      <c r="O339" s="278"/>
      <c r="P339" s="278"/>
      <c r="Q339" s="278"/>
      <c r="R339" s="278"/>
      <c r="S339" s="278"/>
      <c r="T339" s="279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80" t="s">
        <v>158</v>
      </c>
      <c r="AU339" s="280" t="s">
        <v>87</v>
      </c>
      <c r="AV339" s="15" t="s">
        <v>156</v>
      </c>
      <c r="AW339" s="15" t="s">
        <v>33</v>
      </c>
      <c r="AX339" s="15" t="s">
        <v>85</v>
      </c>
      <c r="AY339" s="280" t="s">
        <v>149</v>
      </c>
    </row>
    <row r="340" spans="1:65" s="2" customFormat="1" ht="16.5" customHeight="1">
      <c r="A340" s="38"/>
      <c r="B340" s="39"/>
      <c r="C340" s="235" t="s">
        <v>409</v>
      </c>
      <c r="D340" s="235" t="s">
        <v>151</v>
      </c>
      <c r="E340" s="236" t="s">
        <v>1315</v>
      </c>
      <c r="F340" s="237" t="s">
        <v>1316</v>
      </c>
      <c r="G340" s="238" t="s">
        <v>154</v>
      </c>
      <c r="H340" s="239">
        <v>0.811</v>
      </c>
      <c r="I340" s="240"/>
      <c r="J340" s="241">
        <f>ROUND(I340*H340,2)</f>
        <v>0</v>
      </c>
      <c r="K340" s="237" t="s">
        <v>155</v>
      </c>
      <c r="L340" s="44"/>
      <c r="M340" s="242" t="s">
        <v>1</v>
      </c>
      <c r="N340" s="243" t="s">
        <v>42</v>
      </c>
      <c r="O340" s="91"/>
      <c r="P340" s="244">
        <f>O340*H340</f>
        <v>0</v>
      </c>
      <c r="Q340" s="244">
        <v>0</v>
      </c>
      <c r="R340" s="244">
        <f>Q340*H340</f>
        <v>0</v>
      </c>
      <c r="S340" s="244">
        <v>0.275</v>
      </c>
      <c r="T340" s="245">
        <f>S340*H340</f>
        <v>0.22302500000000003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46" t="s">
        <v>156</v>
      </c>
      <c r="AT340" s="246" t="s">
        <v>151</v>
      </c>
      <c r="AU340" s="246" t="s">
        <v>87</v>
      </c>
      <c r="AY340" s="17" t="s">
        <v>149</v>
      </c>
      <c r="BE340" s="247">
        <f>IF(N340="základní",J340,0)</f>
        <v>0</v>
      </c>
      <c r="BF340" s="247">
        <f>IF(N340="snížená",J340,0)</f>
        <v>0</v>
      </c>
      <c r="BG340" s="247">
        <f>IF(N340="zákl. přenesená",J340,0)</f>
        <v>0</v>
      </c>
      <c r="BH340" s="247">
        <f>IF(N340="sníž. přenesená",J340,0)</f>
        <v>0</v>
      </c>
      <c r="BI340" s="247">
        <f>IF(N340="nulová",J340,0)</f>
        <v>0</v>
      </c>
      <c r="BJ340" s="17" t="s">
        <v>85</v>
      </c>
      <c r="BK340" s="247">
        <f>ROUND(I340*H340,2)</f>
        <v>0</v>
      </c>
      <c r="BL340" s="17" t="s">
        <v>156</v>
      </c>
      <c r="BM340" s="246" t="s">
        <v>1317</v>
      </c>
    </row>
    <row r="341" spans="1:51" s="14" customFormat="1" ht="12">
      <c r="A341" s="14"/>
      <c r="B341" s="260"/>
      <c r="C341" s="261"/>
      <c r="D341" s="250" t="s">
        <v>158</v>
      </c>
      <c r="E341" s="262" t="s">
        <v>1</v>
      </c>
      <c r="F341" s="263" t="s">
        <v>1318</v>
      </c>
      <c r="G341" s="261"/>
      <c r="H341" s="262" t="s">
        <v>1</v>
      </c>
      <c r="I341" s="264"/>
      <c r="J341" s="261"/>
      <c r="K341" s="261"/>
      <c r="L341" s="265"/>
      <c r="M341" s="266"/>
      <c r="N341" s="267"/>
      <c r="O341" s="267"/>
      <c r="P341" s="267"/>
      <c r="Q341" s="267"/>
      <c r="R341" s="267"/>
      <c r="S341" s="267"/>
      <c r="T341" s="268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9" t="s">
        <v>158</v>
      </c>
      <c r="AU341" s="269" t="s">
        <v>87</v>
      </c>
      <c r="AV341" s="14" t="s">
        <v>85</v>
      </c>
      <c r="AW341" s="14" t="s">
        <v>33</v>
      </c>
      <c r="AX341" s="14" t="s">
        <v>77</v>
      </c>
      <c r="AY341" s="269" t="s">
        <v>149</v>
      </c>
    </row>
    <row r="342" spans="1:51" s="13" customFormat="1" ht="12">
      <c r="A342" s="13"/>
      <c r="B342" s="248"/>
      <c r="C342" s="249"/>
      <c r="D342" s="250" t="s">
        <v>158</v>
      </c>
      <c r="E342" s="251" t="s">
        <v>1</v>
      </c>
      <c r="F342" s="252" t="s">
        <v>1319</v>
      </c>
      <c r="G342" s="249"/>
      <c r="H342" s="253">
        <v>0.811</v>
      </c>
      <c r="I342" s="254"/>
      <c r="J342" s="249"/>
      <c r="K342" s="249"/>
      <c r="L342" s="255"/>
      <c r="M342" s="256"/>
      <c r="N342" s="257"/>
      <c r="O342" s="257"/>
      <c r="P342" s="257"/>
      <c r="Q342" s="257"/>
      <c r="R342" s="257"/>
      <c r="S342" s="257"/>
      <c r="T342" s="25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9" t="s">
        <v>158</v>
      </c>
      <c r="AU342" s="259" t="s">
        <v>87</v>
      </c>
      <c r="AV342" s="13" t="s">
        <v>87</v>
      </c>
      <c r="AW342" s="13" t="s">
        <v>33</v>
      </c>
      <c r="AX342" s="13" t="s">
        <v>85</v>
      </c>
      <c r="AY342" s="259" t="s">
        <v>149</v>
      </c>
    </row>
    <row r="343" spans="1:65" s="2" customFormat="1" ht="16.5" customHeight="1">
      <c r="A343" s="38"/>
      <c r="B343" s="39"/>
      <c r="C343" s="235" t="s">
        <v>413</v>
      </c>
      <c r="D343" s="235" t="s">
        <v>151</v>
      </c>
      <c r="E343" s="236" t="s">
        <v>1320</v>
      </c>
      <c r="F343" s="237" t="s">
        <v>1321</v>
      </c>
      <c r="G343" s="238" t="s">
        <v>579</v>
      </c>
      <c r="H343" s="239">
        <v>1</v>
      </c>
      <c r="I343" s="240"/>
      <c r="J343" s="241">
        <f>ROUND(I343*H343,2)</f>
        <v>0</v>
      </c>
      <c r="K343" s="237" t="s">
        <v>155</v>
      </c>
      <c r="L343" s="44"/>
      <c r="M343" s="242" t="s">
        <v>1</v>
      </c>
      <c r="N343" s="243" t="s">
        <v>42</v>
      </c>
      <c r="O343" s="91"/>
      <c r="P343" s="244">
        <f>O343*H343</f>
        <v>0</v>
      </c>
      <c r="Q343" s="244">
        <v>0</v>
      </c>
      <c r="R343" s="244">
        <f>Q343*H343</f>
        <v>0</v>
      </c>
      <c r="S343" s="244">
        <v>0.074</v>
      </c>
      <c r="T343" s="245">
        <f>S343*H343</f>
        <v>0.074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6" t="s">
        <v>156</v>
      </c>
      <c r="AT343" s="246" t="s">
        <v>151</v>
      </c>
      <c r="AU343" s="246" t="s">
        <v>87</v>
      </c>
      <c r="AY343" s="17" t="s">
        <v>149</v>
      </c>
      <c r="BE343" s="247">
        <f>IF(N343="základní",J343,0)</f>
        <v>0</v>
      </c>
      <c r="BF343" s="247">
        <f>IF(N343="snížená",J343,0)</f>
        <v>0</v>
      </c>
      <c r="BG343" s="247">
        <f>IF(N343="zákl. přenesená",J343,0)</f>
        <v>0</v>
      </c>
      <c r="BH343" s="247">
        <f>IF(N343="sníž. přenesená",J343,0)</f>
        <v>0</v>
      </c>
      <c r="BI343" s="247">
        <f>IF(N343="nulová",J343,0)</f>
        <v>0</v>
      </c>
      <c r="BJ343" s="17" t="s">
        <v>85</v>
      </c>
      <c r="BK343" s="247">
        <f>ROUND(I343*H343,2)</f>
        <v>0</v>
      </c>
      <c r="BL343" s="17" t="s">
        <v>156</v>
      </c>
      <c r="BM343" s="246" t="s">
        <v>1322</v>
      </c>
    </row>
    <row r="344" spans="1:51" s="14" customFormat="1" ht="12">
      <c r="A344" s="14"/>
      <c r="B344" s="260"/>
      <c r="C344" s="261"/>
      <c r="D344" s="250" t="s">
        <v>158</v>
      </c>
      <c r="E344" s="262" t="s">
        <v>1</v>
      </c>
      <c r="F344" s="263" t="s">
        <v>1130</v>
      </c>
      <c r="G344" s="261"/>
      <c r="H344" s="262" t="s">
        <v>1</v>
      </c>
      <c r="I344" s="264"/>
      <c r="J344" s="261"/>
      <c r="K344" s="261"/>
      <c r="L344" s="265"/>
      <c r="M344" s="266"/>
      <c r="N344" s="267"/>
      <c r="O344" s="267"/>
      <c r="P344" s="267"/>
      <c r="Q344" s="267"/>
      <c r="R344" s="267"/>
      <c r="S344" s="267"/>
      <c r="T344" s="268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9" t="s">
        <v>158</v>
      </c>
      <c r="AU344" s="269" t="s">
        <v>87</v>
      </c>
      <c r="AV344" s="14" t="s">
        <v>85</v>
      </c>
      <c r="AW344" s="14" t="s">
        <v>33</v>
      </c>
      <c r="AX344" s="14" t="s">
        <v>77</v>
      </c>
      <c r="AY344" s="269" t="s">
        <v>149</v>
      </c>
    </row>
    <row r="345" spans="1:51" s="13" customFormat="1" ht="12">
      <c r="A345" s="13"/>
      <c r="B345" s="248"/>
      <c r="C345" s="249"/>
      <c r="D345" s="250" t="s">
        <v>158</v>
      </c>
      <c r="E345" s="251" t="s">
        <v>1</v>
      </c>
      <c r="F345" s="252" t="s">
        <v>85</v>
      </c>
      <c r="G345" s="249"/>
      <c r="H345" s="253">
        <v>1</v>
      </c>
      <c r="I345" s="254"/>
      <c r="J345" s="249"/>
      <c r="K345" s="249"/>
      <c r="L345" s="255"/>
      <c r="M345" s="256"/>
      <c r="N345" s="257"/>
      <c r="O345" s="257"/>
      <c r="P345" s="257"/>
      <c r="Q345" s="257"/>
      <c r="R345" s="257"/>
      <c r="S345" s="257"/>
      <c r="T345" s="25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9" t="s">
        <v>158</v>
      </c>
      <c r="AU345" s="259" t="s">
        <v>87</v>
      </c>
      <c r="AV345" s="13" t="s">
        <v>87</v>
      </c>
      <c r="AW345" s="13" t="s">
        <v>33</v>
      </c>
      <c r="AX345" s="13" t="s">
        <v>85</v>
      </c>
      <c r="AY345" s="259" t="s">
        <v>149</v>
      </c>
    </row>
    <row r="346" spans="1:65" s="2" customFormat="1" ht="16.5" customHeight="1">
      <c r="A346" s="38"/>
      <c r="B346" s="39"/>
      <c r="C346" s="235" t="s">
        <v>418</v>
      </c>
      <c r="D346" s="235" t="s">
        <v>151</v>
      </c>
      <c r="E346" s="236" t="s">
        <v>1323</v>
      </c>
      <c r="F346" s="237" t="s">
        <v>1324</v>
      </c>
      <c r="G346" s="238" t="s">
        <v>579</v>
      </c>
      <c r="H346" s="239">
        <v>2</v>
      </c>
      <c r="I346" s="240"/>
      <c r="J346" s="241">
        <f>ROUND(I346*H346,2)</f>
        <v>0</v>
      </c>
      <c r="K346" s="237" t="s">
        <v>155</v>
      </c>
      <c r="L346" s="44"/>
      <c r="M346" s="242" t="s">
        <v>1</v>
      </c>
      <c r="N346" s="243" t="s">
        <v>42</v>
      </c>
      <c r="O346" s="91"/>
      <c r="P346" s="244">
        <f>O346*H346</f>
        <v>0</v>
      </c>
      <c r="Q346" s="244">
        <v>0</v>
      </c>
      <c r="R346" s="244">
        <f>Q346*H346</f>
        <v>0</v>
      </c>
      <c r="S346" s="244">
        <v>0.031</v>
      </c>
      <c r="T346" s="245">
        <f>S346*H346</f>
        <v>0.062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46" t="s">
        <v>156</v>
      </c>
      <c r="AT346" s="246" t="s">
        <v>151</v>
      </c>
      <c r="AU346" s="246" t="s">
        <v>87</v>
      </c>
      <c r="AY346" s="17" t="s">
        <v>149</v>
      </c>
      <c r="BE346" s="247">
        <f>IF(N346="základní",J346,0)</f>
        <v>0</v>
      </c>
      <c r="BF346" s="247">
        <f>IF(N346="snížená",J346,0)</f>
        <v>0</v>
      </c>
      <c r="BG346" s="247">
        <f>IF(N346="zákl. přenesená",J346,0)</f>
        <v>0</v>
      </c>
      <c r="BH346" s="247">
        <f>IF(N346="sníž. přenesená",J346,0)</f>
        <v>0</v>
      </c>
      <c r="BI346" s="247">
        <f>IF(N346="nulová",J346,0)</f>
        <v>0</v>
      </c>
      <c r="BJ346" s="17" t="s">
        <v>85</v>
      </c>
      <c r="BK346" s="247">
        <f>ROUND(I346*H346,2)</f>
        <v>0</v>
      </c>
      <c r="BL346" s="17" t="s">
        <v>156</v>
      </c>
      <c r="BM346" s="246" t="s">
        <v>1325</v>
      </c>
    </row>
    <row r="347" spans="1:51" s="14" customFormat="1" ht="12">
      <c r="A347" s="14"/>
      <c r="B347" s="260"/>
      <c r="C347" s="261"/>
      <c r="D347" s="250" t="s">
        <v>158</v>
      </c>
      <c r="E347" s="262" t="s">
        <v>1</v>
      </c>
      <c r="F347" s="263" t="s">
        <v>1194</v>
      </c>
      <c r="G347" s="261"/>
      <c r="H347" s="262" t="s">
        <v>1</v>
      </c>
      <c r="I347" s="264"/>
      <c r="J347" s="261"/>
      <c r="K347" s="261"/>
      <c r="L347" s="265"/>
      <c r="M347" s="266"/>
      <c r="N347" s="267"/>
      <c r="O347" s="267"/>
      <c r="P347" s="267"/>
      <c r="Q347" s="267"/>
      <c r="R347" s="267"/>
      <c r="S347" s="267"/>
      <c r="T347" s="268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9" t="s">
        <v>158</v>
      </c>
      <c r="AU347" s="269" t="s">
        <v>87</v>
      </c>
      <c r="AV347" s="14" t="s">
        <v>85</v>
      </c>
      <c r="AW347" s="14" t="s">
        <v>33</v>
      </c>
      <c r="AX347" s="14" t="s">
        <v>77</v>
      </c>
      <c r="AY347" s="269" t="s">
        <v>149</v>
      </c>
    </row>
    <row r="348" spans="1:51" s="13" customFormat="1" ht="12">
      <c r="A348" s="13"/>
      <c r="B348" s="248"/>
      <c r="C348" s="249"/>
      <c r="D348" s="250" t="s">
        <v>158</v>
      </c>
      <c r="E348" s="251" t="s">
        <v>1</v>
      </c>
      <c r="F348" s="252" t="s">
        <v>85</v>
      </c>
      <c r="G348" s="249"/>
      <c r="H348" s="253">
        <v>1</v>
      </c>
      <c r="I348" s="254"/>
      <c r="J348" s="249"/>
      <c r="K348" s="249"/>
      <c r="L348" s="255"/>
      <c r="M348" s="256"/>
      <c r="N348" s="257"/>
      <c r="O348" s="257"/>
      <c r="P348" s="257"/>
      <c r="Q348" s="257"/>
      <c r="R348" s="257"/>
      <c r="S348" s="257"/>
      <c r="T348" s="25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9" t="s">
        <v>158</v>
      </c>
      <c r="AU348" s="259" t="s">
        <v>87</v>
      </c>
      <c r="AV348" s="13" t="s">
        <v>87</v>
      </c>
      <c r="AW348" s="13" t="s">
        <v>33</v>
      </c>
      <c r="AX348" s="13" t="s">
        <v>77</v>
      </c>
      <c r="AY348" s="259" t="s">
        <v>149</v>
      </c>
    </row>
    <row r="349" spans="1:51" s="14" customFormat="1" ht="12">
      <c r="A349" s="14"/>
      <c r="B349" s="260"/>
      <c r="C349" s="261"/>
      <c r="D349" s="250" t="s">
        <v>158</v>
      </c>
      <c r="E349" s="262" t="s">
        <v>1</v>
      </c>
      <c r="F349" s="263" t="s">
        <v>1195</v>
      </c>
      <c r="G349" s="261"/>
      <c r="H349" s="262" t="s">
        <v>1</v>
      </c>
      <c r="I349" s="264"/>
      <c r="J349" s="261"/>
      <c r="K349" s="261"/>
      <c r="L349" s="265"/>
      <c r="M349" s="266"/>
      <c r="N349" s="267"/>
      <c r="O349" s="267"/>
      <c r="P349" s="267"/>
      <c r="Q349" s="267"/>
      <c r="R349" s="267"/>
      <c r="S349" s="267"/>
      <c r="T349" s="26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9" t="s">
        <v>158</v>
      </c>
      <c r="AU349" s="269" t="s">
        <v>87</v>
      </c>
      <c r="AV349" s="14" t="s">
        <v>85</v>
      </c>
      <c r="AW349" s="14" t="s">
        <v>33</v>
      </c>
      <c r="AX349" s="14" t="s">
        <v>77</v>
      </c>
      <c r="AY349" s="269" t="s">
        <v>149</v>
      </c>
    </row>
    <row r="350" spans="1:51" s="13" customFormat="1" ht="12">
      <c r="A350" s="13"/>
      <c r="B350" s="248"/>
      <c r="C350" s="249"/>
      <c r="D350" s="250" t="s">
        <v>158</v>
      </c>
      <c r="E350" s="251" t="s">
        <v>1</v>
      </c>
      <c r="F350" s="252" t="s">
        <v>85</v>
      </c>
      <c r="G350" s="249"/>
      <c r="H350" s="253">
        <v>1</v>
      </c>
      <c r="I350" s="254"/>
      <c r="J350" s="249"/>
      <c r="K350" s="249"/>
      <c r="L350" s="255"/>
      <c r="M350" s="256"/>
      <c r="N350" s="257"/>
      <c r="O350" s="257"/>
      <c r="P350" s="257"/>
      <c r="Q350" s="257"/>
      <c r="R350" s="257"/>
      <c r="S350" s="257"/>
      <c r="T350" s="25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9" t="s">
        <v>158</v>
      </c>
      <c r="AU350" s="259" t="s">
        <v>87</v>
      </c>
      <c r="AV350" s="13" t="s">
        <v>87</v>
      </c>
      <c r="AW350" s="13" t="s">
        <v>33</v>
      </c>
      <c r="AX350" s="13" t="s">
        <v>77</v>
      </c>
      <c r="AY350" s="259" t="s">
        <v>149</v>
      </c>
    </row>
    <row r="351" spans="1:51" s="15" customFormat="1" ht="12">
      <c r="A351" s="15"/>
      <c r="B351" s="270"/>
      <c r="C351" s="271"/>
      <c r="D351" s="250" t="s">
        <v>158</v>
      </c>
      <c r="E351" s="272" t="s">
        <v>1</v>
      </c>
      <c r="F351" s="273" t="s">
        <v>167</v>
      </c>
      <c r="G351" s="271"/>
      <c r="H351" s="274">
        <v>2</v>
      </c>
      <c r="I351" s="275"/>
      <c r="J351" s="271"/>
      <c r="K351" s="271"/>
      <c r="L351" s="276"/>
      <c r="M351" s="277"/>
      <c r="N351" s="278"/>
      <c r="O351" s="278"/>
      <c r="P351" s="278"/>
      <c r="Q351" s="278"/>
      <c r="R351" s="278"/>
      <c r="S351" s="278"/>
      <c r="T351" s="279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80" t="s">
        <v>158</v>
      </c>
      <c r="AU351" s="280" t="s">
        <v>87</v>
      </c>
      <c r="AV351" s="15" t="s">
        <v>156</v>
      </c>
      <c r="AW351" s="15" t="s">
        <v>33</v>
      </c>
      <c r="AX351" s="15" t="s">
        <v>85</v>
      </c>
      <c r="AY351" s="280" t="s">
        <v>149</v>
      </c>
    </row>
    <row r="352" spans="1:65" s="2" customFormat="1" ht="16.5" customHeight="1">
      <c r="A352" s="38"/>
      <c r="B352" s="39"/>
      <c r="C352" s="235" t="s">
        <v>424</v>
      </c>
      <c r="D352" s="235" t="s">
        <v>151</v>
      </c>
      <c r="E352" s="236" t="s">
        <v>1326</v>
      </c>
      <c r="F352" s="237" t="s">
        <v>1327</v>
      </c>
      <c r="G352" s="238" t="s">
        <v>203</v>
      </c>
      <c r="H352" s="239">
        <v>1.3</v>
      </c>
      <c r="I352" s="240"/>
      <c r="J352" s="241">
        <f>ROUND(I352*H352,2)</f>
        <v>0</v>
      </c>
      <c r="K352" s="237" t="s">
        <v>155</v>
      </c>
      <c r="L352" s="44"/>
      <c r="M352" s="242" t="s">
        <v>1</v>
      </c>
      <c r="N352" s="243" t="s">
        <v>42</v>
      </c>
      <c r="O352" s="91"/>
      <c r="P352" s="244">
        <f>O352*H352</f>
        <v>0</v>
      </c>
      <c r="Q352" s="244">
        <v>0.0002</v>
      </c>
      <c r="R352" s="244">
        <f>Q352*H352</f>
        <v>0.00026000000000000003</v>
      </c>
      <c r="S352" s="244">
        <v>0</v>
      </c>
      <c r="T352" s="245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46" t="s">
        <v>156</v>
      </c>
      <c r="AT352" s="246" t="s">
        <v>151</v>
      </c>
      <c r="AU352" s="246" t="s">
        <v>87</v>
      </c>
      <c r="AY352" s="17" t="s">
        <v>149</v>
      </c>
      <c r="BE352" s="247">
        <f>IF(N352="základní",J352,0)</f>
        <v>0</v>
      </c>
      <c r="BF352" s="247">
        <f>IF(N352="snížená",J352,0)</f>
        <v>0</v>
      </c>
      <c r="BG352" s="247">
        <f>IF(N352="zákl. přenesená",J352,0)</f>
        <v>0</v>
      </c>
      <c r="BH352" s="247">
        <f>IF(N352="sníž. přenesená",J352,0)</f>
        <v>0</v>
      </c>
      <c r="BI352" s="247">
        <f>IF(N352="nulová",J352,0)</f>
        <v>0</v>
      </c>
      <c r="BJ352" s="17" t="s">
        <v>85</v>
      </c>
      <c r="BK352" s="247">
        <f>ROUND(I352*H352,2)</f>
        <v>0</v>
      </c>
      <c r="BL352" s="17" t="s">
        <v>156</v>
      </c>
      <c r="BM352" s="246" t="s">
        <v>1328</v>
      </c>
    </row>
    <row r="353" spans="1:51" s="14" customFormat="1" ht="12">
      <c r="A353" s="14"/>
      <c r="B353" s="260"/>
      <c r="C353" s="261"/>
      <c r="D353" s="250" t="s">
        <v>158</v>
      </c>
      <c r="E353" s="262" t="s">
        <v>1</v>
      </c>
      <c r="F353" s="263" t="s">
        <v>1303</v>
      </c>
      <c r="G353" s="261"/>
      <c r="H353" s="262" t="s">
        <v>1</v>
      </c>
      <c r="I353" s="264"/>
      <c r="J353" s="261"/>
      <c r="K353" s="261"/>
      <c r="L353" s="265"/>
      <c r="M353" s="266"/>
      <c r="N353" s="267"/>
      <c r="O353" s="267"/>
      <c r="P353" s="267"/>
      <c r="Q353" s="267"/>
      <c r="R353" s="267"/>
      <c r="S353" s="267"/>
      <c r="T353" s="26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9" t="s">
        <v>158</v>
      </c>
      <c r="AU353" s="269" t="s">
        <v>87</v>
      </c>
      <c r="AV353" s="14" t="s">
        <v>85</v>
      </c>
      <c r="AW353" s="14" t="s">
        <v>33</v>
      </c>
      <c r="AX353" s="14" t="s">
        <v>77</v>
      </c>
      <c r="AY353" s="269" t="s">
        <v>149</v>
      </c>
    </row>
    <row r="354" spans="1:51" s="13" customFormat="1" ht="12">
      <c r="A354" s="13"/>
      <c r="B354" s="248"/>
      <c r="C354" s="249"/>
      <c r="D354" s="250" t="s">
        <v>158</v>
      </c>
      <c r="E354" s="251" t="s">
        <v>1</v>
      </c>
      <c r="F354" s="252" t="s">
        <v>1329</v>
      </c>
      <c r="G354" s="249"/>
      <c r="H354" s="253">
        <v>1.3</v>
      </c>
      <c r="I354" s="254"/>
      <c r="J354" s="249"/>
      <c r="K354" s="249"/>
      <c r="L354" s="255"/>
      <c r="M354" s="256"/>
      <c r="N354" s="257"/>
      <c r="O354" s="257"/>
      <c r="P354" s="257"/>
      <c r="Q354" s="257"/>
      <c r="R354" s="257"/>
      <c r="S354" s="257"/>
      <c r="T354" s="25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9" t="s">
        <v>158</v>
      </c>
      <c r="AU354" s="259" t="s">
        <v>87</v>
      </c>
      <c r="AV354" s="13" t="s">
        <v>87</v>
      </c>
      <c r="AW354" s="13" t="s">
        <v>33</v>
      </c>
      <c r="AX354" s="13" t="s">
        <v>85</v>
      </c>
      <c r="AY354" s="259" t="s">
        <v>149</v>
      </c>
    </row>
    <row r="355" spans="1:65" s="2" customFormat="1" ht="16.5" customHeight="1">
      <c r="A355" s="38"/>
      <c r="B355" s="39"/>
      <c r="C355" s="235" t="s">
        <v>429</v>
      </c>
      <c r="D355" s="235" t="s">
        <v>151</v>
      </c>
      <c r="E355" s="236" t="s">
        <v>753</v>
      </c>
      <c r="F355" s="237" t="s">
        <v>754</v>
      </c>
      <c r="G355" s="238" t="s">
        <v>203</v>
      </c>
      <c r="H355" s="239">
        <v>5.1</v>
      </c>
      <c r="I355" s="240"/>
      <c r="J355" s="241">
        <f>ROUND(I355*H355,2)</f>
        <v>0</v>
      </c>
      <c r="K355" s="237" t="s">
        <v>155</v>
      </c>
      <c r="L355" s="44"/>
      <c r="M355" s="242" t="s">
        <v>1</v>
      </c>
      <c r="N355" s="243" t="s">
        <v>42</v>
      </c>
      <c r="O355" s="91"/>
      <c r="P355" s="244">
        <f>O355*H355</f>
        <v>0</v>
      </c>
      <c r="Q355" s="244">
        <v>0</v>
      </c>
      <c r="R355" s="244">
        <f>Q355*H355</f>
        <v>0</v>
      </c>
      <c r="S355" s="244">
        <v>0</v>
      </c>
      <c r="T355" s="245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46" t="s">
        <v>156</v>
      </c>
      <c r="AT355" s="246" t="s">
        <v>151</v>
      </c>
      <c r="AU355" s="246" t="s">
        <v>87</v>
      </c>
      <c r="AY355" s="17" t="s">
        <v>149</v>
      </c>
      <c r="BE355" s="247">
        <f>IF(N355="základní",J355,0)</f>
        <v>0</v>
      </c>
      <c r="BF355" s="247">
        <f>IF(N355="snížená",J355,0)</f>
        <v>0</v>
      </c>
      <c r="BG355" s="247">
        <f>IF(N355="zákl. přenesená",J355,0)</f>
        <v>0</v>
      </c>
      <c r="BH355" s="247">
        <f>IF(N355="sníž. přenesená",J355,0)</f>
        <v>0</v>
      </c>
      <c r="BI355" s="247">
        <f>IF(N355="nulová",J355,0)</f>
        <v>0</v>
      </c>
      <c r="BJ355" s="17" t="s">
        <v>85</v>
      </c>
      <c r="BK355" s="247">
        <f>ROUND(I355*H355,2)</f>
        <v>0</v>
      </c>
      <c r="BL355" s="17" t="s">
        <v>156</v>
      </c>
      <c r="BM355" s="246" t="s">
        <v>1330</v>
      </c>
    </row>
    <row r="356" spans="1:51" s="14" customFormat="1" ht="12">
      <c r="A356" s="14"/>
      <c r="B356" s="260"/>
      <c r="C356" s="261"/>
      <c r="D356" s="250" t="s">
        <v>158</v>
      </c>
      <c r="E356" s="262" t="s">
        <v>1</v>
      </c>
      <c r="F356" s="263" t="s">
        <v>1331</v>
      </c>
      <c r="G356" s="261"/>
      <c r="H356" s="262" t="s">
        <v>1</v>
      </c>
      <c r="I356" s="264"/>
      <c r="J356" s="261"/>
      <c r="K356" s="261"/>
      <c r="L356" s="265"/>
      <c r="M356" s="266"/>
      <c r="N356" s="267"/>
      <c r="O356" s="267"/>
      <c r="P356" s="267"/>
      <c r="Q356" s="267"/>
      <c r="R356" s="267"/>
      <c r="S356" s="267"/>
      <c r="T356" s="268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9" t="s">
        <v>158</v>
      </c>
      <c r="AU356" s="269" t="s">
        <v>87</v>
      </c>
      <c r="AV356" s="14" t="s">
        <v>85</v>
      </c>
      <c r="AW356" s="14" t="s">
        <v>33</v>
      </c>
      <c r="AX356" s="14" t="s">
        <v>77</v>
      </c>
      <c r="AY356" s="269" t="s">
        <v>149</v>
      </c>
    </row>
    <row r="357" spans="1:51" s="13" customFormat="1" ht="12">
      <c r="A357" s="13"/>
      <c r="B357" s="248"/>
      <c r="C357" s="249"/>
      <c r="D357" s="250" t="s">
        <v>158</v>
      </c>
      <c r="E357" s="251" t="s">
        <v>1</v>
      </c>
      <c r="F357" s="252" t="s">
        <v>1275</v>
      </c>
      <c r="G357" s="249"/>
      <c r="H357" s="253">
        <v>5.1</v>
      </c>
      <c r="I357" s="254"/>
      <c r="J357" s="249"/>
      <c r="K357" s="249"/>
      <c r="L357" s="255"/>
      <c r="M357" s="256"/>
      <c r="N357" s="257"/>
      <c r="O357" s="257"/>
      <c r="P357" s="257"/>
      <c r="Q357" s="257"/>
      <c r="R357" s="257"/>
      <c r="S357" s="257"/>
      <c r="T357" s="25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9" t="s">
        <v>158</v>
      </c>
      <c r="AU357" s="259" t="s">
        <v>87</v>
      </c>
      <c r="AV357" s="13" t="s">
        <v>87</v>
      </c>
      <c r="AW357" s="13" t="s">
        <v>33</v>
      </c>
      <c r="AX357" s="13" t="s">
        <v>85</v>
      </c>
      <c r="AY357" s="259" t="s">
        <v>149</v>
      </c>
    </row>
    <row r="358" spans="1:65" s="2" customFormat="1" ht="16.5" customHeight="1">
      <c r="A358" s="38"/>
      <c r="B358" s="39"/>
      <c r="C358" s="235" t="s">
        <v>435</v>
      </c>
      <c r="D358" s="235" t="s">
        <v>151</v>
      </c>
      <c r="E358" s="236" t="s">
        <v>1332</v>
      </c>
      <c r="F358" s="237" t="s">
        <v>1333</v>
      </c>
      <c r="G358" s="238" t="s">
        <v>154</v>
      </c>
      <c r="H358" s="239">
        <v>16.873</v>
      </c>
      <c r="I358" s="240"/>
      <c r="J358" s="241">
        <f>ROUND(I358*H358,2)</f>
        <v>0</v>
      </c>
      <c r="K358" s="237" t="s">
        <v>155</v>
      </c>
      <c r="L358" s="44"/>
      <c r="M358" s="242" t="s">
        <v>1</v>
      </c>
      <c r="N358" s="243" t="s">
        <v>42</v>
      </c>
      <c r="O358" s="91"/>
      <c r="P358" s="244">
        <f>O358*H358</f>
        <v>0</v>
      </c>
      <c r="Q358" s="244">
        <v>0</v>
      </c>
      <c r="R358" s="244">
        <f>Q358*H358</f>
        <v>0</v>
      </c>
      <c r="S358" s="244">
        <v>0.004</v>
      </c>
      <c r="T358" s="245">
        <f>S358*H358</f>
        <v>0.06749200000000001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46" t="s">
        <v>156</v>
      </c>
      <c r="AT358" s="246" t="s">
        <v>151</v>
      </c>
      <c r="AU358" s="246" t="s">
        <v>87</v>
      </c>
      <c r="AY358" s="17" t="s">
        <v>149</v>
      </c>
      <c r="BE358" s="247">
        <f>IF(N358="základní",J358,0)</f>
        <v>0</v>
      </c>
      <c r="BF358" s="247">
        <f>IF(N358="snížená",J358,0)</f>
        <v>0</v>
      </c>
      <c r="BG358" s="247">
        <f>IF(N358="zákl. přenesená",J358,0)</f>
        <v>0</v>
      </c>
      <c r="BH358" s="247">
        <f>IF(N358="sníž. přenesená",J358,0)</f>
        <v>0</v>
      </c>
      <c r="BI358" s="247">
        <f>IF(N358="nulová",J358,0)</f>
        <v>0</v>
      </c>
      <c r="BJ358" s="17" t="s">
        <v>85</v>
      </c>
      <c r="BK358" s="247">
        <f>ROUND(I358*H358,2)</f>
        <v>0</v>
      </c>
      <c r="BL358" s="17" t="s">
        <v>156</v>
      </c>
      <c r="BM358" s="246" t="s">
        <v>1334</v>
      </c>
    </row>
    <row r="359" spans="1:51" s="14" customFormat="1" ht="12">
      <c r="A359" s="14"/>
      <c r="B359" s="260"/>
      <c r="C359" s="261"/>
      <c r="D359" s="250" t="s">
        <v>158</v>
      </c>
      <c r="E359" s="262" t="s">
        <v>1</v>
      </c>
      <c r="F359" s="263" t="s">
        <v>1224</v>
      </c>
      <c r="G359" s="261"/>
      <c r="H359" s="262" t="s">
        <v>1</v>
      </c>
      <c r="I359" s="264"/>
      <c r="J359" s="261"/>
      <c r="K359" s="261"/>
      <c r="L359" s="265"/>
      <c r="M359" s="266"/>
      <c r="N359" s="267"/>
      <c r="O359" s="267"/>
      <c r="P359" s="267"/>
      <c r="Q359" s="267"/>
      <c r="R359" s="267"/>
      <c r="S359" s="267"/>
      <c r="T359" s="268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9" t="s">
        <v>158</v>
      </c>
      <c r="AU359" s="269" t="s">
        <v>87</v>
      </c>
      <c r="AV359" s="14" t="s">
        <v>85</v>
      </c>
      <c r="AW359" s="14" t="s">
        <v>33</v>
      </c>
      <c r="AX359" s="14" t="s">
        <v>77</v>
      </c>
      <c r="AY359" s="269" t="s">
        <v>149</v>
      </c>
    </row>
    <row r="360" spans="1:51" s="13" customFormat="1" ht="12">
      <c r="A360" s="13"/>
      <c r="B360" s="248"/>
      <c r="C360" s="249"/>
      <c r="D360" s="250" t="s">
        <v>158</v>
      </c>
      <c r="E360" s="251" t="s">
        <v>1</v>
      </c>
      <c r="F360" s="252" t="s">
        <v>1225</v>
      </c>
      <c r="G360" s="249"/>
      <c r="H360" s="253">
        <v>3.92</v>
      </c>
      <c r="I360" s="254"/>
      <c r="J360" s="249"/>
      <c r="K360" s="249"/>
      <c r="L360" s="255"/>
      <c r="M360" s="256"/>
      <c r="N360" s="257"/>
      <c r="O360" s="257"/>
      <c r="P360" s="257"/>
      <c r="Q360" s="257"/>
      <c r="R360" s="257"/>
      <c r="S360" s="257"/>
      <c r="T360" s="25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9" t="s">
        <v>158</v>
      </c>
      <c r="AU360" s="259" t="s">
        <v>87</v>
      </c>
      <c r="AV360" s="13" t="s">
        <v>87</v>
      </c>
      <c r="AW360" s="13" t="s">
        <v>33</v>
      </c>
      <c r="AX360" s="13" t="s">
        <v>77</v>
      </c>
      <c r="AY360" s="259" t="s">
        <v>149</v>
      </c>
    </row>
    <row r="361" spans="1:51" s="14" customFormat="1" ht="12">
      <c r="A361" s="14"/>
      <c r="B361" s="260"/>
      <c r="C361" s="261"/>
      <c r="D361" s="250" t="s">
        <v>158</v>
      </c>
      <c r="E361" s="262" t="s">
        <v>1</v>
      </c>
      <c r="F361" s="263" t="s">
        <v>1226</v>
      </c>
      <c r="G361" s="261"/>
      <c r="H361" s="262" t="s">
        <v>1</v>
      </c>
      <c r="I361" s="264"/>
      <c r="J361" s="261"/>
      <c r="K361" s="261"/>
      <c r="L361" s="265"/>
      <c r="M361" s="266"/>
      <c r="N361" s="267"/>
      <c r="O361" s="267"/>
      <c r="P361" s="267"/>
      <c r="Q361" s="267"/>
      <c r="R361" s="267"/>
      <c r="S361" s="267"/>
      <c r="T361" s="26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9" t="s">
        <v>158</v>
      </c>
      <c r="AU361" s="269" t="s">
        <v>87</v>
      </c>
      <c r="AV361" s="14" t="s">
        <v>85</v>
      </c>
      <c r="AW361" s="14" t="s">
        <v>33</v>
      </c>
      <c r="AX361" s="14" t="s">
        <v>77</v>
      </c>
      <c r="AY361" s="269" t="s">
        <v>149</v>
      </c>
    </row>
    <row r="362" spans="1:51" s="13" customFormat="1" ht="12">
      <c r="A362" s="13"/>
      <c r="B362" s="248"/>
      <c r="C362" s="249"/>
      <c r="D362" s="250" t="s">
        <v>158</v>
      </c>
      <c r="E362" s="251" t="s">
        <v>1</v>
      </c>
      <c r="F362" s="252" t="s">
        <v>1227</v>
      </c>
      <c r="G362" s="249"/>
      <c r="H362" s="253">
        <v>9.548</v>
      </c>
      <c r="I362" s="254"/>
      <c r="J362" s="249"/>
      <c r="K362" s="249"/>
      <c r="L362" s="255"/>
      <c r="M362" s="256"/>
      <c r="N362" s="257"/>
      <c r="O362" s="257"/>
      <c r="P362" s="257"/>
      <c r="Q362" s="257"/>
      <c r="R362" s="257"/>
      <c r="S362" s="257"/>
      <c r="T362" s="25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9" t="s">
        <v>158</v>
      </c>
      <c r="AU362" s="259" t="s">
        <v>87</v>
      </c>
      <c r="AV362" s="13" t="s">
        <v>87</v>
      </c>
      <c r="AW362" s="13" t="s">
        <v>33</v>
      </c>
      <c r="AX362" s="13" t="s">
        <v>77</v>
      </c>
      <c r="AY362" s="259" t="s">
        <v>149</v>
      </c>
    </row>
    <row r="363" spans="1:51" s="14" customFormat="1" ht="12">
      <c r="A363" s="14"/>
      <c r="B363" s="260"/>
      <c r="C363" s="261"/>
      <c r="D363" s="250" t="s">
        <v>158</v>
      </c>
      <c r="E363" s="262" t="s">
        <v>1</v>
      </c>
      <c r="F363" s="263" t="s">
        <v>1228</v>
      </c>
      <c r="G363" s="261"/>
      <c r="H363" s="262" t="s">
        <v>1</v>
      </c>
      <c r="I363" s="264"/>
      <c r="J363" s="261"/>
      <c r="K363" s="261"/>
      <c r="L363" s="265"/>
      <c r="M363" s="266"/>
      <c r="N363" s="267"/>
      <c r="O363" s="267"/>
      <c r="P363" s="267"/>
      <c r="Q363" s="267"/>
      <c r="R363" s="267"/>
      <c r="S363" s="267"/>
      <c r="T363" s="26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9" t="s">
        <v>158</v>
      </c>
      <c r="AU363" s="269" t="s">
        <v>87</v>
      </c>
      <c r="AV363" s="14" t="s">
        <v>85</v>
      </c>
      <c r="AW363" s="14" t="s">
        <v>33</v>
      </c>
      <c r="AX363" s="14" t="s">
        <v>77</v>
      </c>
      <c r="AY363" s="269" t="s">
        <v>149</v>
      </c>
    </row>
    <row r="364" spans="1:51" s="13" customFormat="1" ht="12">
      <c r="A364" s="13"/>
      <c r="B364" s="248"/>
      <c r="C364" s="249"/>
      <c r="D364" s="250" t="s">
        <v>158</v>
      </c>
      <c r="E364" s="251" t="s">
        <v>1</v>
      </c>
      <c r="F364" s="252" t="s">
        <v>1229</v>
      </c>
      <c r="G364" s="249"/>
      <c r="H364" s="253">
        <v>3.405</v>
      </c>
      <c r="I364" s="254"/>
      <c r="J364" s="249"/>
      <c r="K364" s="249"/>
      <c r="L364" s="255"/>
      <c r="M364" s="256"/>
      <c r="N364" s="257"/>
      <c r="O364" s="257"/>
      <c r="P364" s="257"/>
      <c r="Q364" s="257"/>
      <c r="R364" s="257"/>
      <c r="S364" s="257"/>
      <c r="T364" s="25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9" t="s">
        <v>158</v>
      </c>
      <c r="AU364" s="259" t="s">
        <v>87</v>
      </c>
      <c r="AV364" s="13" t="s">
        <v>87</v>
      </c>
      <c r="AW364" s="13" t="s">
        <v>33</v>
      </c>
      <c r="AX364" s="13" t="s">
        <v>77</v>
      </c>
      <c r="AY364" s="259" t="s">
        <v>149</v>
      </c>
    </row>
    <row r="365" spans="1:51" s="15" customFormat="1" ht="12">
      <c r="A365" s="15"/>
      <c r="B365" s="270"/>
      <c r="C365" s="271"/>
      <c r="D365" s="250" t="s">
        <v>158</v>
      </c>
      <c r="E365" s="272" t="s">
        <v>1</v>
      </c>
      <c r="F365" s="273" t="s">
        <v>167</v>
      </c>
      <c r="G365" s="271"/>
      <c r="H365" s="274">
        <v>16.873</v>
      </c>
      <c r="I365" s="275"/>
      <c r="J365" s="271"/>
      <c r="K365" s="271"/>
      <c r="L365" s="276"/>
      <c r="M365" s="277"/>
      <c r="N365" s="278"/>
      <c r="O365" s="278"/>
      <c r="P365" s="278"/>
      <c r="Q365" s="278"/>
      <c r="R365" s="278"/>
      <c r="S365" s="278"/>
      <c r="T365" s="279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80" t="s">
        <v>158</v>
      </c>
      <c r="AU365" s="280" t="s">
        <v>87</v>
      </c>
      <c r="AV365" s="15" t="s">
        <v>156</v>
      </c>
      <c r="AW365" s="15" t="s">
        <v>33</v>
      </c>
      <c r="AX365" s="15" t="s">
        <v>85</v>
      </c>
      <c r="AY365" s="280" t="s">
        <v>149</v>
      </c>
    </row>
    <row r="366" spans="1:65" s="2" customFormat="1" ht="16.5" customHeight="1">
      <c r="A366" s="38"/>
      <c r="B366" s="39"/>
      <c r="C366" s="235" t="s">
        <v>441</v>
      </c>
      <c r="D366" s="235" t="s">
        <v>151</v>
      </c>
      <c r="E366" s="236" t="s">
        <v>1335</v>
      </c>
      <c r="F366" s="237" t="s">
        <v>1336</v>
      </c>
      <c r="G366" s="238" t="s">
        <v>154</v>
      </c>
      <c r="H366" s="239">
        <v>50.616</v>
      </c>
      <c r="I366" s="240"/>
      <c r="J366" s="241">
        <f>ROUND(I366*H366,2)</f>
        <v>0</v>
      </c>
      <c r="K366" s="237" t="s">
        <v>155</v>
      </c>
      <c r="L366" s="44"/>
      <c r="M366" s="242" t="s">
        <v>1</v>
      </c>
      <c r="N366" s="243" t="s">
        <v>42</v>
      </c>
      <c r="O366" s="91"/>
      <c r="P366" s="244">
        <f>O366*H366</f>
        <v>0</v>
      </c>
      <c r="Q366" s="244">
        <v>0</v>
      </c>
      <c r="R366" s="244">
        <f>Q366*H366</f>
        <v>0</v>
      </c>
      <c r="S366" s="244">
        <v>0.004</v>
      </c>
      <c r="T366" s="245">
        <f>S366*H366</f>
        <v>0.202464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46" t="s">
        <v>156</v>
      </c>
      <c r="AT366" s="246" t="s">
        <v>151</v>
      </c>
      <c r="AU366" s="246" t="s">
        <v>87</v>
      </c>
      <c r="AY366" s="17" t="s">
        <v>149</v>
      </c>
      <c r="BE366" s="247">
        <f>IF(N366="základní",J366,0)</f>
        <v>0</v>
      </c>
      <c r="BF366" s="247">
        <f>IF(N366="snížená",J366,0)</f>
        <v>0</v>
      </c>
      <c r="BG366" s="247">
        <f>IF(N366="zákl. přenesená",J366,0)</f>
        <v>0</v>
      </c>
      <c r="BH366" s="247">
        <f>IF(N366="sníž. přenesená",J366,0)</f>
        <v>0</v>
      </c>
      <c r="BI366" s="247">
        <f>IF(N366="nulová",J366,0)</f>
        <v>0</v>
      </c>
      <c r="BJ366" s="17" t="s">
        <v>85</v>
      </c>
      <c r="BK366" s="247">
        <f>ROUND(I366*H366,2)</f>
        <v>0</v>
      </c>
      <c r="BL366" s="17" t="s">
        <v>156</v>
      </c>
      <c r="BM366" s="246" t="s">
        <v>1337</v>
      </c>
    </row>
    <row r="367" spans="1:51" s="14" customFormat="1" ht="12">
      <c r="A367" s="14"/>
      <c r="B367" s="260"/>
      <c r="C367" s="261"/>
      <c r="D367" s="250" t="s">
        <v>158</v>
      </c>
      <c r="E367" s="262" t="s">
        <v>1</v>
      </c>
      <c r="F367" s="263" t="s">
        <v>1224</v>
      </c>
      <c r="G367" s="261"/>
      <c r="H367" s="262" t="s">
        <v>1</v>
      </c>
      <c r="I367" s="264"/>
      <c r="J367" s="261"/>
      <c r="K367" s="261"/>
      <c r="L367" s="265"/>
      <c r="M367" s="266"/>
      <c r="N367" s="267"/>
      <c r="O367" s="267"/>
      <c r="P367" s="267"/>
      <c r="Q367" s="267"/>
      <c r="R367" s="267"/>
      <c r="S367" s="267"/>
      <c r="T367" s="268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9" t="s">
        <v>158</v>
      </c>
      <c r="AU367" s="269" t="s">
        <v>87</v>
      </c>
      <c r="AV367" s="14" t="s">
        <v>85</v>
      </c>
      <c r="AW367" s="14" t="s">
        <v>33</v>
      </c>
      <c r="AX367" s="14" t="s">
        <v>77</v>
      </c>
      <c r="AY367" s="269" t="s">
        <v>149</v>
      </c>
    </row>
    <row r="368" spans="1:51" s="13" customFormat="1" ht="12">
      <c r="A368" s="13"/>
      <c r="B368" s="248"/>
      <c r="C368" s="249"/>
      <c r="D368" s="250" t="s">
        <v>158</v>
      </c>
      <c r="E368" s="251" t="s">
        <v>1</v>
      </c>
      <c r="F368" s="252" t="s">
        <v>1233</v>
      </c>
      <c r="G368" s="249"/>
      <c r="H368" s="253">
        <v>8.993</v>
      </c>
      <c r="I368" s="254"/>
      <c r="J368" s="249"/>
      <c r="K368" s="249"/>
      <c r="L368" s="255"/>
      <c r="M368" s="256"/>
      <c r="N368" s="257"/>
      <c r="O368" s="257"/>
      <c r="P368" s="257"/>
      <c r="Q368" s="257"/>
      <c r="R368" s="257"/>
      <c r="S368" s="257"/>
      <c r="T368" s="25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9" t="s">
        <v>158</v>
      </c>
      <c r="AU368" s="259" t="s">
        <v>87</v>
      </c>
      <c r="AV368" s="13" t="s">
        <v>87</v>
      </c>
      <c r="AW368" s="13" t="s">
        <v>33</v>
      </c>
      <c r="AX368" s="13" t="s">
        <v>77</v>
      </c>
      <c r="AY368" s="259" t="s">
        <v>149</v>
      </c>
    </row>
    <row r="369" spans="1:51" s="14" customFormat="1" ht="12">
      <c r="A369" s="14"/>
      <c r="B369" s="260"/>
      <c r="C369" s="261"/>
      <c r="D369" s="250" t="s">
        <v>158</v>
      </c>
      <c r="E369" s="262" t="s">
        <v>1</v>
      </c>
      <c r="F369" s="263" t="s">
        <v>1226</v>
      </c>
      <c r="G369" s="261"/>
      <c r="H369" s="262" t="s">
        <v>1</v>
      </c>
      <c r="I369" s="264"/>
      <c r="J369" s="261"/>
      <c r="K369" s="261"/>
      <c r="L369" s="265"/>
      <c r="M369" s="266"/>
      <c r="N369" s="267"/>
      <c r="O369" s="267"/>
      <c r="P369" s="267"/>
      <c r="Q369" s="267"/>
      <c r="R369" s="267"/>
      <c r="S369" s="267"/>
      <c r="T369" s="26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9" t="s">
        <v>158</v>
      </c>
      <c r="AU369" s="269" t="s">
        <v>87</v>
      </c>
      <c r="AV369" s="14" t="s">
        <v>85</v>
      </c>
      <c r="AW369" s="14" t="s">
        <v>33</v>
      </c>
      <c r="AX369" s="14" t="s">
        <v>77</v>
      </c>
      <c r="AY369" s="269" t="s">
        <v>149</v>
      </c>
    </row>
    <row r="370" spans="1:51" s="13" customFormat="1" ht="12">
      <c r="A370" s="13"/>
      <c r="B370" s="248"/>
      <c r="C370" s="249"/>
      <c r="D370" s="250" t="s">
        <v>158</v>
      </c>
      <c r="E370" s="251" t="s">
        <v>1</v>
      </c>
      <c r="F370" s="252" t="s">
        <v>1234</v>
      </c>
      <c r="G370" s="249"/>
      <c r="H370" s="253">
        <v>13.152</v>
      </c>
      <c r="I370" s="254"/>
      <c r="J370" s="249"/>
      <c r="K370" s="249"/>
      <c r="L370" s="255"/>
      <c r="M370" s="256"/>
      <c r="N370" s="257"/>
      <c r="O370" s="257"/>
      <c r="P370" s="257"/>
      <c r="Q370" s="257"/>
      <c r="R370" s="257"/>
      <c r="S370" s="257"/>
      <c r="T370" s="25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9" t="s">
        <v>158</v>
      </c>
      <c r="AU370" s="259" t="s">
        <v>87</v>
      </c>
      <c r="AV370" s="13" t="s">
        <v>87</v>
      </c>
      <c r="AW370" s="13" t="s">
        <v>33</v>
      </c>
      <c r="AX370" s="13" t="s">
        <v>77</v>
      </c>
      <c r="AY370" s="259" t="s">
        <v>149</v>
      </c>
    </row>
    <row r="371" spans="1:51" s="14" customFormat="1" ht="12">
      <c r="A371" s="14"/>
      <c r="B371" s="260"/>
      <c r="C371" s="261"/>
      <c r="D371" s="250" t="s">
        <v>158</v>
      </c>
      <c r="E371" s="262" t="s">
        <v>1</v>
      </c>
      <c r="F371" s="263" t="s">
        <v>1228</v>
      </c>
      <c r="G371" s="261"/>
      <c r="H371" s="262" t="s">
        <v>1</v>
      </c>
      <c r="I371" s="264"/>
      <c r="J371" s="261"/>
      <c r="K371" s="261"/>
      <c r="L371" s="265"/>
      <c r="M371" s="266"/>
      <c r="N371" s="267"/>
      <c r="O371" s="267"/>
      <c r="P371" s="267"/>
      <c r="Q371" s="267"/>
      <c r="R371" s="267"/>
      <c r="S371" s="267"/>
      <c r="T371" s="26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9" t="s">
        <v>158</v>
      </c>
      <c r="AU371" s="269" t="s">
        <v>87</v>
      </c>
      <c r="AV371" s="14" t="s">
        <v>85</v>
      </c>
      <c r="AW371" s="14" t="s">
        <v>33</v>
      </c>
      <c r="AX371" s="14" t="s">
        <v>77</v>
      </c>
      <c r="AY371" s="269" t="s">
        <v>149</v>
      </c>
    </row>
    <row r="372" spans="1:51" s="13" customFormat="1" ht="12">
      <c r="A372" s="13"/>
      <c r="B372" s="248"/>
      <c r="C372" s="249"/>
      <c r="D372" s="250" t="s">
        <v>158</v>
      </c>
      <c r="E372" s="251" t="s">
        <v>1</v>
      </c>
      <c r="F372" s="252" t="s">
        <v>1235</v>
      </c>
      <c r="G372" s="249"/>
      <c r="H372" s="253">
        <v>20.904</v>
      </c>
      <c r="I372" s="254"/>
      <c r="J372" s="249"/>
      <c r="K372" s="249"/>
      <c r="L372" s="255"/>
      <c r="M372" s="256"/>
      <c r="N372" s="257"/>
      <c r="O372" s="257"/>
      <c r="P372" s="257"/>
      <c r="Q372" s="257"/>
      <c r="R372" s="257"/>
      <c r="S372" s="257"/>
      <c r="T372" s="25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9" t="s">
        <v>158</v>
      </c>
      <c r="AU372" s="259" t="s">
        <v>87</v>
      </c>
      <c r="AV372" s="13" t="s">
        <v>87</v>
      </c>
      <c r="AW372" s="13" t="s">
        <v>33</v>
      </c>
      <c r="AX372" s="13" t="s">
        <v>77</v>
      </c>
      <c r="AY372" s="259" t="s">
        <v>149</v>
      </c>
    </row>
    <row r="373" spans="1:51" s="14" customFormat="1" ht="12">
      <c r="A373" s="14"/>
      <c r="B373" s="260"/>
      <c r="C373" s="261"/>
      <c r="D373" s="250" t="s">
        <v>158</v>
      </c>
      <c r="E373" s="262" t="s">
        <v>1</v>
      </c>
      <c r="F373" s="263" t="s">
        <v>1236</v>
      </c>
      <c r="G373" s="261"/>
      <c r="H373" s="262" t="s">
        <v>1</v>
      </c>
      <c r="I373" s="264"/>
      <c r="J373" s="261"/>
      <c r="K373" s="261"/>
      <c r="L373" s="265"/>
      <c r="M373" s="266"/>
      <c r="N373" s="267"/>
      <c r="O373" s="267"/>
      <c r="P373" s="267"/>
      <c r="Q373" s="267"/>
      <c r="R373" s="267"/>
      <c r="S373" s="267"/>
      <c r="T373" s="26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9" t="s">
        <v>158</v>
      </c>
      <c r="AU373" s="269" t="s">
        <v>87</v>
      </c>
      <c r="AV373" s="14" t="s">
        <v>85</v>
      </c>
      <c r="AW373" s="14" t="s">
        <v>33</v>
      </c>
      <c r="AX373" s="14" t="s">
        <v>77</v>
      </c>
      <c r="AY373" s="269" t="s">
        <v>149</v>
      </c>
    </row>
    <row r="374" spans="1:51" s="13" customFormat="1" ht="12">
      <c r="A374" s="13"/>
      <c r="B374" s="248"/>
      <c r="C374" s="249"/>
      <c r="D374" s="250" t="s">
        <v>158</v>
      </c>
      <c r="E374" s="251" t="s">
        <v>1</v>
      </c>
      <c r="F374" s="252" t="s">
        <v>1237</v>
      </c>
      <c r="G374" s="249"/>
      <c r="H374" s="253">
        <v>7.567</v>
      </c>
      <c r="I374" s="254"/>
      <c r="J374" s="249"/>
      <c r="K374" s="249"/>
      <c r="L374" s="255"/>
      <c r="M374" s="256"/>
      <c r="N374" s="257"/>
      <c r="O374" s="257"/>
      <c r="P374" s="257"/>
      <c r="Q374" s="257"/>
      <c r="R374" s="257"/>
      <c r="S374" s="257"/>
      <c r="T374" s="25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9" t="s">
        <v>158</v>
      </c>
      <c r="AU374" s="259" t="s">
        <v>87</v>
      </c>
      <c r="AV374" s="13" t="s">
        <v>87</v>
      </c>
      <c r="AW374" s="13" t="s">
        <v>33</v>
      </c>
      <c r="AX374" s="13" t="s">
        <v>77</v>
      </c>
      <c r="AY374" s="259" t="s">
        <v>149</v>
      </c>
    </row>
    <row r="375" spans="1:51" s="15" customFormat="1" ht="12">
      <c r="A375" s="15"/>
      <c r="B375" s="270"/>
      <c r="C375" s="271"/>
      <c r="D375" s="250" t="s">
        <v>158</v>
      </c>
      <c r="E375" s="272" t="s">
        <v>1</v>
      </c>
      <c r="F375" s="273" t="s">
        <v>167</v>
      </c>
      <c r="G375" s="271"/>
      <c r="H375" s="274">
        <v>50.616</v>
      </c>
      <c r="I375" s="275"/>
      <c r="J375" s="271"/>
      <c r="K375" s="271"/>
      <c r="L375" s="276"/>
      <c r="M375" s="277"/>
      <c r="N375" s="278"/>
      <c r="O375" s="278"/>
      <c r="P375" s="278"/>
      <c r="Q375" s="278"/>
      <c r="R375" s="278"/>
      <c r="S375" s="278"/>
      <c r="T375" s="279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80" t="s">
        <v>158</v>
      </c>
      <c r="AU375" s="280" t="s">
        <v>87</v>
      </c>
      <c r="AV375" s="15" t="s">
        <v>156</v>
      </c>
      <c r="AW375" s="15" t="s">
        <v>33</v>
      </c>
      <c r="AX375" s="15" t="s">
        <v>85</v>
      </c>
      <c r="AY375" s="280" t="s">
        <v>149</v>
      </c>
    </row>
    <row r="376" spans="1:63" s="12" customFormat="1" ht="22.8" customHeight="1">
      <c r="A376" s="12"/>
      <c r="B376" s="219"/>
      <c r="C376" s="220"/>
      <c r="D376" s="221" t="s">
        <v>76</v>
      </c>
      <c r="E376" s="233" t="s">
        <v>771</v>
      </c>
      <c r="F376" s="233" t="s">
        <v>772</v>
      </c>
      <c r="G376" s="220"/>
      <c r="H376" s="220"/>
      <c r="I376" s="223"/>
      <c r="J376" s="234">
        <f>BK376</f>
        <v>0</v>
      </c>
      <c r="K376" s="220"/>
      <c r="L376" s="225"/>
      <c r="M376" s="226"/>
      <c r="N376" s="227"/>
      <c r="O376" s="227"/>
      <c r="P376" s="228">
        <f>SUM(P377:P381)</f>
        <v>0</v>
      </c>
      <c r="Q376" s="227"/>
      <c r="R376" s="228">
        <f>SUM(R377:R381)</f>
        <v>0</v>
      </c>
      <c r="S376" s="227"/>
      <c r="T376" s="229">
        <f>SUM(T377:T381)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30" t="s">
        <v>85</v>
      </c>
      <c r="AT376" s="231" t="s">
        <v>76</v>
      </c>
      <c r="AU376" s="231" t="s">
        <v>85</v>
      </c>
      <c r="AY376" s="230" t="s">
        <v>149</v>
      </c>
      <c r="BK376" s="232">
        <f>SUM(BK377:BK381)</f>
        <v>0</v>
      </c>
    </row>
    <row r="377" spans="1:65" s="2" customFormat="1" ht="16.5" customHeight="1">
      <c r="A377" s="38"/>
      <c r="B377" s="39"/>
      <c r="C377" s="235" t="s">
        <v>445</v>
      </c>
      <c r="D377" s="235" t="s">
        <v>151</v>
      </c>
      <c r="E377" s="236" t="s">
        <v>774</v>
      </c>
      <c r="F377" s="237" t="s">
        <v>775</v>
      </c>
      <c r="G377" s="238" t="s">
        <v>295</v>
      </c>
      <c r="H377" s="239">
        <v>8.062</v>
      </c>
      <c r="I377" s="240"/>
      <c r="J377" s="241">
        <f>ROUND(I377*H377,2)</f>
        <v>0</v>
      </c>
      <c r="K377" s="237" t="s">
        <v>155</v>
      </c>
      <c r="L377" s="44"/>
      <c r="M377" s="242" t="s">
        <v>1</v>
      </c>
      <c r="N377" s="243" t="s">
        <v>42</v>
      </c>
      <c r="O377" s="91"/>
      <c r="P377" s="244">
        <f>O377*H377</f>
        <v>0</v>
      </c>
      <c r="Q377" s="244">
        <v>0</v>
      </c>
      <c r="R377" s="244">
        <f>Q377*H377</f>
        <v>0</v>
      </c>
      <c r="S377" s="244">
        <v>0</v>
      </c>
      <c r="T377" s="245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6" t="s">
        <v>156</v>
      </c>
      <c r="AT377" s="246" t="s">
        <v>151</v>
      </c>
      <c r="AU377" s="246" t="s">
        <v>87</v>
      </c>
      <c r="AY377" s="17" t="s">
        <v>149</v>
      </c>
      <c r="BE377" s="247">
        <f>IF(N377="základní",J377,0)</f>
        <v>0</v>
      </c>
      <c r="BF377" s="247">
        <f>IF(N377="snížená",J377,0)</f>
        <v>0</v>
      </c>
      <c r="BG377" s="247">
        <f>IF(N377="zákl. přenesená",J377,0)</f>
        <v>0</v>
      </c>
      <c r="BH377" s="247">
        <f>IF(N377="sníž. přenesená",J377,0)</f>
        <v>0</v>
      </c>
      <c r="BI377" s="247">
        <f>IF(N377="nulová",J377,0)</f>
        <v>0</v>
      </c>
      <c r="BJ377" s="17" t="s">
        <v>85</v>
      </c>
      <c r="BK377" s="247">
        <f>ROUND(I377*H377,2)</f>
        <v>0</v>
      </c>
      <c r="BL377" s="17" t="s">
        <v>156</v>
      </c>
      <c r="BM377" s="246" t="s">
        <v>1338</v>
      </c>
    </row>
    <row r="378" spans="1:65" s="2" customFormat="1" ht="16.5" customHeight="1">
      <c r="A378" s="38"/>
      <c r="B378" s="39"/>
      <c r="C378" s="235" t="s">
        <v>451</v>
      </c>
      <c r="D378" s="235" t="s">
        <v>151</v>
      </c>
      <c r="E378" s="236" t="s">
        <v>778</v>
      </c>
      <c r="F378" s="237" t="s">
        <v>779</v>
      </c>
      <c r="G378" s="238" t="s">
        <v>295</v>
      </c>
      <c r="H378" s="239">
        <v>8.062</v>
      </c>
      <c r="I378" s="240"/>
      <c r="J378" s="241">
        <f>ROUND(I378*H378,2)</f>
        <v>0</v>
      </c>
      <c r="K378" s="237" t="s">
        <v>155</v>
      </c>
      <c r="L378" s="44"/>
      <c r="M378" s="242" t="s">
        <v>1</v>
      </c>
      <c r="N378" s="243" t="s">
        <v>42</v>
      </c>
      <c r="O378" s="91"/>
      <c r="P378" s="244">
        <f>O378*H378</f>
        <v>0</v>
      </c>
      <c r="Q378" s="244">
        <v>0</v>
      </c>
      <c r="R378" s="244">
        <f>Q378*H378</f>
        <v>0</v>
      </c>
      <c r="S378" s="244">
        <v>0</v>
      </c>
      <c r="T378" s="245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6" t="s">
        <v>156</v>
      </c>
      <c r="AT378" s="246" t="s">
        <v>151</v>
      </c>
      <c r="AU378" s="246" t="s">
        <v>87</v>
      </c>
      <c r="AY378" s="17" t="s">
        <v>149</v>
      </c>
      <c r="BE378" s="247">
        <f>IF(N378="základní",J378,0)</f>
        <v>0</v>
      </c>
      <c r="BF378" s="247">
        <f>IF(N378="snížená",J378,0)</f>
        <v>0</v>
      </c>
      <c r="BG378" s="247">
        <f>IF(N378="zákl. přenesená",J378,0)</f>
        <v>0</v>
      </c>
      <c r="BH378" s="247">
        <f>IF(N378="sníž. přenesená",J378,0)</f>
        <v>0</v>
      </c>
      <c r="BI378" s="247">
        <f>IF(N378="nulová",J378,0)</f>
        <v>0</v>
      </c>
      <c r="BJ378" s="17" t="s">
        <v>85</v>
      </c>
      <c r="BK378" s="247">
        <f>ROUND(I378*H378,2)</f>
        <v>0</v>
      </c>
      <c r="BL378" s="17" t="s">
        <v>156</v>
      </c>
      <c r="BM378" s="246" t="s">
        <v>1339</v>
      </c>
    </row>
    <row r="379" spans="1:65" s="2" customFormat="1" ht="16.5" customHeight="1">
      <c r="A379" s="38"/>
      <c r="B379" s="39"/>
      <c r="C379" s="235" t="s">
        <v>457</v>
      </c>
      <c r="D379" s="235" t="s">
        <v>151</v>
      </c>
      <c r="E379" s="236" t="s">
        <v>782</v>
      </c>
      <c r="F379" s="237" t="s">
        <v>783</v>
      </c>
      <c r="G379" s="238" t="s">
        <v>295</v>
      </c>
      <c r="H379" s="239">
        <v>153.178</v>
      </c>
      <c r="I379" s="240"/>
      <c r="J379" s="241">
        <f>ROUND(I379*H379,2)</f>
        <v>0</v>
      </c>
      <c r="K379" s="237" t="s">
        <v>155</v>
      </c>
      <c r="L379" s="44"/>
      <c r="M379" s="242" t="s">
        <v>1</v>
      </c>
      <c r="N379" s="243" t="s">
        <v>42</v>
      </c>
      <c r="O379" s="91"/>
      <c r="P379" s="244">
        <f>O379*H379</f>
        <v>0</v>
      </c>
      <c r="Q379" s="244">
        <v>0</v>
      </c>
      <c r="R379" s="244">
        <f>Q379*H379</f>
        <v>0</v>
      </c>
      <c r="S379" s="244">
        <v>0</v>
      </c>
      <c r="T379" s="245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46" t="s">
        <v>156</v>
      </c>
      <c r="AT379" s="246" t="s">
        <v>151</v>
      </c>
      <c r="AU379" s="246" t="s">
        <v>87</v>
      </c>
      <c r="AY379" s="17" t="s">
        <v>149</v>
      </c>
      <c r="BE379" s="247">
        <f>IF(N379="základní",J379,0)</f>
        <v>0</v>
      </c>
      <c r="BF379" s="247">
        <f>IF(N379="snížená",J379,0)</f>
        <v>0</v>
      </c>
      <c r="BG379" s="247">
        <f>IF(N379="zákl. přenesená",J379,0)</f>
        <v>0</v>
      </c>
      <c r="BH379" s="247">
        <f>IF(N379="sníž. přenesená",J379,0)</f>
        <v>0</v>
      </c>
      <c r="BI379" s="247">
        <f>IF(N379="nulová",J379,0)</f>
        <v>0</v>
      </c>
      <c r="BJ379" s="17" t="s">
        <v>85</v>
      </c>
      <c r="BK379" s="247">
        <f>ROUND(I379*H379,2)</f>
        <v>0</v>
      </c>
      <c r="BL379" s="17" t="s">
        <v>156</v>
      </c>
      <c r="BM379" s="246" t="s">
        <v>1340</v>
      </c>
    </row>
    <row r="380" spans="1:51" s="13" customFormat="1" ht="12">
      <c r="A380" s="13"/>
      <c r="B380" s="248"/>
      <c r="C380" s="249"/>
      <c r="D380" s="250" t="s">
        <v>158</v>
      </c>
      <c r="E380" s="249"/>
      <c r="F380" s="252" t="s">
        <v>1341</v>
      </c>
      <c r="G380" s="249"/>
      <c r="H380" s="253">
        <v>153.178</v>
      </c>
      <c r="I380" s="254"/>
      <c r="J380" s="249"/>
      <c r="K380" s="249"/>
      <c r="L380" s="255"/>
      <c r="M380" s="256"/>
      <c r="N380" s="257"/>
      <c r="O380" s="257"/>
      <c r="P380" s="257"/>
      <c r="Q380" s="257"/>
      <c r="R380" s="257"/>
      <c r="S380" s="257"/>
      <c r="T380" s="25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9" t="s">
        <v>158</v>
      </c>
      <c r="AU380" s="259" t="s">
        <v>87</v>
      </c>
      <c r="AV380" s="13" t="s">
        <v>87</v>
      </c>
      <c r="AW380" s="13" t="s">
        <v>4</v>
      </c>
      <c r="AX380" s="13" t="s">
        <v>85</v>
      </c>
      <c r="AY380" s="259" t="s">
        <v>149</v>
      </c>
    </row>
    <row r="381" spans="1:65" s="2" customFormat="1" ht="16.5" customHeight="1">
      <c r="A381" s="38"/>
      <c r="B381" s="39"/>
      <c r="C381" s="235" t="s">
        <v>462</v>
      </c>
      <c r="D381" s="235" t="s">
        <v>151</v>
      </c>
      <c r="E381" s="236" t="s">
        <v>787</v>
      </c>
      <c r="F381" s="237" t="s">
        <v>788</v>
      </c>
      <c r="G381" s="238" t="s">
        <v>295</v>
      </c>
      <c r="H381" s="239">
        <v>8.062</v>
      </c>
      <c r="I381" s="240"/>
      <c r="J381" s="241">
        <f>ROUND(I381*H381,2)</f>
        <v>0</v>
      </c>
      <c r="K381" s="237" t="s">
        <v>155</v>
      </c>
      <c r="L381" s="44"/>
      <c r="M381" s="242" t="s">
        <v>1</v>
      </c>
      <c r="N381" s="243" t="s">
        <v>42</v>
      </c>
      <c r="O381" s="91"/>
      <c r="P381" s="244">
        <f>O381*H381</f>
        <v>0</v>
      </c>
      <c r="Q381" s="244">
        <v>0</v>
      </c>
      <c r="R381" s="244">
        <f>Q381*H381</f>
        <v>0</v>
      </c>
      <c r="S381" s="244">
        <v>0</v>
      </c>
      <c r="T381" s="245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46" t="s">
        <v>156</v>
      </c>
      <c r="AT381" s="246" t="s">
        <v>151</v>
      </c>
      <c r="AU381" s="246" t="s">
        <v>87</v>
      </c>
      <c r="AY381" s="17" t="s">
        <v>149</v>
      </c>
      <c r="BE381" s="247">
        <f>IF(N381="základní",J381,0)</f>
        <v>0</v>
      </c>
      <c r="BF381" s="247">
        <f>IF(N381="snížená",J381,0)</f>
        <v>0</v>
      </c>
      <c r="BG381" s="247">
        <f>IF(N381="zákl. přenesená",J381,0)</f>
        <v>0</v>
      </c>
      <c r="BH381" s="247">
        <f>IF(N381="sníž. přenesená",J381,0)</f>
        <v>0</v>
      </c>
      <c r="BI381" s="247">
        <f>IF(N381="nulová",J381,0)</f>
        <v>0</v>
      </c>
      <c r="BJ381" s="17" t="s">
        <v>85</v>
      </c>
      <c r="BK381" s="247">
        <f>ROUND(I381*H381,2)</f>
        <v>0</v>
      </c>
      <c r="BL381" s="17" t="s">
        <v>156</v>
      </c>
      <c r="BM381" s="246" t="s">
        <v>1342</v>
      </c>
    </row>
    <row r="382" spans="1:63" s="12" customFormat="1" ht="22.8" customHeight="1">
      <c r="A382" s="12"/>
      <c r="B382" s="219"/>
      <c r="C382" s="220"/>
      <c r="D382" s="221" t="s">
        <v>76</v>
      </c>
      <c r="E382" s="233" t="s">
        <v>790</v>
      </c>
      <c r="F382" s="233" t="s">
        <v>791</v>
      </c>
      <c r="G382" s="220"/>
      <c r="H382" s="220"/>
      <c r="I382" s="223"/>
      <c r="J382" s="234">
        <f>BK382</f>
        <v>0</v>
      </c>
      <c r="K382" s="220"/>
      <c r="L382" s="225"/>
      <c r="M382" s="226"/>
      <c r="N382" s="227"/>
      <c r="O382" s="227"/>
      <c r="P382" s="228">
        <f>P383</f>
        <v>0</v>
      </c>
      <c r="Q382" s="227"/>
      <c r="R382" s="228">
        <f>R383</f>
        <v>0</v>
      </c>
      <c r="S382" s="227"/>
      <c r="T382" s="229">
        <f>T383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30" t="s">
        <v>85</v>
      </c>
      <c r="AT382" s="231" t="s">
        <v>76</v>
      </c>
      <c r="AU382" s="231" t="s">
        <v>85</v>
      </c>
      <c r="AY382" s="230" t="s">
        <v>149</v>
      </c>
      <c r="BK382" s="232">
        <f>BK383</f>
        <v>0</v>
      </c>
    </row>
    <row r="383" spans="1:65" s="2" customFormat="1" ht="16.5" customHeight="1">
      <c r="A383" s="38"/>
      <c r="B383" s="39"/>
      <c r="C383" s="235" t="s">
        <v>466</v>
      </c>
      <c r="D383" s="235" t="s">
        <v>151</v>
      </c>
      <c r="E383" s="236" t="s">
        <v>793</v>
      </c>
      <c r="F383" s="237" t="s">
        <v>794</v>
      </c>
      <c r="G383" s="238" t="s">
        <v>295</v>
      </c>
      <c r="H383" s="239">
        <v>5.079</v>
      </c>
      <c r="I383" s="240"/>
      <c r="J383" s="241">
        <f>ROUND(I383*H383,2)</f>
        <v>0</v>
      </c>
      <c r="K383" s="237" t="s">
        <v>155</v>
      </c>
      <c r="L383" s="44"/>
      <c r="M383" s="242" t="s">
        <v>1</v>
      </c>
      <c r="N383" s="243" t="s">
        <v>42</v>
      </c>
      <c r="O383" s="91"/>
      <c r="P383" s="244">
        <f>O383*H383</f>
        <v>0</v>
      </c>
      <c r="Q383" s="244">
        <v>0</v>
      </c>
      <c r="R383" s="244">
        <f>Q383*H383</f>
        <v>0</v>
      </c>
      <c r="S383" s="244">
        <v>0</v>
      </c>
      <c r="T383" s="245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46" t="s">
        <v>156</v>
      </c>
      <c r="AT383" s="246" t="s">
        <v>151</v>
      </c>
      <c r="AU383" s="246" t="s">
        <v>87</v>
      </c>
      <c r="AY383" s="17" t="s">
        <v>149</v>
      </c>
      <c r="BE383" s="247">
        <f>IF(N383="základní",J383,0)</f>
        <v>0</v>
      </c>
      <c r="BF383" s="247">
        <f>IF(N383="snížená",J383,0)</f>
        <v>0</v>
      </c>
      <c r="BG383" s="247">
        <f>IF(N383="zákl. přenesená",J383,0)</f>
        <v>0</v>
      </c>
      <c r="BH383" s="247">
        <f>IF(N383="sníž. přenesená",J383,0)</f>
        <v>0</v>
      </c>
      <c r="BI383" s="247">
        <f>IF(N383="nulová",J383,0)</f>
        <v>0</v>
      </c>
      <c r="BJ383" s="17" t="s">
        <v>85</v>
      </c>
      <c r="BK383" s="247">
        <f>ROUND(I383*H383,2)</f>
        <v>0</v>
      </c>
      <c r="BL383" s="17" t="s">
        <v>156</v>
      </c>
      <c r="BM383" s="246" t="s">
        <v>1343</v>
      </c>
    </row>
    <row r="384" spans="1:63" s="12" customFormat="1" ht="25.9" customHeight="1">
      <c r="A384" s="12"/>
      <c r="B384" s="219"/>
      <c r="C384" s="220"/>
      <c r="D384" s="221" t="s">
        <v>76</v>
      </c>
      <c r="E384" s="222" t="s">
        <v>796</v>
      </c>
      <c r="F384" s="222" t="s">
        <v>797</v>
      </c>
      <c r="G384" s="220"/>
      <c r="H384" s="220"/>
      <c r="I384" s="223"/>
      <c r="J384" s="224">
        <f>BK384</f>
        <v>0</v>
      </c>
      <c r="K384" s="220"/>
      <c r="L384" s="225"/>
      <c r="M384" s="226"/>
      <c r="N384" s="227"/>
      <c r="O384" s="227"/>
      <c r="P384" s="228">
        <f>P385+P400+P407+P469+P486+P496+P580+P593+P678+P709+P740</f>
        <v>0</v>
      </c>
      <c r="Q384" s="227"/>
      <c r="R384" s="228">
        <f>R385+R400+R407+R469+R486+R496+R580+R593+R678+R709+R740</f>
        <v>1.6680362999999998</v>
      </c>
      <c r="S384" s="227"/>
      <c r="T384" s="229">
        <f>T385+T400+T407+T469+T486+T496+T580+T593+T678+T709+T740</f>
        <v>1.3133666499999999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30" t="s">
        <v>87</v>
      </c>
      <c r="AT384" s="231" t="s">
        <v>76</v>
      </c>
      <c r="AU384" s="231" t="s">
        <v>77</v>
      </c>
      <c r="AY384" s="230" t="s">
        <v>149</v>
      </c>
      <c r="BK384" s="232">
        <f>BK385+BK400+BK407+BK469+BK486+BK496+BK580+BK593+BK678+BK709+BK740</f>
        <v>0</v>
      </c>
    </row>
    <row r="385" spans="1:63" s="12" customFormat="1" ht="22.8" customHeight="1">
      <c r="A385" s="12"/>
      <c r="B385" s="219"/>
      <c r="C385" s="220"/>
      <c r="D385" s="221" t="s">
        <v>76</v>
      </c>
      <c r="E385" s="233" t="s">
        <v>835</v>
      </c>
      <c r="F385" s="233" t="s">
        <v>836</v>
      </c>
      <c r="G385" s="220"/>
      <c r="H385" s="220"/>
      <c r="I385" s="223"/>
      <c r="J385" s="234">
        <f>BK385</f>
        <v>0</v>
      </c>
      <c r="K385" s="220"/>
      <c r="L385" s="225"/>
      <c r="M385" s="226"/>
      <c r="N385" s="227"/>
      <c r="O385" s="227"/>
      <c r="P385" s="228">
        <f>SUM(P386:P399)</f>
        <v>0</v>
      </c>
      <c r="Q385" s="227"/>
      <c r="R385" s="228">
        <f>SUM(R386:R399)</f>
        <v>0.053971899999999996</v>
      </c>
      <c r="S385" s="227"/>
      <c r="T385" s="229">
        <f>SUM(T386:T399)</f>
        <v>0.0309944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30" t="s">
        <v>87</v>
      </c>
      <c r="AT385" s="231" t="s">
        <v>76</v>
      </c>
      <c r="AU385" s="231" t="s">
        <v>85</v>
      </c>
      <c r="AY385" s="230" t="s">
        <v>149</v>
      </c>
      <c r="BK385" s="232">
        <f>SUM(BK386:BK399)</f>
        <v>0</v>
      </c>
    </row>
    <row r="386" spans="1:65" s="2" customFormat="1" ht="16.5" customHeight="1">
      <c r="A386" s="38"/>
      <c r="B386" s="39"/>
      <c r="C386" s="235" t="s">
        <v>471</v>
      </c>
      <c r="D386" s="235" t="s">
        <v>151</v>
      </c>
      <c r="E386" s="236" t="s">
        <v>1344</v>
      </c>
      <c r="F386" s="237" t="s">
        <v>1345</v>
      </c>
      <c r="G386" s="238" t="s">
        <v>154</v>
      </c>
      <c r="H386" s="239">
        <v>9.116</v>
      </c>
      <c r="I386" s="240"/>
      <c r="J386" s="241">
        <f>ROUND(I386*H386,2)</f>
        <v>0</v>
      </c>
      <c r="K386" s="237" t="s">
        <v>155</v>
      </c>
      <c r="L386" s="44"/>
      <c r="M386" s="242" t="s">
        <v>1</v>
      </c>
      <c r="N386" s="243" t="s">
        <v>42</v>
      </c>
      <c r="O386" s="91"/>
      <c r="P386" s="244">
        <f>O386*H386</f>
        <v>0</v>
      </c>
      <c r="Q386" s="244">
        <v>0</v>
      </c>
      <c r="R386" s="244">
        <f>Q386*H386</f>
        <v>0</v>
      </c>
      <c r="S386" s="244">
        <v>0.0034</v>
      </c>
      <c r="T386" s="245">
        <f>S386*H386</f>
        <v>0.0309944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46" t="s">
        <v>261</v>
      </c>
      <c r="AT386" s="246" t="s">
        <v>151</v>
      </c>
      <c r="AU386" s="246" t="s">
        <v>87</v>
      </c>
      <c r="AY386" s="17" t="s">
        <v>149</v>
      </c>
      <c r="BE386" s="247">
        <f>IF(N386="základní",J386,0)</f>
        <v>0</v>
      </c>
      <c r="BF386" s="247">
        <f>IF(N386="snížená",J386,0)</f>
        <v>0</v>
      </c>
      <c r="BG386" s="247">
        <f>IF(N386="zákl. přenesená",J386,0)</f>
        <v>0</v>
      </c>
      <c r="BH386" s="247">
        <f>IF(N386="sníž. přenesená",J386,0)</f>
        <v>0</v>
      </c>
      <c r="BI386" s="247">
        <f>IF(N386="nulová",J386,0)</f>
        <v>0</v>
      </c>
      <c r="BJ386" s="17" t="s">
        <v>85</v>
      </c>
      <c r="BK386" s="247">
        <f>ROUND(I386*H386,2)</f>
        <v>0</v>
      </c>
      <c r="BL386" s="17" t="s">
        <v>261</v>
      </c>
      <c r="BM386" s="246" t="s">
        <v>1346</v>
      </c>
    </row>
    <row r="387" spans="1:51" s="14" customFormat="1" ht="12">
      <c r="A387" s="14"/>
      <c r="B387" s="260"/>
      <c r="C387" s="261"/>
      <c r="D387" s="250" t="s">
        <v>158</v>
      </c>
      <c r="E387" s="262" t="s">
        <v>1</v>
      </c>
      <c r="F387" s="263" t="s">
        <v>1312</v>
      </c>
      <c r="G387" s="261"/>
      <c r="H387" s="262" t="s">
        <v>1</v>
      </c>
      <c r="I387" s="264"/>
      <c r="J387" s="261"/>
      <c r="K387" s="261"/>
      <c r="L387" s="265"/>
      <c r="M387" s="266"/>
      <c r="N387" s="267"/>
      <c r="O387" s="267"/>
      <c r="P387" s="267"/>
      <c r="Q387" s="267"/>
      <c r="R387" s="267"/>
      <c r="S387" s="267"/>
      <c r="T387" s="268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9" t="s">
        <v>158</v>
      </c>
      <c r="AU387" s="269" t="s">
        <v>87</v>
      </c>
      <c r="AV387" s="14" t="s">
        <v>85</v>
      </c>
      <c r="AW387" s="14" t="s">
        <v>33</v>
      </c>
      <c r="AX387" s="14" t="s">
        <v>77</v>
      </c>
      <c r="AY387" s="269" t="s">
        <v>149</v>
      </c>
    </row>
    <row r="388" spans="1:51" s="13" customFormat="1" ht="12">
      <c r="A388" s="13"/>
      <c r="B388" s="248"/>
      <c r="C388" s="249"/>
      <c r="D388" s="250" t="s">
        <v>158</v>
      </c>
      <c r="E388" s="251" t="s">
        <v>1</v>
      </c>
      <c r="F388" s="252" t="s">
        <v>1347</v>
      </c>
      <c r="G388" s="249"/>
      <c r="H388" s="253">
        <v>4.5</v>
      </c>
      <c r="I388" s="254"/>
      <c r="J388" s="249"/>
      <c r="K388" s="249"/>
      <c r="L388" s="255"/>
      <c r="M388" s="256"/>
      <c r="N388" s="257"/>
      <c r="O388" s="257"/>
      <c r="P388" s="257"/>
      <c r="Q388" s="257"/>
      <c r="R388" s="257"/>
      <c r="S388" s="257"/>
      <c r="T388" s="25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9" t="s">
        <v>158</v>
      </c>
      <c r="AU388" s="259" t="s">
        <v>87</v>
      </c>
      <c r="AV388" s="13" t="s">
        <v>87</v>
      </c>
      <c r="AW388" s="13" t="s">
        <v>33</v>
      </c>
      <c r="AX388" s="13" t="s">
        <v>77</v>
      </c>
      <c r="AY388" s="259" t="s">
        <v>149</v>
      </c>
    </row>
    <row r="389" spans="1:51" s="14" customFormat="1" ht="12">
      <c r="A389" s="14"/>
      <c r="B389" s="260"/>
      <c r="C389" s="261"/>
      <c r="D389" s="250" t="s">
        <v>158</v>
      </c>
      <c r="E389" s="262" t="s">
        <v>1</v>
      </c>
      <c r="F389" s="263" t="s">
        <v>1228</v>
      </c>
      <c r="G389" s="261"/>
      <c r="H389" s="262" t="s">
        <v>1</v>
      </c>
      <c r="I389" s="264"/>
      <c r="J389" s="261"/>
      <c r="K389" s="261"/>
      <c r="L389" s="265"/>
      <c r="M389" s="266"/>
      <c r="N389" s="267"/>
      <c r="O389" s="267"/>
      <c r="P389" s="267"/>
      <c r="Q389" s="267"/>
      <c r="R389" s="267"/>
      <c r="S389" s="267"/>
      <c r="T389" s="268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9" t="s">
        <v>158</v>
      </c>
      <c r="AU389" s="269" t="s">
        <v>87</v>
      </c>
      <c r="AV389" s="14" t="s">
        <v>85</v>
      </c>
      <c r="AW389" s="14" t="s">
        <v>33</v>
      </c>
      <c r="AX389" s="14" t="s">
        <v>77</v>
      </c>
      <c r="AY389" s="269" t="s">
        <v>149</v>
      </c>
    </row>
    <row r="390" spans="1:51" s="13" customFormat="1" ht="12">
      <c r="A390" s="13"/>
      <c r="B390" s="248"/>
      <c r="C390" s="249"/>
      <c r="D390" s="250" t="s">
        <v>158</v>
      </c>
      <c r="E390" s="251" t="s">
        <v>1</v>
      </c>
      <c r="F390" s="252" t="s">
        <v>1348</v>
      </c>
      <c r="G390" s="249"/>
      <c r="H390" s="253">
        <v>4.616</v>
      </c>
      <c r="I390" s="254"/>
      <c r="J390" s="249"/>
      <c r="K390" s="249"/>
      <c r="L390" s="255"/>
      <c r="M390" s="256"/>
      <c r="N390" s="257"/>
      <c r="O390" s="257"/>
      <c r="P390" s="257"/>
      <c r="Q390" s="257"/>
      <c r="R390" s="257"/>
      <c r="S390" s="257"/>
      <c r="T390" s="25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9" t="s">
        <v>158</v>
      </c>
      <c r="AU390" s="259" t="s">
        <v>87</v>
      </c>
      <c r="AV390" s="13" t="s">
        <v>87</v>
      </c>
      <c r="AW390" s="13" t="s">
        <v>33</v>
      </c>
      <c r="AX390" s="13" t="s">
        <v>77</v>
      </c>
      <c r="AY390" s="259" t="s">
        <v>149</v>
      </c>
    </row>
    <row r="391" spans="1:51" s="15" customFormat="1" ht="12">
      <c r="A391" s="15"/>
      <c r="B391" s="270"/>
      <c r="C391" s="271"/>
      <c r="D391" s="250" t="s">
        <v>158</v>
      </c>
      <c r="E391" s="272" t="s">
        <v>1</v>
      </c>
      <c r="F391" s="273" t="s">
        <v>167</v>
      </c>
      <c r="G391" s="271"/>
      <c r="H391" s="274">
        <v>9.116</v>
      </c>
      <c r="I391" s="275"/>
      <c r="J391" s="271"/>
      <c r="K391" s="271"/>
      <c r="L391" s="276"/>
      <c r="M391" s="277"/>
      <c r="N391" s="278"/>
      <c r="O391" s="278"/>
      <c r="P391" s="278"/>
      <c r="Q391" s="278"/>
      <c r="R391" s="278"/>
      <c r="S391" s="278"/>
      <c r="T391" s="279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80" t="s">
        <v>158</v>
      </c>
      <c r="AU391" s="280" t="s">
        <v>87</v>
      </c>
      <c r="AV391" s="15" t="s">
        <v>156</v>
      </c>
      <c r="AW391" s="15" t="s">
        <v>33</v>
      </c>
      <c r="AX391" s="15" t="s">
        <v>85</v>
      </c>
      <c r="AY391" s="280" t="s">
        <v>149</v>
      </c>
    </row>
    <row r="392" spans="1:65" s="2" customFormat="1" ht="16.5" customHeight="1">
      <c r="A392" s="38"/>
      <c r="B392" s="39"/>
      <c r="C392" s="235" t="s">
        <v>475</v>
      </c>
      <c r="D392" s="235" t="s">
        <v>151</v>
      </c>
      <c r="E392" s="236" t="s">
        <v>1349</v>
      </c>
      <c r="F392" s="237" t="s">
        <v>1350</v>
      </c>
      <c r="G392" s="238" t="s">
        <v>154</v>
      </c>
      <c r="H392" s="239">
        <v>9.123</v>
      </c>
      <c r="I392" s="240"/>
      <c r="J392" s="241">
        <f>ROUND(I392*H392,2)</f>
        <v>0</v>
      </c>
      <c r="K392" s="237" t="s">
        <v>155</v>
      </c>
      <c r="L392" s="44"/>
      <c r="M392" s="242" t="s">
        <v>1</v>
      </c>
      <c r="N392" s="243" t="s">
        <v>42</v>
      </c>
      <c r="O392" s="91"/>
      <c r="P392" s="244">
        <f>O392*H392</f>
        <v>0</v>
      </c>
      <c r="Q392" s="244">
        <v>0</v>
      </c>
      <c r="R392" s="244">
        <f>Q392*H392</f>
        <v>0</v>
      </c>
      <c r="S392" s="244">
        <v>0</v>
      </c>
      <c r="T392" s="245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46" t="s">
        <v>261</v>
      </c>
      <c r="AT392" s="246" t="s">
        <v>151</v>
      </c>
      <c r="AU392" s="246" t="s">
        <v>87</v>
      </c>
      <c r="AY392" s="17" t="s">
        <v>149</v>
      </c>
      <c r="BE392" s="247">
        <f>IF(N392="základní",J392,0)</f>
        <v>0</v>
      </c>
      <c r="BF392" s="247">
        <f>IF(N392="snížená",J392,0)</f>
        <v>0</v>
      </c>
      <c r="BG392" s="247">
        <f>IF(N392="zákl. přenesená",J392,0)</f>
        <v>0</v>
      </c>
      <c r="BH392" s="247">
        <f>IF(N392="sníž. přenesená",J392,0)</f>
        <v>0</v>
      </c>
      <c r="BI392" s="247">
        <f>IF(N392="nulová",J392,0)</f>
        <v>0</v>
      </c>
      <c r="BJ392" s="17" t="s">
        <v>85</v>
      </c>
      <c r="BK392" s="247">
        <f>ROUND(I392*H392,2)</f>
        <v>0</v>
      </c>
      <c r="BL392" s="17" t="s">
        <v>261</v>
      </c>
      <c r="BM392" s="246" t="s">
        <v>1351</v>
      </c>
    </row>
    <row r="393" spans="1:51" s="14" customFormat="1" ht="12">
      <c r="A393" s="14"/>
      <c r="B393" s="260"/>
      <c r="C393" s="261"/>
      <c r="D393" s="250" t="s">
        <v>158</v>
      </c>
      <c r="E393" s="262" t="s">
        <v>1</v>
      </c>
      <c r="F393" s="263" t="s">
        <v>1249</v>
      </c>
      <c r="G393" s="261"/>
      <c r="H393" s="262" t="s">
        <v>1</v>
      </c>
      <c r="I393" s="264"/>
      <c r="J393" s="261"/>
      <c r="K393" s="261"/>
      <c r="L393" s="265"/>
      <c r="M393" s="266"/>
      <c r="N393" s="267"/>
      <c r="O393" s="267"/>
      <c r="P393" s="267"/>
      <c r="Q393" s="267"/>
      <c r="R393" s="267"/>
      <c r="S393" s="267"/>
      <c r="T393" s="268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9" t="s">
        <v>158</v>
      </c>
      <c r="AU393" s="269" t="s">
        <v>87</v>
      </c>
      <c r="AV393" s="14" t="s">
        <v>85</v>
      </c>
      <c r="AW393" s="14" t="s">
        <v>33</v>
      </c>
      <c r="AX393" s="14" t="s">
        <v>77</v>
      </c>
      <c r="AY393" s="269" t="s">
        <v>149</v>
      </c>
    </row>
    <row r="394" spans="1:51" s="13" customFormat="1" ht="12">
      <c r="A394" s="13"/>
      <c r="B394" s="248"/>
      <c r="C394" s="249"/>
      <c r="D394" s="250" t="s">
        <v>158</v>
      </c>
      <c r="E394" s="251" t="s">
        <v>1</v>
      </c>
      <c r="F394" s="252" t="s">
        <v>1352</v>
      </c>
      <c r="G394" s="249"/>
      <c r="H394" s="253">
        <v>5.718</v>
      </c>
      <c r="I394" s="254"/>
      <c r="J394" s="249"/>
      <c r="K394" s="249"/>
      <c r="L394" s="255"/>
      <c r="M394" s="256"/>
      <c r="N394" s="257"/>
      <c r="O394" s="257"/>
      <c r="P394" s="257"/>
      <c r="Q394" s="257"/>
      <c r="R394" s="257"/>
      <c r="S394" s="257"/>
      <c r="T394" s="25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9" t="s">
        <v>158</v>
      </c>
      <c r="AU394" s="259" t="s">
        <v>87</v>
      </c>
      <c r="AV394" s="13" t="s">
        <v>87</v>
      </c>
      <c r="AW394" s="13" t="s">
        <v>33</v>
      </c>
      <c r="AX394" s="13" t="s">
        <v>77</v>
      </c>
      <c r="AY394" s="259" t="s">
        <v>149</v>
      </c>
    </row>
    <row r="395" spans="1:51" s="13" customFormat="1" ht="12">
      <c r="A395" s="13"/>
      <c r="B395" s="248"/>
      <c r="C395" s="249"/>
      <c r="D395" s="250" t="s">
        <v>158</v>
      </c>
      <c r="E395" s="251" t="s">
        <v>1</v>
      </c>
      <c r="F395" s="252" t="s">
        <v>1229</v>
      </c>
      <c r="G395" s="249"/>
      <c r="H395" s="253">
        <v>3.405</v>
      </c>
      <c r="I395" s="254"/>
      <c r="J395" s="249"/>
      <c r="K395" s="249"/>
      <c r="L395" s="255"/>
      <c r="M395" s="256"/>
      <c r="N395" s="257"/>
      <c r="O395" s="257"/>
      <c r="P395" s="257"/>
      <c r="Q395" s="257"/>
      <c r="R395" s="257"/>
      <c r="S395" s="257"/>
      <c r="T395" s="25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9" t="s">
        <v>158</v>
      </c>
      <c r="AU395" s="259" t="s">
        <v>87</v>
      </c>
      <c r="AV395" s="13" t="s">
        <v>87</v>
      </c>
      <c r="AW395" s="13" t="s">
        <v>33</v>
      </c>
      <c r="AX395" s="13" t="s">
        <v>77</v>
      </c>
      <c r="AY395" s="259" t="s">
        <v>149</v>
      </c>
    </row>
    <row r="396" spans="1:51" s="15" customFormat="1" ht="12">
      <c r="A396" s="15"/>
      <c r="B396" s="270"/>
      <c r="C396" s="271"/>
      <c r="D396" s="250" t="s">
        <v>158</v>
      </c>
      <c r="E396" s="272" t="s">
        <v>1</v>
      </c>
      <c r="F396" s="273" t="s">
        <v>167</v>
      </c>
      <c r="G396" s="271"/>
      <c r="H396" s="274">
        <v>9.123</v>
      </c>
      <c r="I396" s="275"/>
      <c r="J396" s="271"/>
      <c r="K396" s="271"/>
      <c r="L396" s="276"/>
      <c r="M396" s="277"/>
      <c r="N396" s="278"/>
      <c r="O396" s="278"/>
      <c r="P396" s="278"/>
      <c r="Q396" s="278"/>
      <c r="R396" s="278"/>
      <c r="S396" s="278"/>
      <c r="T396" s="279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80" t="s">
        <v>158</v>
      </c>
      <c r="AU396" s="280" t="s">
        <v>87</v>
      </c>
      <c r="AV396" s="15" t="s">
        <v>156</v>
      </c>
      <c r="AW396" s="15" t="s">
        <v>33</v>
      </c>
      <c r="AX396" s="15" t="s">
        <v>85</v>
      </c>
      <c r="AY396" s="280" t="s">
        <v>149</v>
      </c>
    </row>
    <row r="397" spans="1:65" s="2" customFormat="1" ht="16.5" customHeight="1">
      <c r="A397" s="38"/>
      <c r="B397" s="39"/>
      <c r="C397" s="284" t="s">
        <v>479</v>
      </c>
      <c r="D397" s="284" t="s">
        <v>327</v>
      </c>
      <c r="E397" s="285" t="s">
        <v>1353</v>
      </c>
      <c r="F397" s="286" t="s">
        <v>1354</v>
      </c>
      <c r="G397" s="287" t="s">
        <v>154</v>
      </c>
      <c r="H397" s="288">
        <v>18.611</v>
      </c>
      <c r="I397" s="289"/>
      <c r="J397" s="290">
        <f>ROUND(I397*H397,2)</f>
        <v>0</v>
      </c>
      <c r="K397" s="286" t="s">
        <v>155</v>
      </c>
      <c r="L397" s="291"/>
      <c r="M397" s="292" t="s">
        <v>1</v>
      </c>
      <c r="N397" s="293" t="s">
        <v>42</v>
      </c>
      <c r="O397" s="91"/>
      <c r="P397" s="244">
        <f>O397*H397</f>
        <v>0</v>
      </c>
      <c r="Q397" s="244">
        <v>0.0029</v>
      </c>
      <c r="R397" s="244">
        <f>Q397*H397</f>
        <v>0.053971899999999996</v>
      </c>
      <c r="S397" s="244">
        <v>0</v>
      </c>
      <c r="T397" s="245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46" t="s">
        <v>361</v>
      </c>
      <c r="AT397" s="246" t="s">
        <v>327</v>
      </c>
      <c r="AU397" s="246" t="s">
        <v>87</v>
      </c>
      <c r="AY397" s="17" t="s">
        <v>149</v>
      </c>
      <c r="BE397" s="247">
        <f>IF(N397="základní",J397,0)</f>
        <v>0</v>
      </c>
      <c r="BF397" s="247">
        <f>IF(N397="snížená",J397,0)</f>
        <v>0</v>
      </c>
      <c r="BG397" s="247">
        <f>IF(N397="zákl. přenesená",J397,0)</f>
        <v>0</v>
      </c>
      <c r="BH397" s="247">
        <f>IF(N397="sníž. přenesená",J397,0)</f>
        <v>0</v>
      </c>
      <c r="BI397" s="247">
        <f>IF(N397="nulová",J397,0)</f>
        <v>0</v>
      </c>
      <c r="BJ397" s="17" t="s">
        <v>85</v>
      </c>
      <c r="BK397" s="247">
        <f>ROUND(I397*H397,2)</f>
        <v>0</v>
      </c>
      <c r="BL397" s="17" t="s">
        <v>261</v>
      </c>
      <c r="BM397" s="246" t="s">
        <v>1355</v>
      </c>
    </row>
    <row r="398" spans="1:51" s="13" customFormat="1" ht="12">
      <c r="A398" s="13"/>
      <c r="B398" s="248"/>
      <c r="C398" s="249"/>
      <c r="D398" s="250" t="s">
        <v>158</v>
      </c>
      <c r="E398" s="249"/>
      <c r="F398" s="252" t="s">
        <v>1356</v>
      </c>
      <c r="G398" s="249"/>
      <c r="H398" s="253">
        <v>18.611</v>
      </c>
      <c r="I398" s="254"/>
      <c r="J398" s="249"/>
      <c r="K398" s="249"/>
      <c r="L398" s="255"/>
      <c r="M398" s="256"/>
      <c r="N398" s="257"/>
      <c r="O398" s="257"/>
      <c r="P398" s="257"/>
      <c r="Q398" s="257"/>
      <c r="R398" s="257"/>
      <c r="S398" s="257"/>
      <c r="T398" s="25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9" t="s">
        <v>158</v>
      </c>
      <c r="AU398" s="259" t="s">
        <v>87</v>
      </c>
      <c r="AV398" s="13" t="s">
        <v>87</v>
      </c>
      <c r="AW398" s="13" t="s">
        <v>4</v>
      </c>
      <c r="AX398" s="13" t="s">
        <v>85</v>
      </c>
      <c r="AY398" s="259" t="s">
        <v>149</v>
      </c>
    </row>
    <row r="399" spans="1:65" s="2" customFormat="1" ht="16.5" customHeight="1">
      <c r="A399" s="38"/>
      <c r="B399" s="39"/>
      <c r="C399" s="235" t="s">
        <v>485</v>
      </c>
      <c r="D399" s="235" t="s">
        <v>151</v>
      </c>
      <c r="E399" s="236" t="s">
        <v>858</v>
      </c>
      <c r="F399" s="237" t="s">
        <v>859</v>
      </c>
      <c r="G399" s="238" t="s">
        <v>833</v>
      </c>
      <c r="H399" s="294"/>
      <c r="I399" s="240"/>
      <c r="J399" s="241">
        <f>ROUND(I399*H399,2)</f>
        <v>0</v>
      </c>
      <c r="K399" s="237" t="s">
        <v>155</v>
      </c>
      <c r="L399" s="44"/>
      <c r="M399" s="242" t="s">
        <v>1</v>
      </c>
      <c r="N399" s="243" t="s">
        <v>42</v>
      </c>
      <c r="O399" s="91"/>
      <c r="P399" s="244">
        <f>O399*H399</f>
        <v>0</v>
      </c>
      <c r="Q399" s="244">
        <v>0</v>
      </c>
      <c r="R399" s="244">
        <f>Q399*H399</f>
        <v>0</v>
      </c>
      <c r="S399" s="244">
        <v>0</v>
      </c>
      <c r="T399" s="245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46" t="s">
        <v>261</v>
      </c>
      <c r="AT399" s="246" t="s">
        <v>151</v>
      </c>
      <c r="AU399" s="246" t="s">
        <v>87</v>
      </c>
      <c r="AY399" s="17" t="s">
        <v>149</v>
      </c>
      <c r="BE399" s="247">
        <f>IF(N399="základní",J399,0)</f>
        <v>0</v>
      </c>
      <c r="BF399" s="247">
        <f>IF(N399="snížená",J399,0)</f>
        <v>0</v>
      </c>
      <c r="BG399" s="247">
        <f>IF(N399="zákl. přenesená",J399,0)</f>
        <v>0</v>
      </c>
      <c r="BH399" s="247">
        <f>IF(N399="sníž. přenesená",J399,0)</f>
        <v>0</v>
      </c>
      <c r="BI399" s="247">
        <f>IF(N399="nulová",J399,0)</f>
        <v>0</v>
      </c>
      <c r="BJ399" s="17" t="s">
        <v>85</v>
      </c>
      <c r="BK399" s="247">
        <f>ROUND(I399*H399,2)</f>
        <v>0</v>
      </c>
      <c r="BL399" s="17" t="s">
        <v>261</v>
      </c>
      <c r="BM399" s="246" t="s">
        <v>1357</v>
      </c>
    </row>
    <row r="400" spans="1:63" s="12" customFormat="1" ht="22.8" customHeight="1">
      <c r="A400" s="12"/>
      <c r="B400" s="219"/>
      <c r="C400" s="220"/>
      <c r="D400" s="221" t="s">
        <v>76</v>
      </c>
      <c r="E400" s="233" t="s">
        <v>1358</v>
      </c>
      <c r="F400" s="233" t="s">
        <v>1359</v>
      </c>
      <c r="G400" s="220"/>
      <c r="H400" s="220"/>
      <c r="I400" s="223"/>
      <c r="J400" s="234">
        <f>BK400</f>
        <v>0</v>
      </c>
      <c r="K400" s="220"/>
      <c r="L400" s="225"/>
      <c r="M400" s="226"/>
      <c r="N400" s="227"/>
      <c r="O400" s="227"/>
      <c r="P400" s="228">
        <f>SUM(P401:P406)</f>
        <v>0</v>
      </c>
      <c r="Q400" s="227"/>
      <c r="R400" s="228">
        <f>SUM(R401:R406)</f>
        <v>0</v>
      </c>
      <c r="S400" s="227"/>
      <c r="T400" s="229">
        <f>SUM(T401:T406)</f>
        <v>0.16408799999999998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30" t="s">
        <v>87</v>
      </c>
      <c r="AT400" s="231" t="s">
        <v>76</v>
      </c>
      <c r="AU400" s="231" t="s">
        <v>85</v>
      </c>
      <c r="AY400" s="230" t="s">
        <v>149</v>
      </c>
      <c r="BK400" s="232">
        <f>SUM(BK401:BK406)</f>
        <v>0</v>
      </c>
    </row>
    <row r="401" spans="1:65" s="2" customFormat="1" ht="16.5" customHeight="1">
      <c r="A401" s="38"/>
      <c r="B401" s="39"/>
      <c r="C401" s="235" t="s">
        <v>489</v>
      </c>
      <c r="D401" s="235" t="s">
        <v>151</v>
      </c>
      <c r="E401" s="236" t="s">
        <v>1360</v>
      </c>
      <c r="F401" s="237" t="s">
        <v>1361</v>
      </c>
      <c r="G401" s="238" t="s">
        <v>154</v>
      </c>
      <c r="H401" s="239">
        <v>9.116</v>
      </c>
      <c r="I401" s="240"/>
      <c r="J401" s="241">
        <f>ROUND(I401*H401,2)</f>
        <v>0</v>
      </c>
      <c r="K401" s="237" t="s">
        <v>155</v>
      </c>
      <c r="L401" s="44"/>
      <c r="M401" s="242" t="s">
        <v>1</v>
      </c>
      <c r="N401" s="243" t="s">
        <v>42</v>
      </c>
      <c r="O401" s="91"/>
      <c r="P401" s="244">
        <f>O401*H401</f>
        <v>0</v>
      </c>
      <c r="Q401" s="244">
        <v>0</v>
      </c>
      <c r="R401" s="244">
        <f>Q401*H401</f>
        <v>0</v>
      </c>
      <c r="S401" s="244">
        <v>0.018</v>
      </c>
      <c r="T401" s="245">
        <f>S401*H401</f>
        <v>0.16408799999999998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46" t="s">
        <v>261</v>
      </c>
      <c r="AT401" s="246" t="s">
        <v>151</v>
      </c>
      <c r="AU401" s="246" t="s">
        <v>87</v>
      </c>
      <c r="AY401" s="17" t="s">
        <v>149</v>
      </c>
      <c r="BE401" s="247">
        <f>IF(N401="základní",J401,0)</f>
        <v>0</v>
      </c>
      <c r="BF401" s="247">
        <f>IF(N401="snížená",J401,0)</f>
        <v>0</v>
      </c>
      <c r="BG401" s="247">
        <f>IF(N401="zákl. přenesená",J401,0)</f>
        <v>0</v>
      </c>
      <c r="BH401" s="247">
        <f>IF(N401="sníž. přenesená",J401,0)</f>
        <v>0</v>
      </c>
      <c r="BI401" s="247">
        <f>IF(N401="nulová",J401,0)</f>
        <v>0</v>
      </c>
      <c r="BJ401" s="17" t="s">
        <v>85</v>
      </c>
      <c r="BK401" s="247">
        <f>ROUND(I401*H401,2)</f>
        <v>0</v>
      </c>
      <c r="BL401" s="17" t="s">
        <v>261</v>
      </c>
      <c r="BM401" s="246" t="s">
        <v>1362</v>
      </c>
    </row>
    <row r="402" spans="1:51" s="14" customFormat="1" ht="12">
      <c r="A402" s="14"/>
      <c r="B402" s="260"/>
      <c r="C402" s="261"/>
      <c r="D402" s="250" t="s">
        <v>158</v>
      </c>
      <c r="E402" s="262" t="s">
        <v>1</v>
      </c>
      <c r="F402" s="263" t="s">
        <v>1312</v>
      </c>
      <c r="G402" s="261"/>
      <c r="H402" s="262" t="s">
        <v>1</v>
      </c>
      <c r="I402" s="264"/>
      <c r="J402" s="261"/>
      <c r="K402" s="261"/>
      <c r="L402" s="265"/>
      <c r="M402" s="266"/>
      <c r="N402" s="267"/>
      <c r="O402" s="267"/>
      <c r="P402" s="267"/>
      <c r="Q402" s="267"/>
      <c r="R402" s="267"/>
      <c r="S402" s="267"/>
      <c r="T402" s="268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9" t="s">
        <v>158</v>
      </c>
      <c r="AU402" s="269" t="s">
        <v>87</v>
      </c>
      <c r="AV402" s="14" t="s">
        <v>85</v>
      </c>
      <c r="AW402" s="14" t="s">
        <v>33</v>
      </c>
      <c r="AX402" s="14" t="s">
        <v>77</v>
      </c>
      <c r="AY402" s="269" t="s">
        <v>149</v>
      </c>
    </row>
    <row r="403" spans="1:51" s="13" customFormat="1" ht="12">
      <c r="A403" s="13"/>
      <c r="B403" s="248"/>
      <c r="C403" s="249"/>
      <c r="D403" s="250" t="s">
        <v>158</v>
      </c>
      <c r="E403" s="251" t="s">
        <v>1</v>
      </c>
      <c r="F403" s="252" t="s">
        <v>1347</v>
      </c>
      <c r="G403" s="249"/>
      <c r="H403" s="253">
        <v>4.5</v>
      </c>
      <c r="I403" s="254"/>
      <c r="J403" s="249"/>
      <c r="K403" s="249"/>
      <c r="L403" s="255"/>
      <c r="M403" s="256"/>
      <c r="N403" s="257"/>
      <c r="O403" s="257"/>
      <c r="P403" s="257"/>
      <c r="Q403" s="257"/>
      <c r="R403" s="257"/>
      <c r="S403" s="257"/>
      <c r="T403" s="25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9" t="s">
        <v>158</v>
      </c>
      <c r="AU403" s="259" t="s">
        <v>87</v>
      </c>
      <c r="AV403" s="13" t="s">
        <v>87</v>
      </c>
      <c r="AW403" s="13" t="s">
        <v>33</v>
      </c>
      <c r="AX403" s="13" t="s">
        <v>77</v>
      </c>
      <c r="AY403" s="259" t="s">
        <v>149</v>
      </c>
    </row>
    <row r="404" spans="1:51" s="14" customFormat="1" ht="12">
      <c r="A404" s="14"/>
      <c r="B404" s="260"/>
      <c r="C404" s="261"/>
      <c r="D404" s="250" t="s">
        <v>158</v>
      </c>
      <c r="E404" s="262" t="s">
        <v>1</v>
      </c>
      <c r="F404" s="263" t="s">
        <v>1228</v>
      </c>
      <c r="G404" s="261"/>
      <c r="H404" s="262" t="s">
        <v>1</v>
      </c>
      <c r="I404" s="264"/>
      <c r="J404" s="261"/>
      <c r="K404" s="261"/>
      <c r="L404" s="265"/>
      <c r="M404" s="266"/>
      <c r="N404" s="267"/>
      <c r="O404" s="267"/>
      <c r="P404" s="267"/>
      <c r="Q404" s="267"/>
      <c r="R404" s="267"/>
      <c r="S404" s="267"/>
      <c r="T404" s="268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9" t="s">
        <v>158</v>
      </c>
      <c r="AU404" s="269" t="s">
        <v>87</v>
      </c>
      <c r="AV404" s="14" t="s">
        <v>85</v>
      </c>
      <c r="AW404" s="14" t="s">
        <v>33</v>
      </c>
      <c r="AX404" s="14" t="s">
        <v>77</v>
      </c>
      <c r="AY404" s="269" t="s">
        <v>149</v>
      </c>
    </row>
    <row r="405" spans="1:51" s="13" customFormat="1" ht="12">
      <c r="A405" s="13"/>
      <c r="B405" s="248"/>
      <c r="C405" s="249"/>
      <c r="D405" s="250" t="s">
        <v>158</v>
      </c>
      <c r="E405" s="251" t="s">
        <v>1</v>
      </c>
      <c r="F405" s="252" t="s">
        <v>1348</v>
      </c>
      <c r="G405" s="249"/>
      <c r="H405" s="253">
        <v>4.616</v>
      </c>
      <c r="I405" s="254"/>
      <c r="J405" s="249"/>
      <c r="K405" s="249"/>
      <c r="L405" s="255"/>
      <c r="M405" s="256"/>
      <c r="N405" s="257"/>
      <c r="O405" s="257"/>
      <c r="P405" s="257"/>
      <c r="Q405" s="257"/>
      <c r="R405" s="257"/>
      <c r="S405" s="257"/>
      <c r="T405" s="25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59" t="s">
        <v>158</v>
      </c>
      <c r="AU405" s="259" t="s">
        <v>87</v>
      </c>
      <c r="AV405" s="13" t="s">
        <v>87</v>
      </c>
      <c r="AW405" s="13" t="s">
        <v>33</v>
      </c>
      <c r="AX405" s="13" t="s">
        <v>77</v>
      </c>
      <c r="AY405" s="259" t="s">
        <v>149</v>
      </c>
    </row>
    <row r="406" spans="1:51" s="15" customFormat="1" ht="12">
      <c r="A406" s="15"/>
      <c r="B406" s="270"/>
      <c r="C406" s="271"/>
      <c r="D406" s="250" t="s">
        <v>158</v>
      </c>
      <c r="E406" s="272" t="s">
        <v>1</v>
      </c>
      <c r="F406" s="273" t="s">
        <v>167</v>
      </c>
      <c r="G406" s="271"/>
      <c r="H406" s="274">
        <v>9.116</v>
      </c>
      <c r="I406" s="275"/>
      <c r="J406" s="271"/>
      <c r="K406" s="271"/>
      <c r="L406" s="276"/>
      <c r="M406" s="277"/>
      <c r="N406" s="278"/>
      <c r="O406" s="278"/>
      <c r="P406" s="278"/>
      <c r="Q406" s="278"/>
      <c r="R406" s="278"/>
      <c r="S406" s="278"/>
      <c r="T406" s="279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80" t="s">
        <v>158</v>
      </c>
      <c r="AU406" s="280" t="s">
        <v>87</v>
      </c>
      <c r="AV406" s="15" t="s">
        <v>156</v>
      </c>
      <c r="AW406" s="15" t="s">
        <v>33</v>
      </c>
      <c r="AX406" s="15" t="s">
        <v>85</v>
      </c>
      <c r="AY406" s="280" t="s">
        <v>149</v>
      </c>
    </row>
    <row r="407" spans="1:63" s="12" customFormat="1" ht="22.8" customHeight="1">
      <c r="A407" s="12"/>
      <c r="B407" s="219"/>
      <c r="C407" s="220"/>
      <c r="D407" s="221" t="s">
        <v>76</v>
      </c>
      <c r="E407" s="233" t="s">
        <v>1363</v>
      </c>
      <c r="F407" s="233" t="s">
        <v>1364</v>
      </c>
      <c r="G407" s="220"/>
      <c r="H407" s="220"/>
      <c r="I407" s="223"/>
      <c r="J407" s="234">
        <f>BK407</f>
        <v>0</v>
      </c>
      <c r="K407" s="220"/>
      <c r="L407" s="225"/>
      <c r="M407" s="226"/>
      <c r="N407" s="227"/>
      <c r="O407" s="227"/>
      <c r="P407" s="228">
        <f>SUM(P408:P468)</f>
        <v>0</v>
      </c>
      <c r="Q407" s="227"/>
      <c r="R407" s="228">
        <f>SUM(R408:R468)</f>
        <v>0.95841827</v>
      </c>
      <c r="S407" s="227"/>
      <c r="T407" s="229">
        <f>SUM(T408:T468)</f>
        <v>0.09702125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30" t="s">
        <v>87</v>
      </c>
      <c r="AT407" s="231" t="s">
        <v>76</v>
      </c>
      <c r="AU407" s="231" t="s">
        <v>85</v>
      </c>
      <c r="AY407" s="230" t="s">
        <v>149</v>
      </c>
      <c r="BK407" s="232">
        <f>SUM(BK408:BK468)</f>
        <v>0</v>
      </c>
    </row>
    <row r="408" spans="1:65" s="2" customFormat="1" ht="16.5" customHeight="1">
      <c r="A408" s="38"/>
      <c r="B408" s="39"/>
      <c r="C408" s="235" t="s">
        <v>493</v>
      </c>
      <c r="D408" s="235" t="s">
        <v>151</v>
      </c>
      <c r="E408" s="236" t="s">
        <v>1365</v>
      </c>
      <c r="F408" s="237" t="s">
        <v>1366</v>
      </c>
      <c r="G408" s="238" t="s">
        <v>154</v>
      </c>
      <c r="H408" s="239">
        <v>1.695</v>
      </c>
      <c r="I408" s="240"/>
      <c r="J408" s="241">
        <f>ROUND(I408*H408,2)</f>
        <v>0</v>
      </c>
      <c r="K408" s="237" t="s">
        <v>155</v>
      </c>
      <c r="L408" s="44"/>
      <c r="M408" s="242" t="s">
        <v>1</v>
      </c>
      <c r="N408" s="243" t="s">
        <v>42</v>
      </c>
      <c r="O408" s="91"/>
      <c r="P408" s="244">
        <f>O408*H408</f>
        <v>0</v>
      </c>
      <c r="Q408" s="244">
        <v>0</v>
      </c>
      <c r="R408" s="244">
        <f>Q408*H408</f>
        <v>0</v>
      </c>
      <c r="S408" s="244">
        <v>0.03175</v>
      </c>
      <c r="T408" s="245">
        <f>S408*H408</f>
        <v>0.05381625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46" t="s">
        <v>261</v>
      </c>
      <c r="AT408" s="246" t="s">
        <v>151</v>
      </c>
      <c r="AU408" s="246" t="s">
        <v>87</v>
      </c>
      <c r="AY408" s="17" t="s">
        <v>149</v>
      </c>
      <c r="BE408" s="247">
        <f>IF(N408="základní",J408,0)</f>
        <v>0</v>
      </c>
      <c r="BF408" s="247">
        <f>IF(N408="snížená",J408,0)</f>
        <v>0</v>
      </c>
      <c r="BG408" s="247">
        <f>IF(N408="zákl. přenesená",J408,0)</f>
        <v>0</v>
      </c>
      <c r="BH408" s="247">
        <f>IF(N408="sníž. přenesená",J408,0)</f>
        <v>0</v>
      </c>
      <c r="BI408" s="247">
        <f>IF(N408="nulová",J408,0)</f>
        <v>0</v>
      </c>
      <c r="BJ408" s="17" t="s">
        <v>85</v>
      </c>
      <c r="BK408" s="247">
        <f>ROUND(I408*H408,2)</f>
        <v>0</v>
      </c>
      <c r="BL408" s="17" t="s">
        <v>261</v>
      </c>
      <c r="BM408" s="246" t="s">
        <v>1367</v>
      </c>
    </row>
    <row r="409" spans="1:51" s="14" customFormat="1" ht="12">
      <c r="A409" s="14"/>
      <c r="B409" s="260"/>
      <c r="C409" s="261"/>
      <c r="D409" s="250" t="s">
        <v>158</v>
      </c>
      <c r="E409" s="262" t="s">
        <v>1</v>
      </c>
      <c r="F409" s="263" t="s">
        <v>1368</v>
      </c>
      <c r="G409" s="261"/>
      <c r="H409" s="262" t="s">
        <v>1</v>
      </c>
      <c r="I409" s="264"/>
      <c r="J409" s="261"/>
      <c r="K409" s="261"/>
      <c r="L409" s="265"/>
      <c r="M409" s="266"/>
      <c r="N409" s="267"/>
      <c r="O409" s="267"/>
      <c r="P409" s="267"/>
      <c r="Q409" s="267"/>
      <c r="R409" s="267"/>
      <c r="S409" s="267"/>
      <c r="T409" s="26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9" t="s">
        <v>158</v>
      </c>
      <c r="AU409" s="269" t="s">
        <v>87</v>
      </c>
      <c r="AV409" s="14" t="s">
        <v>85</v>
      </c>
      <c r="AW409" s="14" t="s">
        <v>33</v>
      </c>
      <c r="AX409" s="14" t="s">
        <v>77</v>
      </c>
      <c r="AY409" s="269" t="s">
        <v>149</v>
      </c>
    </row>
    <row r="410" spans="1:51" s="13" customFormat="1" ht="12">
      <c r="A410" s="13"/>
      <c r="B410" s="248"/>
      <c r="C410" s="249"/>
      <c r="D410" s="250" t="s">
        <v>158</v>
      </c>
      <c r="E410" s="251" t="s">
        <v>1</v>
      </c>
      <c r="F410" s="252" t="s">
        <v>1369</v>
      </c>
      <c r="G410" s="249"/>
      <c r="H410" s="253">
        <v>1.695</v>
      </c>
      <c r="I410" s="254"/>
      <c r="J410" s="249"/>
      <c r="K410" s="249"/>
      <c r="L410" s="255"/>
      <c r="M410" s="256"/>
      <c r="N410" s="257"/>
      <c r="O410" s="257"/>
      <c r="P410" s="257"/>
      <c r="Q410" s="257"/>
      <c r="R410" s="257"/>
      <c r="S410" s="257"/>
      <c r="T410" s="25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9" t="s">
        <v>158</v>
      </c>
      <c r="AU410" s="259" t="s">
        <v>87</v>
      </c>
      <c r="AV410" s="13" t="s">
        <v>87</v>
      </c>
      <c r="AW410" s="13" t="s">
        <v>33</v>
      </c>
      <c r="AX410" s="13" t="s">
        <v>85</v>
      </c>
      <c r="AY410" s="259" t="s">
        <v>149</v>
      </c>
    </row>
    <row r="411" spans="1:65" s="2" customFormat="1" ht="16.5" customHeight="1">
      <c r="A411" s="38"/>
      <c r="B411" s="39"/>
      <c r="C411" s="235" t="s">
        <v>500</v>
      </c>
      <c r="D411" s="235" t="s">
        <v>151</v>
      </c>
      <c r="E411" s="236" t="s">
        <v>1370</v>
      </c>
      <c r="F411" s="237" t="s">
        <v>1371</v>
      </c>
      <c r="G411" s="238" t="s">
        <v>154</v>
      </c>
      <c r="H411" s="239">
        <v>12.251</v>
      </c>
      <c r="I411" s="240"/>
      <c r="J411" s="241">
        <f>ROUND(I411*H411,2)</f>
        <v>0</v>
      </c>
      <c r="K411" s="237" t="s">
        <v>155</v>
      </c>
      <c r="L411" s="44"/>
      <c r="M411" s="242" t="s">
        <v>1</v>
      </c>
      <c r="N411" s="243" t="s">
        <v>42</v>
      </c>
      <c r="O411" s="91"/>
      <c r="P411" s="244">
        <f>O411*H411</f>
        <v>0</v>
      </c>
      <c r="Q411" s="244">
        <v>0.05133</v>
      </c>
      <c r="R411" s="244">
        <f>Q411*H411</f>
        <v>0.62884383</v>
      </c>
      <c r="S411" s="244">
        <v>0</v>
      </c>
      <c r="T411" s="245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46" t="s">
        <v>261</v>
      </c>
      <c r="AT411" s="246" t="s">
        <v>151</v>
      </c>
      <c r="AU411" s="246" t="s">
        <v>87</v>
      </c>
      <c r="AY411" s="17" t="s">
        <v>149</v>
      </c>
      <c r="BE411" s="247">
        <f>IF(N411="základní",J411,0)</f>
        <v>0</v>
      </c>
      <c r="BF411" s="247">
        <f>IF(N411="snížená",J411,0)</f>
        <v>0</v>
      </c>
      <c r="BG411" s="247">
        <f>IF(N411="zákl. přenesená",J411,0)</f>
        <v>0</v>
      </c>
      <c r="BH411" s="247">
        <f>IF(N411="sníž. přenesená",J411,0)</f>
        <v>0</v>
      </c>
      <c r="BI411" s="247">
        <f>IF(N411="nulová",J411,0)</f>
        <v>0</v>
      </c>
      <c r="BJ411" s="17" t="s">
        <v>85</v>
      </c>
      <c r="BK411" s="247">
        <f>ROUND(I411*H411,2)</f>
        <v>0</v>
      </c>
      <c r="BL411" s="17" t="s">
        <v>261</v>
      </c>
      <c r="BM411" s="246" t="s">
        <v>1372</v>
      </c>
    </row>
    <row r="412" spans="1:51" s="14" customFormat="1" ht="12">
      <c r="A412" s="14"/>
      <c r="B412" s="260"/>
      <c r="C412" s="261"/>
      <c r="D412" s="250" t="s">
        <v>158</v>
      </c>
      <c r="E412" s="262" t="s">
        <v>1</v>
      </c>
      <c r="F412" s="263" t="s">
        <v>1373</v>
      </c>
      <c r="G412" s="261"/>
      <c r="H412" s="262" t="s">
        <v>1</v>
      </c>
      <c r="I412" s="264"/>
      <c r="J412" s="261"/>
      <c r="K412" s="261"/>
      <c r="L412" s="265"/>
      <c r="M412" s="266"/>
      <c r="N412" s="267"/>
      <c r="O412" s="267"/>
      <c r="P412" s="267"/>
      <c r="Q412" s="267"/>
      <c r="R412" s="267"/>
      <c r="S412" s="267"/>
      <c r="T412" s="268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9" t="s">
        <v>158</v>
      </c>
      <c r="AU412" s="269" t="s">
        <v>87</v>
      </c>
      <c r="AV412" s="14" t="s">
        <v>85</v>
      </c>
      <c r="AW412" s="14" t="s">
        <v>33</v>
      </c>
      <c r="AX412" s="14" t="s">
        <v>77</v>
      </c>
      <c r="AY412" s="269" t="s">
        <v>149</v>
      </c>
    </row>
    <row r="413" spans="1:51" s="13" customFormat="1" ht="12">
      <c r="A413" s="13"/>
      <c r="B413" s="248"/>
      <c r="C413" s="249"/>
      <c r="D413" s="250" t="s">
        <v>158</v>
      </c>
      <c r="E413" s="251" t="s">
        <v>1</v>
      </c>
      <c r="F413" s="252" t="s">
        <v>1374</v>
      </c>
      <c r="G413" s="249"/>
      <c r="H413" s="253">
        <v>10.109</v>
      </c>
      <c r="I413" s="254"/>
      <c r="J413" s="249"/>
      <c r="K413" s="249"/>
      <c r="L413" s="255"/>
      <c r="M413" s="256"/>
      <c r="N413" s="257"/>
      <c r="O413" s="257"/>
      <c r="P413" s="257"/>
      <c r="Q413" s="257"/>
      <c r="R413" s="257"/>
      <c r="S413" s="257"/>
      <c r="T413" s="25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9" t="s">
        <v>158</v>
      </c>
      <c r="AU413" s="259" t="s">
        <v>87</v>
      </c>
      <c r="AV413" s="13" t="s">
        <v>87</v>
      </c>
      <c r="AW413" s="13" t="s">
        <v>33</v>
      </c>
      <c r="AX413" s="13" t="s">
        <v>77</v>
      </c>
      <c r="AY413" s="259" t="s">
        <v>149</v>
      </c>
    </row>
    <row r="414" spans="1:51" s="14" customFormat="1" ht="12">
      <c r="A414" s="14"/>
      <c r="B414" s="260"/>
      <c r="C414" s="261"/>
      <c r="D414" s="250" t="s">
        <v>158</v>
      </c>
      <c r="E414" s="262" t="s">
        <v>1</v>
      </c>
      <c r="F414" s="263" t="s">
        <v>1375</v>
      </c>
      <c r="G414" s="261"/>
      <c r="H414" s="262" t="s">
        <v>1</v>
      </c>
      <c r="I414" s="264"/>
      <c r="J414" s="261"/>
      <c r="K414" s="261"/>
      <c r="L414" s="265"/>
      <c r="M414" s="266"/>
      <c r="N414" s="267"/>
      <c r="O414" s="267"/>
      <c r="P414" s="267"/>
      <c r="Q414" s="267"/>
      <c r="R414" s="267"/>
      <c r="S414" s="267"/>
      <c r="T414" s="268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9" t="s">
        <v>158</v>
      </c>
      <c r="AU414" s="269" t="s">
        <v>87</v>
      </c>
      <c r="AV414" s="14" t="s">
        <v>85</v>
      </c>
      <c r="AW414" s="14" t="s">
        <v>33</v>
      </c>
      <c r="AX414" s="14" t="s">
        <v>77</v>
      </c>
      <c r="AY414" s="269" t="s">
        <v>149</v>
      </c>
    </row>
    <row r="415" spans="1:51" s="13" customFormat="1" ht="12">
      <c r="A415" s="13"/>
      <c r="B415" s="248"/>
      <c r="C415" s="249"/>
      <c r="D415" s="250" t="s">
        <v>158</v>
      </c>
      <c r="E415" s="251" t="s">
        <v>1</v>
      </c>
      <c r="F415" s="252" t="s">
        <v>1376</v>
      </c>
      <c r="G415" s="249"/>
      <c r="H415" s="253">
        <v>2.142</v>
      </c>
      <c r="I415" s="254"/>
      <c r="J415" s="249"/>
      <c r="K415" s="249"/>
      <c r="L415" s="255"/>
      <c r="M415" s="256"/>
      <c r="N415" s="257"/>
      <c r="O415" s="257"/>
      <c r="P415" s="257"/>
      <c r="Q415" s="257"/>
      <c r="R415" s="257"/>
      <c r="S415" s="257"/>
      <c r="T415" s="25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9" t="s">
        <v>158</v>
      </c>
      <c r="AU415" s="259" t="s">
        <v>87</v>
      </c>
      <c r="AV415" s="13" t="s">
        <v>87</v>
      </c>
      <c r="AW415" s="13" t="s">
        <v>33</v>
      </c>
      <c r="AX415" s="13" t="s">
        <v>77</v>
      </c>
      <c r="AY415" s="259" t="s">
        <v>149</v>
      </c>
    </row>
    <row r="416" spans="1:51" s="15" customFormat="1" ht="12">
      <c r="A416" s="15"/>
      <c r="B416" s="270"/>
      <c r="C416" s="271"/>
      <c r="D416" s="250" t="s">
        <v>158</v>
      </c>
      <c r="E416" s="272" t="s">
        <v>1</v>
      </c>
      <c r="F416" s="273" t="s">
        <v>167</v>
      </c>
      <c r="G416" s="271"/>
      <c r="H416" s="274">
        <v>12.251</v>
      </c>
      <c r="I416" s="275"/>
      <c r="J416" s="271"/>
      <c r="K416" s="271"/>
      <c r="L416" s="276"/>
      <c r="M416" s="277"/>
      <c r="N416" s="278"/>
      <c r="O416" s="278"/>
      <c r="P416" s="278"/>
      <c r="Q416" s="278"/>
      <c r="R416" s="278"/>
      <c r="S416" s="278"/>
      <c r="T416" s="279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80" t="s">
        <v>158</v>
      </c>
      <c r="AU416" s="280" t="s">
        <v>87</v>
      </c>
      <c r="AV416" s="15" t="s">
        <v>156</v>
      </c>
      <c r="AW416" s="15" t="s">
        <v>33</v>
      </c>
      <c r="AX416" s="15" t="s">
        <v>85</v>
      </c>
      <c r="AY416" s="280" t="s">
        <v>149</v>
      </c>
    </row>
    <row r="417" spans="1:65" s="2" customFormat="1" ht="16.5" customHeight="1">
      <c r="A417" s="38"/>
      <c r="B417" s="39"/>
      <c r="C417" s="235" t="s">
        <v>505</v>
      </c>
      <c r="D417" s="235" t="s">
        <v>151</v>
      </c>
      <c r="E417" s="236" t="s">
        <v>1377</v>
      </c>
      <c r="F417" s="237" t="s">
        <v>1378</v>
      </c>
      <c r="G417" s="238" t="s">
        <v>154</v>
      </c>
      <c r="H417" s="239">
        <v>12.251</v>
      </c>
      <c r="I417" s="240"/>
      <c r="J417" s="241">
        <f>ROUND(I417*H417,2)</f>
        <v>0</v>
      </c>
      <c r="K417" s="237" t="s">
        <v>155</v>
      </c>
      <c r="L417" s="44"/>
      <c r="M417" s="242" t="s">
        <v>1</v>
      </c>
      <c r="N417" s="243" t="s">
        <v>42</v>
      </c>
      <c r="O417" s="91"/>
      <c r="P417" s="244">
        <f>O417*H417</f>
        <v>0</v>
      </c>
      <c r="Q417" s="244">
        <v>0.0002</v>
      </c>
      <c r="R417" s="244">
        <f>Q417*H417</f>
        <v>0.0024502</v>
      </c>
      <c r="S417" s="244">
        <v>0</v>
      </c>
      <c r="T417" s="245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46" t="s">
        <v>261</v>
      </c>
      <c r="AT417" s="246" t="s">
        <v>151</v>
      </c>
      <c r="AU417" s="246" t="s">
        <v>87</v>
      </c>
      <c r="AY417" s="17" t="s">
        <v>149</v>
      </c>
      <c r="BE417" s="247">
        <f>IF(N417="základní",J417,0)</f>
        <v>0</v>
      </c>
      <c r="BF417" s="247">
        <f>IF(N417="snížená",J417,0)</f>
        <v>0</v>
      </c>
      <c r="BG417" s="247">
        <f>IF(N417="zákl. přenesená",J417,0)</f>
        <v>0</v>
      </c>
      <c r="BH417" s="247">
        <f>IF(N417="sníž. přenesená",J417,0)</f>
        <v>0</v>
      </c>
      <c r="BI417" s="247">
        <f>IF(N417="nulová",J417,0)</f>
        <v>0</v>
      </c>
      <c r="BJ417" s="17" t="s">
        <v>85</v>
      </c>
      <c r="BK417" s="247">
        <f>ROUND(I417*H417,2)</f>
        <v>0</v>
      </c>
      <c r="BL417" s="17" t="s">
        <v>261</v>
      </c>
      <c r="BM417" s="246" t="s">
        <v>1379</v>
      </c>
    </row>
    <row r="418" spans="1:51" s="14" customFormat="1" ht="12">
      <c r="A418" s="14"/>
      <c r="B418" s="260"/>
      <c r="C418" s="261"/>
      <c r="D418" s="250" t="s">
        <v>158</v>
      </c>
      <c r="E418" s="262" t="s">
        <v>1</v>
      </c>
      <c r="F418" s="263" t="s">
        <v>1373</v>
      </c>
      <c r="G418" s="261"/>
      <c r="H418" s="262" t="s">
        <v>1</v>
      </c>
      <c r="I418" s="264"/>
      <c r="J418" s="261"/>
      <c r="K418" s="261"/>
      <c r="L418" s="265"/>
      <c r="M418" s="266"/>
      <c r="N418" s="267"/>
      <c r="O418" s="267"/>
      <c r="P418" s="267"/>
      <c r="Q418" s="267"/>
      <c r="R418" s="267"/>
      <c r="S418" s="267"/>
      <c r="T418" s="268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9" t="s">
        <v>158</v>
      </c>
      <c r="AU418" s="269" t="s">
        <v>87</v>
      </c>
      <c r="AV418" s="14" t="s">
        <v>85</v>
      </c>
      <c r="AW418" s="14" t="s">
        <v>33</v>
      </c>
      <c r="AX418" s="14" t="s">
        <v>77</v>
      </c>
      <c r="AY418" s="269" t="s">
        <v>149</v>
      </c>
    </row>
    <row r="419" spans="1:51" s="13" customFormat="1" ht="12">
      <c r="A419" s="13"/>
      <c r="B419" s="248"/>
      <c r="C419" s="249"/>
      <c r="D419" s="250" t="s">
        <v>158</v>
      </c>
      <c r="E419" s="251" t="s">
        <v>1</v>
      </c>
      <c r="F419" s="252" t="s">
        <v>1374</v>
      </c>
      <c r="G419" s="249"/>
      <c r="H419" s="253">
        <v>10.109</v>
      </c>
      <c r="I419" s="254"/>
      <c r="J419" s="249"/>
      <c r="K419" s="249"/>
      <c r="L419" s="255"/>
      <c r="M419" s="256"/>
      <c r="N419" s="257"/>
      <c r="O419" s="257"/>
      <c r="P419" s="257"/>
      <c r="Q419" s="257"/>
      <c r="R419" s="257"/>
      <c r="S419" s="257"/>
      <c r="T419" s="25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9" t="s">
        <v>158</v>
      </c>
      <c r="AU419" s="259" t="s">
        <v>87</v>
      </c>
      <c r="AV419" s="13" t="s">
        <v>87</v>
      </c>
      <c r="AW419" s="13" t="s">
        <v>33</v>
      </c>
      <c r="AX419" s="13" t="s">
        <v>77</v>
      </c>
      <c r="AY419" s="259" t="s">
        <v>149</v>
      </c>
    </row>
    <row r="420" spans="1:51" s="14" customFormat="1" ht="12">
      <c r="A420" s="14"/>
      <c r="B420" s="260"/>
      <c r="C420" s="261"/>
      <c r="D420" s="250" t="s">
        <v>158</v>
      </c>
      <c r="E420" s="262" t="s">
        <v>1</v>
      </c>
      <c r="F420" s="263" t="s">
        <v>1375</v>
      </c>
      <c r="G420" s="261"/>
      <c r="H420" s="262" t="s">
        <v>1</v>
      </c>
      <c r="I420" s="264"/>
      <c r="J420" s="261"/>
      <c r="K420" s="261"/>
      <c r="L420" s="265"/>
      <c r="M420" s="266"/>
      <c r="N420" s="267"/>
      <c r="O420" s="267"/>
      <c r="P420" s="267"/>
      <c r="Q420" s="267"/>
      <c r="R420" s="267"/>
      <c r="S420" s="267"/>
      <c r="T420" s="268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9" t="s">
        <v>158</v>
      </c>
      <c r="AU420" s="269" t="s">
        <v>87</v>
      </c>
      <c r="AV420" s="14" t="s">
        <v>85</v>
      </c>
      <c r="AW420" s="14" t="s">
        <v>33</v>
      </c>
      <c r="AX420" s="14" t="s">
        <v>77</v>
      </c>
      <c r="AY420" s="269" t="s">
        <v>149</v>
      </c>
    </row>
    <row r="421" spans="1:51" s="13" customFormat="1" ht="12">
      <c r="A421" s="13"/>
      <c r="B421" s="248"/>
      <c r="C421" s="249"/>
      <c r="D421" s="250" t="s">
        <v>158</v>
      </c>
      <c r="E421" s="251" t="s">
        <v>1</v>
      </c>
      <c r="F421" s="252" t="s">
        <v>1376</v>
      </c>
      <c r="G421" s="249"/>
      <c r="H421" s="253">
        <v>2.142</v>
      </c>
      <c r="I421" s="254"/>
      <c r="J421" s="249"/>
      <c r="K421" s="249"/>
      <c r="L421" s="255"/>
      <c r="M421" s="256"/>
      <c r="N421" s="257"/>
      <c r="O421" s="257"/>
      <c r="P421" s="257"/>
      <c r="Q421" s="257"/>
      <c r="R421" s="257"/>
      <c r="S421" s="257"/>
      <c r="T421" s="25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9" t="s">
        <v>158</v>
      </c>
      <c r="AU421" s="259" t="s">
        <v>87</v>
      </c>
      <c r="AV421" s="13" t="s">
        <v>87</v>
      </c>
      <c r="AW421" s="13" t="s">
        <v>33</v>
      </c>
      <c r="AX421" s="13" t="s">
        <v>77</v>
      </c>
      <c r="AY421" s="259" t="s">
        <v>149</v>
      </c>
    </row>
    <row r="422" spans="1:51" s="15" customFormat="1" ht="12">
      <c r="A422" s="15"/>
      <c r="B422" s="270"/>
      <c r="C422" s="271"/>
      <c r="D422" s="250" t="s">
        <v>158</v>
      </c>
      <c r="E422" s="272" t="s">
        <v>1</v>
      </c>
      <c r="F422" s="273" t="s">
        <v>167</v>
      </c>
      <c r="G422" s="271"/>
      <c r="H422" s="274">
        <v>12.251</v>
      </c>
      <c r="I422" s="275"/>
      <c r="J422" s="271"/>
      <c r="K422" s="271"/>
      <c r="L422" s="276"/>
      <c r="M422" s="277"/>
      <c r="N422" s="278"/>
      <c r="O422" s="278"/>
      <c r="P422" s="278"/>
      <c r="Q422" s="278"/>
      <c r="R422" s="278"/>
      <c r="S422" s="278"/>
      <c r="T422" s="279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80" t="s">
        <v>158</v>
      </c>
      <c r="AU422" s="280" t="s">
        <v>87</v>
      </c>
      <c r="AV422" s="15" t="s">
        <v>156</v>
      </c>
      <c r="AW422" s="15" t="s">
        <v>33</v>
      </c>
      <c r="AX422" s="15" t="s">
        <v>85</v>
      </c>
      <c r="AY422" s="280" t="s">
        <v>149</v>
      </c>
    </row>
    <row r="423" spans="1:65" s="2" customFormat="1" ht="16.5" customHeight="1">
      <c r="A423" s="38"/>
      <c r="B423" s="39"/>
      <c r="C423" s="235" t="s">
        <v>509</v>
      </c>
      <c r="D423" s="235" t="s">
        <v>151</v>
      </c>
      <c r="E423" s="236" t="s">
        <v>1380</v>
      </c>
      <c r="F423" s="237" t="s">
        <v>1381</v>
      </c>
      <c r="G423" s="238" t="s">
        <v>203</v>
      </c>
      <c r="H423" s="239">
        <v>5.955</v>
      </c>
      <c r="I423" s="240"/>
      <c r="J423" s="241">
        <f>ROUND(I423*H423,2)</f>
        <v>0</v>
      </c>
      <c r="K423" s="237" t="s">
        <v>155</v>
      </c>
      <c r="L423" s="44"/>
      <c r="M423" s="242" t="s">
        <v>1</v>
      </c>
      <c r="N423" s="243" t="s">
        <v>42</v>
      </c>
      <c r="O423" s="91"/>
      <c r="P423" s="244">
        <f>O423*H423</f>
        <v>0</v>
      </c>
      <c r="Q423" s="244">
        <v>0.0002</v>
      </c>
      <c r="R423" s="244">
        <f>Q423*H423</f>
        <v>0.001191</v>
      </c>
      <c r="S423" s="244">
        <v>0</v>
      </c>
      <c r="T423" s="245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46" t="s">
        <v>261</v>
      </c>
      <c r="AT423" s="246" t="s">
        <v>151</v>
      </c>
      <c r="AU423" s="246" t="s">
        <v>87</v>
      </c>
      <c r="AY423" s="17" t="s">
        <v>149</v>
      </c>
      <c r="BE423" s="247">
        <f>IF(N423="základní",J423,0)</f>
        <v>0</v>
      </c>
      <c r="BF423" s="247">
        <f>IF(N423="snížená",J423,0)</f>
        <v>0</v>
      </c>
      <c r="BG423" s="247">
        <f>IF(N423="zákl. přenesená",J423,0)</f>
        <v>0</v>
      </c>
      <c r="BH423" s="247">
        <f>IF(N423="sníž. přenesená",J423,0)</f>
        <v>0</v>
      </c>
      <c r="BI423" s="247">
        <f>IF(N423="nulová",J423,0)</f>
        <v>0</v>
      </c>
      <c r="BJ423" s="17" t="s">
        <v>85</v>
      </c>
      <c r="BK423" s="247">
        <f>ROUND(I423*H423,2)</f>
        <v>0</v>
      </c>
      <c r="BL423" s="17" t="s">
        <v>261</v>
      </c>
      <c r="BM423" s="246" t="s">
        <v>1382</v>
      </c>
    </row>
    <row r="424" spans="1:51" s="14" customFormat="1" ht="12">
      <c r="A424" s="14"/>
      <c r="B424" s="260"/>
      <c r="C424" s="261"/>
      <c r="D424" s="250" t="s">
        <v>158</v>
      </c>
      <c r="E424" s="262" t="s">
        <v>1</v>
      </c>
      <c r="F424" s="263" t="s">
        <v>1383</v>
      </c>
      <c r="G424" s="261"/>
      <c r="H424" s="262" t="s">
        <v>1</v>
      </c>
      <c r="I424" s="264"/>
      <c r="J424" s="261"/>
      <c r="K424" s="261"/>
      <c r="L424" s="265"/>
      <c r="M424" s="266"/>
      <c r="N424" s="267"/>
      <c r="O424" s="267"/>
      <c r="P424" s="267"/>
      <c r="Q424" s="267"/>
      <c r="R424" s="267"/>
      <c r="S424" s="267"/>
      <c r="T424" s="268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9" t="s">
        <v>158</v>
      </c>
      <c r="AU424" s="269" t="s">
        <v>87</v>
      </c>
      <c r="AV424" s="14" t="s">
        <v>85</v>
      </c>
      <c r="AW424" s="14" t="s">
        <v>33</v>
      </c>
      <c r="AX424" s="14" t="s">
        <v>77</v>
      </c>
      <c r="AY424" s="269" t="s">
        <v>149</v>
      </c>
    </row>
    <row r="425" spans="1:51" s="13" customFormat="1" ht="12">
      <c r="A425" s="13"/>
      <c r="B425" s="248"/>
      <c r="C425" s="249"/>
      <c r="D425" s="250" t="s">
        <v>158</v>
      </c>
      <c r="E425" s="251" t="s">
        <v>1</v>
      </c>
      <c r="F425" s="252" t="s">
        <v>1384</v>
      </c>
      <c r="G425" s="249"/>
      <c r="H425" s="253">
        <v>5.955</v>
      </c>
      <c r="I425" s="254"/>
      <c r="J425" s="249"/>
      <c r="K425" s="249"/>
      <c r="L425" s="255"/>
      <c r="M425" s="256"/>
      <c r="N425" s="257"/>
      <c r="O425" s="257"/>
      <c r="P425" s="257"/>
      <c r="Q425" s="257"/>
      <c r="R425" s="257"/>
      <c r="S425" s="257"/>
      <c r="T425" s="25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9" t="s">
        <v>158</v>
      </c>
      <c r="AU425" s="259" t="s">
        <v>87</v>
      </c>
      <c r="AV425" s="13" t="s">
        <v>87</v>
      </c>
      <c r="AW425" s="13" t="s">
        <v>33</v>
      </c>
      <c r="AX425" s="13" t="s">
        <v>85</v>
      </c>
      <c r="AY425" s="259" t="s">
        <v>149</v>
      </c>
    </row>
    <row r="426" spans="1:65" s="2" customFormat="1" ht="16.5" customHeight="1">
      <c r="A426" s="38"/>
      <c r="B426" s="39"/>
      <c r="C426" s="235" t="s">
        <v>513</v>
      </c>
      <c r="D426" s="235" t="s">
        <v>151</v>
      </c>
      <c r="E426" s="236" t="s">
        <v>1385</v>
      </c>
      <c r="F426" s="237" t="s">
        <v>1386</v>
      </c>
      <c r="G426" s="238" t="s">
        <v>203</v>
      </c>
      <c r="H426" s="239">
        <v>7.8</v>
      </c>
      <c r="I426" s="240"/>
      <c r="J426" s="241">
        <f>ROUND(I426*H426,2)</f>
        <v>0</v>
      </c>
      <c r="K426" s="237" t="s">
        <v>155</v>
      </c>
      <c r="L426" s="44"/>
      <c r="M426" s="242" t="s">
        <v>1</v>
      </c>
      <c r="N426" s="243" t="s">
        <v>42</v>
      </c>
      <c r="O426" s="91"/>
      <c r="P426" s="244">
        <f>O426*H426</f>
        <v>0</v>
      </c>
      <c r="Q426" s="244">
        <v>0.00036</v>
      </c>
      <c r="R426" s="244">
        <f>Q426*H426</f>
        <v>0.002808</v>
      </c>
      <c r="S426" s="244">
        <v>0</v>
      </c>
      <c r="T426" s="245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46" t="s">
        <v>261</v>
      </c>
      <c r="AT426" s="246" t="s">
        <v>151</v>
      </c>
      <c r="AU426" s="246" t="s">
        <v>87</v>
      </c>
      <c r="AY426" s="17" t="s">
        <v>149</v>
      </c>
      <c r="BE426" s="247">
        <f>IF(N426="základní",J426,0)</f>
        <v>0</v>
      </c>
      <c r="BF426" s="247">
        <f>IF(N426="snížená",J426,0)</f>
        <v>0</v>
      </c>
      <c r="BG426" s="247">
        <f>IF(N426="zákl. přenesená",J426,0)</f>
        <v>0</v>
      </c>
      <c r="BH426" s="247">
        <f>IF(N426="sníž. přenesená",J426,0)</f>
        <v>0</v>
      </c>
      <c r="BI426" s="247">
        <f>IF(N426="nulová",J426,0)</f>
        <v>0</v>
      </c>
      <c r="BJ426" s="17" t="s">
        <v>85</v>
      </c>
      <c r="BK426" s="247">
        <f>ROUND(I426*H426,2)</f>
        <v>0</v>
      </c>
      <c r="BL426" s="17" t="s">
        <v>261</v>
      </c>
      <c r="BM426" s="246" t="s">
        <v>1387</v>
      </c>
    </row>
    <row r="427" spans="1:51" s="14" customFormat="1" ht="12">
      <c r="A427" s="14"/>
      <c r="B427" s="260"/>
      <c r="C427" s="261"/>
      <c r="D427" s="250" t="s">
        <v>158</v>
      </c>
      <c r="E427" s="262" t="s">
        <v>1</v>
      </c>
      <c r="F427" s="263" t="s">
        <v>1373</v>
      </c>
      <c r="G427" s="261"/>
      <c r="H427" s="262" t="s">
        <v>1</v>
      </c>
      <c r="I427" s="264"/>
      <c r="J427" s="261"/>
      <c r="K427" s="261"/>
      <c r="L427" s="265"/>
      <c r="M427" s="266"/>
      <c r="N427" s="267"/>
      <c r="O427" s="267"/>
      <c r="P427" s="267"/>
      <c r="Q427" s="267"/>
      <c r="R427" s="267"/>
      <c r="S427" s="267"/>
      <c r="T427" s="26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9" t="s">
        <v>158</v>
      </c>
      <c r="AU427" s="269" t="s">
        <v>87</v>
      </c>
      <c r="AV427" s="14" t="s">
        <v>85</v>
      </c>
      <c r="AW427" s="14" t="s">
        <v>33</v>
      </c>
      <c r="AX427" s="14" t="s">
        <v>77</v>
      </c>
      <c r="AY427" s="269" t="s">
        <v>149</v>
      </c>
    </row>
    <row r="428" spans="1:51" s="13" customFormat="1" ht="12">
      <c r="A428" s="13"/>
      <c r="B428" s="248"/>
      <c r="C428" s="249"/>
      <c r="D428" s="250" t="s">
        <v>158</v>
      </c>
      <c r="E428" s="251" t="s">
        <v>1</v>
      </c>
      <c r="F428" s="252" t="s">
        <v>1388</v>
      </c>
      <c r="G428" s="249"/>
      <c r="H428" s="253">
        <v>7.8</v>
      </c>
      <c r="I428" s="254"/>
      <c r="J428" s="249"/>
      <c r="K428" s="249"/>
      <c r="L428" s="255"/>
      <c r="M428" s="256"/>
      <c r="N428" s="257"/>
      <c r="O428" s="257"/>
      <c r="P428" s="257"/>
      <c r="Q428" s="257"/>
      <c r="R428" s="257"/>
      <c r="S428" s="257"/>
      <c r="T428" s="25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9" t="s">
        <v>158</v>
      </c>
      <c r="AU428" s="259" t="s">
        <v>87</v>
      </c>
      <c r="AV428" s="13" t="s">
        <v>87</v>
      </c>
      <c r="AW428" s="13" t="s">
        <v>33</v>
      </c>
      <c r="AX428" s="13" t="s">
        <v>85</v>
      </c>
      <c r="AY428" s="259" t="s">
        <v>149</v>
      </c>
    </row>
    <row r="429" spans="1:65" s="2" customFormat="1" ht="16.5" customHeight="1">
      <c r="A429" s="38"/>
      <c r="B429" s="39"/>
      <c r="C429" s="235" t="s">
        <v>518</v>
      </c>
      <c r="D429" s="235" t="s">
        <v>151</v>
      </c>
      <c r="E429" s="236" t="s">
        <v>1389</v>
      </c>
      <c r="F429" s="237" t="s">
        <v>1390</v>
      </c>
      <c r="G429" s="238" t="s">
        <v>154</v>
      </c>
      <c r="H429" s="239">
        <v>6.903</v>
      </c>
      <c r="I429" s="240"/>
      <c r="J429" s="241">
        <f>ROUND(I429*H429,2)</f>
        <v>0</v>
      </c>
      <c r="K429" s="237" t="s">
        <v>155</v>
      </c>
      <c r="L429" s="44"/>
      <c r="M429" s="242" t="s">
        <v>1</v>
      </c>
      <c r="N429" s="243" t="s">
        <v>42</v>
      </c>
      <c r="O429" s="91"/>
      <c r="P429" s="244">
        <f>O429*H429</f>
        <v>0</v>
      </c>
      <c r="Q429" s="244">
        <v>0</v>
      </c>
      <c r="R429" s="244">
        <f>Q429*H429</f>
        <v>0</v>
      </c>
      <c r="S429" s="244">
        <v>0</v>
      </c>
      <c r="T429" s="245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46" t="s">
        <v>261</v>
      </c>
      <c r="AT429" s="246" t="s">
        <v>151</v>
      </c>
      <c r="AU429" s="246" t="s">
        <v>87</v>
      </c>
      <c r="AY429" s="17" t="s">
        <v>149</v>
      </c>
      <c r="BE429" s="247">
        <f>IF(N429="základní",J429,0)</f>
        <v>0</v>
      </c>
      <c r="BF429" s="247">
        <f>IF(N429="snížená",J429,0)</f>
        <v>0</v>
      </c>
      <c r="BG429" s="247">
        <f>IF(N429="zákl. přenesená",J429,0)</f>
        <v>0</v>
      </c>
      <c r="BH429" s="247">
        <f>IF(N429="sníž. přenesená",J429,0)</f>
        <v>0</v>
      </c>
      <c r="BI429" s="247">
        <f>IF(N429="nulová",J429,0)</f>
        <v>0</v>
      </c>
      <c r="BJ429" s="17" t="s">
        <v>85</v>
      </c>
      <c r="BK429" s="247">
        <f>ROUND(I429*H429,2)</f>
        <v>0</v>
      </c>
      <c r="BL429" s="17" t="s">
        <v>261</v>
      </c>
      <c r="BM429" s="246" t="s">
        <v>1391</v>
      </c>
    </row>
    <row r="430" spans="1:51" s="14" customFormat="1" ht="12">
      <c r="A430" s="14"/>
      <c r="B430" s="260"/>
      <c r="C430" s="261"/>
      <c r="D430" s="250" t="s">
        <v>158</v>
      </c>
      <c r="E430" s="262" t="s">
        <v>1</v>
      </c>
      <c r="F430" s="263" t="s">
        <v>1392</v>
      </c>
      <c r="G430" s="261"/>
      <c r="H430" s="262" t="s">
        <v>1</v>
      </c>
      <c r="I430" s="264"/>
      <c r="J430" s="261"/>
      <c r="K430" s="261"/>
      <c r="L430" s="265"/>
      <c r="M430" s="266"/>
      <c r="N430" s="267"/>
      <c r="O430" s="267"/>
      <c r="P430" s="267"/>
      <c r="Q430" s="267"/>
      <c r="R430" s="267"/>
      <c r="S430" s="267"/>
      <c r="T430" s="268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9" t="s">
        <v>158</v>
      </c>
      <c r="AU430" s="269" t="s">
        <v>87</v>
      </c>
      <c r="AV430" s="14" t="s">
        <v>85</v>
      </c>
      <c r="AW430" s="14" t="s">
        <v>33</v>
      </c>
      <c r="AX430" s="14" t="s">
        <v>77</v>
      </c>
      <c r="AY430" s="269" t="s">
        <v>149</v>
      </c>
    </row>
    <row r="431" spans="1:51" s="13" customFormat="1" ht="12">
      <c r="A431" s="13"/>
      <c r="B431" s="248"/>
      <c r="C431" s="249"/>
      <c r="D431" s="250" t="s">
        <v>158</v>
      </c>
      <c r="E431" s="251" t="s">
        <v>1</v>
      </c>
      <c r="F431" s="252" t="s">
        <v>1393</v>
      </c>
      <c r="G431" s="249"/>
      <c r="H431" s="253">
        <v>6.903</v>
      </c>
      <c r="I431" s="254"/>
      <c r="J431" s="249"/>
      <c r="K431" s="249"/>
      <c r="L431" s="255"/>
      <c r="M431" s="256"/>
      <c r="N431" s="257"/>
      <c r="O431" s="257"/>
      <c r="P431" s="257"/>
      <c r="Q431" s="257"/>
      <c r="R431" s="257"/>
      <c r="S431" s="257"/>
      <c r="T431" s="25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9" t="s">
        <v>158</v>
      </c>
      <c r="AU431" s="259" t="s">
        <v>87</v>
      </c>
      <c r="AV431" s="13" t="s">
        <v>87</v>
      </c>
      <c r="AW431" s="13" t="s">
        <v>33</v>
      </c>
      <c r="AX431" s="13" t="s">
        <v>85</v>
      </c>
      <c r="AY431" s="259" t="s">
        <v>149</v>
      </c>
    </row>
    <row r="432" spans="1:65" s="2" customFormat="1" ht="16.5" customHeight="1">
      <c r="A432" s="38"/>
      <c r="B432" s="39"/>
      <c r="C432" s="284" t="s">
        <v>522</v>
      </c>
      <c r="D432" s="284" t="s">
        <v>327</v>
      </c>
      <c r="E432" s="285" t="s">
        <v>1394</v>
      </c>
      <c r="F432" s="286" t="s">
        <v>1395</v>
      </c>
      <c r="G432" s="287" t="s">
        <v>154</v>
      </c>
      <c r="H432" s="288">
        <v>7.041</v>
      </c>
      <c r="I432" s="289"/>
      <c r="J432" s="290">
        <f>ROUND(I432*H432,2)</f>
        <v>0</v>
      </c>
      <c r="K432" s="286" t="s">
        <v>155</v>
      </c>
      <c r="L432" s="291"/>
      <c r="M432" s="292" t="s">
        <v>1</v>
      </c>
      <c r="N432" s="293" t="s">
        <v>42</v>
      </c>
      <c r="O432" s="91"/>
      <c r="P432" s="244">
        <f>O432*H432</f>
        <v>0</v>
      </c>
      <c r="Q432" s="244">
        <v>0.00096</v>
      </c>
      <c r="R432" s="244">
        <f>Q432*H432</f>
        <v>0.006759360000000001</v>
      </c>
      <c r="S432" s="244">
        <v>0</v>
      </c>
      <c r="T432" s="245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46" t="s">
        <v>361</v>
      </c>
      <c r="AT432" s="246" t="s">
        <v>327</v>
      </c>
      <c r="AU432" s="246" t="s">
        <v>87</v>
      </c>
      <c r="AY432" s="17" t="s">
        <v>149</v>
      </c>
      <c r="BE432" s="247">
        <f>IF(N432="základní",J432,0)</f>
        <v>0</v>
      </c>
      <c r="BF432" s="247">
        <f>IF(N432="snížená",J432,0)</f>
        <v>0</v>
      </c>
      <c r="BG432" s="247">
        <f>IF(N432="zákl. přenesená",J432,0)</f>
        <v>0</v>
      </c>
      <c r="BH432" s="247">
        <f>IF(N432="sníž. přenesená",J432,0)</f>
        <v>0</v>
      </c>
      <c r="BI432" s="247">
        <f>IF(N432="nulová",J432,0)</f>
        <v>0</v>
      </c>
      <c r="BJ432" s="17" t="s">
        <v>85</v>
      </c>
      <c r="BK432" s="247">
        <f>ROUND(I432*H432,2)</f>
        <v>0</v>
      </c>
      <c r="BL432" s="17" t="s">
        <v>261</v>
      </c>
      <c r="BM432" s="246" t="s">
        <v>1396</v>
      </c>
    </row>
    <row r="433" spans="1:51" s="13" customFormat="1" ht="12">
      <c r="A433" s="13"/>
      <c r="B433" s="248"/>
      <c r="C433" s="249"/>
      <c r="D433" s="250" t="s">
        <v>158</v>
      </c>
      <c r="E433" s="249"/>
      <c r="F433" s="252" t="s">
        <v>1397</v>
      </c>
      <c r="G433" s="249"/>
      <c r="H433" s="253">
        <v>7.041</v>
      </c>
      <c r="I433" s="254"/>
      <c r="J433" s="249"/>
      <c r="K433" s="249"/>
      <c r="L433" s="255"/>
      <c r="M433" s="256"/>
      <c r="N433" s="257"/>
      <c r="O433" s="257"/>
      <c r="P433" s="257"/>
      <c r="Q433" s="257"/>
      <c r="R433" s="257"/>
      <c r="S433" s="257"/>
      <c r="T433" s="25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9" t="s">
        <v>158</v>
      </c>
      <c r="AU433" s="259" t="s">
        <v>87</v>
      </c>
      <c r="AV433" s="13" t="s">
        <v>87</v>
      </c>
      <c r="AW433" s="13" t="s">
        <v>4</v>
      </c>
      <c r="AX433" s="13" t="s">
        <v>85</v>
      </c>
      <c r="AY433" s="259" t="s">
        <v>149</v>
      </c>
    </row>
    <row r="434" spans="1:65" s="2" customFormat="1" ht="16.5" customHeight="1">
      <c r="A434" s="38"/>
      <c r="B434" s="39"/>
      <c r="C434" s="235" t="s">
        <v>526</v>
      </c>
      <c r="D434" s="235" t="s">
        <v>151</v>
      </c>
      <c r="E434" s="236" t="s">
        <v>1398</v>
      </c>
      <c r="F434" s="237" t="s">
        <v>1399</v>
      </c>
      <c r="G434" s="238" t="s">
        <v>154</v>
      </c>
      <c r="H434" s="239">
        <v>2.142</v>
      </c>
      <c r="I434" s="240"/>
      <c r="J434" s="241">
        <f>ROUND(I434*H434,2)</f>
        <v>0</v>
      </c>
      <c r="K434" s="237" t="s">
        <v>155</v>
      </c>
      <c r="L434" s="44"/>
      <c r="M434" s="242" t="s">
        <v>1</v>
      </c>
      <c r="N434" s="243" t="s">
        <v>42</v>
      </c>
      <c r="O434" s="91"/>
      <c r="P434" s="244">
        <f>O434*H434</f>
        <v>0</v>
      </c>
      <c r="Q434" s="244">
        <v>0</v>
      </c>
      <c r="R434" s="244">
        <f>Q434*H434</f>
        <v>0</v>
      </c>
      <c r="S434" s="244">
        <v>0</v>
      </c>
      <c r="T434" s="245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46" t="s">
        <v>261</v>
      </c>
      <c r="AT434" s="246" t="s">
        <v>151</v>
      </c>
      <c r="AU434" s="246" t="s">
        <v>87</v>
      </c>
      <c r="AY434" s="17" t="s">
        <v>149</v>
      </c>
      <c r="BE434" s="247">
        <f>IF(N434="základní",J434,0)</f>
        <v>0</v>
      </c>
      <c r="BF434" s="247">
        <f>IF(N434="snížená",J434,0)</f>
        <v>0</v>
      </c>
      <c r="BG434" s="247">
        <f>IF(N434="zákl. přenesená",J434,0)</f>
        <v>0</v>
      </c>
      <c r="BH434" s="247">
        <f>IF(N434="sníž. přenesená",J434,0)</f>
        <v>0</v>
      </c>
      <c r="BI434" s="247">
        <f>IF(N434="nulová",J434,0)</f>
        <v>0</v>
      </c>
      <c r="BJ434" s="17" t="s">
        <v>85</v>
      </c>
      <c r="BK434" s="247">
        <f>ROUND(I434*H434,2)</f>
        <v>0</v>
      </c>
      <c r="BL434" s="17" t="s">
        <v>261</v>
      </c>
      <c r="BM434" s="246" t="s">
        <v>1400</v>
      </c>
    </row>
    <row r="435" spans="1:51" s="14" customFormat="1" ht="12">
      <c r="A435" s="14"/>
      <c r="B435" s="260"/>
      <c r="C435" s="261"/>
      <c r="D435" s="250" t="s">
        <v>158</v>
      </c>
      <c r="E435" s="262" t="s">
        <v>1</v>
      </c>
      <c r="F435" s="263" t="s">
        <v>1375</v>
      </c>
      <c r="G435" s="261"/>
      <c r="H435" s="262" t="s">
        <v>1</v>
      </c>
      <c r="I435" s="264"/>
      <c r="J435" s="261"/>
      <c r="K435" s="261"/>
      <c r="L435" s="265"/>
      <c r="M435" s="266"/>
      <c r="N435" s="267"/>
      <c r="O435" s="267"/>
      <c r="P435" s="267"/>
      <c r="Q435" s="267"/>
      <c r="R435" s="267"/>
      <c r="S435" s="267"/>
      <c r="T435" s="268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9" t="s">
        <v>158</v>
      </c>
      <c r="AU435" s="269" t="s">
        <v>87</v>
      </c>
      <c r="AV435" s="14" t="s">
        <v>85</v>
      </c>
      <c r="AW435" s="14" t="s">
        <v>33</v>
      </c>
      <c r="AX435" s="14" t="s">
        <v>77</v>
      </c>
      <c r="AY435" s="269" t="s">
        <v>149</v>
      </c>
    </row>
    <row r="436" spans="1:51" s="13" customFormat="1" ht="12">
      <c r="A436" s="13"/>
      <c r="B436" s="248"/>
      <c r="C436" s="249"/>
      <c r="D436" s="250" t="s">
        <v>158</v>
      </c>
      <c r="E436" s="251" t="s">
        <v>1</v>
      </c>
      <c r="F436" s="252" t="s">
        <v>1376</v>
      </c>
      <c r="G436" s="249"/>
      <c r="H436" s="253">
        <v>2.142</v>
      </c>
      <c r="I436" s="254"/>
      <c r="J436" s="249"/>
      <c r="K436" s="249"/>
      <c r="L436" s="255"/>
      <c r="M436" s="256"/>
      <c r="N436" s="257"/>
      <c r="O436" s="257"/>
      <c r="P436" s="257"/>
      <c r="Q436" s="257"/>
      <c r="R436" s="257"/>
      <c r="S436" s="257"/>
      <c r="T436" s="25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9" t="s">
        <v>158</v>
      </c>
      <c r="AU436" s="259" t="s">
        <v>87</v>
      </c>
      <c r="AV436" s="13" t="s">
        <v>87</v>
      </c>
      <c r="AW436" s="13" t="s">
        <v>33</v>
      </c>
      <c r="AX436" s="13" t="s">
        <v>85</v>
      </c>
      <c r="AY436" s="259" t="s">
        <v>149</v>
      </c>
    </row>
    <row r="437" spans="1:65" s="2" customFormat="1" ht="16.5" customHeight="1">
      <c r="A437" s="38"/>
      <c r="B437" s="39"/>
      <c r="C437" s="235" t="s">
        <v>532</v>
      </c>
      <c r="D437" s="235" t="s">
        <v>151</v>
      </c>
      <c r="E437" s="236" t="s">
        <v>1401</v>
      </c>
      <c r="F437" s="237" t="s">
        <v>1402</v>
      </c>
      <c r="G437" s="238" t="s">
        <v>154</v>
      </c>
      <c r="H437" s="239">
        <v>6.903</v>
      </c>
      <c r="I437" s="240"/>
      <c r="J437" s="241">
        <f>ROUND(I437*H437,2)</f>
        <v>0</v>
      </c>
      <c r="K437" s="237" t="s">
        <v>155</v>
      </c>
      <c r="L437" s="44"/>
      <c r="M437" s="242" t="s">
        <v>1</v>
      </c>
      <c r="N437" s="243" t="s">
        <v>42</v>
      </c>
      <c r="O437" s="91"/>
      <c r="P437" s="244">
        <f>O437*H437</f>
        <v>0</v>
      </c>
      <c r="Q437" s="244">
        <v>0.02556</v>
      </c>
      <c r="R437" s="244">
        <f>Q437*H437</f>
        <v>0.17644068</v>
      </c>
      <c r="S437" s="244">
        <v>0</v>
      </c>
      <c r="T437" s="245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46" t="s">
        <v>261</v>
      </c>
      <c r="AT437" s="246" t="s">
        <v>151</v>
      </c>
      <c r="AU437" s="246" t="s">
        <v>87</v>
      </c>
      <c r="AY437" s="17" t="s">
        <v>149</v>
      </c>
      <c r="BE437" s="247">
        <f>IF(N437="základní",J437,0)</f>
        <v>0</v>
      </c>
      <c r="BF437" s="247">
        <f>IF(N437="snížená",J437,0)</f>
        <v>0</v>
      </c>
      <c r="BG437" s="247">
        <f>IF(N437="zákl. přenesená",J437,0)</f>
        <v>0</v>
      </c>
      <c r="BH437" s="247">
        <f>IF(N437="sníž. přenesená",J437,0)</f>
        <v>0</v>
      </c>
      <c r="BI437" s="247">
        <f>IF(N437="nulová",J437,0)</f>
        <v>0</v>
      </c>
      <c r="BJ437" s="17" t="s">
        <v>85</v>
      </c>
      <c r="BK437" s="247">
        <f>ROUND(I437*H437,2)</f>
        <v>0</v>
      </c>
      <c r="BL437" s="17" t="s">
        <v>261</v>
      </c>
      <c r="BM437" s="246" t="s">
        <v>1403</v>
      </c>
    </row>
    <row r="438" spans="1:51" s="14" customFormat="1" ht="12">
      <c r="A438" s="14"/>
      <c r="B438" s="260"/>
      <c r="C438" s="261"/>
      <c r="D438" s="250" t="s">
        <v>158</v>
      </c>
      <c r="E438" s="262" t="s">
        <v>1</v>
      </c>
      <c r="F438" s="263" t="s">
        <v>1392</v>
      </c>
      <c r="G438" s="261"/>
      <c r="H438" s="262" t="s">
        <v>1</v>
      </c>
      <c r="I438" s="264"/>
      <c r="J438" s="261"/>
      <c r="K438" s="261"/>
      <c r="L438" s="265"/>
      <c r="M438" s="266"/>
      <c r="N438" s="267"/>
      <c r="O438" s="267"/>
      <c r="P438" s="267"/>
      <c r="Q438" s="267"/>
      <c r="R438" s="267"/>
      <c r="S438" s="267"/>
      <c r="T438" s="268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69" t="s">
        <v>158</v>
      </c>
      <c r="AU438" s="269" t="s">
        <v>87</v>
      </c>
      <c r="AV438" s="14" t="s">
        <v>85</v>
      </c>
      <c r="AW438" s="14" t="s">
        <v>33</v>
      </c>
      <c r="AX438" s="14" t="s">
        <v>77</v>
      </c>
      <c r="AY438" s="269" t="s">
        <v>149</v>
      </c>
    </row>
    <row r="439" spans="1:51" s="13" customFormat="1" ht="12">
      <c r="A439" s="13"/>
      <c r="B439" s="248"/>
      <c r="C439" s="249"/>
      <c r="D439" s="250" t="s">
        <v>158</v>
      </c>
      <c r="E439" s="251" t="s">
        <v>1</v>
      </c>
      <c r="F439" s="252" t="s">
        <v>1393</v>
      </c>
      <c r="G439" s="249"/>
      <c r="H439" s="253">
        <v>6.903</v>
      </c>
      <c r="I439" s="254"/>
      <c r="J439" s="249"/>
      <c r="K439" s="249"/>
      <c r="L439" s="255"/>
      <c r="M439" s="256"/>
      <c r="N439" s="257"/>
      <c r="O439" s="257"/>
      <c r="P439" s="257"/>
      <c r="Q439" s="257"/>
      <c r="R439" s="257"/>
      <c r="S439" s="257"/>
      <c r="T439" s="25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9" t="s">
        <v>158</v>
      </c>
      <c r="AU439" s="259" t="s">
        <v>87</v>
      </c>
      <c r="AV439" s="13" t="s">
        <v>87</v>
      </c>
      <c r="AW439" s="13" t="s">
        <v>33</v>
      </c>
      <c r="AX439" s="13" t="s">
        <v>85</v>
      </c>
      <c r="AY439" s="259" t="s">
        <v>149</v>
      </c>
    </row>
    <row r="440" spans="1:65" s="2" customFormat="1" ht="16.5" customHeight="1">
      <c r="A440" s="38"/>
      <c r="B440" s="39"/>
      <c r="C440" s="235" t="s">
        <v>538</v>
      </c>
      <c r="D440" s="235" t="s">
        <v>151</v>
      </c>
      <c r="E440" s="236" t="s">
        <v>1404</v>
      </c>
      <c r="F440" s="237" t="s">
        <v>1405</v>
      </c>
      <c r="G440" s="238" t="s">
        <v>154</v>
      </c>
      <c r="H440" s="239">
        <v>6.903</v>
      </c>
      <c r="I440" s="240"/>
      <c r="J440" s="241">
        <f>ROUND(I440*H440,2)</f>
        <v>0</v>
      </c>
      <c r="K440" s="237" t="s">
        <v>155</v>
      </c>
      <c r="L440" s="44"/>
      <c r="M440" s="242" t="s">
        <v>1</v>
      </c>
      <c r="N440" s="243" t="s">
        <v>42</v>
      </c>
      <c r="O440" s="91"/>
      <c r="P440" s="244">
        <f>O440*H440</f>
        <v>0</v>
      </c>
      <c r="Q440" s="244">
        <v>0.0001</v>
      </c>
      <c r="R440" s="244">
        <f>Q440*H440</f>
        <v>0.0006903</v>
      </c>
      <c r="S440" s="244">
        <v>0</v>
      </c>
      <c r="T440" s="245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46" t="s">
        <v>261</v>
      </c>
      <c r="AT440" s="246" t="s">
        <v>151</v>
      </c>
      <c r="AU440" s="246" t="s">
        <v>87</v>
      </c>
      <c r="AY440" s="17" t="s">
        <v>149</v>
      </c>
      <c r="BE440" s="247">
        <f>IF(N440="základní",J440,0)</f>
        <v>0</v>
      </c>
      <c r="BF440" s="247">
        <f>IF(N440="snížená",J440,0)</f>
        <v>0</v>
      </c>
      <c r="BG440" s="247">
        <f>IF(N440="zákl. přenesená",J440,0)</f>
        <v>0</v>
      </c>
      <c r="BH440" s="247">
        <f>IF(N440="sníž. přenesená",J440,0)</f>
        <v>0</v>
      </c>
      <c r="BI440" s="247">
        <f>IF(N440="nulová",J440,0)</f>
        <v>0</v>
      </c>
      <c r="BJ440" s="17" t="s">
        <v>85</v>
      </c>
      <c r="BK440" s="247">
        <f>ROUND(I440*H440,2)</f>
        <v>0</v>
      </c>
      <c r="BL440" s="17" t="s">
        <v>261</v>
      </c>
      <c r="BM440" s="246" t="s">
        <v>1406</v>
      </c>
    </row>
    <row r="441" spans="1:51" s="14" customFormat="1" ht="12">
      <c r="A441" s="14"/>
      <c r="B441" s="260"/>
      <c r="C441" s="261"/>
      <c r="D441" s="250" t="s">
        <v>158</v>
      </c>
      <c r="E441" s="262" t="s">
        <v>1</v>
      </c>
      <c r="F441" s="263" t="s">
        <v>1392</v>
      </c>
      <c r="G441" s="261"/>
      <c r="H441" s="262" t="s">
        <v>1</v>
      </c>
      <c r="I441" s="264"/>
      <c r="J441" s="261"/>
      <c r="K441" s="261"/>
      <c r="L441" s="265"/>
      <c r="M441" s="266"/>
      <c r="N441" s="267"/>
      <c r="O441" s="267"/>
      <c r="P441" s="267"/>
      <c r="Q441" s="267"/>
      <c r="R441" s="267"/>
      <c r="S441" s="267"/>
      <c r="T441" s="268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9" t="s">
        <v>158</v>
      </c>
      <c r="AU441" s="269" t="s">
        <v>87</v>
      </c>
      <c r="AV441" s="14" t="s">
        <v>85</v>
      </c>
      <c r="AW441" s="14" t="s">
        <v>33</v>
      </c>
      <c r="AX441" s="14" t="s">
        <v>77</v>
      </c>
      <c r="AY441" s="269" t="s">
        <v>149</v>
      </c>
    </row>
    <row r="442" spans="1:51" s="13" customFormat="1" ht="12">
      <c r="A442" s="13"/>
      <c r="B442" s="248"/>
      <c r="C442" s="249"/>
      <c r="D442" s="250" t="s">
        <v>158</v>
      </c>
      <c r="E442" s="251" t="s">
        <v>1</v>
      </c>
      <c r="F442" s="252" t="s">
        <v>1393</v>
      </c>
      <c r="G442" s="249"/>
      <c r="H442" s="253">
        <v>6.903</v>
      </c>
      <c r="I442" s="254"/>
      <c r="J442" s="249"/>
      <c r="K442" s="249"/>
      <c r="L442" s="255"/>
      <c r="M442" s="256"/>
      <c r="N442" s="257"/>
      <c r="O442" s="257"/>
      <c r="P442" s="257"/>
      <c r="Q442" s="257"/>
      <c r="R442" s="257"/>
      <c r="S442" s="257"/>
      <c r="T442" s="25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9" t="s">
        <v>158</v>
      </c>
      <c r="AU442" s="259" t="s">
        <v>87</v>
      </c>
      <c r="AV442" s="13" t="s">
        <v>87</v>
      </c>
      <c r="AW442" s="13" t="s">
        <v>33</v>
      </c>
      <c r="AX442" s="13" t="s">
        <v>85</v>
      </c>
      <c r="AY442" s="259" t="s">
        <v>149</v>
      </c>
    </row>
    <row r="443" spans="1:65" s="2" customFormat="1" ht="16.5" customHeight="1">
      <c r="A443" s="38"/>
      <c r="B443" s="39"/>
      <c r="C443" s="235" t="s">
        <v>544</v>
      </c>
      <c r="D443" s="235" t="s">
        <v>151</v>
      </c>
      <c r="E443" s="236" t="s">
        <v>1407</v>
      </c>
      <c r="F443" s="237" t="s">
        <v>1408</v>
      </c>
      <c r="G443" s="238" t="s">
        <v>203</v>
      </c>
      <c r="H443" s="239">
        <v>1.77</v>
      </c>
      <c r="I443" s="240"/>
      <c r="J443" s="241">
        <f>ROUND(I443*H443,2)</f>
        <v>0</v>
      </c>
      <c r="K443" s="237" t="s">
        <v>155</v>
      </c>
      <c r="L443" s="44"/>
      <c r="M443" s="242" t="s">
        <v>1</v>
      </c>
      <c r="N443" s="243" t="s">
        <v>42</v>
      </c>
      <c r="O443" s="91"/>
      <c r="P443" s="244">
        <f>O443*H443</f>
        <v>0</v>
      </c>
      <c r="Q443" s="244">
        <v>0.0001</v>
      </c>
      <c r="R443" s="244">
        <f>Q443*H443</f>
        <v>0.00017700000000000002</v>
      </c>
      <c r="S443" s="244">
        <v>0</v>
      </c>
      <c r="T443" s="245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46" t="s">
        <v>261</v>
      </c>
      <c r="AT443" s="246" t="s">
        <v>151</v>
      </c>
      <c r="AU443" s="246" t="s">
        <v>87</v>
      </c>
      <c r="AY443" s="17" t="s">
        <v>149</v>
      </c>
      <c r="BE443" s="247">
        <f>IF(N443="základní",J443,0)</f>
        <v>0</v>
      </c>
      <c r="BF443" s="247">
        <f>IF(N443="snížená",J443,0)</f>
        <v>0</v>
      </c>
      <c r="BG443" s="247">
        <f>IF(N443="zákl. přenesená",J443,0)</f>
        <v>0</v>
      </c>
      <c r="BH443" s="247">
        <f>IF(N443="sníž. přenesená",J443,0)</f>
        <v>0</v>
      </c>
      <c r="BI443" s="247">
        <f>IF(N443="nulová",J443,0)</f>
        <v>0</v>
      </c>
      <c r="BJ443" s="17" t="s">
        <v>85</v>
      </c>
      <c r="BK443" s="247">
        <f>ROUND(I443*H443,2)</f>
        <v>0</v>
      </c>
      <c r="BL443" s="17" t="s">
        <v>261</v>
      </c>
      <c r="BM443" s="246" t="s">
        <v>1409</v>
      </c>
    </row>
    <row r="444" spans="1:51" s="14" customFormat="1" ht="12">
      <c r="A444" s="14"/>
      <c r="B444" s="260"/>
      <c r="C444" s="261"/>
      <c r="D444" s="250" t="s">
        <v>158</v>
      </c>
      <c r="E444" s="262" t="s">
        <v>1</v>
      </c>
      <c r="F444" s="263" t="s">
        <v>1392</v>
      </c>
      <c r="G444" s="261"/>
      <c r="H444" s="262" t="s">
        <v>1</v>
      </c>
      <c r="I444" s="264"/>
      <c r="J444" s="261"/>
      <c r="K444" s="261"/>
      <c r="L444" s="265"/>
      <c r="M444" s="266"/>
      <c r="N444" s="267"/>
      <c r="O444" s="267"/>
      <c r="P444" s="267"/>
      <c r="Q444" s="267"/>
      <c r="R444" s="267"/>
      <c r="S444" s="267"/>
      <c r="T444" s="268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9" t="s">
        <v>158</v>
      </c>
      <c r="AU444" s="269" t="s">
        <v>87</v>
      </c>
      <c r="AV444" s="14" t="s">
        <v>85</v>
      </c>
      <c r="AW444" s="14" t="s">
        <v>33</v>
      </c>
      <c r="AX444" s="14" t="s">
        <v>77</v>
      </c>
      <c r="AY444" s="269" t="s">
        <v>149</v>
      </c>
    </row>
    <row r="445" spans="1:51" s="13" customFormat="1" ht="12">
      <c r="A445" s="13"/>
      <c r="B445" s="248"/>
      <c r="C445" s="249"/>
      <c r="D445" s="250" t="s">
        <v>158</v>
      </c>
      <c r="E445" s="251" t="s">
        <v>1</v>
      </c>
      <c r="F445" s="252" t="s">
        <v>1410</v>
      </c>
      <c r="G445" s="249"/>
      <c r="H445" s="253">
        <v>1.77</v>
      </c>
      <c r="I445" s="254"/>
      <c r="J445" s="249"/>
      <c r="K445" s="249"/>
      <c r="L445" s="255"/>
      <c r="M445" s="256"/>
      <c r="N445" s="257"/>
      <c r="O445" s="257"/>
      <c r="P445" s="257"/>
      <c r="Q445" s="257"/>
      <c r="R445" s="257"/>
      <c r="S445" s="257"/>
      <c r="T445" s="25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9" t="s">
        <v>158</v>
      </c>
      <c r="AU445" s="259" t="s">
        <v>87</v>
      </c>
      <c r="AV445" s="13" t="s">
        <v>87</v>
      </c>
      <c r="AW445" s="13" t="s">
        <v>33</v>
      </c>
      <c r="AX445" s="13" t="s">
        <v>85</v>
      </c>
      <c r="AY445" s="259" t="s">
        <v>149</v>
      </c>
    </row>
    <row r="446" spans="1:65" s="2" customFormat="1" ht="16.5" customHeight="1">
      <c r="A446" s="38"/>
      <c r="B446" s="39"/>
      <c r="C446" s="235" t="s">
        <v>549</v>
      </c>
      <c r="D446" s="235" t="s">
        <v>151</v>
      </c>
      <c r="E446" s="236" t="s">
        <v>1411</v>
      </c>
      <c r="F446" s="237" t="s">
        <v>1412</v>
      </c>
      <c r="G446" s="238" t="s">
        <v>154</v>
      </c>
      <c r="H446" s="239">
        <v>1.5</v>
      </c>
      <c r="I446" s="240"/>
      <c r="J446" s="241">
        <f>ROUND(I446*H446,2)</f>
        <v>0</v>
      </c>
      <c r="K446" s="237" t="s">
        <v>155</v>
      </c>
      <c r="L446" s="44"/>
      <c r="M446" s="242" t="s">
        <v>1</v>
      </c>
      <c r="N446" s="243" t="s">
        <v>42</v>
      </c>
      <c r="O446" s="91"/>
      <c r="P446" s="244">
        <f>O446*H446</f>
        <v>0</v>
      </c>
      <c r="Q446" s="244">
        <v>0</v>
      </c>
      <c r="R446" s="244">
        <f>Q446*H446</f>
        <v>0</v>
      </c>
      <c r="S446" s="244">
        <v>0.01725</v>
      </c>
      <c r="T446" s="245">
        <f>S446*H446</f>
        <v>0.025875000000000002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46" t="s">
        <v>261</v>
      </c>
      <c r="AT446" s="246" t="s">
        <v>151</v>
      </c>
      <c r="AU446" s="246" t="s">
        <v>87</v>
      </c>
      <c r="AY446" s="17" t="s">
        <v>149</v>
      </c>
      <c r="BE446" s="247">
        <f>IF(N446="základní",J446,0)</f>
        <v>0</v>
      </c>
      <c r="BF446" s="247">
        <f>IF(N446="snížená",J446,0)</f>
        <v>0</v>
      </c>
      <c r="BG446" s="247">
        <f>IF(N446="zákl. přenesená",J446,0)</f>
        <v>0</v>
      </c>
      <c r="BH446" s="247">
        <f>IF(N446="sníž. přenesená",J446,0)</f>
        <v>0</v>
      </c>
      <c r="BI446" s="247">
        <f>IF(N446="nulová",J446,0)</f>
        <v>0</v>
      </c>
      <c r="BJ446" s="17" t="s">
        <v>85</v>
      </c>
      <c r="BK446" s="247">
        <f>ROUND(I446*H446,2)</f>
        <v>0</v>
      </c>
      <c r="BL446" s="17" t="s">
        <v>261</v>
      </c>
      <c r="BM446" s="246" t="s">
        <v>1413</v>
      </c>
    </row>
    <row r="447" spans="1:51" s="14" customFormat="1" ht="12">
      <c r="A447" s="14"/>
      <c r="B447" s="260"/>
      <c r="C447" s="261"/>
      <c r="D447" s="250" t="s">
        <v>158</v>
      </c>
      <c r="E447" s="262" t="s">
        <v>1</v>
      </c>
      <c r="F447" s="263" t="s">
        <v>1414</v>
      </c>
      <c r="G447" s="261"/>
      <c r="H447" s="262" t="s">
        <v>1</v>
      </c>
      <c r="I447" s="264"/>
      <c r="J447" s="261"/>
      <c r="K447" s="261"/>
      <c r="L447" s="265"/>
      <c r="M447" s="266"/>
      <c r="N447" s="267"/>
      <c r="O447" s="267"/>
      <c r="P447" s="267"/>
      <c r="Q447" s="267"/>
      <c r="R447" s="267"/>
      <c r="S447" s="267"/>
      <c r="T447" s="268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9" t="s">
        <v>158</v>
      </c>
      <c r="AU447" s="269" t="s">
        <v>87</v>
      </c>
      <c r="AV447" s="14" t="s">
        <v>85</v>
      </c>
      <c r="AW447" s="14" t="s">
        <v>33</v>
      </c>
      <c r="AX447" s="14" t="s">
        <v>77</v>
      </c>
      <c r="AY447" s="269" t="s">
        <v>149</v>
      </c>
    </row>
    <row r="448" spans="1:51" s="13" customFormat="1" ht="12">
      <c r="A448" s="13"/>
      <c r="B448" s="248"/>
      <c r="C448" s="249"/>
      <c r="D448" s="250" t="s">
        <v>158</v>
      </c>
      <c r="E448" s="251" t="s">
        <v>1</v>
      </c>
      <c r="F448" s="252" t="s">
        <v>1415</v>
      </c>
      <c r="G448" s="249"/>
      <c r="H448" s="253">
        <v>1.5</v>
      </c>
      <c r="I448" s="254"/>
      <c r="J448" s="249"/>
      <c r="K448" s="249"/>
      <c r="L448" s="255"/>
      <c r="M448" s="256"/>
      <c r="N448" s="257"/>
      <c r="O448" s="257"/>
      <c r="P448" s="257"/>
      <c r="Q448" s="257"/>
      <c r="R448" s="257"/>
      <c r="S448" s="257"/>
      <c r="T448" s="25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9" t="s">
        <v>158</v>
      </c>
      <c r="AU448" s="259" t="s">
        <v>87</v>
      </c>
      <c r="AV448" s="13" t="s">
        <v>87</v>
      </c>
      <c r="AW448" s="13" t="s">
        <v>33</v>
      </c>
      <c r="AX448" s="13" t="s">
        <v>85</v>
      </c>
      <c r="AY448" s="259" t="s">
        <v>149</v>
      </c>
    </row>
    <row r="449" spans="1:65" s="2" customFormat="1" ht="16.5" customHeight="1">
      <c r="A449" s="38"/>
      <c r="B449" s="39"/>
      <c r="C449" s="235" t="s">
        <v>553</v>
      </c>
      <c r="D449" s="235" t="s">
        <v>151</v>
      </c>
      <c r="E449" s="236" t="s">
        <v>1416</v>
      </c>
      <c r="F449" s="237" t="s">
        <v>1417</v>
      </c>
      <c r="G449" s="238" t="s">
        <v>154</v>
      </c>
      <c r="H449" s="239">
        <v>2.665</v>
      </c>
      <c r="I449" s="240"/>
      <c r="J449" s="241">
        <f>ROUND(I449*H449,2)</f>
        <v>0</v>
      </c>
      <c r="K449" s="237" t="s">
        <v>155</v>
      </c>
      <c r="L449" s="44"/>
      <c r="M449" s="242" t="s">
        <v>1</v>
      </c>
      <c r="N449" s="243" t="s">
        <v>42</v>
      </c>
      <c r="O449" s="91"/>
      <c r="P449" s="244">
        <f>O449*H449</f>
        <v>0</v>
      </c>
      <c r="Q449" s="244">
        <v>0.03136</v>
      </c>
      <c r="R449" s="244">
        <f>Q449*H449</f>
        <v>0.0835744</v>
      </c>
      <c r="S449" s="244">
        <v>0</v>
      </c>
      <c r="T449" s="245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46" t="s">
        <v>261</v>
      </c>
      <c r="AT449" s="246" t="s">
        <v>151</v>
      </c>
      <c r="AU449" s="246" t="s">
        <v>87</v>
      </c>
      <c r="AY449" s="17" t="s">
        <v>149</v>
      </c>
      <c r="BE449" s="247">
        <f>IF(N449="základní",J449,0)</f>
        <v>0</v>
      </c>
      <c r="BF449" s="247">
        <f>IF(N449="snížená",J449,0)</f>
        <v>0</v>
      </c>
      <c r="BG449" s="247">
        <f>IF(N449="zákl. přenesená",J449,0)</f>
        <v>0</v>
      </c>
      <c r="BH449" s="247">
        <f>IF(N449="sníž. přenesená",J449,0)</f>
        <v>0</v>
      </c>
      <c r="BI449" s="247">
        <f>IF(N449="nulová",J449,0)</f>
        <v>0</v>
      </c>
      <c r="BJ449" s="17" t="s">
        <v>85</v>
      </c>
      <c r="BK449" s="247">
        <f>ROUND(I449*H449,2)</f>
        <v>0</v>
      </c>
      <c r="BL449" s="17" t="s">
        <v>261</v>
      </c>
      <c r="BM449" s="246" t="s">
        <v>1418</v>
      </c>
    </row>
    <row r="450" spans="1:51" s="14" customFormat="1" ht="12">
      <c r="A450" s="14"/>
      <c r="B450" s="260"/>
      <c r="C450" s="261"/>
      <c r="D450" s="250" t="s">
        <v>158</v>
      </c>
      <c r="E450" s="262" t="s">
        <v>1</v>
      </c>
      <c r="F450" s="263" t="s">
        <v>1419</v>
      </c>
      <c r="G450" s="261"/>
      <c r="H450" s="262" t="s">
        <v>1</v>
      </c>
      <c r="I450" s="264"/>
      <c r="J450" s="261"/>
      <c r="K450" s="261"/>
      <c r="L450" s="265"/>
      <c r="M450" s="266"/>
      <c r="N450" s="267"/>
      <c r="O450" s="267"/>
      <c r="P450" s="267"/>
      <c r="Q450" s="267"/>
      <c r="R450" s="267"/>
      <c r="S450" s="267"/>
      <c r="T450" s="268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9" t="s">
        <v>158</v>
      </c>
      <c r="AU450" s="269" t="s">
        <v>87</v>
      </c>
      <c r="AV450" s="14" t="s">
        <v>85</v>
      </c>
      <c r="AW450" s="14" t="s">
        <v>33</v>
      </c>
      <c r="AX450" s="14" t="s">
        <v>77</v>
      </c>
      <c r="AY450" s="269" t="s">
        <v>149</v>
      </c>
    </row>
    <row r="451" spans="1:51" s="13" customFormat="1" ht="12">
      <c r="A451" s="13"/>
      <c r="B451" s="248"/>
      <c r="C451" s="249"/>
      <c r="D451" s="250" t="s">
        <v>158</v>
      </c>
      <c r="E451" s="251" t="s">
        <v>1</v>
      </c>
      <c r="F451" s="252" t="s">
        <v>1420</v>
      </c>
      <c r="G451" s="249"/>
      <c r="H451" s="253">
        <v>2.665</v>
      </c>
      <c r="I451" s="254"/>
      <c r="J451" s="249"/>
      <c r="K451" s="249"/>
      <c r="L451" s="255"/>
      <c r="M451" s="256"/>
      <c r="N451" s="257"/>
      <c r="O451" s="257"/>
      <c r="P451" s="257"/>
      <c r="Q451" s="257"/>
      <c r="R451" s="257"/>
      <c r="S451" s="257"/>
      <c r="T451" s="25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9" t="s">
        <v>158</v>
      </c>
      <c r="AU451" s="259" t="s">
        <v>87</v>
      </c>
      <c r="AV451" s="13" t="s">
        <v>87</v>
      </c>
      <c r="AW451" s="13" t="s">
        <v>33</v>
      </c>
      <c r="AX451" s="13" t="s">
        <v>85</v>
      </c>
      <c r="AY451" s="259" t="s">
        <v>149</v>
      </c>
    </row>
    <row r="452" spans="1:65" s="2" customFormat="1" ht="16.5" customHeight="1">
      <c r="A452" s="38"/>
      <c r="B452" s="39"/>
      <c r="C452" s="235" t="s">
        <v>559</v>
      </c>
      <c r="D452" s="235" t="s">
        <v>151</v>
      </c>
      <c r="E452" s="236" t="s">
        <v>1421</v>
      </c>
      <c r="F452" s="237" t="s">
        <v>1422</v>
      </c>
      <c r="G452" s="238" t="s">
        <v>203</v>
      </c>
      <c r="H452" s="239">
        <v>6.7</v>
      </c>
      <c r="I452" s="240"/>
      <c r="J452" s="241">
        <f>ROUND(I452*H452,2)</f>
        <v>0</v>
      </c>
      <c r="K452" s="237" t="s">
        <v>155</v>
      </c>
      <c r="L452" s="44"/>
      <c r="M452" s="242" t="s">
        <v>1</v>
      </c>
      <c r="N452" s="243" t="s">
        <v>42</v>
      </c>
      <c r="O452" s="91"/>
      <c r="P452" s="244">
        <f>O452*H452</f>
        <v>0</v>
      </c>
      <c r="Q452" s="244">
        <v>1E-05</v>
      </c>
      <c r="R452" s="244">
        <f>Q452*H452</f>
        <v>6.7E-05</v>
      </c>
      <c r="S452" s="244">
        <v>0</v>
      </c>
      <c r="T452" s="245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46" t="s">
        <v>261</v>
      </c>
      <c r="AT452" s="246" t="s">
        <v>151</v>
      </c>
      <c r="AU452" s="246" t="s">
        <v>87</v>
      </c>
      <c r="AY452" s="17" t="s">
        <v>149</v>
      </c>
      <c r="BE452" s="247">
        <f>IF(N452="základní",J452,0)</f>
        <v>0</v>
      </c>
      <c r="BF452" s="247">
        <f>IF(N452="snížená",J452,0)</f>
        <v>0</v>
      </c>
      <c r="BG452" s="247">
        <f>IF(N452="zákl. přenesená",J452,0)</f>
        <v>0</v>
      </c>
      <c r="BH452" s="247">
        <f>IF(N452="sníž. přenesená",J452,0)</f>
        <v>0</v>
      </c>
      <c r="BI452" s="247">
        <f>IF(N452="nulová",J452,0)</f>
        <v>0</v>
      </c>
      <c r="BJ452" s="17" t="s">
        <v>85</v>
      </c>
      <c r="BK452" s="247">
        <f>ROUND(I452*H452,2)</f>
        <v>0</v>
      </c>
      <c r="BL452" s="17" t="s">
        <v>261</v>
      </c>
      <c r="BM452" s="246" t="s">
        <v>1423</v>
      </c>
    </row>
    <row r="453" spans="1:51" s="14" customFormat="1" ht="12">
      <c r="A453" s="14"/>
      <c r="B453" s="260"/>
      <c r="C453" s="261"/>
      <c r="D453" s="250" t="s">
        <v>158</v>
      </c>
      <c r="E453" s="262" t="s">
        <v>1</v>
      </c>
      <c r="F453" s="263" t="s">
        <v>1419</v>
      </c>
      <c r="G453" s="261"/>
      <c r="H453" s="262" t="s">
        <v>1</v>
      </c>
      <c r="I453" s="264"/>
      <c r="J453" s="261"/>
      <c r="K453" s="261"/>
      <c r="L453" s="265"/>
      <c r="M453" s="266"/>
      <c r="N453" s="267"/>
      <c r="O453" s="267"/>
      <c r="P453" s="267"/>
      <c r="Q453" s="267"/>
      <c r="R453" s="267"/>
      <c r="S453" s="267"/>
      <c r="T453" s="268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9" t="s">
        <v>158</v>
      </c>
      <c r="AU453" s="269" t="s">
        <v>87</v>
      </c>
      <c r="AV453" s="14" t="s">
        <v>85</v>
      </c>
      <c r="AW453" s="14" t="s">
        <v>33</v>
      </c>
      <c r="AX453" s="14" t="s">
        <v>77</v>
      </c>
      <c r="AY453" s="269" t="s">
        <v>149</v>
      </c>
    </row>
    <row r="454" spans="1:51" s="13" customFormat="1" ht="12">
      <c r="A454" s="13"/>
      <c r="B454" s="248"/>
      <c r="C454" s="249"/>
      <c r="D454" s="250" t="s">
        <v>158</v>
      </c>
      <c r="E454" s="251" t="s">
        <v>1</v>
      </c>
      <c r="F454" s="252" t="s">
        <v>1424</v>
      </c>
      <c r="G454" s="249"/>
      <c r="H454" s="253">
        <v>6.7</v>
      </c>
      <c r="I454" s="254"/>
      <c r="J454" s="249"/>
      <c r="K454" s="249"/>
      <c r="L454" s="255"/>
      <c r="M454" s="256"/>
      <c r="N454" s="257"/>
      <c r="O454" s="257"/>
      <c r="P454" s="257"/>
      <c r="Q454" s="257"/>
      <c r="R454" s="257"/>
      <c r="S454" s="257"/>
      <c r="T454" s="25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9" t="s">
        <v>158</v>
      </c>
      <c r="AU454" s="259" t="s">
        <v>87</v>
      </c>
      <c r="AV454" s="13" t="s">
        <v>87</v>
      </c>
      <c r="AW454" s="13" t="s">
        <v>33</v>
      </c>
      <c r="AX454" s="13" t="s">
        <v>85</v>
      </c>
      <c r="AY454" s="259" t="s">
        <v>149</v>
      </c>
    </row>
    <row r="455" spans="1:65" s="2" customFormat="1" ht="16.5" customHeight="1">
      <c r="A455" s="38"/>
      <c r="B455" s="39"/>
      <c r="C455" s="235" t="s">
        <v>565</v>
      </c>
      <c r="D455" s="235" t="s">
        <v>151</v>
      </c>
      <c r="E455" s="236" t="s">
        <v>1425</v>
      </c>
      <c r="F455" s="237" t="s">
        <v>1426</v>
      </c>
      <c r="G455" s="238" t="s">
        <v>154</v>
      </c>
      <c r="H455" s="239">
        <v>2.665</v>
      </c>
      <c r="I455" s="240"/>
      <c r="J455" s="241">
        <f>ROUND(I455*H455,2)</f>
        <v>0</v>
      </c>
      <c r="K455" s="237" t="s">
        <v>155</v>
      </c>
      <c r="L455" s="44"/>
      <c r="M455" s="242" t="s">
        <v>1</v>
      </c>
      <c r="N455" s="243" t="s">
        <v>42</v>
      </c>
      <c r="O455" s="91"/>
      <c r="P455" s="244">
        <f>O455*H455</f>
        <v>0</v>
      </c>
      <c r="Q455" s="244">
        <v>0.0001</v>
      </c>
      <c r="R455" s="244">
        <f>Q455*H455</f>
        <v>0.0002665</v>
      </c>
      <c r="S455" s="244">
        <v>0</v>
      </c>
      <c r="T455" s="245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46" t="s">
        <v>261</v>
      </c>
      <c r="AT455" s="246" t="s">
        <v>151</v>
      </c>
      <c r="AU455" s="246" t="s">
        <v>87</v>
      </c>
      <c r="AY455" s="17" t="s">
        <v>149</v>
      </c>
      <c r="BE455" s="247">
        <f>IF(N455="základní",J455,0)</f>
        <v>0</v>
      </c>
      <c r="BF455" s="247">
        <f>IF(N455="snížená",J455,0)</f>
        <v>0</v>
      </c>
      <c r="BG455" s="247">
        <f>IF(N455="zákl. přenesená",J455,0)</f>
        <v>0</v>
      </c>
      <c r="BH455" s="247">
        <f>IF(N455="sníž. přenesená",J455,0)</f>
        <v>0</v>
      </c>
      <c r="BI455" s="247">
        <f>IF(N455="nulová",J455,0)</f>
        <v>0</v>
      </c>
      <c r="BJ455" s="17" t="s">
        <v>85</v>
      </c>
      <c r="BK455" s="247">
        <f>ROUND(I455*H455,2)</f>
        <v>0</v>
      </c>
      <c r="BL455" s="17" t="s">
        <v>261</v>
      </c>
      <c r="BM455" s="246" t="s">
        <v>1427</v>
      </c>
    </row>
    <row r="456" spans="1:51" s="14" customFormat="1" ht="12">
      <c r="A456" s="14"/>
      <c r="B456" s="260"/>
      <c r="C456" s="261"/>
      <c r="D456" s="250" t="s">
        <v>158</v>
      </c>
      <c r="E456" s="262" t="s">
        <v>1</v>
      </c>
      <c r="F456" s="263" t="s">
        <v>1419</v>
      </c>
      <c r="G456" s="261"/>
      <c r="H456" s="262" t="s">
        <v>1</v>
      </c>
      <c r="I456" s="264"/>
      <c r="J456" s="261"/>
      <c r="K456" s="261"/>
      <c r="L456" s="265"/>
      <c r="M456" s="266"/>
      <c r="N456" s="267"/>
      <c r="O456" s="267"/>
      <c r="P456" s="267"/>
      <c r="Q456" s="267"/>
      <c r="R456" s="267"/>
      <c r="S456" s="267"/>
      <c r="T456" s="268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69" t="s">
        <v>158</v>
      </c>
      <c r="AU456" s="269" t="s">
        <v>87</v>
      </c>
      <c r="AV456" s="14" t="s">
        <v>85</v>
      </c>
      <c r="AW456" s="14" t="s">
        <v>33</v>
      </c>
      <c r="AX456" s="14" t="s">
        <v>77</v>
      </c>
      <c r="AY456" s="269" t="s">
        <v>149</v>
      </c>
    </row>
    <row r="457" spans="1:51" s="13" customFormat="1" ht="12">
      <c r="A457" s="13"/>
      <c r="B457" s="248"/>
      <c r="C457" s="249"/>
      <c r="D457" s="250" t="s">
        <v>158</v>
      </c>
      <c r="E457" s="251" t="s">
        <v>1</v>
      </c>
      <c r="F457" s="252" t="s">
        <v>1420</v>
      </c>
      <c r="G457" s="249"/>
      <c r="H457" s="253">
        <v>2.665</v>
      </c>
      <c r="I457" s="254"/>
      <c r="J457" s="249"/>
      <c r="K457" s="249"/>
      <c r="L457" s="255"/>
      <c r="M457" s="256"/>
      <c r="N457" s="257"/>
      <c r="O457" s="257"/>
      <c r="P457" s="257"/>
      <c r="Q457" s="257"/>
      <c r="R457" s="257"/>
      <c r="S457" s="257"/>
      <c r="T457" s="25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9" t="s">
        <v>158</v>
      </c>
      <c r="AU457" s="259" t="s">
        <v>87</v>
      </c>
      <c r="AV457" s="13" t="s">
        <v>87</v>
      </c>
      <c r="AW457" s="13" t="s">
        <v>33</v>
      </c>
      <c r="AX457" s="13" t="s">
        <v>85</v>
      </c>
      <c r="AY457" s="259" t="s">
        <v>149</v>
      </c>
    </row>
    <row r="458" spans="1:65" s="2" customFormat="1" ht="16.5" customHeight="1">
      <c r="A458" s="38"/>
      <c r="B458" s="39"/>
      <c r="C458" s="235" t="s">
        <v>571</v>
      </c>
      <c r="D458" s="235" t="s">
        <v>151</v>
      </c>
      <c r="E458" s="236" t="s">
        <v>1428</v>
      </c>
      <c r="F458" s="237" t="s">
        <v>1429</v>
      </c>
      <c r="G458" s="238" t="s">
        <v>154</v>
      </c>
      <c r="H458" s="239">
        <v>2.665</v>
      </c>
      <c r="I458" s="240"/>
      <c r="J458" s="241">
        <f>ROUND(I458*H458,2)</f>
        <v>0</v>
      </c>
      <c r="K458" s="237" t="s">
        <v>155</v>
      </c>
      <c r="L458" s="44"/>
      <c r="M458" s="242" t="s">
        <v>1</v>
      </c>
      <c r="N458" s="243" t="s">
        <v>42</v>
      </c>
      <c r="O458" s="91"/>
      <c r="P458" s="244">
        <f>O458*H458</f>
        <v>0</v>
      </c>
      <c r="Q458" s="244">
        <v>0</v>
      </c>
      <c r="R458" s="244">
        <f>Q458*H458</f>
        <v>0</v>
      </c>
      <c r="S458" s="244">
        <v>0</v>
      </c>
      <c r="T458" s="245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46" t="s">
        <v>261</v>
      </c>
      <c r="AT458" s="246" t="s">
        <v>151</v>
      </c>
      <c r="AU458" s="246" t="s">
        <v>87</v>
      </c>
      <c r="AY458" s="17" t="s">
        <v>149</v>
      </c>
      <c r="BE458" s="247">
        <f>IF(N458="základní",J458,0)</f>
        <v>0</v>
      </c>
      <c r="BF458" s="247">
        <f>IF(N458="snížená",J458,0)</f>
        <v>0</v>
      </c>
      <c r="BG458" s="247">
        <f>IF(N458="zákl. přenesená",J458,0)</f>
        <v>0</v>
      </c>
      <c r="BH458" s="247">
        <f>IF(N458="sníž. přenesená",J458,0)</f>
        <v>0</v>
      </c>
      <c r="BI458" s="247">
        <f>IF(N458="nulová",J458,0)</f>
        <v>0</v>
      </c>
      <c r="BJ458" s="17" t="s">
        <v>85</v>
      </c>
      <c r="BK458" s="247">
        <f>ROUND(I458*H458,2)</f>
        <v>0</v>
      </c>
      <c r="BL458" s="17" t="s">
        <v>261</v>
      </c>
      <c r="BM458" s="246" t="s">
        <v>1430</v>
      </c>
    </row>
    <row r="459" spans="1:51" s="14" customFormat="1" ht="12">
      <c r="A459" s="14"/>
      <c r="B459" s="260"/>
      <c r="C459" s="261"/>
      <c r="D459" s="250" t="s">
        <v>158</v>
      </c>
      <c r="E459" s="262" t="s">
        <v>1</v>
      </c>
      <c r="F459" s="263" t="s">
        <v>1419</v>
      </c>
      <c r="G459" s="261"/>
      <c r="H459" s="262" t="s">
        <v>1</v>
      </c>
      <c r="I459" s="264"/>
      <c r="J459" s="261"/>
      <c r="K459" s="261"/>
      <c r="L459" s="265"/>
      <c r="M459" s="266"/>
      <c r="N459" s="267"/>
      <c r="O459" s="267"/>
      <c r="P459" s="267"/>
      <c r="Q459" s="267"/>
      <c r="R459" s="267"/>
      <c r="S459" s="267"/>
      <c r="T459" s="268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9" t="s">
        <v>158</v>
      </c>
      <c r="AU459" s="269" t="s">
        <v>87</v>
      </c>
      <c r="AV459" s="14" t="s">
        <v>85</v>
      </c>
      <c r="AW459" s="14" t="s">
        <v>33</v>
      </c>
      <c r="AX459" s="14" t="s">
        <v>77</v>
      </c>
      <c r="AY459" s="269" t="s">
        <v>149</v>
      </c>
    </row>
    <row r="460" spans="1:51" s="13" customFormat="1" ht="12">
      <c r="A460" s="13"/>
      <c r="B460" s="248"/>
      <c r="C460" s="249"/>
      <c r="D460" s="250" t="s">
        <v>158</v>
      </c>
      <c r="E460" s="251" t="s">
        <v>1</v>
      </c>
      <c r="F460" s="252" t="s">
        <v>1420</v>
      </c>
      <c r="G460" s="249"/>
      <c r="H460" s="253">
        <v>2.665</v>
      </c>
      <c r="I460" s="254"/>
      <c r="J460" s="249"/>
      <c r="K460" s="249"/>
      <c r="L460" s="255"/>
      <c r="M460" s="256"/>
      <c r="N460" s="257"/>
      <c r="O460" s="257"/>
      <c r="P460" s="257"/>
      <c r="Q460" s="257"/>
      <c r="R460" s="257"/>
      <c r="S460" s="257"/>
      <c r="T460" s="25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9" t="s">
        <v>158</v>
      </c>
      <c r="AU460" s="259" t="s">
        <v>87</v>
      </c>
      <c r="AV460" s="13" t="s">
        <v>87</v>
      </c>
      <c r="AW460" s="13" t="s">
        <v>33</v>
      </c>
      <c r="AX460" s="13" t="s">
        <v>85</v>
      </c>
      <c r="AY460" s="259" t="s">
        <v>149</v>
      </c>
    </row>
    <row r="461" spans="1:65" s="2" customFormat="1" ht="16.5" customHeight="1">
      <c r="A461" s="38"/>
      <c r="B461" s="39"/>
      <c r="C461" s="235" t="s">
        <v>576</v>
      </c>
      <c r="D461" s="235" t="s">
        <v>151</v>
      </c>
      <c r="E461" s="236" t="s">
        <v>1431</v>
      </c>
      <c r="F461" s="237" t="s">
        <v>1432</v>
      </c>
      <c r="G461" s="238" t="s">
        <v>579</v>
      </c>
      <c r="H461" s="239">
        <v>1</v>
      </c>
      <c r="I461" s="240"/>
      <c r="J461" s="241">
        <f>ROUND(I461*H461,2)</f>
        <v>0</v>
      </c>
      <c r="K461" s="237" t="s">
        <v>155</v>
      </c>
      <c r="L461" s="44"/>
      <c r="M461" s="242" t="s">
        <v>1</v>
      </c>
      <c r="N461" s="243" t="s">
        <v>42</v>
      </c>
      <c r="O461" s="91"/>
      <c r="P461" s="244">
        <f>O461*H461</f>
        <v>0</v>
      </c>
      <c r="Q461" s="244">
        <v>0.02115</v>
      </c>
      <c r="R461" s="244">
        <f>Q461*H461</f>
        <v>0.02115</v>
      </c>
      <c r="S461" s="244">
        <v>0.01733</v>
      </c>
      <c r="T461" s="245">
        <f>S461*H461</f>
        <v>0.01733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46" t="s">
        <v>261</v>
      </c>
      <c r="AT461" s="246" t="s">
        <v>151</v>
      </c>
      <c r="AU461" s="246" t="s">
        <v>87</v>
      </c>
      <c r="AY461" s="17" t="s">
        <v>149</v>
      </c>
      <c r="BE461" s="247">
        <f>IF(N461="základní",J461,0)</f>
        <v>0</v>
      </c>
      <c r="BF461" s="247">
        <f>IF(N461="snížená",J461,0)</f>
        <v>0</v>
      </c>
      <c r="BG461" s="247">
        <f>IF(N461="zákl. přenesená",J461,0)</f>
        <v>0</v>
      </c>
      <c r="BH461" s="247">
        <f>IF(N461="sníž. přenesená",J461,0)</f>
        <v>0</v>
      </c>
      <c r="BI461" s="247">
        <f>IF(N461="nulová",J461,0)</f>
        <v>0</v>
      </c>
      <c r="BJ461" s="17" t="s">
        <v>85</v>
      </c>
      <c r="BK461" s="247">
        <f>ROUND(I461*H461,2)</f>
        <v>0</v>
      </c>
      <c r="BL461" s="17" t="s">
        <v>261</v>
      </c>
      <c r="BM461" s="246" t="s">
        <v>1433</v>
      </c>
    </row>
    <row r="462" spans="1:51" s="14" customFormat="1" ht="12">
      <c r="A462" s="14"/>
      <c r="B462" s="260"/>
      <c r="C462" s="261"/>
      <c r="D462" s="250" t="s">
        <v>158</v>
      </c>
      <c r="E462" s="262" t="s">
        <v>1</v>
      </c>
      <c r="F462" s="263" t="s">
        <v>1434</v>
      </c>
      <c r="G462" s="261"/>
      <c r="H462" s="262" t="s">
        <v>1</v>
      </c>
      <c r="I462" s="264"/>
      <c r="J462" s="261"/>
      <c r="K462" s="261"/>
      <c r="L462" s="265"/>
      <c r="M462" s="266"/>
      <c r="N462" s="267"/>
      <c r="O462" s="267"/>
      <c r="P462" s="267"/>
      <c r="Q462" s="267"/>
      <c r="R462" s="267"/>
      <c r="S462" s="267"/>
      <c r="T462" s="268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69" t="s">
        <v>158</v>
      </c>
      <c r="AU462" s="269" t="s">
        <v>87</v>
      </c>
      <c r="AV462" s="14" t="s">
        <v>85</v>
      </c>
      <c r="AW462" s="14" t="s">
        <v>33</v>
      </c>
      <c r="AX462" s="14" t="s">
        <v>77</v>
      </c>
      <c r="AY462" s="269" t="s">
        <v>149</v>
      </c>
    </row>
    <row r="463" spans="1:51" s="13" customFormat="1" ht="12">
      <c r="A463" s="13"/>
      <c r="B463" s="248"/>
      <c r="C463" s="249"/>
      <c r="D463" s="250" t="s">
        <v>158</v>
      </c>
      <c r="E463" s="251" t="s">
        <v>1</v>
      </c>
      <c r="F463" s="252" t="s">
        <v>85</v>
      </c>
      <c r="G463" s="249"/>
      <c r="H463" s="253">
        <v>1</v>
      </c>
      <c r="I463" s="254"/>
      <c r="J463" s="249"/>
      <c r="K463" s="249"/>
      <c r="L463" s="255"/>
      <c r="M463" s="256"/>
      <c r="N463" s="257"/>
      <c r="O463" s="257"/>
      <c r="P463" s="257"/>
      <c r="Q463" s="257"/>
      <c r="R463" s="257"/>
      <c r="S463" s="257"/>
      <c r="T463" s="25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9" t="s">
        <v>158</v>
      </c>
      <c r="AU463" s="259" t="s">
        <v>87</v>
      </c>
      <c r="AV463" s="13" t="s">
        <v>87</v>
      </c>
      <c r="AW463" s="13" t="s">
        <v>33</v>
      </c>
      <c r="AX463" s="13" t="s">
        <v>85</v>
      </c>
      <c r="AY463" s="259" t="s">
        <v>149</v>
      </c>
    </row>
    <row r="464" spans="1:65" s="2" customFormat="1" ht="16.5" customHeight="1">
      <c r="A464" s="38"/>
      <c r="B464" s="39"/>
      <c r="C464" s="235" t="s">
        <v>582</v>
      </c>
      <c r="D464" s="235" t="s">
        <v>151</v>
      </c>
      <c r="E464" s="236" t="s">
        <v>1435</v>
      </c>
      <c r="F464" s="237" t="s">
        <v>1436</v>
      </c>
      <c r="G464" s="238" t="s">
        <v>579</v>
      </c>
      <c r="H464" s="239">
        <v>1</v>
      </c>
      <c r="I464" s="240"/>
      <c r="J464" s="241">
        <f>ROUND(I464*H464,2)</f>
        <v>0</v>
      </c>
      <c r="K464" s="237" t="s">
        <v>155</v>
      </c>
      <c r="L464" s="44"/>
      <c r="M464" s="242" t="s">
        <v>1</v>
      </c>
      <c r="N464" s="243" t="s">
        <v>42</v>
      </c>
      <c r="O464" s="91"/>
      <c r="P464" s="244">
        <f>O464*H464</f>
        <v>0</v>
      </c>
      <c r="Q464" s="244">
        <v>0</v>
      </c>
      <c r="R464" s="244">
        <f>Q464*H464</f>
        <v>0</v>
      </c>
      <c r="S464" s="244">
        <v>0</v>
      </c>
      <c r="T464" s="245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46" t="s">
        <v>261</v>
      </c>
      <c r="AT464" s="246" t="s">
        <v>151</v>
      </c>
      <c r="AU464" s="246" t="s">
        <v>87</v>
      </c>
      <c r="AY464" s="17" t="s">
        <v>149</v>
      </c>
      <c r="BE464" s="247">
        <f>IF(N464="základní",J464,0)</f>
        <v>0</v>
      </c>
      <c r="BF464" s="247">
        <f>IF(N464="snížená",J464,0)</f>
        <v>0</v>
      </c>
      <c r="BG464" s="247">
        <f>IF(N464="zákl. přenesená",J464,0)</f>
        <v>0</v>
      </c>
      <c r="BH464" s="247">
        <f>IF(N464="sníž. přenesená",J464,0)</f>
        <v>0</v>
      </c>
      <c r="BI464" s="247">
        <f>IF(N464="nulová",J464,0)</f>
        <v>0</v>
      </c>
      <c r="BJ464" s="17" t="s">
        <v>85</v>
      </c>
      <c r="BK464" s="247">
        <f>ROUND(I464*H464,2)</f>
        <v>0</v>
      </c>
      <c r="BL464" s="17" t="s">
        <v>261</v>
      </c>
      <c r="BM464" s="246" t="s">
        <v>1437</v>
      </c>
    </row>
    <row r="465" spans="1:51" s="14" customFormat="1" ht="12">
      <c r="A465" s="14"/>
      <c r="B465" s="260"/>
      <c r="C465" s="261"/>
      <c r="D465" s="250" t="s">
        <v>158</v>
      </c>
      <c r="E465" s="262" t="s">
        <v>1</v>
      </c>
      <c r="F465" s="263" t="s">
        <v>1438</v>
      </c>
      <c r="G465" s="261"/>
      <c r="H465" s="262" t="s">
        <v>1</v>
      </c>
      <c r="I465" s="264"/>
      <c r="J465" s="261"/>
      <c r="K465" s="261"/>
      <c r="L465" s="265"/>
      <c r="M465" s="266"/>
      <c r="N465" s="267"/>
      <c r="O465" s="267"/>
      <c r="P465" s="267"/>
      <c r="Q465" s="267"/>
      <c r="R465" s="267"/>
      <c r="S465" s="267"/>
      <c r="T465" s="268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69" t="s">
        <v>158</v>
      </c>
      <c r="AU465" s="269" t="s">
        <v>87</v>
      </c>
      <c r="AV465" s="14" t="s">
        <v>85</v>
      </c>
      <c r="AW465" s="14" t="s">
        <v>33</v>
      </c>
      <c r="AX465" s="14" t="s">
        <v>77</v>
      </c>
      <c r="AY465" s="269" t="s">
        <v>149</v>
      </c>
    </row>
    <row r="466" spans="1:51" s="13" customFormat="1" ht="12">
      <c r="A466" s="13"/>
      <c r="B466" s="248"/>
      <c r="C466" s="249"/>
      <c r="D466" s="250" t="s">
        <v>158</v>
      </c>
      <c r="E466" s="251" t="s">
        <v>1</v>
      </c>
      <c r="F466" s="252" t="s">
        <v>85</v>
      </c>
      <c r="G466" s="249"/>
      <c r="H466" s="253">
        <v>1</v>
      </c>
      <c r="I466" s="254"/>
      <c r="J466" s="249"/>
      <c r="K466" s="249"/>
      <c r="L466" s="255"/>
      <c r="M466" s="256"/>
      <c r="N466" s="257"/>
      <c r="O466" s="257"/>
      <c r="P466" s="257"/>
      <c r="Q466" s="257"/>
      <c r="R466" s="257"/>
      <c r="S466" s="257"/>
      <c r="T466" s="25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9" t="s">
        <v>158</v>
      </c>
      <c r="AU466" s="259" t="s">
        <v>87</v>
      </c>
      <c r="AV466" s="13" t="s">
        <v>87</v>
      </c>
      <c r="AW466" s="13" t="s">
        <v>33</v>
      </c>
      <c r="AX466" s="13" t="s">
        <v>85</v>
      </c>
      <c r="AY466" s="259" t="s">
        <v>149</v>
      </c>
    </row>
    <row r="467" spans="1:65" s="2" customFormat="1" ht="16.5" customHeight="1">
      <c r="A467" s="38"/>
      <c r="B467" s="39"/>
      <c r="C467" s="284" t="s">
        <v>588</v>
      </c>
      <c r="D467" s="284" t="s">
        <v>327</v>
      </c>
      <c r="E467" s="285" t="s">
        <v>1439</v>
      </c>
      <c r="F467" s="286" t="s">
        <v>1440</v>
      </c>
      <c r="G467" s="287" t="s">
        <v>579</v>
      </c>
      <c r="H467" s="288">
        <v>1</v>
      </c>
      <c r="I467" s="289"/>
      <c r="J467" s="290">
        <f>ROUND(I467*H467,2)</f>
        <v>0</v>
      </c>
      <c r="K467" s="286" t="s">
        <v>155</v>
      </c>
      <c r="L467" s="291"/>
      <c r="M467" s="292" t="s">
        <v>1</v>
      </c>
      <c r="N467" s="293" t="s">
        <v>42</v>
      </c>
      <c r="O467" s="91"/>
      <c r="P467" s="244">
        <f>O467*H467</f>
        <v>0</v>
      </c>
      <c r="Q467" s="244">
        <v>0.034</v>
      </c>
      <c r="R467" s="244">
        <f>Q467*H467</f>
        <v>0.034</v>
      </c>
      <c r="S467" s="244">
        <v>0</v>
      </c>
      <c r="T467" s="245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46" t="s">
        <v>361</v>
      </c>
      <c r="AT467" s="246" t="s">
        <v>327</v>
      </c>
      <c r="AU467" s="246" t="s">
        <v>87</v>
      </c>
      <c r="AY467" s="17" t="s">
        <v>149</v>
      </c>
      <c r="BE467" s="247">
        <f>IF(N467="základní",J467,0)</f>
        <v>0</v>
      </c>
      <c r="BF467" s="247">
        <f>IF(N467="snížená",J467,0)</f>
        <v>0</v>
      </c>
      <c r="BG467" s="247">
        <f>IF(N467="zákl. přenesená",J467,0)</f>
        <v>0</v>
      </c>
      <c r="BH467" s="247">
        <f>IF(N467="sníž. přenesená",J467,0)</f>
        <v>0</v>
      </c>
      <c r="BI467" s="247">
        <f>IF(N467="nulová",J467,0)</f>
        <v>0</v>
      </c>
      <c r="BJ467" s="17" t="s">
        <v>85</v>
      </c>
      <c r="BK467" s="247">
        <f>ROUND(I467*H467,2)</f>
        <v>0</v>
      </c>
      <c r="BL467" s="17" t="s">
        <v>261</v>
      </c>
      <c r="BM467" s="246" t="s">
        <v>1441</v>
      </c>
    </row>
    <row r="468" spans="1:65" s="2" customFormat="1" ht="16.5" customHeight="1">
      <c r="A468" s="38"/>
      <c r="B468" s="39"/>
      <c r="C468" s="235" t="s">
        <v>594</v>
      </c>
      <c r="D468" s="235" t="s">
        <v>151</v>
      </c>
      <c r="E468" s="236" t="s">
        <v>1442</v>
      </c>
      <c r="F468" s="237" t="s">
        <v>1443</v>
      </c>
      <c r="G468" s="238" t="s">
        <v>833</v>
      </c>
      <c r="H468" s="294"/>
      <c r="I468" s="240"/>
      <c r="J468" s="241">
        <f>ROUND(I468*H468,2)</f>
        <v>0</v>
      </c>
      <c r="K468" s="237" t="s">
        <v>155</v>
      </c>
      <c r="L468" s="44"/>
      <c r="M468" s="242" t="s">
        <v>1</v>
      </c>
      <c r="N468" s="243" t="s">
        <v>42</v>
      </c>
      <c r="O468" s="91"/>
      <c r="P468" s="244">
        <f>O468*H468</f>
        <v>0</v>
      </c>
      <c r="Q468" s="244">
        <v>0</v>
      </c>
      <c r="R468" s="244">
        <f>Q468*H468</f>
        <v>0</v>
      </c>
      <c r="S468" s="244">
        <v>0</v>
      </c>
      <c r="T468" s="245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46" t="s">
        <v>261</v>
      </c>
      <c r="AT468" s="246" t="s">
        <v>151</v>
      </c>
      <c r="AU468" s="246" t="s">
        <v>87</v>
      </c>
      <c r="AY468" s="17" t="s">
        <v>149</v>
      </c>
      <c r="BE468" s="247">
        <f>IF(N468="základní",J468,0)</f>
        <v>0</v>
      </c>
      <c r="BF468" s="247">
        <f>IF(N468="snížená",J468,0)</f>
        <v>0</v>
      </c>
      <c r="BG468" s="247">
        <f>IF(N468="zákl. přenesená",J468,0)</f>
        <v>0</v>
      </c>
      <c r="BH468" s="247">
        <f>IF(N468="sníž. přenesená",J468,0)</f>
        <v>0</v>
      </c>
      <c r="BI468" s="247">
        <f>IF(N468="nulová",J468,0)</f>
        <v>0</v>
      </c>
      <c r="BJ468" s="17" t="s">
        <v>85</v>
      </c>
      <c r="BK468" s="247">
        <f>ROUND(I468*H468,2)</f>
        <v>0</v>
      </c>
      <c r="BL468" s="17" t="s">
        <v>261</v>
      </c>
      <c r="BM468" s="246" t="s">
        <v>1444</v>
      </c>
    </row>
    <row r="469" spans="1:63" s="12" customFormat="1" ht="22.8" customHeight="1">
      <c r="A469" s="12"/>
      <c r="B469" s="219"/>
      <c r="C469" s="220"/>
      <c r="D469" s="221" t="s">
        <v>76</v>
      </c>
      <c r="E469" s="233" t="s">
        <v>1445</v>
      </c>
      <c r="F469" s="233" t="s">
        <v>1446</v>
      </c>
      <c r="G469" s="220"/>
      <c r="H469" s="220"/>
      <c r="I469" s="223"/>
      <c r="J469" s="234">
        <f>BK469</f>
        <v>0</v>
      </c>
      <c r="K469" s="220"/>
      <c r="L469" s="225"/>
      <c r="M469" s="226"/>
      <c r="N469" s="227"/>
      <c r="O469" s="227"/>
      <c r="P469" s="228">
        <f>SUM(P470:P485)</f>
        <v>0</v>
      </c>
      <c r="Q469" s="227"/>
      <c r="R469" s="228">
        <f>SUM(R470:R485)</f>
        <v>0.016720000000000002</v>
      </c>
      <c r="S469" s="227"/>
      <c r="T469" s="229">
        <f>SUM(T470:T485)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30" t="s">
        <v>87</v>
      </c>
      <c r="AT469" s="231" t="s">
        <v>76</v>
      </c>
      <c r="AU469" s="231" t="s">
        <v>85</v>
      </c>
      <c r="AY469" s="230" t="s">
        <v>149</v>
      </c>
      <c r="BK469" s="232">
        <f>SUM(BK470:BK485)</f>
        <v>0</v>
      </c>
    </row>
    <row r="470" spans="1:65" s="2" customFormat="1" ht="16.5" customHeight="1">
      <c r="A470" s="38"/>
      <c r="B470" s="39"/>
      <c r="C470" s="235" t="s">
        <v>598</v>
      </c>
      <c r="D470" s="235" t="s">
        <v>151</v>
      </c>
      <c r="E470" s="236" t="s">
        <v>1447</v>
      </c>
      <c r="F470" s="237" t="s">
        <v>1448</v>
      </c>
      <c r="G470" s="238" t="s">
        <v>579</v>
      </c>
      <c r="H470" s="239">
        <v>1</v>
      </c>
      <c r="I470" s="240"/>
      <c r="J470" s="241">
        <f>ROUND(I470*H470,2)</f>
        <v>0</v>
      </c>
      <c r="K470" s="237" t="s">
        <v>155</v>
      </c>
      <c r="L470" s="44"/>
      <c r="M470" s="242" t="s">
        <v>1</v>
      </c>
      <c r="N470" s="243" t="s">
        <v>42</v>
      </c>
      <c r="O470" s="91"/>
      <c r="P470" s="244">
        <f>O470*H470</f>
        <v>0</v>
      </c>
      <c r="Q470" s="244">
        <v>0</v>
      </c>
      <c r="R470" s="244">
        <f>Q470*H470</f>
        <v>0</v>
      </c>
      <c r="S470" s="244">
        <v>0</v>
      </c>
      <c r="T470" s="245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46" t="s">
        <v>261</v>
      </c>
      <c r="AT470" s="246" t="s">
        <v>151</v>
      </c>
      <c r="AU470" s="246" t="s">
        <v>87</v>
      </c>
      <c r="AY470" s="17" t="s">
        <v>149</v>
      </c>
      <c r="BE470" s="247">
        <f>IF(N470="základní",J470,0)</f>
        <v>0</v>
      </c>
      <c r="BF470" s="247">
        <f>IF(N470="snížená",J470,0)</f>
        <v>0</v>
      </c>
      <c r="BG470" s="247">
        <f>IF(N470="zákl. přenesená",J470,0)</f>
        <v>0</v>
      </c>
      <c r="BH470" s="247">
        <f>IF(N470="sníž. přenesená",J470,0)</f>
        <v>0</v>
      </c>
      <c r="BI470" s="247">
        <f>IF(N470="nulová",J470,0)</f>
        <v>0</v>
      </c>
      <c r="BJ470" s="17" t="s">
        <v>85</v>
      </c>
      <c r="BK470" s="247">
        <f>ROUND(I470*H470,2)</f>
        <v>0</v>
      </c>
      <c r="BL470" s="17" t="s">
        <v>261</v>
      </c>
      <c r="BM470" s="246" t="s">
        <v>1449</v>
      </c>
    </row>
    <row r="471" spans="1:51" s="14" customFormat="1" ht="12">
      <c r="A471" s="14"/>
      <c r="B471" s="260"/>
      <c r="C471" s="261"/>
      <c r="D471" s="250" t="s">
        <v>158</v>
      </c>
      <c r="E471" s="262" t="s">
        <v>1</v>
      </c>
      <c r="F471" s="263" t="s">
        <v>1450</v>
      </c>
      <c r="G471" s="261"/>
      <c r="H471" s="262" t="s">
        <v>1</v>
      </c>
      <c r="I471" s="264"/>
      <c r="J471" s="261"/>
      <c r="K471" s="261"/>
      <c r="L471" s="265"/>
      <c r="M471" s="266"/>
      <c r="N471" s="267"/>
      <c r="O471" s="267"/>
      <c r="P471" s="267"/>
      <c r="Q471" s="267"/>
      <c r="R471" s="267"/>
      <c r="S471" s="267"/>
      <c r="T471" s="268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9" t="s">
        <v>158</v>
      </c>
      <c r="AU471" s="269" t="s">
        <v>87</v>
      </c>
      <c r="AV471" s="14" t="s">
        <v>85</v>
      </c>
      <c r="AW471" s="14" t="s">
        <v>33</v>
      </c>
      <c r="AX471" s="14" t="s">
        <v>77</v>
      </c>
      <c r="AY471" s="269" t="s">
        <v>149</v>
      </c>
    </row>
    <row r="472" spans="1:51" s="13" customFormat="1" ht="12">
      <c r="A472" s="13"/>
      <c r="B472" s="248"/>
      <c r="C472" s="249"/>
      <c r="D472" s="250" t="s">
        <v>158</v>
      </c>
      <c r="E472" s="251" t="s">
        <v>1</v>
      </c>
      <c r="F472" s="252" t="s">
        <v>85</v>
      </c>
      <c r="G472" s="249"/>
      <c r="H472" s="253">
        <v>1</v>
      </c>
      <c r="I472" s="254"/>
      <c r="J472" s="249"/>
      <c r="K472" s="249"/>
      <c r="L472" s="255"/>
      <c r="M472" s="256"/>
      <c r="N472" s="257"/>
      <c r="O472" s="257"/>
      <c r="P472" s="257"/>
      <c r="Q472" s="257"/>
      <c r="R472" s="257"/>
      <c r="S472" s="257"/>
      <c r="T472" s="25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9" t="s">
        <v>158</v>
      </c>
      <c r="AU472" s="259" t="s">
        <v>87</v>
      </c>
      <c r="AV472" s="13" t="s">
        <v>87</v>
      </c>
      <c r="AW472" s="13" t="s">
        <v>33</v>
      </c>
      <c r="AX472" s="13" t="s">
        <v>85</v>
      </c>
      <c r="AY472" s="259" t="s">
        <v>149</v>
      </c>
    </row>
    <row r="473" spans="1:65" s="2" customFormat="1" ht="16.5" customHeight="1">
      <c r="A473" s="38"/>
      <c r="B473" s="39"/>
      <c r="C473" s="284" t="s">
        <v>602</v>
      </c>
      <c r="D473" s="284" t="s">
        <v>327</v>
      </c>
      <c r="E473" s="285" t="s">
        <v>1451</v>
      </c>
      <c r="F473" s="286" t="s">
        <v>1452</v>
      </c>
      <c r="G473" s="287" t="s">
        <v>579</v>
      </c>
      <c r="H473" s="288">
        <v>1</v>
      </c>
      <c r="I473" s="289"/>
      <c r="J473" s="290">
        <f>ROUND(I473*H473,2)</f>
        <v>0</v>
      </c>
      <c r="K473" s="286" t="s">
        <v>1</v>
      </c>
      <c r="L473" s="291"/>
      <c r="M473" s="292" t="s">
        <v>1</v>
      </c>
      <c r="N473" s="293" t="s">
        <v>42</v>
      </c>
      <c r="O473" s="91"/>
      <c r="P473" s="244">
        <f>O473*H473</f>
        <v>0</v>
      </c>
      <c r="Q473" s="244">
        <v>0.016</v>
      </c>
      <c r="R473" s="244">
        <f>Q473*H473</f>
        <v>0.016</v>
      </c>
      <c r="S473" s="244">
        <v>0</v>
      </c>
      <c r="T473" s="245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46" t="s">
        <v>361</v>
      </c>
      <c r="AT473" s="246" t="s">
        <v>327</v>
      </c>
      <c r="AU473" s="246" t="s">
        <v>87</v>
      </c>
      <c r="AY473" s="17" t="s">
        <v>149</v>
      </c>
      <c r="BE473" s="247">
        <f>IF(N473="základní",J473,0)</f>
        <v>0</v>
      </c>
      <c r="BF473" s="247">
        <f>IF(N473="snížená",J473,0)</f>
        <v>0</v>
      </c>
      <c r="BG473" s="247">
        <f>IF(N473="zákl. přenesená",J473,0)</f>
        <v>0</v>
      </c>
      <c r="BH473" s="247">
        <f>IF(N473="sníž. přenesená",J473,0)</f>
        <v>0</v>
      </c>
      <c r="BI473" s="247">
        <f>IF(N473="nulová",J473,0)</f>
        <v>0</v>
      </c>
      <c r="BJ473" s="17" t="s">
        <v>85</v>
      </c>
      <c r="BK473" s="247">
        <f>ROUND(I473*H473,2)</f>
        <v>0</v>
      </c>
      <c r="BL473" s="17" t="s">
        <v>261</v>
      </c>
      <c r="BM473" s="246" t="s">
        <v>1453</v>
      </c>
    </row>
    <row r="474" spans="1:47" s="2" customFormat="1" ht="12">
      <c r="A474" s="38"/>
      <c r="B474" s="39"/>
      <c r="C474" s="40"/>
      <c r="D474" s="250" t="s">
        <v>172</v>
      </c>
      <c r="E474" s="40"/>
      <c r="F474" s="281" t="s">
        <v>1454</v>
      </c>
      <c r="G474" s="40"/>
      <c r="H474" s="40"/>
      <c r="I474" s="144"/>
      <c r="J474" s="40"/>
      <c r="K474" s="40"/>
      <c r="L474" s="44"/>
      <c r="M474" s="282"/>
      <c r="N474" s="283"/>
      <c r="O474" s="91"/>
      <c r="P474" s="91"/>
      <c r="Q474" s="91"/>
      <c r="R474" s="91"/>
      <c r="S474" s="91"/>
      <c r="T474" s="92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172</v>
      </c>
      <c r="AU474" s="17" t="s">
        <v>87</v>
      </c>
    </row>
    <row r="475" spans="1:65" s="2" customFormat="1" ht="16.5" customHeight="1">
      <c r="A475" s="38"/>
      <c r="B475" s="39"/>
      <c r="C475" s="235" t="s">
        <v>607</v>
      </c>
      <c r="D475" s="235" t="s">
        <v>151</v>
      </c>
      <c r="E475" s="236" t="s">
        <v>1455</v>
      </c>
      <c r="F475" s="237" t="s">
        <v>1456</v>
      </c>
      <c r="G475" s="238" t="s">
        <v>579</v>
      </c>
      <c r="H475" s="239">
        <v>1</v>
      </c>
      <c r="I475" s="240"/>
      <c r="J475" s="241">
        <f>ROUND(I475*H475,2)</f>
        <v>0</v>
      </c>
      <c r="K475" s="237" t="s">
        <v>155</v>
      </c>
      <c r="L475" s="44"/>
      <c r="M475" s="242" t="s">
        <v>1</v>
      </c>
      <c r="N475" s="243" t="s">
        <v>42</v>
      </c>
      <c r="O475" s="91"/>
      <c r="P475" s="244">
        <f>O475*H475</f>
        <v>0</v>
      </c>
      <c r="Q475" s="244">
        <v>0</v>
      </c>
      <c r="R475" s="244">
        <f>Q475*H475</f>
        <v>0</v>
      </c>
      <c r="S475" s="244">
        <v>0</v>
      </c>
      <c r="T475" s="245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46" t="s">
        <v>261</v>
      </c>
      <c r="AT475" s="246" t="s">
        <v>151</v>
      </c>
      <c r="AU475" s="246" t="s">
        <v>87</v>
      </c>
      <c r="AY475" s="17" t="s">
        <v>149</v>
      </c>
      <c r="BE475" s="247">
        <f>IF(N475="základní",J475,0)</f>
        <v>0</v>
      </c>
      <c r="BF475" s="247">
        <f>IF(N475="snížená",J475,0)</f>
        <v>0</v>
      </c>
      <c r="BG475" s="247">
        <f>IF(N475="zákl. přenesená",J475,0)</f>
        <v>0</v>
      </c>
      <c r="BH475" s="247">
        <f>IF(N475="sníž. přenesená",J475,0)</f>
        <v>0</v>
      </c>
      <c r="BI475" s="247">
        <f>IF(N475="nulová",J475,0)</f>
        <v>0</v>
      </c>
      <c r="BJ475" s="17" t="s">
        <v>85</v>
      </c>
      <c r="BK475" s="247">
        <f>ROUND(I475*H475,2)</f>
        <v>0</v>
      </c>
      <c r="BL475" s="17" t="s">
        <v>261</v>
      </c>
      <c r="BM475" s="246" t="s">
        <v>1457</v>
      </c>
    </row>
    <row r="476" spans="1:51" s="14" customFormat="1" ht="12">
      <c r="A476" s="14"/>
      <c r="B476" s="260"/>
      <c r="C476" s="261"/>
      <c r="D476" s="250" t="s">
        <v>158</v>
      </c>
      <c r="E476" s="262" t="s">
        <v>1</v>
      </c>
      <c r="F476" s="263" t="s">
        <v>1450</v>
      </c>
      <c r="G476" s="261"/>
      <c r="H476" s="262" t="s">
        <v>1</v>
      </c>
      <c r="I476" s="264"/>
      <c r="J476" s="261"/>
      <c r="K476" s="261"/>
      <c r="L476" s="265"/>
      <c r="M476" s="266"/>
      <c r="N476" s="267"/>
      <c r="O476" s="267"/>
      <c r="P476" s="267"/>
      <c r="Q476" s="267"/>
      <c r="R476" s="267"/>
      <c r="S476" s="267"/>
      <c r="T476" s="268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9" t="s">
        <v>158</v>
      </c>
      <c r="AU476" s="269" t="s">
        <v>87</v>
      </c>
      <c r="AV476" s="14" t="s">
        <v>85</v>
      </c>
      <c r="AW476" s="14" t="s">
        <v>33</v>
      </c>
      <c r="AX476" s="14" t="s">
        <v>77</v>
      </c>
      <c r="AY476" s="269" t="s">
        <v>149</v>
      </c>
    </row>
    <row r="477" spans="1:51" s="13" customFormat="1" ht="12">
      <c r="A477" s="13"/>
      <c r="B477" s="248"/>
      <c r="C477" s="249"/>
      <c r="D477" s="250" t="s">
        <v>158</v>
      </c>
      <c r="E477" s="251" t="s">
        <v>1</v>
      </c>
      <c r="F477" s="252" t="s">
        <v>85</v>
      </c>
      <c r="G477" s="249"/>
      <c r="H477" s="253">
        <v>1</v>
      </c>
      <c r="I477" s="254"/>
      <c r="J477" s="249"/>
      <c r="K477" s="249"/>
      <c r="L477" s="255"/>
      <c r="M477" s="256"/>
      <c r="N477" s="257"/>
      <c r="O477" s="257"/>
      <c r="P477" s="257"/>
      <c r="Q477" s="257"/>
      <c r="R477" s="257"/>
      <c r="S477" s="257"/>
      <c r="T477" s="25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9" t="s">
        <v>158</v>
      </c>
      <c r="AU477" s="259" t="s">
        <v>87</v>
      </c>
      <c r="AV477" s="13" t="s">
        <v>87</v>
      </c>
      <c r="AW477" s="13" t="s">
        <v>33</v>
      </c>
      <c r="AX477" s="13" t="s">
        <v>85</v>
      </c>
      <c r="AY477" s="259" t="s">
        <v>149</v>
      </c>
    </row>
    <row r="478" spans="1:65" s="2" customFormat="1" ht="16.5" customHeight="1">
      <c r="A478" s="38"/>
      <c r="B478" s="39"/>
      <c r="C478" s="284" t="s">
        <v>612</v>
      </c>
      <c r="D478" s="284" t="s">
        <v>327</v>
      </c>
      <c r="E478" s="285" t="s">
        <v>1458</v>
      </c>
      <c r="F478" s="286" t="s">
        <v>1459</v>
      </c>
      <c r="G478" s="287" t="s">
        <v>579</v>
      </c>
      <c r="H478" s="288">
        <v>1</v>
      </c>
      <c r="I478" s="289"/>
      <c r="J478" s="290">
        <f>ROUND(I478*H478,2)</f>
        <v>0</v>
      </c>
      <c r="K478" s="286" t="s">
        <v>155</v>
      </c>
      <c r="L478" s="291"/>
      <c r="M478" s="292" t="s">
        <v>1</v>
      </c>
      <c r="N478" s="293" t="s">
        <v>42</v>
      </c>
      <c r="O478" s="91"/>
      <c r="P478" s="244">
        <f>O478*H478</f>
        <v>0</v>
      </c>
      <c r="Q478" s="244">
        <v>0.00015</v>
      </c>
      <c r="R478" s="244">
        <f>Q478*H478</f>
        <v>0.00015</v>
      </c>
      <c r="S478" s="244">
        <v>0</v>
      </c>
      <c r="T478" s="245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46" t="s">
        <v>361</v>
      </c>
      <c r="AT478" s="246" t="s">
        <v>327</v>
      </c>
      <c r="AU478" s="246" t="s">
        <v>87</v>
      </c>
      <c r="AY478" s="17" t="s">
        <v>149</v>
      </c>
      <c r="BE478" s="247">
        <f>IF(N478="základní",J478,0)</f>
        <v>0</v>
      </c>
      <c r="BF478" s="247">
        <f>IF(N478="snížená",J478,0)</f>
        <v>0</v>
      </c>
      <c r="BG478" s="247">
        <f>IF(N478="zákl. přenesená",J478,0)</f>
        <v>0</v>
      </c>
      <c r="BH478" s="247">
        <f>IF(N478="sníž. přenesená",J478,0)</f>
        <v>0</v>
      </c>
      <c r="BI478" s="247">
        <f>IF(N478="nulová",J478,0)</f>
        <v>0</v>
      </c>
      <c r="BJ478" s="17" t="s">
        <v>85</v>
      </c>
      <c r="BK478" s="247">
        <f>ROUND(I478*H478,2)</f>
        <v>0</v>
      </c>
      <c r="BL478" s="17" t="s">
        <v>261</v>
      </c>
      <c r="BM478" s="246" t="s">
        <v>1460</v>
      </c>
    </row>
    <row r="479" spans="1:65" s="2" customFormat="1" ht="16.5" customHeight="1">
      <c r="A479" s="38"/>
      <c r="B479" s="39"/>
      <c r="C479" s="284" t="s">
        <v>617</v>
      </c>
      <c r="D479" s="284" t="s">
        <v>327</v>
      </c>
      <c r="E479" s="285" t="s">
        <v>1461</v>
      </c>
      <c r="F479" s="286" t="s">
        <v>1462</v>
      </c>
      <c r="G479" s="287" t="s">
        <v>579</v>
      </c>
      <c r="H479" s="288">
        <v>1</v>
      </c>
      <c r="I479" s="289"/>
      <c r="J479" s="290">
        <f>ROUND(I479*H479,2)</f>
        <v>0</v>
      </c>
      <c r="K479" s="286" t="s">
        <v>155</v>
      </c>
      <c r="L479" s="291"/>
      <c r="M479" s="292" t="s">
        <v>1</v>
      </c>
      <c r="N479" s="293" t="s">
        <v>42</v>
      </c>
      <c r="O479" s="91"/>
      <c r="P479" s="244">
        <f>O479*H479</f>
        <v>0</v>
      </c>
      <c r="Q479" s="244">
        <v>0.00015</v>
      </c>
      <c r="R479" s="244">
        <f>Q479*H479</f>
        <v>0.00015</v>
      </c>
      <c r="S479" s="244">
        <v>0</v>
      </c>
      <c r="T479" s="245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46" t="s">
        <v>361</v>
      </c>
      <c r="AT479" s="246" t="s">
        <v>327</v>
      </c>
      <c r="AU479" s="246" t="s">
        <v>87</v>
      </c>
      <c r="AY479" s="17" t="s">
        <v>149</v>
      </c>
      <c r="BE479" s="247">
        <f>IF(N479="základní",J479,0)</f>
        <v>0</v>
      </c>
      <c r="BF479" s="247">
        <f>IF(N479="snížená",J479,0)</f>
        <v>0</v>
      </c>
      <c r="BG479" s="247">
        <f>IF(N479="zákl. přenesená",J479,0)</f>
        <v>0</v>
      </c>
      <c r="BH479" s="247">
        <f>IF(N479="sníž. přenesená",J479,0)</f>
        <v>0</v>
      </c>
      <c r="BI479" s="247">
        <f>IF(N479="nulová",J479,0)</f>
        <v>0</v>
      </c>
      <c r="BJ479" s="17" t="s">
        <v>85</v>
      </c>
      <c r="BK479" s="247">
        <f>ROUND(I479*H479,2)</f>
        <v>0</v>
      </c>
      <c r="BL479" s="17" t="s">
        <v>261</v>
      </c>
      <c r="BM479" s="246" t="s">
        <v>1463</v>
      </c>
    </row>
    <row r="480" spans="1:47" s="2" customFormat="1" ht="12">
      <c r="A480" s="38"/>
      <c r="B480" s="39"/>
      <c r="C480" s="40"/>
      <c r="D480" s="250" t="s">
        <v>172</v>
      </c>
      <c r="E480" s="40"/>
      <c r="F480" s="281" t="s">
        <v>1464</v>
      </c>
      <c r="G480" s="40"/>
      <c r="H480" s="40"/>
      <c r="I480" s="144"/>
      <c r="J480" s="40"/>
      <c r="K480" s="40"/>
      <c r="L480" s="44"/>
      <c r="M480" s="282"/>
      <c r="N480" s="283"/>
      <c r="O480" s="91"/>
      <c r="P480" s="91"/>
      <c r="Q480" s="91"/>
      <c r="R480" s="91"/>
      <c r="S480" s="91"/>
      <c r="T480" s="92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172</v>
      </c>
      <c r="AU480" s="17" t="s">
        <v>87</v>
      </c>
    </row>
    <row r="481" spans="1:65" s="2" customFormat="1" ht="16.5" customHeight="1">
      <c r="A481" s="38"/>
      <c r="B481" s="39"/>
      <c r="C481" s="235" t="s">
        <v>622</v>
      </c>
      <c r="D481" s="235" t="s">
        <v>151</v>
      </c>
      <c r="E481" s="236" t="s">
        <v>1465</v>
      </c>
      <c r="F481" s="237" t="s">
        <v>1466</v>
      </c>
      <c r="G481" s="238" t="s">
        <v>579</v>
      </c>
      <c r="H481" s="239">
        <v>1</v>
      </c>
      <c r="I481" s="240"/>
      <c r="J481" s="241">
        <f>ROUND(I481*H481,2)</f>
        <v>0</v>
      </c>
      <c r="K481" s="237" t="s">
        <v>155</v>
      </c>
      <c r="L481" s="44"/>
      <c r="M481" s="242" t="s">
        <v>1</v>
      </c>
      <c r="N481" s="243" t="s">
        <v>42</v>
      </c>
      <c r="O481" s="91"/>
      <c r="P481" s="244">
        <f>O481*H481</f>
        <v>0</v>
      </c>
      <c r="Q481" s="244">
        <v>0</v>
      </c>
      <c r="R481" s="244">
        <f>Q481*H481</f>
        <v>0</v>
      </c>
      <c r="S481" s="244">
        <v>0</v>
      </c>
      <c r="T481" s="245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46" t="s">
        <v>261</v>
      </c>
      <c r="AT481" s="246" t="s">
        <v>151</v>
      </c>
      <c r="AU481" s="246" t="s">
        <v>87</v>
      </c>
      <c r="AY481" s="17" t="s">
        <v>149</v>
      </c>
      <c r="BE481" s="247">
        <f>IF(N481="základní",J481,0)</f>
        <v>0</v>
      </c>
      <c r="BF481" s="247">
        <f>IF(N481="snížená",J481,0)</f>
        <v>0</v>
      </c>
      <c r="BG481" s="247">
        <f>IF(N481="zákl. přenesená",J481,0)</f>
        <v>0</v>
      </c>
      <c r="BH481" s="247">
        <f>IF(N481="sníž. přenesená",J481,0)</f>
        <v>0</v>
      </c>
      <c r="BI481" s="247">
        <f>IF(N481="nulová",J481,0)</f>
        <v>0</v>
      </c>
      <c r="BJ481" s="17" t="s">
        <v>85</v>
      </c>
      <c r="BK481" s="247">
        <f>ROUND(I481*H481,2)</f>
        <v>0</v>
      </c>
      <c r="BL481" s="17" t="s">
        <v>261</v>
      </c>
      <c r="BM481" s="246" t="s">
        <v>1467</v>
      </c>
    </row>
    <row r="482" spans="1:51" s="14" customFormat="1" ht="12">
      <c r="A482" s="14"/>
      <c r="B482" s="260"/>
      <c r="C482" s="261"/>
      <c r="D482" s="250" t="s">
        <v>158</v>
      </c>
      <c r="E482" s="262" t="s">
        <v>1</v>
      </c>
      <c r="F482" s="263" t="s">
        <v>1450</v>
      </c>
      <c r="G482" s="261"/>
      <c r="H482" s="262" t="s">
        <v>1</v>
      </c>
      <c r="I482" s="264"/>
      <c r="J482" s="261"/>
      <c r="K482" s="261"/>
      <c r="L482" s="265"/>
      <c r="M482" s="266"/>
      <c r="N482" s="267"/>
      <c r="O482" s="267"/>
      <c r="P482" s="267"/>
      <c r="Q482" s="267"/>
      <c r="R482" s="267"/>
      <c r="S482" s="267"/>
      <c r="T482" s="268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9" t="s">
        <v>158</v>
      </c>
      <c r="AU482" s="269" t="s">
        <v>87</v>
      </c>
      <c r="AV482" s="14" t="s">
        <v>85</v>
      </c>
      <c r="AW482" s="14" t="s">
        <v>33</v>
      </c>
      <c r="AX482" s="14" t="s">
        <v>77</v>
      </c>
      <c r="AY482" s="269" t="s">
        <v>149</v>
      </c>
    </row>
    <row r="483" spans="1:51" s="13" customFormat="1" ht="12">
      <c r="A483" s="13"/>
      <c r="B483" s="248"/>
      <c r="C483" s="249"/>
      <c r="D483" s="250" t="s">
        <v>158</v>
      </c>
      <c r="E483" s="251" t="s">
        <v>1</v>
      </c>
      <c r="F483" s="252" t="s">
        <v>85</v>
      </c>
      <c r="G483" s="249"/>
      <c r="H483" s="253">
        <v>1</v>
      </c>
      <c r="I483" s="254"/>
      <c r="J483" s="249"/>
      <c r="K483" s="249"/>
      <c r="L483" s="255"/>
      <c r="M483" s="256"/>
      <c r="N483" s="257"/>
      <c r="O483" s="257"/>
      <c r="P483" s="257"/>
      <c r="Q483" s="257"/>
      <c r="R483" s="257"/>
      <c r="S483" s="257"/>
      <c r="T483" s="25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9" t="s">
        <v>158</v>
      </c>
      <c r="AU483" s="259" t="s">
        <v>87</v>
      </c>
      <c r="AV483" s="13" t="s">
        <v>87</v>
      </c>
      <c r="AW483" s="13" t="s">
        <v>33</v>
      </c>
      <c r="AX483" s="13" t="s">
        <v>85</v>
      </c>
      <c r="AY483" s="259" t="s">
        <v>149</v>
      </c>
    </row>
    <row r="484" spans="1:65" s="2" customFormat="1" ht="16.5" customHeight="1">
      <c r="A484" s="38"/>
      <c r="B484" s="39"/>
      <c r="C484" s="284" t="s">
        <v>627</v>
      </c>
      <c r="D484" s="284" t="s">
        <v>327</v>
      </c>
      <c r="E484" s="285" t="s">
        <v>1468</v>
      </c>
      <c r="F484" s="286" t="s">
        <v>1469</v>
      </c>
      <c r="G484" s="287" t="s">
        <v>1470</v>
      </c>
      <c r="H484" s="288">
        <v>1</v>
      </c>
      <c r="I484" s="289"/>
      <c r="J484" s="290">
        <f>ROUND(I484*H484,2)</f>
        <v>0</v>
      </c>
      <c r="K484" s="286" t="s">
        <v>1</v>
      </c>
      <c r="L484" s="291"/>
      <c r="M484" s="292" t="s">
        <v>1</v>
      </c>
      <c r="N484" s="293" t="s">
        <v>42</v>
      </c>
      <c r="O484" s="91"/>
      <c r="P484" s="244">
        <f>O484*H484</f>
        <v>0</v>
      </c>
      <c r="Q484" s="244">
        <v>0.00042</v>
      </c>
      <c r="R484" s="244">
        <f>Q484*H484</f>
        <v>0.00042</v>
      </c>
      <c r="S484" s="244">
        <v>0</v>
      </c>
      <c r="T484" s="245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46" t="s">
        <v>361</v>
      </c>
      <c r="AT484" s="246" t="s">
        <v>327</v>
      </c>
      <c r="AU484" s="246" t="s">
        <v>87</v>
      </c>
      <c r="AY484" s="17" t="s">
        <v>149</v>
      </c>
      <c r="BE484" s="247">
        <f>IF(N484="základní",J484,0)</f>
        <v>0</v>
      </c>
      <c r="BF484" s="247">
        <f>IF(N484="snížená",J484,0)</f>
        <v>0</v>
      </c>
      <c r="BG484" s="247">
        <f>IF(N484="zákl. přenesená",J484,0)</f>
        <v>0</v>
      </c>
      <c r="BH484" s="247">
        <f>IF(N484="sníž. přenesená",J484,0)</f>
        <v>0</v>
      </c>
      <c r="BI484" s="247">
        <f>IF(N484="nulová",J484,0)</f>
        <v>0</v>
      </c>
      <c r="BJ484" s="17" t="s">
        <v>85</v>
      </c>
      <c r="BK484" s="247">
        <f>ROUND(I484*H484,2)</f>
        <v>0</v>
      </c>
      <c r="BL484" s="17" t="s">
        <v>261</v>
      </c>
      <c r="BM484" s="246" t="s">
        <v>1471</v>
      </c>
    </row>
    <row r="485" spans="1:65" s="2" customFormat="1" ht="16.5" customHeight="1">
      <c r="A485" s="38"/>
      <c r="B485" s="39"/>
      <c r="C485" s="235" t="s">
        <v>633</v>
      </c>
      <c r="D485" s="235" t="s">
        <v>151</v>
      </c>
      <c r="E485" s="236" t="s">
        <v>1472</v>
      </c>
      <c r="F485" s="237" t="s">
        <v>1473</v>
      </c>
      <c r="G485" s="238" t="s">
        <v>833</v>
      </c>
      <c r="H485" s="294"/>
      <c r="I485" s="240"/>
      <c r="J485" s="241">
        <f>ROUND(I485*H485,2)</f>
        <v>0</v>
      </c>
      <c r="K485" s="237" t="s">
        <v>155</v>
      </c>
      <c r="L485" s="44"/>
      <c r="M485" s="242" t="s">
        <v>1</v>
      </c>
      <c r="N485" s="243" t="s">
        <v>42</v>
      </c>
      <c r="O485" s="91"/>
      <c r="P485" s="244">
        <f>O485*H485</f>
        <v>0</v>
      </c>
      <c r="Q485" s="244">
        <v>0</v>
      </c>
      <c r="R485" s="244">
        <f>Q485*H485</f>
        <v>0</v>
      </c>
      <c r="S485" s="244">
        <v>0</v>
      </c>
      <c r="T485" s="245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46" t="s">
        <v>261</v>
      </c>
      <c r="AT485" s="246" t="s">
        <v>151</v>
      </c>
      <c r="AU485" s="246" t="s">
        <v>87</v>
      </c>
      <c r="AY485" s="17" t="s">
        <v>149</v>
      </c>
      <c r="BE485" s="247">
        <f>IF(N485="základní",J485,0)</f>
        <v>0</v>
      </c>
      <c r="BF485" s="247">
        <f>IF(N485="snížená",J485,0)</f>
        <v>0</v>
      </c>
      <c r="BG485" s="247">
        <f>IF(N485="zákl. přenesená",J485,0)</f>
        <v>0</v>
      </c>
      <c r="BH485" s="247">
        <f>IF(N485="sníž. přenesená",J485,0)</f>
        <v>0</v>
      </c>
      <c r="BI485" s="247">
        <f>IF(N485="nulová",J485,0)</f>
        <v>0</v>
      </c>
      <c r="BJ485" s="17" t="s">
        <v>85</v>
      </c>
      <c r="BK485" s="247">
        <f>ROUND(I485*H485,2)</f>
        <v>0</v>
      </c>
      <c r="BL485" s="17" t="s">
        <v>261</v>
      </c>
      <c r="BM485" s="246" t="s">
        <v>1474</v>
      </c>
    </row>
    <row r="486" spans="1:63" s="12" customFormat="1" ht="22.8" customHeight="1">
      <c r="A486" s="12"/>
      <c r="B486" s="219"/>
      <c r="C486" s="220"/>
      <c r="D486" s="221" t="s">
        <v>76</v>
      </c>
      <c r="E486" s="233" t="s">
        <v>873</v>
      </c>
      <c r="F486" s="233" t="s">
        <v>874</v>
      </c>
      <c r="G486" s="220"/>
      <c r="H486" s="220"/>
      <c r="I486" s="223"/>
      <c r="J486" s="234">
        <f>BK486</f>
        <v>0</v>
      </c>
      <c r="K486" s="220"/>
      <c r="L486" s="225"/>
      <c r="M486" s="226"/>
      <c r="N486" s="227"/>
      <c r="O486" s="227"/>
      <c r="P486" s="228">
        <f>SUM(P487:P495)</f>
        <v>0</v>
      </c>
      <c r="Q486" s="227"/>
      <c r="R486" s="228">
        <f>SUM(R487:R495)</f>
        <v>0.26222976</v>
      </c>
      <c r="S486" s="227"/>
      <c r="T486" s="229">
        <f>SUM(T487:T495)</f>
        <v>0.307659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30" t="s">
        <v>87</v>
      </c>
      <c r="AT486" s="231" t="s">
        <v>76</v>
      </c>
      <c r="AU486" s="231" t="s">
        <v>85</v>
      </c>
      <c r="AY486" s="230" t="s">
        <v>149</v>
      </c>
      <c r="BK486" s="232">
        <f>SUM(BK487:BK495)</f>
        <v>0</v>
      </c>
    </row>
    <row r="487" spans="1:65" s="2" customFormat="1" ht="16.5" customHeight="1">
      <c r="A487" s="38"/>
      <c r="B487" s="39"/>
      <c r="C487" s="235" t="s">
        <v>639</v>
      </c>
      <c r="D487" s="235" t="s">
        <v>151</v>
      </c>
      <c r="E487" s="236" t="s">
        <v>1475</v>
      </c>
      <c r="F487" s="237" t="s">
        <v>1476</v>
      </c>
      <c r="G487" s="238" t="s">
        <v>154</v>
      </c>
      <c r="H487" s="239">
        <v>9.323</v>
      </c>
      <c r="I487" s="240"/>
      <c r="J487" s="241">
        <f>ROUND(I487*H487,2)</f>
        <v>0</v>
      </c>
      <c r="K487" s="237" t="s">
        <v>155</v>
      </c>
      <c r="L487" s="44"/>
      <c r="M487" s="242" t="s">
        <v>1</v>
      </c>
      <c r="N487" s="243" t="s">
        <v>42</v>
      </c>
      <c r="O487" s="91"/>
      <c r="P487" s="244">
        <f>O487*H487</f>
        <v>0</v>
      </c>
      <c r="Q487" s="244">
        <v>0</v>
      </c>
      <c r="R487" s="244">
        <f>Q487*H487</f>
        <v>0</v>
      </c>
      <c r="S487" s="244">
        <v>0.033</v>
      </c>
      <c r="T487" s="245">
        <f>S487*H487</f>
        <v>0.307659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46" t="s">
        <v>261</v>
      </c>
      <c r="AT487" s="246" t="s">
        <v>151</v>
      </c>
      <c r="AU487" s="246" t="s">
        <v>87</v>
      </c>
      <c r="AY487" s="17" t="s">
        <v>149</v>
      </c>
      <c r="BE487" s="247">
        <f>IF(N487="základní",J487,0)</f>
        <v>0</v>
      </c>
      <c r="BF487" s="247">
        <f>IF(N487="snížená",J487,0)</f>
        <v>0</v>
      </c>
      <c r="BG487" s="247">
        <f>IF(N487="zákl. přenesená",J487,0)</f>
        <v>0</v>
      </c>
      <c r="BH487" s="247">
        <f>IF(N487="sníž. přenesená",J487,0)</f>
        <v>0</v>
      </c>
      <c r="BI487" s="247">
        <f>IF(N487="nulová",J487,0)</f>
        <v>0</v>
      </c>
      <c r="BJ487" s="17" t="s">
        <v>85</v>
      </c>
      <c r="BK487" s="247">
        <f>ROUND(I487*H487,2)</f>
        <v>0</v>
      </c>
      <c r="BL487" s="17" t="s">
        <v>261</v>
      </c>
      <c r="BM487" s="246" t="s">
        <v>1477</v>
      </c>
    </row>
    <row r="488" spans="1:51" s="14" customFormat="1" ht="12">
      <c r="A488" s="14"/>
      <c r="B488" s="260"/>
      <c r="C488" s="261"/>
      <c r="D488" s="250" t="s">
        <v>158</v>
      </c>
      <c r="E488" s="262" t="s">
        <v>1</v>
      </c>
      <c r="F488" s="263" t="s">
        <v>1478</v>
      </c>
      <c r="G488" s="261"/>
      <c r="H488" s="262" t="s">
        <v>1</v>
      </c>
      <c r="I488" s="264"/>
      <c r="J488" s="261"/>
      <c r="K488" s="261"/>
      <c r="L488" s="265"/>
      <c r="M488" s="266"/>
      <c r="N488" s="267"/>
      <c r="O488" s="267"/>
      <c r="P488" s="267"/>
      <c r="Q488" s="267"/>
      <c r="R488" s="267"/>
      <c r="S488" s="267"/>
      <c r="T488" s="268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9" t="s">
        <v>158</v>
      </c>
      <c r="AU488" s="269" t="s">
        <v>87</v>
      </c>
      <c r="AV488" s="14" t="s">
        <v>85</v>
      </c>
      <c r="AW488" s="14" t="s">
        <v>33</v>
      </c>
      <c r="AX488" s="14" t="s">
        <v>77</v>
      </c>
      <c r="AY488" s="269" t="s">
        <v>149</v>
      </c>
    </row>
    <row r="489" spans="1:51" s="13" customFormat="1" ht="12">
      <c r="A489" s="13"/>
      <c r="B489" s="248"/>
      <c r="C489" s="249"/>
      <c r="D489" s="250" t="s">
        <v>158</v>
      </c>
      <c r="E489" s="251" t="s">
        <v>1</v>
      </c>
      <c r="F489" s="252" t="s">
        <v>1479</v>
      </c>
      <c r="G489" s="249"/>
      <c r="H489" s="253">
        <v>9.323</v>
      </c>
      <c r="I489" s="254"/>
      <c r="J489" s="249"/>
      <c r="K489" s="249"/>
      <c r="L489" s="255"/>
      <c r="M489" s="256"/>
      <c r="N489" s="257"/>
      <c r="O489" s="257"/>
      <c r="P489" s="257"/>
      <c r="Q489" s="257"/>
      <c r="R489" s="257"/>
      <c r="S489" s="257"/>
      <c r="T489" s="25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9" t="s">
        <v>158</v>
      </c>
      <c r="AU489" s="259" t="s">
        <v>87</v>
      </c>
      <c r="AV489" s="13" t="s">
        <v>87</v>
      </c>
      <c r="AW489" s="13" t="s">
        <v>33</v>
      </c>
      <c r="AX489" s="13" t="s">
        <v>85</v>
      </c>
      <c r="AY489" s="259" t="s">
        <v>149</v>
      </c>
    </row>
    <row r="490" spans="1:65" s="2" customFormat="1" ht="16.5" customHeight="1">
      <c r="A490" s="38"/>
      <c r="B490" s="39"/>
      <c r="C490" s="235" t="s">
        <v>647</v>
      </c>
      <c r="D490" s="235" t="s">
        <v>151</v>
      </c>
      <c r="E490" s="236" t="s">
        <v>1480</v>
      </c>
      <c r="F490" s="237" t="s">
        <v>1481</v>
      </c>
      <c r="G490" s="238" t="s">
        <v>154</v>
      </c>
      <c r="H490" s="239">
        <v>9.792</v>
      </c>
      <c r="I490" s="240"/>
      <c r="J490" s="241">
        <f>ROUND(I490*H490,2)</f>
        <v>0</v>
      </c>
      <c r="K490" s="237" t="s">
        <v>155</v>
      </c>
      <c r="L490" s="44"/>
      <c r="M490" s="242" t="s">
        <v>1</v>
      </c>
      <c r="N490" s="243" t="s">
        <v>42</v>
      </c>
      <c r="O490" s="91"/>
      <c r="P490" s="244">
        <f>O490*H490</f>
        <v>0</v>
      </c>
      <c r="Q490" s="244">
        <v>5E-05</v>
      </c>
      <c r="R490" s="244">
        <f>Q490*H490</f>
        <v>0.0004896</v>
      </c>
      <c r="S490" s="244">
        <v>0</v>
      </c>
      <c r="T490" s="245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46" t="s">
        <v>261</v>
      </c>
      <c r="AT490" s="246" t="s">
        <v>151</v>
      </c>
      <c r="AU490" s="246" t="s">
        <v>87</v>
      </c>
      <c r="AY490" s="17" t="s">
        <v>149</v>
      </c>
      <c r="BE490" s="247">
        <f>IF(N490="základní",J490,0)</f>
        <v>0</v>
      </c>
      <c r="BF490" s="247">
        <f>IF(N490="snížená",J490,0)</f>
        <v>0</v>
      </c>
      <c r="BG490" s="247">
        <f>IF(N490="zákl. přenesená",J490,0)</f>
        <v>0</v>
      </c>
      <c r="BH490" s="247">
        <f>IF(N490="sníž. přenesená",J490,0)</f>
        <v>0</v>
      </c>
      <c r="BI490" s="247">
        <f>IF(N490="nulová",J490,0)</f>
        <v>0</v>
      </c>
      <c r="BJ490" s="17" t="s">
        <v>85</v>
      </c>
      <c r="BK490" s="247">
        <f>ROUND(I490*H490,2)</f>
        <v>0</v>
      </c>
      <c r="BL490" s="17" t="s">
        <v>261</v>
      </c>
      <c r="BM490" s="246" t="s">
        <v>1482</v>
      </c>
    </row>
    <row r="491" spans="1:51" s="14" customFormat="1" ht="12">
      <c r="A491" s="14"/>
      <c r="B491" s="260"/>
      <c r="C491" s="261"/>
      <c r="D491" s="250" t="s">
        <v>158</v>
      </c>
      <c r="E491" s="262" t="s">
        <v>1</v>
      </c>
      <c r="F491" s="263" t="s">
        <v>1483</v>
      </c>
      <c r="G491" s="261"/>
      <c r="H491" s="262" t="s">
        <v>1</v>
      </c>
      <c r="I491" s="264"/>
      <c r="J491" s="261"/>
      <c r="K491" s="261"/>
      <c r="L491" s="265"/>
      <c r="M491" s="266"/>
      <c r="N491" s="267"/>
      <c r="O491" s="267"/>
      <c r="P491" s="267"/>
      <c r="Q491" s="267"/>
      <c r="R491" s="267"/>
      <c r="S491" s="267"/>
      <c r="T491" s="268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9" t="s">
        <v>158</v>
      </c>
      <c r="AU491" s="269" t="s">
        <v>87</v>
      </c>
      <c r="AV491" s="14" t="s">
        <v>85</v>
      </c>
      <c r="AW491" s="14" t="s">
        <v>33</v>
      </c>
      <c r="AX491" s="14" t="s">
        <v>77</v>
      </c>
      <c r="AY491" s="269" t="s">
        <v>149</v>
      </c>
    </row>
    <row r="492" spans="1:51" s="13" customFormat="1" ht="12">
      <c r="A492" s="13"/>
      <c r="B492" s="248"/>
      <c r="C492" s="249"/>
      <c r="D492" s="250" t="s">
        <v>158</v>
      </c>
      <c r="E492" s="251" t="s">
        <v>1</v>
      </c>
      <c r="F492" s="252" t="s">
        <v>1484</v>
      </c>
      <c r="G492" s="249"/>
      <c r="H492" s="253">
        <v>9.792</v>
      </c>
      <c r="I492" s="254"/>
      <c r="J492" s="249"/>
      <c r="K492" s="249"/>
      <c r="L492" s="255"/>
      <c r="M492" s="256"/>
      <c r="N492" s="257"/>
      <c r="O492" s="257"/>
      <c r="P492" s="257"/>
      <c r="Q492" s="257"/>
      <c r="R492" s="257"/>
      <c r="S492" s="257"/>
      <c r="T492" s="25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9" t="s">
        <v>158</v>
      </c>
      <c r="AU492" s="259" t="s">
        <v>87</v>
      </c>
      <c r="AV492" s="13" t="s">
        <v>87</v>
      </c>
      <c r="AW492" s="13" t="s">
        <v>33</v>
      </c>
      <c r="AX492" s="13" t="s">
        <v>85</v>
      </c>
      <c r="AY492" s="259" t="s">
        <v>149</v>
      </c>
    </row>
    <row r="493" spans="1:65" s="2" customFormat="1" ht="16.5" customHeight="1">
      <c r="A493" s="38"/>
      <c r="B493" s="39"/>
      <c r="C493" s="284" t="s">
        <v>655</v>
      </c>
      <c r="D493" s="284" t="s">
        <v>327</v>
      </c>
      <c r="E493" s="285" t="s">
        <v>1485</v>
      </c>
      <c r="F493" s="286" t="s">
        <v>1486</v>
      </c>
      <c r="G493" s="287" t="s">
        <v>154</v>
      </c>
      <c r="H493" s="288">
        <v>9.792</v>
      </c>
      <c r="I493" s="289"/>
      <c r="J493" s="290">
        <f>ROUND(I493*H493,2)</f>
        <v>0</v>
      </c>
      <c r="K493" s="286" t="s">
        <v>1</v>
      </c>
      <c r="L493" s="291"/>
      <c r="M493" s="292" t="s">
        <v>1</v>
      </c>
      <c r="N493" s="293" t="s">
        <v>42</v>
      </c>
      <c r="O493" s="91"/>
      <c r="P493" s="244">
        <f>O493*H493</f>
        <v>0</v>
      </c>
      <c r="Q493" s="244">
        <v>0.02673</v>
      </c>
      <c r="R493" s="244">
        <f>Q493*H493</f>
        <v>0.26174016</v>
      </c>
      <c r="S493" s="244">
        <v>0</v>
      </c>
      <c r="T493" s="245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46" t="s">
        <v>361</v>
      </c>
      <c r="AT493" s="246" t="s">
        <v>327</v>
      </c>
      <c r="AU493" s="246" t="s">
        <v>87</v>
      </c>
      <c r="AY493" s="17" t="s">
        <v>149</v>
      </c>
      <c r="BE493" s="247">
        <f>IF(N493="základní",J493,0)</f>
        <v>0</v>
      </c>
      <c r="BF493" s="247">
        <f>IF(N493="snížená",J493,0)</f>
        <v>0</v>
      </c>
      <c r="BG493" s="247">
        <f>IF(N493="zákl. přenesená",J493,0)</f>
        <v>0</v>
      </c>
      <c r="BH493" s="247">
        <f>IF(N493="sníž. přenesená",J493,0)</f>
        <v>0</v>
      </c>
      <c r="BI493" s="247">
        <f>IF(N493="nulová",J493,0)</f>
        <v>0</v>
      </c>
      <c r="BJ493" s="17" t="s">
        <v>85</v>
      </c>
      <c r="BK493" s="247">
        <f>ROUND(I493*H493,2)</f>
        <v>0</v>
      </c>
      <c r="BL493" s="17" t="s">
        <v>261</v>
      </c>
      <c r="BM493" s="246" t="s">
        <v>1487</v>
      </c>
    </row>
    <row r="494" spans="1:47" s="2" customFormat="1" ht="12">
      <c r="A494" s="38"/>
      <c r="B494" s="39"/>
      <c r="C494" s="40"/>
      <c r="D494" s="250" t="s">
        <v>172</v>
      </c>
      <c r="E494" s="40"/>
      <c r="F494" s="281" t="s">
        <v>1488</v>
      </c>
      <c r="G494" s="40"/>
      <c r="H494" s="40"/>
      <c r="I494" s="144"/>
      <c r="J494" s="40"/>
      <c r="K494" s="40"/>
      <c r="L494" s="44"/>
      <c r="M494" s="282"/>
      <c r="N494" s="283"/>
      <c r="O494" s="91"/>
      <c r="P494" s="91"/>
      <c r="Q494" s="91"/>
      <c r="R494" s="91"/>
      <c r="S494" s="91"/>
      <c r="T494" s="92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172</v>
      </c>
      <c r="AU494" s="17" t="s">
        <v>87</v>
      </c>
    </row>
    <row r="495" spans="1:65" s="2" customFormat="1" ht="16.5" customHeight="1">
      <c r="A495" s="38"/>
      <c r="B495" s="39"/>
      <c r="C495" s="235" t="s">
        <v>660</v>
      </c>
      <c r="D495" s="235" t="s">
        <v>151</v>
      </c>
      <c r="E495" s="236" t="s">
        <v>937</v>
      </c>
      <c r="F495" s="237" t="s">
        <v>938</v>
      </c>
      <c r="G495" s="238" t="s">
        <v>833</v>
      </c>
      <c r="H495" s="294"/>
      <c r="I495" s="240"/>
      <c r="J495" s="241">
        <f>ROUND(I495*H495,2)</f>
        <v>0</v>
      </c>
      <c r="K495" s="237" t="s">
        <v>155</v>
      </c>
      <c r="L495" s="44"/>
      <c r="M495" s="242" t="s">
        <v>1</v>
      </c>
      <c r="N495" s="243" t="s">
        <v>42</v>
      </c>
      <c r="O495" s="91"/>
      <c r="P495" s="244">
        <f>O495*H495</f>
        <v>0</v>
      </c>
      <c r="Q495" s="244">
        <v>0</v>
      </c>
      <c r="R495" s="244">
        <f>Q495*H495</f>
        <v>0</v>
      </c>
      <c r="S495" s="244">
        <v>0</v>
      </c>
      <c r="T495" s="245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46" t="s">
        <v>261</v>
      </c>
      <c r="AT495" s="246" t="s">
        <v>151</v>
      </c>
      <c r="AU495" s="246" t="s">
        <v>87</v>
      </c>
      <c r="AY495" s="17" t="s">
        <v>149</v>
      </c>
      <c r="BE495" s="247">
        <f>IF(N495="základní",J495,0)</f>
        <v>0</v>
      </c>
      <c r="BF495" s="247">
        <f>IF(N495="snížená",J495,0)</f>
        <v>0</v>
      </c>
      <c r="BG495" s="247">
        <f>IF(N495="zákl. přenesená",J495,0)</f>
        <v>0</v>
      </c>
      <c r="BH495" s="247">
        <f>IF(N495="sníž. přenesená",J495,0)</f>
        <v>0</v>
      </c>
      <c r="BI495" s="247">
        <f>IF(N495="nulová",J495,0)</f>
        <v>0</v>
      </c>
      <c r="BJ495" s="17" t="s">
        <v>85</v>
      </c>
      <c r="BK495" s="247">
        <f>ROUND(I495*H495,2)</f>
        <v>0</v>
      </c>
      <c r="BL495" s="17" t="s">
        <v>261</v>
      </c>
      <c r="BM495" s="246" t="s">
        <v>1489</v>
      </c>
    </row>
    <row r="496" spans="1:63" s="12" customFormat="1" ht="22.8" customHeight="1">
      <c r="A496" s="12"/>
      <c r="B496" s="219"/>
      <c r="C496" s="220"/>
      <c r="D496" s="221" t="s">
        <v>76</v>
      </c>
      <c r="E496" s="233" t="s">
        <v>940</v>
      </c>
      <c r="F496" s="233" t="s">
        <v>941</v>
      </c>
      <c r="G496" s="220"/>
      <c r="H496" s="220"/>
      <c r="I496" s="223"/>
      <c r="J496" s="234">
        <f>BK496</f>
        <v>0</v>
      </c>
      <c r="K496" s="220"/>
      <c r="L496" s="225"/>
      <c r="M496" s="226"/>
      <c r="N496" s="227"/>
      <c r="O496" s="227"/>
      <c r="P496" s="228">
        <f>SUM(P497:P579)</f>
        <v>0</v>
      </c>
      <c r="Q496" s="227"/>
      <c r="R496" s="228">
        <f>SUM(R497:R579)</f>
        <v>0.23520119999999997</v>
      </c>
      <c r="S496" s="227"/>
      <c r="T496" s="229">
        <f>SUM(T497:T579)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30" t="s">
        <v>87</v>
      </c>
      <c r="AT496" s="231" t="s">
        <v>76</v>
      </c>
      <c r="AU496" s="231" t="s">
        <v>85</v>
      </c>
      <c r="AY496" s="230" t="s">
        <v>149</v>
      </c>
      <c r="BK496" s="232">
        <f>SUM(BK497:BK579)</f>
        <v>0</v>
      </c>
    </row>
    <row r="497" spans="1:65" s="2" customFormat="1" ht="16.5" customHeight="1">
      <c r="A497" s="38"/>
      <c r="B497" s="39"/>
      <c r="C497" s="235" t="s">
        <v>665</v>
      </c>
      <c r="D497" s="235" t="s">
        <v>151</v>
      </c>
      <c r="E497" s="236" t="s">
        <v>954</v>
      </c>
      <c r="F497" s="237" t="s">
        <v>955</v>
      </c>
      <c r="G497" s="238" t="s">
        <v>154</v>
      </c>
      <c r="H497" s="239">
        <v>1.02</v>
      </c>
      <c r="I497" s="240"/>
      <c r="J497" s="241">
        <f>ROUND(I497*H497,2)</f>
        <v>0</v>
      </c>
      <c r="K497" s="237" t="s">
        <v>155</v>
      </c>
      <c r="L497" s="44"/>
      <c r="M497" s="242" t="s">
        <v>1</v>
      </c>
      <c r="N497" s="243" t="s">
        <v>42</v>
      </c>
      <c r="O497" s="91"/>
      <c r="P497" s="244">
        <f>O497*H497</f>
        <v>0</v>
      </c>
      <c r="Q497" s="244">
        <v>0</v>
      </c>
      <c r="R497" s="244">
        <f>Q497*H497</f>
        <v>0</v>
      </c>
      <c r="S497" s="244">
        <v>0</v>
      </c>
      <c r="T497" s="245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46" t="s">
        <v>261</v>
      </c>
      <c r="AT497" s="246" t="s">
        <v>151</v>
      </c>
      <c r="AU497" s="246" t="s">
        <v>87</v>
      </c>
      <c r="AY497" s="17" t="s">
        <v>149</v>
      </c>
      <c r="BE497" s="247">
        <f>IF(N497="základní",J497,0)</f>
        <v>0</v>
      </c>
      <c r="BF497" s="247">
        <f>IF(N497="snížená",J497,0)</f>
        <v>0</v>
      </c>
      <c r="BG497" s="247">
        <f>IF(N497="zákl. přenesená",J497,0)</f>
        <v>0</v>
      </c>
      <c r="BH497" s="247">
        <f>IF(N497="sníž. přenesená",J497,0)</f>
        <v>0</v>
      </c>
      <c r="BI497" s="247">
        <f>IF(N497="nulová",J497,0)</f>
        <v>0</v>
      </c>
      <c r="BJ497" s="17" t="s">
        <v>85</v>
      </c>
      <c r="BK497" s="247">
        <f>ROUND(I497*H497,2)</f>
        <v>0</v>
      </c>
      <c r="BL497" s="17" t="s">
        <v>261</v>
      </c>
      <c r="BM497" s="246" t="s">
        <v>1490</v>
      </c>
    </row>
    <row r="498" spans="1:51" s="14" customFormat="1" ht="12">
      <c r="A498" s="14"/>
      <c r="B498" s="260"/>
      <c r="C498" s="261"/>
      <c r="D498" s="250" t="s">
        <v>158</v>
      </c>
      <c r="E498" s="262" t="s">
        <v>1</v>
      </c>
      <c r="F498" s="263" t="s">
        <v>1274</v>
      </c>
      <c r="G498" s="261"/>
      <c r="H498" s="262" t="s">
        <v>1</v>
      </c>
      <c r="I498" s="264"/>
      <c r="J498" s="261"/>
      <c r="K498" s="261"/>
      <c r="L498" s="265"/>
      <c r="M498" s="266"/>
      <c r="N498" s="267"/>
      <c r="O498" s="267"/>
      <c r="P498" s="267"/>
      <c r="Q498" s="267"/>
      <c r="R498" s="267"/>
      <c r="S498" s="267"/>
      <c r="T498" s="268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69" t="s">
        <v>158</v>
      </c>
      <c r="AU498" s="269" t="s">
        <v>87</v>
      </c>
      <c r="AV498" s="14" t="s">
        <v>85</v>
      </c>
      <c r="AW498" s="14" t="s">
        <v>33</v>
      </c>
      <c r="AX498" s="14" t="s">
        <v>77</v>
      </c>
      <c r="AY498" s="269" t="s">
        <v>149</v>
      </c>
    </row>
    <row r="499" spans="1:51" s="13" customFormat="1" ht="12">
      <c r="A499" s="13"/>
      <c r="B499" s="248"/>
      <c r="C499" s="249"/>
      <c r="D499" s="250" t="s">
        <v>158</v>
      </c>
      <c r="E499" s="251" t="s">
        <v>1</v>
      </c>
      <c r="F499" s="252" t="s">
        <v>1491</v>
      </c>
      <c r="G499" s="249"/>
      <c r="H499" s="253">
        <v>1.02</v>
      </c>
      <c r="I499" s="254"/>
      <c r="J499" s="249"/>
      <c r="K499" s="249"/>
      <c r="L499" s="255"/>
      <c r="M499" s="256"/>
      <c r="N499" s="257"/>
      <c r="O499" s="257"/>
      <c r="P499" s="257"/>
      <c r="Q499" s="257"/>
      <c r="R499" s="257"/>
      <c r="S499" s="257"/>
      <c r="T499" s="25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9" t="s">
        <v>158</v>
      </c>
      <c r="AU499" s="259" t="s">
        <v>87</v>
      </c>
      <c r="AV499" s="13" t="s">
        <v>87</v>
      </c>
      <c r="AW499" s="13" t="s">
        <v>33</v>
      </c>
      <c r="AX499" s="13" t="s">
        <v>85</v>
      </c>
      <c r="AY499" s="259" t="s">
        <v>149</v>
      </c>
    </row>
    <row r="500" spans="1:65" s="2" customFormat="1" ht="16.5" customHeight="1">
      <c r="A500" s="38"/>
      <c r="B500" s="39"/>
      <c r="C500" s="235" t="s">
        <v>672</v>
      </c>
      <c r="D500" s="235" t="s">
        <v>151</v>
      </c>
      <c r="E500" s="236" t="s">
        <v>960</v>
      </c>
      <c r="F500" s="237" t="s">
        <v>961</v>
      </c>
      <c r="G500" s="238" t="s">
        <v>203</v>
      </c>
      <c r="H500" s="239">
        <v>7.8</v>
      </c>
      <c r="I500" s="240"/>
      <c r="J500" s="241">
        <f>ROUND(I500*H500,2)</f>
        <v>0</v>
      </c>
      <c r="K500" s="237" t="s">
        <v>155</v>
      </c>
      <c r="L500" s="44"/>
      <c r="M500" s="242" t="s">
        <v>1</v>
      </c>
      <c r="N500" s="243" t="s">
        <v>42</v>
      </c>
      <c r="O500" s="91"/>
      <c r="P500" s="244">
        <f>O500*H500</f>
        <v>0</v>
      </c>
      <c r="Q500" s="244">
        <v>0</v>
      </c>
      <c r="R500" s="244">
        <f>Q500*H500</f>
        <v>0</v>
      </c>
      <c r="S500" s="244">
        <v>0</v>
      </c>
      <c r="T500" s="245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46" t="s">
        <v>261</v>
      </c>
      <c r="AT500" s="246" t="s">
        <v>151</v>
      </c>
      <c r="AU500" s="246" t="s">
        <v>87</v>
      </c>
      <c r="AY500" s="17" t="s">
        <v>149</v>
      </c>
      <c r="BE500" s="247">
        <f>IF(N500="základní",J500,0)</f>
        <v>0</v>
      </c>
      <c r="BF500" s="247">
        <f>IF(N500="snížená",J500,0)</f>
        <v>0</v>
      </c>
      <c r="BG500" s="247">
        <f>IF(N500="zákl. přenesená",J500,0)</f>
        <v>0</v>
      </c>
      <c r="BH500" s="247">
        <f>IF(N500="sníž. přenesená",J500,0)</f>
        <v>0</v>
      </c>
      <c r="BI500" s="247">
        <f>IF(N500="nulová",J500,0)</f>
        <v>0</v>
      </c>
      <c r="BJ500" s="17" t="s">
        <v>85</v>
      </c>
      <c r="BK500" s="247">
        <f>ROUND(I500*H500,2)</f>
        <v>0</v>
      </c>
      <c r="BL500" s="17" t="s">
        <v>261</v>
      </c>
      <c r="BM500" s="246" t="s">
        <v>1492</v>
      </c>
    </row>
    <row r="501" spans="1:51" s="14" customFormat="1" ht="12">
      <c r="A501" s="14"/>
      <c r="B501" s="260"/>
      <c r="C501" s="261"/>
      <c r="D501" s="250" t="s">
        <v>158</v>
      </c>
      <c r="E501" s="262" t="s">
        <v>1</v>
      </c>
      <c r="F501" s="263" t="s">
        <v>1493</v>
      </c>
      <c r="G501" s="261"/>
      <c r="H501" s="262" t="s">
        <v>1</v>
      </c>
      <c r="I501" s="264"/>
      <c r="J501" s="261"/>
      <c r="K501" s="261"/>
      <c r="L501" s="265"/>
      <c r="M501" s="266"/>
      <c r="N501" s="267"/>
      <c r="O501" s="267"/>
      <c r="P501" s="267"/>
      <c r="Q501" s="267"/>
      <c r="R501" s="267"/>
      <c r="S501" s="267"/>
      <c r="T501" s="268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69" t="s">
        <v>158</v>
      </c>
      <c r="AU501" s="269" t="s">
        <v>87</v>
      </c>
      <c r="AV501" s="14" t="s">
        <v>85</v>
      </c>
      <c r="AW501" s="14" t="s">
        <v>33</v>
      </c>
      <c r="AX501" s="14" t="s">
        <v>77</v>
      </c>
      <c r="AY501" s="269" t="s">
        <v>149</v>
      </c>
    </row>
    <row r="502" spans="1:51" s="13" customFormat="1" ht="12">
      <c r="A502" s="13"/>
      <c r="B502" s="248"/>
      <c r="C502" s="249"/>
      <c r="D502" s="250" t="s">
        <v>158</v>
      </c>
      <c r="E502" s="251" t="s">
        <v>1</v>
      </c>
      <c r="F502" s="252" t="s">
        <v>1494</v>
      </c>
      <c r="G502" s="249"/>
      <c r="H502" s="253">
        <v>7.8</v>
      </c>
      <c r="I502" s="254"/>
      <c r="J502" s="249"/>
      <c r="K502" s="249"/>
      <c r="L502" s="255"/>
      <c r="M502" s="256"/>
      <c r="N502" s="257"/>
      <c r="O502" s="257"/>
      <c r="P502" s="257"/>
      <c r="Q502" s="257"/>
      <c r="R502" s="257"/>
      <c r="S502" s="257"/>
      <c r="T502" s="25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9" t="s">
        <v>158</v>
      </c>
      <c r="AU502" s="259" t="s">
        <v>87</v>
      </c>
      <c r="AV502" s="13" t="s">
        <v>87</v>
      </c>
      <c r="AW502" s="13" t="s">
        <v>33</v>
      </c>
      <c r="AX502" s="13" t="s">
        <v>85</v>
      </c>
      <c r="AY502" s="259" t="s">
        <v>149</v>
      </c>
    </row>
    <row r="503" spans="1:65" s="2" customFormat="1" ht="16.5" customHeight="1">
      <c r="A503" s="38"/>
      <c r="B503" s="39"/>
      <c r="C503" s="235" t="s">
        <v>678</v>
      </c>
      <c r="D503" s="235" t="s">
        <v>151</v>
      </c>
      <c r="E503" s="236" t="s">
        <v>966</v>
      </c>
      <c r="F503" s="237" t="s">
        <v>967</v>
      </c>
      <c r="G503" s="238" t="s">
        <v>154</v>
      </c>
      <c r="H503" s="239">
        <v>4.608</v>
      </c>
      <c r="I503" s="240"/>
      <c r="J503" s="241">
        <f>ROUND(I503*H503,2)</f>
        <v>0</v>
      </c>
      <c r="K503" s="237" t="s">
        <v>155</v>
      </c>
      <c r="L503" s="44"/>
      <c r="M503" s="242" t="s">
        <v>1</v>
      </c>
      <c r="N503" s="243" t="s">
        <v>42</v>
      </c>
      <c r="O503" s="91"/>
      <c r="P503" s="244">
        <f>O503*H503</f>
        <v>0</v>
      </c>
      <c r="Q503" s="244">
        <v>0.0003</v>
      </c>
      <c r="R503" s="244">
        <f>Q503*H503</f>
        <v>0.0013823999999999998</v>
      </c>
      <c r="S503" s="244">
        <v>0</v>
      </c>
      <c r="T503" s="245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46" t="s">
        <v>261</v>
      </c>
      <c r="AT503" s="246" t="s">
        <v>151</v>
      </c>
      <c r="AU503" s="246" t="s">
        <v>87</v>
      </c>
      <c r="AY503" s="17" t="s">
        <v>149</v>
      </c>
      <c r="BE503" s="247">
        <f>IF(N503="základní",J503,0)</f>
        <v>0</v>
      </c>
      <c r="BF503" s="247">
        <f>IF(N503="snížená",J503,0)</f>
        <v>0</v>
      </c>
      <c r="BG503" s="247">
        <f>IF(N503="zákl. přenesená",J503,0)</f>
        <v>0</v>
      </c>
      <c r="BH503" s="247">
        <f>IF(N503="sníž. přenesená",J503,0)</f>
        <v>0</v>
      </c>
      <c r="BI503" s="247">
        <f>IF(N503="nulová",J503,0)</f>
        <v>0</v>
      </c>
      <c r="BJ503" s="17" t="s">
        <v>85</v>
      </c>
      <c r="BK503" s="247">
        <f>ROUND(I503*H503,2)</f>
        <v>0</v>
      </c>
      <c r="BL503" s="17" t="s">
        <v>261</v>
      </c>
      <c r="BM503" s="246" t="s">
        <v>1495</v>
      </c>
    </row>
    <row r="504" spans="1:51" s="14" customFormat="1" ht="12">
      <c r="A504" s="14"/>
      <c r="B504" s="260"/>
      <c r="C504" s="261"/>
      <c r="D504" s="250" t="s">
        <v>158</v>
      </c>
      <c r="E504" s="262" t="s">
        <v>1</v>
      </c>
      <c r="F504" s="263" t="s">
        <v>1493</v>
      </c>
      <c r="G504" s="261"/>
      <c r="H504" s="262" t="s">
        <v>1</v>
      </c>
      <c r="I504" s="264"/>
      <c r="J504" s="261"/>
      <c r="K504" s="261"/>
      <c r="L504" s="265"/>
      <c r="M504" s="266"/>
      <c r="N504" s="267"/>
      <c r="O504" s="267"/>
      <c r="P504" s="267"/>
      <c r="Q504" s="267"/>
      <c r="R504" s="267"/>
      <c r="S504" s="267"/>
      <c r="T504" s="268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69" t="s">
        <v>158</v>
      </c>
      <c r="AU504" s="269" t="s">
        <v>87</v>
      </c>
      <c r="AV504" s="14" t="s">
        <v>85</v>
      </c>
      <c r="AW504" s="14" t="s">
        <v>33</v>
      </c>
      <c r="AX504" s="14" t="s">
        <v>77</v>
      </c>
      <c r="AY504" s="269" t="s">
        <v>149</v>
      </c>
    </row>
    <row r="505" spans="1:51" s="13" customFormat="1" ht="12">
      <c r="A505" s="13"/>
      <c r="B505" s="248"/>
      <c r="C505" s="249"/>
      <c r="D505" s="250" t="s">
        <v>158</v>
      </c>
      <c r="E505" s="251" t="s">
        <v>1</v>
      </c>
      <c r="F505" s="252" t="s">
        <v>1496</v>
      </c>
      <c r="G505" s="249"/>
      <c r="H505" s="253">
        <v>3.588</v>
      </c>
      <c r="I505" s="254"/>
      <c r="J505" s="249"/>
      <c r="K505" s="249"/>
      <c r="L505" s="255"/>
      <c r="M505" s="256"/>
      <c r="N505" s="257"/>
      <c r="O505" s="257"/>
      <c r="P505" s="257"/>
      <c r="Q505" s="257"/>
      <c r="R505" s="257"/>
      <c r="S505" s="257"/>
      <c r="T505" s="25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9" t="s">
        <v>158</v>
      </c>
      <c r="AU505" s="259" t="s">
        <v>87</v>
      </c>
      <c r="AV505" s="13" t="s">
        <v>87</v>
      </c>
      <c r="AW505" s="13" t="s">
        <v>33</v>
      </c>
      <c r="AX505" s="13" t="s">
        <v>77</v>
      </c>
      <c r="AY505" s="259" t="s">
        <v>149</v>
      </c>
    </row>
    <row r="506" spans="1:51" s="14" customFormat="1" ht="12">
      <c r="A506" s="14"/>
      <c r="B506" s="260"/>
      <c r="C506" s="261"/>
      <c r="D506" s="250" t="s">
        <v>158</v>
      </c>
      <c r="E506" s="262" t="s">
        <v>1</v>
      </c>
      <c r="F506" s="263" t="s">
        <v>1274</v>
      </c>
      <c r="G506" s="261"/>
      <c r="H506" s="262" t="s">
        <v>1</v>
      </c>
      <c r="I506" s="264"/>
      <c r="J506" s="261"/>
      <c r="K506" s="261"/>
      <c r="L506" s="265"/>
      <c r="M506" s="266"/>
      <c r="N506" s="267"/>
      <c r="O506" s="267"/>
      <c r="P506" s="267"/>
      <c r="Q506" s="267"/>
      <c r="R506" s="267"/>
      <c r="S506" s="267"/>
      <c r="T506" s="268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69" t="s">
        <v>158</v>
      </c>
      <c r="AU506" s="269" t="s">
        <v>87</v>
      </c>
      <c r="AV506" s="14" t="s">
        <v>85</v>
      </c>
      <c r="AW506" s="14" t="s">
        <v>33</v>
      </c>
      <c r="AX506" s="14" t="s">
        <v>77</v>
      </c>
      <c r="AY506" s="269" t="s">
        <v>149</v>
      </c>
    </row>
    <row r="507" spans="1:51" s="13" customFormat="1" ht="12">
      <c r="A507" s="13"/>
      <c r="B507" s="248"/>
      <c r="C507" s="249"/>
      <c r="D507" s="250" t="s">
        <v>158</v>
      </c>
      <c r="E507" s="251" t="s">
        <v>1</v>
      </c>
      <c r="F507" s="252" t="s">
        <v>1491</v>
      </c>
      <c r="G507" s="249"/>
      <c r="H507" s="253">
        <v>1.02</v>
      </c>
      <c r="I507" s="254"/>
      <c r="J507" s="249"/>
      <c r="K507" s="249"/>
      <c r="L507" s="255"/>
      <c r="M507" s="256"/>
      <c r="N507" s="257"/>
      <c r="O507" s="257"/>
      <c r="P507" s="257"/>
      <c r="Q507" s="257"/>
      <c r="R507" s="257"/>
      <c r="S507" s="257"/>
      <c r="T507" s="25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9" t="s">
        <v>158</v>
      </c>
      <c r="AU507" s="259" t="s">
        <v>87</v>
      </c>
      <c r="AV507" s="13" t="s">
        <v>87</v>
      </c>
      <c r="AW507" s="13" t="s">
        <v>33</v>
      </c>
      <c r="AX507" s="13" t="s">
        <v>77</v>
      </c>
      <c r="AY507" s="259" t="s">
        <v>149</v>
      </c>
    </row>
    <row r="508" spans="1:51" s="15" customFormat="1" ht="12">
      <c r="A508" s="15"/>
      <c r="B508" s="270"/>
      <c r="C508" s="271"/>
      <c r="D508" s="250" t="s">
        <v>158</v>
      </c>
      <c r="E508" s="272" t="s">
        <v>1</v>
      </c>
      <c r="F508" s="273" t="s">
        <v>167</v>
      </c>
      <c r="G508" s="271"/>
      <c r="H508" s="274">
        <v>4.608</v>
      </c>
      <c r="I508" s="275"/>
      <c r="J508" s="271"/>
      <c r="K508" s="271"/>
      <c r="L508" s="276"/>
      <c r="M508" s="277"/>
      <c r="N508" s="278"/>
      <c r="O508" s="278"/>
      <c r="P508" s="278"/>
      <c r="Q508" s="278"/>
      <c r="R508" s="278"/>
      <c r="S508" s="278"/>
      <c r="T508" s="279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80" t="s">
        <v>158</v>
      </c>
      <c r="AU508" s="280" t="s">
        <v>87</v>
      </c>
      <c r="AV508" s="15" t="s">
        <v>156</v>
      </c>
      <c r="AW508" s="15" t="s">
        <v>33</v>
      </c>
      <c r="AX508" s="15" t="s">
        <v>85</v>
      </c>
      <c r="AY508" s="280" t="s">
        <v>149</v>
      </c>
    </row>
    <row r="509" spans="1:65" s="2" customFormat="1" ht="16.5" customHeight="1">
      <c r="A509" s="38"/>
      <c r="B509" s="39"/>
      <c r="C509" s="235" t="s">
        <v>682</v>
      </c>
      <c r="D509" s="235" t="s">
        <v>151</v>
      </c>
      <c r="E509" s="236" t="s">
        <v>1497</v>
      </c>
      <c r="F509" s="237" t="s">
        <v>1498</v>
      </c>
      <c r="G509" s="238" t="s">
        <v>154</v>
      </c>
      <c r="H509" s="239">
        <v>3.588</v>
      </c>
      <c r="I509" s="240"/>
      <c r="J509" s="241">
        <f>ROUND(I509*H509,2)</f>
        <v>0</v>
      </c>
      <c r="K509" s="237" t="s">
        <v>155</v>
      </c>
      <c r="L509" s="44"/>
      <c r="M509" s="242" t="s">
        <v>1</v>
      </c>
      <c r="N509" s="243" t="s">
        <v>42</v>
      </c>
      <c r="O509" s="91"/>
      <c r="P509" s="244">
        <f>O509*H509</f>
        <v>0</v>
      </c>
      <c r="Q509" s="244">
        <v>0.0075</v>
      </c>
      <c r="R509" s="244">
        <f>Q509*H509</f>
        <v>0.02691</v>
      </c>
      <c r="S509" s="244">
        <v>0</v>
      </c>
      <c r="T509" s="245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46" t="s">
        <v>261</v>
      </c>
      <c r="AT509" s="246" t="s">
        <v>151</v>
      </c>
      <c r="AU509" s="246" t="s">
        <v>87</v>
      </c>
      <c r="AY509" s="17" t="s">
        <v>149</v>
      </c>
      <c r="BE509" s="247">
        <f>IF(N509="základní",J509,0)</f>
        <v>0</v>
      </c>
      <c r="BF509" s="247">
        <f>IF(N509="snížená",J509,0)</f>
        <v>0</v>
      </c>
      <c r="BG509" s="247">
        <f>IF(N509="zákl. přenesená",J509,0)</f>
        <v>0</v>
      </c>
      <c r="BH509" s="247">
        <f>IF(N509="sníž. přenesená",J509,0)</f>
        <v>0</v>
      </c>
      <c r="BI509" s="247">
        <f>IF(N509="nulová",J509,0)</f>
        <v>0</v>
      </c>
      <c r="BJ509" s="17" t="s">
        <v>85</v>
      </c>
      <c r="BK509" s="247">
        <f>ROUND(I509*H509,2)</f>
        <v>0</v>
      </c>
      <c r="BL509" s="17" t="s">
        <v>261</v>
      </c>
      <c r="BM509" s="246" t="s">
        <v>1499</v>
      </c>
    </row>
    <row r="510" spans="1:51" s="14" customFormat="1" ht="12">
      <c r="A510" s="14"/>
      <c r="B510" s="260"/>
      <c r="C510" s="261"/>
      <c r="D510" s="250" t="s">
        <v>158</v>
      </c>
      <c r="E510" s="262" t="s">
        <v>1</v>
      </c>
      <c r="F510" s="263" t="s">
        <v>1493</v>
      </c>
      <c r="G510" s="261"/>
      <c r="H510" s="262" t="s">
        <v>1</v>
      </c>
      <c r="I510" s="264"/>
      <c r="J510" s="261"/>
      <c r="K510" s="261"/>
      <c r="L510" s="265"/>
      <c r="M510" s="266"/>
      <c r="N510" s="267"/>
      <c r="O510" s="267"/>
      <c r="P510" s="267"/>
      <c r="Q510" s="267"/>
      <c r="R510" s="267"/>
      <c r="S510" s="267"/>
      <c r="T510" s="268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69" t="s">
        <v>158</v>
      </c>
      <c r="AU510" s="269" t="s">
        <v>87</v>
      </c>
      <c r="AV510" s="14" t="s">
        <v>85</v>
      </c>
      <c r="AW510" s="14" t="s">
        <v>33</v>
      </c>
      <c r="AX510" s="14" t="s">
        <v>77</v>
      </c>
      <c r="AY510" s="269" t="s">
        <v>149</v>
      </c>
    </row>
    <row r="511" spans="1:51" s="13" customFormat="1" ht="12">
      <c r="A511" s="13"/>
      <c r="B511" s="248"/>
      <c r="C511" s="249"/>
      <c r="D511" s="250" t="s">
        <v>158</v>
      </c>
      <c r="E511" s="251" t="s">
        <v>1</v>
      </c>
      <c r="F511" s="252" t="s">
        <v>1496</v>
      </c>
      <c r="G511" s="249"/>
      <c r="H511" s="253">
        <v>3.588</v>
      </c>
      <c r="I511" s="254"/>
      <c r="J511" s="249"/>
      <c r="K511" s="249"/>
      <c r="L511" s="255"/>
      <c r="M511" s="256"/>
      <c r="N511" s="257"/>
      <c r="O511" s="257"/>
      <c r="P511" s="257"/>
      <c r="Q511" s="257"/>
      <c r="R511" s="257"/>
      <c r="S511" s="257"/>
      <c r="T511" s="25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59" t="s">
        <v>158</v>
      </c>
      <c r="AU511" s="259" t="s">
        <v>87</v>
      </c>
      <c r="AV511" s="13" t="s">
        <v>87</v>
      </c>
      <c r="AW511" s="13" t="s">
        <v>33</v>
      </c>
      <c r="AX511" s="13" t="s">
        <v>85</v>
      </c>
      <c r="AY511" s="259" t="s">
        <v>149</v>
      </c>
    </row>
    <row r="512" spans="1:65" s="2" customFormat="1" ht="16.5" customHeight="1">
      <c r="A512" s="38"/>
      <c r="B512" s="39"/>
      <c r="C512" s="235" t="s">
        <v>686</v>
      </c>
      <c r="D512" s="235" t="s">
        <v>151</v>
      </c>
      <c r="E512" s="236" t="s">
        <v>971</v>
      </c>
      <c r="F512" s="237" t="s">
        <v>972</v>
      </c>
      <c r="G512" s="238" t="s">
        <v>154</v>
      </c>
      <c r="H512" s="239">
        <v>1.02</v>
      </c>
      <c r="I512" s="240"/>
      <c r="J512" s="241">
        <f>ROUND(I512*H512,2)</f>
        <v>0</v>
      </c>
      <c r="K512" s="237" t="s">
        <v>155</v>
      </c>
      <c r="L512" s="44"/>
      <c r="M512" s="242" t="s">
        <v>1</v>
      </c>
      <c r="N512" s="243" t="s">
        <v>42</v>
      </c>
      <c r="O512" s="91"/>
      <c r="P512" s="244">
        <f>O512*H512</f>
        <v>0</v>
      </c>
      <c r="Q512" s="244">
        <v>0.0255</v>
      </c>
      <c r="R512" s="244">
        <f>Q512*H512</f>
        <v>0.02601</v>
      </c>
      <c r="S512" s="244">
        <v>0</v>
      </c>
      <c r="T512" s="245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46" t="s">
        <v>261</v>
      </c>
      <c r="AT512" s="246" t="s">
        <v>151</v>
      </c>
      <c r="AU512" s="246" t="s">
        <v>87</v>
      </c>
      <c r="AY512" s="17" t="s">
        <v>149</v>
      </c>
      <c r="BE512" s="247">
        <f>IF(N512="základní",J512,0)</f>
        <v>0</v>
      </c>
      <c r="BF512" s="247">
        <f>IF(N512="snížená",J512,0)</f>
        <v>0</v>
      </c>
      <c r="BG512" s="247">
        <f>IF(N512="zákl. přenesená",J512,0)</f>
        <v>0</v>
      </c>
      <c r="BH512" s="247">
        <f>IF(N512="sníž. přenesená",J512,0)</f>
        <v>0</v>
      </c>
      <c r="BI512" s="247">
        <f>IF(N512="nulová",J512,0)</f>
        <v>0</v>
      </c>
      <c r="BJ512" s="17" t="s">
        <v>85</v>
      </c>
      <c r="BK512" s="247">
        <f>ROUND(I512*H512,2)</f>
        <v>0</v>
      </c>
      <c r="BL512" s="17" t="s">
        <v>261</v>
      </c>
      <c r="BM512" s="246" t="s">
        <v>1500</v>
      </c>
    </row>
    <row r="513" spans="1:51" s="14" customFormat="1" ht="12">
      <c r="A513" s="14"/>
      <c r="B513" s="260"/>
      <c r="C513" s="261"/>
      <c r="D513" s="250" t="s">
        <v>158</v>
      </c>
      <c r="E513" s="262" t="s">
        <v>1</v>
      </c>
      <c r="F513" s="263" t="s">
        <v>1274</v>
      </c>
      <c r="G513" s="261"/>
      <c r="H513" s="262" t="s">
        <v>1</v>
      </c>
      <c r="I513" s="264"/>
      <c r="J513" s="261"/>
      <c r="K513" s="261"/>
      <c r="L513" s="265"/>
      <c r="M513" s="266"/>
      <c r="N513" s="267"/>
      <c r="O513" s="267"/>
      <c r="P513" s="267"/>
      <c r="Q513" s="267"/>
      <c r="R513" s="267"/>
      <c r="S513" s="267"/>
      <c r="T513" s="268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69" t="s">
        <v>158</v>
      </c>
      <c r="AU513" s="269" t="s">
        <v>87</v>
      </c>
      <c r="AV513" s="14" t="s">
        <v>85</v>
      </c>
      <c r="AW513" s="14" t="s">
        <v>33</v>
      </c>
      <c r="AX513" s="14" t="s">
        <v>77</v>
      </c>
      <c r="AY513" s="269" t="s">
        <v>149</v>
      </c>
    </row>
    <row r="514" spans="1:51" s="13" customFormat="1" ht="12">
      <c r="A514" s="13"/>
      <c r="B514" s="248"/>
      <c r="C514" s="249"/>
      <c r="D514" s="250" t="s">
        <v>158</v>
      </c>
      <c r="E514" s="251" t="s">
        <v>1</v>
      </c>
      <c r="F514" s="252" t="s">
        <v>1491</v>
      </c>
      <c r="G514" s="249"/>
      <c r="H514" s="253">
        <v>1.02</v>
      </c>
      <c r="I514" s="254"/>
      <c r="J514" s="249"/>
      <c r="K514" s="249"/>
      <c r="L514" s="255"/>
      <c r="M514" s="256"/>
      <c r="N514" s="257"/>
      <c r="O514" s="257"/>
      <c r="P514" s="257"/>
      <c r="Q514" s="257"/>
      <c r="R514" s="257"/>
      <c r="S514" s="257"/>
      <c r="T514" s="25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9" t="s">
        <v>158</v>
      </c>
      <c r="AU514" s="259" t="s">
        <v>87</v>
      </c>
      <c r="AV514" s="13" t="s">
        <v>87</v>
      </c>
      <c r="AW514" s="13" t="s">
        <v>33</v>
      </c>
      <c r="AX514" s="13" t="s">
        <v>85</v>
      </c>
      <c r="AY514" s="259" t="s">
        <v>149</v>
      </c>
    </row>
    <row r="515" spans="1:65" s="2" customFormat="1" ht="16.5" customHeight="1">
      <c r="A515" s="38"/>
      <c r="B515" s="39"/>
      <c r="C515" s="235" t="s">
        <v>690</v>
      </c>
      <c r="D515" s="235" t="s">
        <v>151</v>
      </c>
      <c r="E515" s="236" t="s">
        <v>1501</v>
      </c>
      <c r="F515" s="237" t="s">
        <v>1502</v>
      </c>
      <c r="G515" s="238" t="s">
        <v>203</v>
      </c>
      <c r="H515" s="239">
        <v>1.05</v>
      </c>
      <c r="I515" s="240"/>
      <c r="J515" s="241">
        <f>ROUND(I515*H515,2)</f>
        <v>0</v>
      </c>
      <c r="K515" s="237" t="s">
        <v>155</v>
      </c>
      <c r="L515" s="44"/>
      <c r="M515" s="242" t="s">
        <v>1</v>
      </c>
      <c r="N515" s="243" t="s">
        <v>42</v>
      </c>
      <c r="O515" s="91"/>
      <c r="P515" s="244">
        <f>O515*H515</f>
        <v>0</v>
      </c>
      <c r="Q515" s="244">
        <v>0.00034</v>
      </c>
      <c r="R515" s="244">
        <f>Q515*H515</f>
        <v>0.00035700000000000006</v>
      </c>
      <c r="S515" s="244">
        <v>0</v>
      </c>
      <c r="T515" s="245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246" t="s">
        <v>261</v>
      </c>
      <c r="AT515" s="246" t="s">
        <v>151</v>
      </c>
      <c r="AU515" s="246" t="s">
        <v>87</v>
      </c>
      <c r="AY515" s="17" t="s">
        <v>149</v>
      </c>
      <c r="BE515" s="247">
        <f>IF(N515="základní",J515,0)</f>
        <v>0</v>
      </c>
      <c r="BF515" s="247">
        <f>IF(N515="snížená",J515,0)</f>
        <v>0</v>
      </c>
      <c r="BG515" s="247">
        <f>IF(N515="zákl. přenesená",J515,0)</f>
        <v>0</v>
      </c>
      <c r="BH515" s="247">
        <f>IF(N515="sníž. přenesená",J515,0)</f>
        <v>0</v>
      </c>
      <c r="BI515" s="247">
        <f>IF(N515="nulová",J515,0)</f>
        <v>0</v>
      </c>
      <c r="BJ515" s="17" t="s">
        <v>85</v>
      </c>
      <c r="BK515" s="247">
        <f>ROUND(I515*H515,2)</f>
        <v>0</v>
      </c>
      <c r="BL515" s="17" t="s">
        <v>261</v>
      </c>
      <c r="BM515" s="246" t="s">
        <v>1503</v>
      </c>
    </row>
    <row r="516" spans="1:51" s="14" customFormat="1" ht="12">
      <c r="A516" s="14"/>
      <c r="B516" s="260"/>
      <c r="C516" s="261"/>
      <c r="D516" s="250" t="s">
        <v>158</v>
      </c>
      <c r="E516" s="262" t="s">
        <v>1</v>
      </c>
      <c r="F516" s="263" t="s">
        <v>1274</v>
      </c>
      <c r="G516" s="261"/>
      <c r="H516" s="262" t="s">
        <v>1</v>
      </c>
      <c r="I516" s="264"/>
      <c r="J516" s="261"/>
      <c r="K516" s="261"/>
      <c r="L516" s="265"/>
      <c r="M516" s="266"/>
      <c r="N516" s="267"/>
      <c r="O516" s="267"/>
      <c r="P516" s="267"/>
      <c r="Q516" s="267"/>
      <c r="R516" s="267"/>
      <c r="S516" s="267"/>
      <c r="T516" s="268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69" t="s">
        <v>158</v>
      </c>
      <c r="AU516" s="269" t="s">
        <v>87</v>
      </c>
      <c r="AV516" s="14" t="s">
        <v>85</v>
      </c>
      <c r="AW516" s="14" t="s">
        <v>33</v>
      </c>
      <c r="AX516" s="14" t="s">
        <v>77</v>
      </c>
      <c r="AY516" s="269" t="s">
        <v>149</v>
      </c>
    </row>
    <row r="517" spans="1:51" s="13" customFormat="1" ht="12">
      <c r="A517" s="13"/>
      <c r="B517" s="248"/>
      <c r="C517" s="249"/>
      <c r="D517" s="250" t="s">
        <v>158</v>
      </c>
      <c r="E517" s="251" t="s">
        <v>1</v>
      </c>
      <c r="F517" s="252" t="s">
        <v>1504</v>
      </c>
      <c r="G517" s="249"/>
      <c r="H517" s="253">
        <v>1.05</v>
      </c>
      <c r="I517" s="254"/>
      <c r="J517" s="249"/>
      <c r="K517" s="249"/>
      <c r="L517" s="255"/>
      <c r="M517" s="256"/>
      <c r="N517" s="257"/>
      <c r="O517" s="257"/>
      <c r="P517" s="257"/>
      <c r="Q517" s="257"/>
      <c r="R517" s="257"/>
      <c r="S517" s="257"/>
      <c r="T517" s="25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9" t="s">
        <v>158</v>
      </c>
      <c r="AU517" s="259" t="s">
        <v>87</v>
      </c>
      <c r="AV517" s="13" t="s">
        <v>87</v>
      </c>
      <c r="AW517" s="13" t="s">
        <v>33</v>
      </c>
      <c r="AX517" s="13" t="s">
        <v>85</v>
      </c>
      <c r="AY517" s="259" t="s">
        <v>149</v>
      </c>
    </row>
    <row r="518" spans="1:65" s="2" customFormat="1" ht="16.5" customHeight="1">
      <c r="A518" s="38"/>
      <c r="B518" s="39"/>
      <c r="C518" s="284" t="s">
        <v>694</v>
      </c>
      <c r="D518" s="284" t="s">
        <v>327</v>
      </c>
      <c r="E518" s="285" t="s">
        <v>1505</v>
      </c>
      <c r="F518" s="286" t="s">
        <v>1506</v>
      </c>
      <c r="G518" s="287" t="s">
        <v>203</v>
      </c>
      <c r="H518" s="288">
        <v>1.155</v>
      </c>
      <c r="I518" s="289"/>
      <c r="J518" s="290">
        <f>ROUND(I518*H518,2)</f>
        <v>0</v>
      </c>
      <c r="K518" s="286" t="s">
        <v>155</v>
      </c>
      <c r="L518" s="291"/>
      <c r="M518" s="292" t="s">
        <v>1</v>
      </c>
      <c r="N518" s="293" t="s">
        <v>42</v>
      </c>
      <c r="O518" s="91"/>
      <c r="P518" s="244">
        <f>O518*H518</f>
        <v>0</v>
      </c>
      <c r="Q518" s="244">
        <v>2E-05</v>
      </c>
      <c r="R518" s="244">
        <f>Q518*H518</f>
        <v>2.3100000000000002E-05</v>
      </c>
      <c r="S518" s="244">
        <v>0</v>
      </c>
      <c r="T518" s="245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46" t="s">
        <v>361</v>
      </c>
      <c r="AT518" s="246" t="s">
        <v>327</v>
      </c>
      <c r="AU518" s="246" t="s">
        <v>87</v>
      </c>
      <c r="AY518" s="17" t="s">
        <v>149</v>
      </c>
      <c r="BE518" s="247">
        <f>IF(N518="základní",J518,0)</f>
        <v>0</v>
      </c>
      <c r="BF518" s="247">
        <f>IF(N518="snížená",J518,0)</f>
        <v>0</v>
      </c>
      <c r="BG518" s="247">
        <f>IF(N518="zákl. přenesená",J518,0)</f>
        <v>0</v>
      </c>
      <c r="BH518" s="247">
        <f>IF(N518="sníž. přenesená",J518,0)</f>
        <v>0</v>
      </c>
      <c r="BI518" s="247">
        <f>IF(N518="nulová",J518,0)</f>
        <v>0</v>
      </c>
      <c r="BJ518" s="17" t="s">
        <v>85</v>
      </c>
      <c r="BK518" s="247">
        <f>ROUND(I518*H518,2)</f>
        <v>0</v>
      </c>
      <c r="BL518" s="17" t="s">
        <v>261</v>
      </c>
      <c r="BM518" s="246" t="s">
        <v>1507</v>
      </c>
    </row>
    <row r="519" spans="1:51" s="13" customFormat="1" ht="12">
      <c r="A519" s="13"/>
      <c r="B519" s="248"/>
      <c r="C519" s="249"/>
      <c r="D519" s="250" t="s">
        <v>158</v>
      </c>
      <c r="E519" s="249"/>
      <c r="F519" s="252" t="s">
        <v>1508</v>
      </c>
      <c r="G519" s="249"/>
      <c r="H519" s="253">
        <v>1.155</v>
      </c>
      <c r="I519" s="254"/>
      <c r="J519" s="249"/>
      <c r="K519" s="249"/>
      <c r="L519" s="255"/>
      <c r="M519" s="256"/>
      <c r="N519" s="257"/>
      <c r="O519" s="257"/>
      <c r="P519" s="257"/>
      <c r="Q519" s="257"/>
      <c r="R519" s="257"/>
      <c r="S519" s="257"/>
      <c r="T519" s="25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9" t="s">
        <v>158</v>
      </c>
      <c r="AU519" s="259" t="s">
        <v>87</v>
      </c>
      <c r="AV519" s="13" t="s">
        <v>87</v>
      </c>
      <c r="AW519" s="13" t="s">
        <v>4</v>
      </c>
      <c r="AX519" s="13" t="s">
        <v>85</v>
      </c>
      <c r="AY519" s="259" t="s">
        <v>149</v>
      </c>
    </row>
    <row r="520" spans="1:65" s="2" customFormat="1" ht="16.5" customHeight="1">
      <c r="A520" s="38"/>
      <c r="B520" s="39"/>
      <c r="C520" s="235" t="s">
        <v>700</v>
      </c>
      <c r="D520" s="235" t="s">
        <v>151</v>
      </c>
      <c r="E520" s="236" t="s">
        <v>975</v>
      </c>
      <c r="F520" s="237" t="s">
        <v>976</v>
      </c>
      <c r="G520" s="238" t="s">
        <v>203</v>
      </c>
      <c r="H520" s="239">
        <v>5.85</v>
      </c>
      <c r="I520" s="240"/>
      <c r="J520" s="241">
        <f>ROUND(I520*H520,2)</f>
        <v>0</v>
      </c>
      <c r="K520" s="237" t="s">
        <v>155</v>
      </c>
      <c r="L520" s="44"/>
      <c r="M520" s="242" t="s">
        <v>1</v>
      </c>
      <c r="N520" s="243" t="s">
        <v>42</v>
      </c>
      <c r="O520" s="91"/>
      <c r="P520" s="244">
        <f>O520*H520</f>
        <v>0</v>
      </c>
      <c r="Q520" s="244">
        <v>0.00153</v>
      </c>
      <c r="R520" s="244">
        <f>Q520*H520</f>
        <v>0.008950499999999998</v>
      </c>
      <c r="S520" s="244">
        <v>0</v>
      </c>
      <c r="T520" s="245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46" t="s">
        <v>261</v>
      </c>
      <c r="AT520" s="246" t="s">
        <v>151</v>
      </c>
      <c r="AU520" s="246" t="s">
        <v>87</v>
      </c>
      <c r="AY520" s="17" t="s">
        <v>149</v>
      </c>
      <c r="BE520" s="247">
        <f>IF(N520="základní",J520,0)</f>
        <v>0</v>
      </c>
      <c r="BF520" s="247">
        <f>IF(N520="snížená",J520,0)</f>
        <v>0</v>
      </c>
      <c r="BG520" s="247">
        <f>IF(N520="zákl. přenesená",J520,0)</f>
        <v>0</v>
      </c>
      <c r="BH520" s="247">
        <f>IF(N520="sníž. přenesená",J520,0)</f>
        <v>0</v>
      </c>
      <c r="BI520" s="247">
        <f>IF(N520="nulová",J520,0)</f>
        <v>0</v>
      </c>
      <c r="BJ520" s="17" t="s">
        <v>85</v>
      </c>
      <c r="BK520" s="247">
        <f>ROUND(I520*H520,2)</f>
        <v>0</v>
      </c>
      <c r="BL520" s="17" t="s">
        <v>261</v>
      </c>
      <c r="BM520" s="246" t="s">
        <v>1509</v>
      </c>
    </row>
    <row r="521" spans="1:51" s="14" customFormat="1" ht="12">
      <c r="A521" s="14"/>
      <c r="B521" s="260"/>
      <c r="C521" s="261"/>
      <c r="D521" s="250" t="s">
        <v>158</v>
      </c>
      <c r="E521" s="262" t="s">
        <v>1</v>
      </c>
      <c r="F521" s="263" t="s">
        <v>1493</v>
      </c>
      <c r="G521" s="261"/>
      <c r="H521" s="262" t="s">
        <v>1</v>
      </c>
      <c r="I521" s="264"/>
      <c r="J521" s="261"/>
      <c r="K521" s="261"/>
      <c r="L521" s="265"/>
      <c r="M521" s="266"/>
      <c r="N521" s="267"/>
      <c r="O521" s="267"/>
      <c r="P521" s="267"/>
      <c r="Q521" s="267"/>
      <c r="R521" s="267"/>
      <c r="S521" s="267"/>
      <c r="T521" s="268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69" t="s">
        <v>158</v>
      </c>
      <c r="AU521" s="269" t="s">
        <v>87</v>
      </c>
      <c r="AV521" s="14" t="s">
        <v>85</v>
      </c>
      <c r="AW521" s="14" t="s">
        <v>33</v>
      </c>
      <c r="AX521" s="14" t="s">
        <v>77</v>
      </c>
      <c r="AY521" s="269" t="s">
        <v>149</v>
      </c>
    </row>
    <row r="522" spans="1:51" s="13" customFormat="1" ht="12">
      <c r="A522" s="13"/>
      <c r="B522" s="248"/>
      <c r="C522" s="249"/>
      <c r="D522" s="250" t="s">
        <v>158</v>
      </c>
      <c r="E522" s="251" t="s">
        <v>1</v>
      </c>
      <c r="F522" s="252" t="s">
        <v>1510</v>
      </c>
      <c r="G522" s="249"/>
      <c r="H522" s="253">
        <v>5.85</v>
      </c>
      <c r="I522" s="254"/>
      <c r="J522" s="249"/>
      <c r="K522" s="249"/>
      <c r="L522" s="255"/>
      <c r="M522" s="256"/>
      <c r="N522" s="257"/>
      <c r="O522" s="257"/>
      <c r="P522" s="257"/>
      <c r="Q522" s="257"/>
      <c r="R522" s="257"/>
      <c r="S522" s="257"/>
      <c r="T522" s="25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9" t="s">
        <v>158</v>
      </c>
      <c r="AU522" s="259" t="s">
        <v>87</v>
      </c>
      <c r="AV522" s="13" t="s">
        <v>87</v>
      </c>
      <c r="AW522" s="13" t="s">
        <v>33</v>
      </c>
      <c r="AX522" s="13" t="s">
        <v>85</v>
      </c>
      <c r="AY522" s="259" t="s">
        <v>149</v>
      </c>
    </row>
    <row r="523" spans="1:65" s="2" customFormat="1" ht="16.5" customHeight="1">
      <c r="A523" s="38"/>
      <c r="B523" s="39"/>
      <c r="C523" s="235" t="s">
        <v>705</v>
      </c>
      <c r="D523" s="235" t="s">
        <v>151</v>
      </c>
      <c r="E523" s="236" t="s">
        <v>1511</v>
      </c>
      <c r="F523" s="237" t="s">
        <v>1512</v>
      </c>
      <c r="G523" s="238" t="s">
        <v>203</v>
      </c>
      <c r="H523" s="239">
        <v>1.95</v>
      </c>
      <c r="I523" s="240"/>
      <c r="J523" s="241">
        <f>ROUND(I523*H523,2)</f>
        <v>0</v>
      </c>
      <c r="K523" s="237" t="s">
        <v>155</v>
      </c>
      <c r="L523" s="44"/>
      <c r="M523" s="242" t="s">
        <v>1</v>
      </c>
      <c r="N523" s="243" t="s">
        <v>42</v>
      </c>
      <c r="O523" s="91"/>
      <c r="P523" s="244">
        <f>O523*H523</f>
        <v>0</v>
      </c>
      <c r="Q523" s="244">
        <v>0.00177</v>
      </c>
      <c r="R523" s="244">
        <f>Q523*H523</f>
        <v>0.0034515</v>
      </c>
      <c r="S523" s="244">
        <v>0</v>
      </c>
      <c r="T523" s="245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46" t="s">
        <v>261</v>
      </c>
      <c r="AT523" s="246" t="s">
        <v>151</v>
      </c>
      <c r="AU523" s="246" t="s">
        <v>87</v>
      </c>
      <c r="AY523" s="17" t="s">
        <v>149</v>
      </c>
      <c r="BE523" s="247">
        <f>IF(N523="základní",J523,0)</f>
        <v>0</v>
      </c>
      <c r="BF523" s="247">
        <f>IF(N523="snížená",J523,0)</f>
        <v>0</v>
      </c>
      <c r="BG523" s="247">
        <f>IF(N523="zákl. přenesená",J523,0)</f>
        <v>0</v>
      </c>
      <c r="BH523" s="247">
        <f>IF(N523="sníž. přenesená",J523,0)</f>
        <v>0</v>
      </c>
      <c r="BI523" s="247">
        <f>IF(N523="nulová",J523,0)</f>
        <v>0</v>
      </c>
      <c r="BJ523" s="17" t="s">
        <v>85</v>
      </c>
      <c r="BK523" s="247">
        <f>ROUND(I523*H523,2)</f>
        <v>0</v>
      </c>
      <c r="BL523" s="17" t="s">
        <v>261</v>
      </c>
      <c r="BM523" s="246" t="s">
        <v>1513</v>
      </c>
    </row>
    <row r="524" spans="1:51" s="14" customFormat="1" ht="12">
      <c r="A524" s="14"/>
      <c r="B524" s="260"/>
      <c r="C524" s="261"/>
      <c r="D524" s="250" t="s">
        <v>158</v>
      </c>
      <c r="E524" s="262" t="s">
        <v>1</v>
      </c>
      <c r="F524" s="263" t="s">
        <v>1493</v>
      </c>
      <c r="G524" s="261"/>
      <c r="H524" s="262" t="s">
        <v>1</v>
      </c>
      <c r="I524" s="264"/>
      <c r="J524" s="261"/>
      <c r="K524" s="261"/>
      <c r="L524" s="265"/>
      <c r="M524" s="266"/>
      <c r="N524" s="267"/>
      <c r="O524" s="267"/>
      <c r="P524" s="267"/>
      <c r="Q524" s="267"/>
      <c r="R524" s="267"/>
      <c r="S524" s="267"/>
      <c r="T524" s="268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9" t="s">
        <v>158</v>
      </c>
      <c r="AU524" s="269" t="s">
        <v>87</v>
      </c>
      <c r="AV524" s="14" t="s">
        <v>85</v>
      </c>
      <c r="AW524" s="14" t="s">
        <v>33</v>
      </c>
      <c r="AX524" s="14" t="s">
        <v>77</v>
      </c>
      <c r="AY524" s="269" t="s">
        <v>149</v>
      </c>
    </row>
    <row r="525" spans="1:51" s="13" customFormat="1" ht="12">
      <c r="A525" s="13"/>
      <c r="B525" s="248"/>
      <c r="C525" s="249"/>
      <c r="D525" s="250" t="s">
        <v>158</v>
      </c>
      <c r="E525" s="251" t="s">
        <v>1</v>
      </c>
      <c r="F525" s="252" t="s">
        <v>1514</v>
      </c>
      <c r="G525" s="249"/>
      <c r="H525" s="253">
        <v>1.95</v>
      </c>
      <c r="I525" s="254"/>
      <c r="J525" s="249"/>
      <c r="K525" s="249"/>
      <c r="L525" s="255"/>
      <c r="M525" s="256"/>
      <c r="N525" s="257"/>
      <c r="O525" s="257"/>
      <c r="P525" s="257"/>
      <c r="Q525" s="257"/>
      <c r="R525" s="257"/>
      <c r="S525" s="257"/>
      <c r="T525" s="25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9" t="s">
        <v>158</v>
      </c>
      <c r="AU525" s="259" t="s">
        <v>87</v>
      </c>
      <c r="AV525" s="13" t="s">
        <v>87</v>
      </c>
      <c r="AW525" s="13" t="s">
        <v>33</v>
      </c>
      <c r="AX525" s="13" t="s">
        <v>85</v>
      </c>
      <c r="AY525" s="259" t="s">
        <v>149</v>
      </c>
    </row>
    <row r="526" spans="1:65" s="2" customFormat="1" ht="16.5" customHeight="1">
      <c r="A526" s="38"/>
      <c r="B526" s="39"/>
      <c r="C526" s="284" t="s">
        <v>711</v>
      </c>
      <c r="D526" s="284" t="s">
        <v>327</v>
      </c>
      <c r="E526" s="285" t="s">
        <v>1515</v>
      </c>
      <c r="F526" s="286" t="s">
        <v>1516</v>
      </c>
      <c r="G526" s="287" t="s">
        <v>579</v>
      </c>
      <c r="H526" s="288">
        <v>11.213</v>
      </c>
      <c r="I526" s="289"/>
      <c r="J526" s="290">
        <f>ROUND(I526*H526,2)</f>
        <v>0</v>
      </c>
      <c r="K526" s="286" t="s">
        <v>155</v>
      </c>
      <c r="L526" s="291"/>
      <c r="M526" s="292" t="s">
        <v>1</v>
      </c>
      <c r="N526" s="293" t="s">
        <v>42</v>
      </c>
      <c r="O526" s="91"/>
      <c r="P526" s="244">
        <f>O526*H526</f>
        <v>0</v>
      </c>
      <c r="Q526" s="244">
        <v>0.00695</v>
      </c>
      <c r="R526" s="244">
        <f>Q526*H526</f>
        <v>0.07793035</v>
      </c>
      <c r="S526" s="244">
        <v>0</v>
      </c>
      <c r="T526" s="245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46" t="s">
        <v>361</v>
      </c>
      <c r="AT526" s="246" t="s">
        <v>327</v>
      </c>
      <c r="AU526" s="246" t="s">
        <v>87</v>
      </c>
      <c r="AY526" s="17" t="s">
        <v>149</v>
      </c>
      <c r="BE526" s="247">
        <f>IF(N526="základní",J526,0)</f>
        <v>0</v>
      </c>
      <c r="BF526" s="247">
        <f>IF(N526="snížená",J526,0)</f>
        <v>0</v>
      </c>
      <c r="BG526" s="247">
        <f>IF(N526="zákl. přenesená",J526,0)</f>
        <v>0</v>
      </c>
      <c r="BH526" s="247">
        <f>IF(N526="sníž. přenesená",J526,0)</f>
        <v>0</v>
      </c>
      <c r="BI526" s="247">
        <f>IF(N526="nulová",J526,0)</f>
        <v>0</v>
      </c>
      <c r="BJ526" s="17" t="s">
        <v>85</v>
      </c>
      <c r="BK526" s="247">
        <f>ROUND(I526*H526,2)</f>
        <v>0</v>
      </c>
      <c r="BL526" s="17" t="s">
        <v>261</v>
      </c>
      <c r="BM526" s="246" t="s">
        <v>1517</v>
      </c>
    </row>
    <row r="527" spans="1:47" s="2" customFormat="1" ht="12">
      <c r="A527" s="38"/>
      <c r="B527" s="39"/>
      <c r="C527" s="40"/>
      <c r="D527" s="250" t="s">
        <v>172</v>
      </c>
      <c r="E527" s="40"/>
      <c r="F527" s="281" t="s">
        <v>1518</v>
      </c>
      <c r="G527" s="40"/>
      <c r="H527" s="40"/>
      <c r="I527" s="144"/>
      <c r="J527" s="40"/>
      <c r="K527" s="40"/>
      <c r="L527" s="44"/>
      <c r="M527" s="282"/>
      <c r="N527" s="283"/>
      <c r="O527" s="91"/>
      <c r="P527" s="91"/>
      <c r="Q527" s="91"/>
      <c r="R527" s="91"/>
      <c r="S527" s="91"/>
      <c r="T527" s="92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T527" s="17" t="s">
        <v>172</v>
      </c>
      <c r="AU527" s="17" t="s">
        <v>87</v>
      </c>
    </row>
    <row r="528" spans="1:51" s="14" customFormat="1" ht="12">
      <c r="A528" s="14"/>
      <c r="B528" s="260"/>
      <c r="C528" s="261"/>
      <c r="D528" s="250" t="s">
        <v>158</v>
      </c>
      <c r="E528" s="262" t="s">
        <v>1</v>
      </c>
      <c r="F528" s="263" t="s">
        <v>1493</v>
      </c>
      <c r="G528" s="261"/>
      <c r="H528" s="262" t="s">
        <v>1</v>
      </c>
      <c r="I528" s="264"/>
      <c r="J528" s="261"/>
      <c r="K528" s="261"/>
      <c r="L528" s="265"/>
      <c r="M528" s="266"/>
      <c r="N528" s="267"/>
      <c r="O528" s="267"/>
      <c r="P528" s="267"/>
      <c r="Q528" s="267"/>
      <c r="R528" s="267"/>
      <c r="S528" s="267"/>
      <c r="T528" s="26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69" t="s">
        <v>158</v>
      </c>
      <c r="AU528" s="269" t="s">
        <v>87</v>
      </c>
      <c r="AV528" s="14" t="s">
        <v>85</v>
      </c>
      <c r="AW528" s="14" t="s">
        <v>33</v>
      </c>
      <c r="AX528" s="14" t="s">
        <v>77</v>
      </c>
      <c r="AY528" s="269" t="s">
        <v>149</v>
      </c>
    </row>
    <row r="529" spans="1:51" s="13" customFormat="1" ht="12">
      <c r="A529" s="13"/>
      <c r="B529" s="248"/>
      <c r="C529" s="249"/>
      <c r="D529" s="250" t="s">
        <v>158</v>
      </c>
      <c r="E529" s="251" t="s">
        <v>1</v>
      </c>
      <c r="F529" s="252" t="s">
        <v>1519</v>
      </c>
      <c r="G529" s="249"/>
      <c r="H529" s="253">
        <v>11.213</v>
      </c>
      <c r="I529" s="254"/>
      <c r="J529" s="249"/>
      <c r="K529" s="249"/>
      <c r="L529" s="255"/>
      <c r="M529" s="256"/>
      <c r="N529" s="257"/>
      <c r="O529" s="257"/>
      <c r="P529" s="257"/>
      <c r="Q529" s="257"/>
      <c r="R529" s="257"/>
      <c r="S529" s="257"/>
      <c r="T529" s="25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9" t="s">
        <v>158</v>
      </c>
      <c r="AU529" s="259" t="s">
        <v>87</v>
      </c>
      <c r="AV529" s="13" t="s">
        <v>87</v>
      </c>
      <c r="AW529" s="13" t="s">
        <v>33</v>
      </c>
      <c r="AX529" s="13" t="s">
        <v>85</v>
      </c>
      <c r="AY529" s="259" t="s">
        <v>149</v>
      </c>
    </row>
    <row r="530" spans="1:65" s="2" customFormat="1" ht="16.5" customHeight="1">
      <c r="A530" s="38"/>
      <c r="B530" s="39"/>
      <c r="C530" s="235" t="s">
        <v>717</v>
      </c>
      <c r="D530" s="235" t="s">
        <v>151</v>
      </c>
      <c r="E530" s="236" t="s">
        <v>986</v>
      </c>
      <c r="F530" s="237" t="s">
        <v>987</v>
      </c>
      <c r="G530" s="238" t="s">
        <v>203</v>
      </c>
      <c r="H530" s="239">
        <v>7.8</v>
      </c>
      <c r="I530" s="240"/>
      <c r="J530" s="241">
        <f>ROUND(I530*H530,2)</f>
        <v>0</v>
      </c>
      <c r="K530" s="237" t="s">
        <v>155</v>
      </c>
      <c r="L530" s="44"/>
      <c r="M530" s="242" t="s">
        <v>1</v>
      </c>
      <c r="N530" s="243" t="s">
        <v>42</v>
      </c>
      <c r="O530" s="91"/>
      <c r="P530" s="244">
        <f>O530*H530</f>
        <v>0</v>
      </c>
      <c r="Q530" s="244">
        <v>0.00102</v>
      </c>
      <c r="R530" s="244">
        <f>Q530*H530</f>
        <v>0.007956</v>
      </c>
      <c r="S530" s="244">
        <v>0</v>
      </c>
      <c r="T530" s="245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46" t="s">
        <v>261</v>
      </c>
      <c r="AT530" s="246" t="s">
        <v>151</v>
      </c>
      <c r="AU530" s="246" t="s">
        <v>87</v>
      </c>
      <c r="AY530" s="17" t="s">
        <v>149</v>
      </c>
      <c r="BE530" s="247">
        <f>IF(N530="základní",J530,0)</f>
        <v>0</v>
      </c>
      <c r="BF530" s="247">
        <f>IF(N530="snížená",J530,0)</f>
        <v>0</v>
      </c>
      <c r="BG530" s="247">
        <f>IF(N530="zákl. přenesená",J530,0)</f>
        <v>0</v>
      </c>
      <c r="BH530" s="247">
        <f>IF(N530="sníž. přenesená",J530,0)</f>
        <v>0</v>
      </c>
      <c r="BI530" s="247">
        <f>IF(N530="nulová",J530,0)</f>
        <v>0</v>
      </c>
      <c r="BJ530" s="17" t="s">
        <v>85</v>
      </c>
      <c r="BK530" s="247">
        <f>ROUND(I530*H530,2)</f>
        <v>0</v>
      </c>
      <c r="BL530" s="17" t="s">
        <v>261</v>
      </c>
      <c r="BM530" s="246" t="s">
        <v>1520</v>
      </c>
    </row>
    <row r="531" spans="1:51" s="14" customFormat="1" ht="12">
      <c r="A531" s="14"/>
      <c r="B531" s="260"/>
      <c r="C531" s="261"/>
      <c r="D531" s="250" t="s">
        <v>158</v>
      </c>
      <c r="E531" s="262" t="s">
        <v>1</v>
      </c>
      <c r="F531" s="263" t="s">
        <v>1493</v>
      </c>
      <c r="G531" s="261"/>
      <c r="H531" s="262" t="s">
        <v>1</v>
      </c>
      <c r="I531" s="264"/>
      <c r="J531" s="261"/>
      <c r="K531" s="261"/>
      <c r="L531" s="265"/>
      <c r="M531" s="266"/>
      <c r="N531" s="267"/>
      <c r="O531" s="267"/>
      <c r="P531" s="267"/>
      <c r="Q531" s="267"/>
      <c r="R531" s="267"/>
      <c r="S531" s="267"/>
      <c r="T531" s="268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9" t="s">
        <v>158</v>
      </c>
      <c r="AU531" s="269" t="s">
        <v>87</v>
      </c>
      <c r="AV531" s="14" t="s">
        <v>85</v>
      </c>
      <c r="AW531" s="14" t="s">
        <v>33</v>
      </c>
      <c r="AX531" s="14" t="s">
        <v>77</v>
      </c>
      <c r="AY531" s="269" t="s">
        <v>149</v>
      </c>
    </row>
    <row r="532" spans="1:51" s="13" customFormat="1" ht="12">
      <c r="A532" s="13"/>
      <c r="B532" s="248"/>
      <c r="C532" s="249"/>
      <c r="D532" s="250" t="s">
        <v>158</v>
      </c>
      <c r="E532" s="251" t="s">
        <v>1</v>
      </c>
      <c r="F532" s="252" t="s">
        <v>1494</v>
      </c>
      <c r="G532" s="249"/>
      <c r="H532" s="253">
        <v>7.8</v>
      </c>
      <c r="I532" s="254"/>
      <c r="J532" s="249"/>
      <c r="K532" s="249"/>
      <c r="L532" s="255"/>
      <c r="M532" s="256"/>
      <c r="N532" s="257"/>
      <c r="O532" s="257"/>
      <c r="P532" s="257"/>
      <c r="Q532" s="257"/>
      <c r="R532" s="257"/>
      <c r="S532" s="257"/>
      <c r="T532" s="25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9" t="s">
        <v>158</v>
      </c>
      <c r="AU532" s="259" t="s">
        <v>87</v>
      </c>
      <c r="AV532" s="13" t="s">
        <v>87</v>
      </c>
      <c r="AW532" s="13" t="s">
        <v>33</v>
      </c>
      <c r="AX532" s="13" t="s">
        <v>85</v>
      </c>
      <c r="AY532" s="259" t="s">
        <v>149</v>
      </c>
    </row>
    <row r="533" spans="1:65" s="2" customFormat="1" ht="16.5" customHeight="1">
      <c r="A533" s="38"/>
      <c r="B533" s="39"/>
      <c r="C533" s="284" t="s">
        <v>723</v>
      </c>
      <c r="D533" s="284" t="s">
        <v>327</v>
      </c>
      <c r="E533" s="285" t="s">
        <v>1521</v>
      </c>
      <c r="F533" s="286" t="s">
        <v>1522</v>
      </c>
      <c r="G533" s="287" t="s">
        <v>154</v>
      </c>
      <c r="H533" s="288">
        <v>1.413</v>
      </c>
      <c r="I533" s="289"/>
      <c r="J533" s="290">
        <f>ROUND(I533*H533,2)</f>
        <v>0</v>
      </c>
      <c r="K533" s="286" t="s">
        <v>155</v>
      </c>
      <c r="L533" s="291"/>
      <c r="M533" s="292" t="s">
        <v>1</v>
      </c>
      <c r="N533" s="293" t="s">
        <v>42</v>
      </c>
      <c r="O533" s="91"/>
      <c r="P533" s="244">
        <f>O533*H533</f>
        <v>0</v>
      </c>
      <c r="Q533" s="244">
        <v>0.023</v>
      </c>
      <c r="R533" s="244">
        <f>Q533*H533</f>
        <v>0.032499</v>
      </c>
      <c r="S533" s="244">
        <v>0</v>
      </c>
      <c r="T533" s="245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46" t="s">
        <v>361</v>
      </c>
      <c r="AT533" s="246" t="s">
        <v>327</v>
      </c>
      <c r="AU533" s="246" t="s">
        <v>87</v>
      </c>
      <c r="AY533" s="17" t="s">
        <v>149</v>
      </c>
      <c r="BE533" s="247">
        <f>IF(N533="základní",J533,0)</f>
        <v>0</v>
      </c>
      <c r="BF533" s="247">
        <f>IF(N533="snížená",J533,0)</f>
        <v>0</v>
      </c>
      <c r="BG533" s="247">
        <f>IF(N533="zákl. přenesená",J533,0)</f>
        <v>0</v>
      </c>
      <c r="BH533" s="247">
        <f>IF(N533="sníž. přenesená",J533,0)</f>
        <v>0</v>
      </c>
      <c r="BI533" s="247">
        <f>IF(N533="nulová",J533,0)</f>
        <v>0</v>
      </c>
      <c r="BJ533" s="17" t="s">
        <v>85</v>
      </c>
      <c r="BK533" s="247">
        <f>ROUND(I533*H533,2)</f>
        <v>0</v>
      </c>
      <c r="BL533" s="17" t="s">
        <v>261</v>
      </c>
      <c r="BM533" s="246" t="s">
        <v>1523</v>
      </c>
    </row>
    <row r="534" spans="1:47" s="2" customFormat="1" ht="12">
      <c r="A534" s="38"/>
      <c r="B534" s="39"/>
      <c r="C534" s="40"/>
      <c r="D534" s="250" t="s">
        <v>172</v>
      </c>
      <c r="E534" s="40"/>
      <c r="F534" s="281" t="s">
        <v>1524</v>
      </c>
      <c r="G534" s="40"/>
      <c r="H534" s="40"/>
      <c r="I534" s="144"/>
      <c r="J534" s="40"/>
      <c r="K534" s="40"/>
      <c r="L534" s="44"/>
      <c r="M534" s="282"/>
      <c r="N534" s="283"/>
      <c r="O534" s="91"/>
      <c r="P534" s="91"/>
      <c r="Q534" s="91"/>
      <c r="R534" s="91"/>
      <c r="S534" s="91"/>
      <c r="T534" s="92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T534" s="17" t="s">
        <v>172</v>
      </c>
      <c r="AU534" s="17" t="s">
        <v>87</v>
      </c>
    </row>
    <row r="535" spans="1:51" s="14" customFormat="1" ht="12">
      <c r="A535" s="14"/>
      <c r="B535" s="260"/>
      <c r="C535" s="261"/>
      <c r="D535" s="250" t="s">
        <v>158</v>
      </c>
      <c r="E535" s="262" t="s">
        <v>1</v>
      </c>
      <c r="F535" s="263" t="s">
        <v>1493</v>
      </c>
      <c r="G535" s="261"/>
      <c r="H535" s="262" t="s">
        <v>1</v>
      </c>
      <c r="I535" s="264"/>
      <c r="J535" s="261"/>
      <c r="K535" s="261"/>
      <c r="L535" s="265"/>
      <c r="M535" s="266"/>
      <c r="N535" s="267"/>
      <c r="O535" s="267"/>
      <c r="P535" s="267"/>
      <c r="Q535" s="267"/>
      <c r="R535" s="267"/>
      <c r="S535" s="267"/>
      <c r="T535" s="268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69" t="s">
        <v>158</v>
      </c>
      <c r="AU535" s="269" t="s">
        <v>87</v>
      </c>
      <c r="AV535" s="14" t="s">
        <v>85</v>
      </c>
      <c r="AW535" s="14" t="s">
        <v>33</v>
      </c>
      <c r="AX535" s="14" t="s">
        <v>77</v>
      </c>
      <c r="AY535" s="269" t="s">
        <v>149</v>
      </c>
    </row>
    <row r="536" spans="1:51" s="13" customFormat="1" ht="12">
      <c r="A536" s="13"/>
      <c r="B536" s="248"/>
      <c r="C536" s="249"/>
      <c r="D536" s="250" t="s">
        <v>158</v>
      </c>
      <c r="E536" s="251" t="s">
        <v>1</v>
      </c>
      <c r="F536" s="252" t="s">
        <v>1525</v>
      </c>
      <c r="G536" s="249"/>
      <c r="H536" s="253">
        <v>1.413</v>
      </c>
      <c r="I536" s="254"/>
      <c r="J536" s="249"/>
      <c r="K536" s="249"/>
      <c r="L536" s="255"/>
      <c r="M536" s="256"/>
      <c r="N536" s="257"/>
      <c r="O536" s="257"/>
      <c r="P536" s="257"/>
      <c r="Q536" s="257"/>
      <c r="R536" s="257"/>
      <c r="S536" s="257"/>
      <c r="T536" s="25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9" t="s">
        <v>158</v>
      </c>
      <c r="AU536" s="259" t="s">
        <v>87</v>
      </c>
      <c r="AV536" s="13" t="s">
        <v>87</v>
      </c>
      <c r="AW536" s="13" t="s">
        <v>33</v>
      </c>
      <c r="AX536" s="13" t="s">
        <v>85</v>
      </c>
      <c r="AY536" s="259" t="s">
        <v>149</v>
      </c>
    </row>
    <row r="537" spans="1:65" s="2" customFormat="1" ht="16.5" customHeight="1">
      <c r="A537" s="38"/>
      <c r="B537" s="39"/>
      <c r="C537" s="235" t="s">
        <v>736</v>
      </c>
      <c r="D537" s="235" t="s">
        <v>151</v>
      </c>
      <c r="E537" s="236" t="s">
        <v>1526</v>
      </c>
      <c r="F537" s="237" t="s">
        <v>1527</v>
      </c>
      <c r="G537" s="238" t="s">
        <v>203</v>
      </c>
      <c r="H537" s="239">
        <v>2.9</v>
      </c>
      <c r="I537" s="240"/>
      <c r="J537" s="241">
        <f>ROUND(I537*H537,2)</f>
        <v>0</v>
      </c>
      <c r="K537" s="237" t="s">
        <v>155</v>
      </c>
      <c r="L537" s="44"/>
      <c r="M537" s="242" t="s">
        <v>1</v>
      </c>
      <c r="N537" s="243" t="s">
        <v>42</v>
      </c>
      <c r="O537" s="91"/>
      <c r="P537" s="244">
        <f>O537*H537</f>
        <v>0</v>
      </c>
      <c r="Q537" s="244">
        <v>0.00058</v>
      </c>
      <c r="R537" s="244">
        <f>Q537*H537</f>
        <v>0.001682</v>
      </c>
      <c r="S537" s="244">
        <v>0</v>
      </c>
      <c r="T537" s="245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46" t="s">
        <v>261</v>
      </c>
      <c r="AT537" s="246" t="s">
        <v>151</v>
      </c>
      <c r="AU537" s="246" t="s">
        <v>87</v>
      </c>
      <c r="AY537" s="17" t="s">
        <v>149</v>
      </c>
      <c r="BE537" s="247">
        <f>IF(N537="základní",J537,0)</f>
        <v>0</v>
      </c>
      <c r="BF537" s="247">
        <f>IF(N537="snížená",J537,0)</f>
        <v>0</v>
      </c>
      <c r="BG537" s="247">
        <f>IF(N537="zákl. přenesená",J537,0)</f>
        <v>0</v>
      </c>
      <c r="BH537" s="247">
        <f>IF(N537="sníž. přenesená",J537,0)</f>
        <v>0</v>
      </c>
      <c r="BI537" s="247">
        <f>IF(N537="nulová",J537,0)</f>
        <v>0</v>
      </c>
      <c r="BJ537" s="17" t="s">
        <v>85</v>
      </c>
      <c r="BK537" s="247">
        <f>ROUND(I537*H537,2)</f>
        <v>0</v>
      </c>
      <c r="BL537" s="17" t="s">
        <v>261</v>
      </c>
      <c r="BM537" s="246" t="s">
        <v>1528</v>
      </c>
    </row>
    <row r="538" spans="1:51" s="14" customFormat="1" ht="12">
      <c r="A538" s="14"/>
      <c r="B538" s="260"/>
      <c r="C538" s="261"/>
      <c r="D538" s="250" t="s">
        <v>158</v>
      </c>
      <c r="E538" s="262" t="s">
        <v>1</v>
      </c>
      <c r="F538" s="263" t="s">
        <v>1274</v>
      </c>
      <c r="G538" s="261"/>
      <c r="H538" s="262" t="s">
        <v>1</v>
      </c>
      <c r="I538" s="264"/>
      <c r="J538" s="261"/>
      <c r="K538" s="261"/>
      <c r="L538" s="265"/>
      <c r="M538" s="266"/>
      <c r="N538" s="267"/>
      <c r="O538" s="267"/>
      <c r="P538" s="267"/>
      <c r="Q538" s="267"/>
      <c r="R538" s="267"/>
      <c r="S538" s="267"/>
      <c r="T538" s="268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69" t="s">
        <v>158</v>
      </c>
      <c r="AU538" s="269" t="s">
        <v>87</v>
      </c>
      <c r="AV538" s="14" t="s">
        <v>85</v>
      </c>
      <c r="AW538" s="14" t="s">
        <v>33</v>
      </c>
      <c r="AX538" s="14" t="s">
        <v>77</v>
      </c>
      <c r="AY538" s="269" t="s">
        <v>149</v>
      </c>
    </row>
    <row r="539" spans="1:51" s="13" customFormat="1" ht="12">
      <c r="A539" s="13"/>
      <c r="B539" s="248"/>
      <c r="C539" s="249"/>
      <c r="D539" s="250" t="s">
        <v>158</v>
      </c>
      <c r="E539" s="251" t="s">
        <v>1</v>
      </c>
      <c r="F539" s="252" t="s">
        <v>1529</v>
      </c>
      <c r="G539" s="249"/>
      <c r="H539" s="253">
        <v>2.9</v>
      </c>
      <c r="I539" s="254"/>
      <c r="J539" s="249"/>
      <c r="K539" s="249"/>
      <c r="L539" s="255"/>
      <c r="M539" s="256"/>
      <c r="N539" s="257"/>
      <c r="O539" s="257"/>
      <c r="P539" s="257"/>
      <c r="Q539" s="257"/>
      <c r="R539" s="257"/>
      <c r="S539" s="257"/>
      <c r="T539" s="25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59" t="s">
        <v>158</v>
      </c>
      <c r="AU539" s="259" t="s">
        <v>87</v>
      </c>
      <c r="AV539" s="13" t="s">
        <v>87</v>
      </c>
      <c r="AW539" s="13" t="s">
        <v>33</v>
      </c>
      <c r="AX539" s="13" t="s">
        <v>85</v>
      </c>
      <c r="AY539" s="259" t="s">
        <v>149</v>
      </c>
    </row>
    <row r="540" spans="1:65" s="2" customFormat="1" ht="16.5" customHeight="1">
      <c r="A540" s="38"/>
      <c r="B540" s="39"/>
      <c r="C540" s="235" t="s">
        <v>742</v>
      </c>
      <c r="D540" s="235" t="s">
        <v>151</v>
      </c>
      <c r="E540" s="236" t="s">
        <v>1530</v>
      </c>
      <c r="F540" s="237" t="s">
        <v>1531</v>
      </c>
      <c r="G540" s="238" t="s">
        <v>203</v>
      </c>
      <c r="H540" s="239">
        <v>1.84</v>
      </c>
      <c r="I540" s="240"/>
      <c r="J540" s="241">
        <f>ROUND(I540*H540,2)</f>
        <v>0</v>
      </c>
      <c r="K540" s="237" t="s">
        <v>155</v>
      </c>
      <c r="L540" s="44"/>
      <c r="M540" s="242" t="s">
        <v>1</v>
      </c>
      <c r="N540" s="243" t="s">
        <v>42</v>
      </c>
      <c r="O540" s="91"/>
      <c r="P540" s="244">
        <f>O540*H540</f>
        <v>0</v>
      </c>
      <c r="Q540" s="244">
        <v>0.00058</v>
      </c>
      <c r="R540" s="244">
        <f>Q540*H540</f>
        <v>0.0010672000000000001</v>
      </c>
      <c r="S540" s="244">
        <v>0</v>
      </c>
      <c r="T540" s="245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46" t="s">
        <v>261</v>
      </c>
      <c r="AT540" s="246" t="s">
        <v>151</v>
      </c>
      <c r="AU540" s="246" t="s">
        <v>87</v>
      </c>
      <c r="AY540" s="17" t="s">
        <v>149</v>
      </c>
      <c r="BE540" s="247">
        <f>IF(N540="základní",J540,0)</f>
        <v>0</v>
      </c>
      <c r="BF540" s="247">
        <f>IF(N540="snížená",J540,0)</f>
        <v>0</v>
      </c>
      <c r="BG540" s="247">
        <f>IF(N540="zákl. přenesená",J540,0)</f>
        <v>0</v>
      </c>
      <c r="BH540" s="247">
        <f>IF(N540="sníž. přenesená",J540,0)</f>
        <v>0</v>
      </c>
      <c r="BI540" s="247">
        <f>IF(N540="nulová",J540,0)</f>
        <v>0</v>
      </c>
      <c r="BJ540" s="17" t="s">
        <v>85</v>
      </c>
      <c r="BK540" s="247">
        <f>ROUND(I540*H540,2)</f>
        <v>0</v>
      </c>
      <c r="BL540" s="17" t="s">
        <v>261</v>
      </c>
      <c r="BM540" s="246" t="s">
        <v>1532</v>
      </c>
    </row>
    <row r="541" spans="1:51" s="14" customFormat="1" ht="12">
      <c r="A541" s="14"/>
      <c r="B541" s="260"/>
      <c r="C541" s="261"/>
      <c r="D541" s="250" t="s">
        <v>158</v>
      </c>
      <c r="E541" s="262" t="s">
        <v>1</v>
      </c>
      <c r="F541" s="263" t="s">
        <v>1493</v>
      </c>
      <c r="G541" s="261"/>
      <c r="H541" s="262" t="s">
        <v>1</v>
      </c>
      <c r="I541" s="264"/>
      <c r="J541" s="261"/>
      <c r="K541" s="261"/>
      <c r="L541" s="265"/>
      <c r="M541" s="266"/>
      <c r="N541" s="267"/>
      <c r="O541" s="267"/>
      <c r="P541" s="267"/>
      <c r="Q541" s="267"/>
      <c r="R541" s="267"/>
      <c r="S541" s="267"/>
      <c r="T541" s="268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9" t="s">
        <v>158</v>
      </c>
      <c r="AU541" s="269" t="s">
        <v>87</v>
      </c>
      <c r="AV541" s="14" t="s">
        <v>85</v>
      </c>
      <c r="AW541" s="14" t="s">
        <v>33</v>
      </c>
      <c r="AX541" s="14" t="s">
        <v>77</v>
      </c>
      <c r="AY541" s="269" t="s">
        <v>149</v>
      </c>
    </row>
    <row r="542" spans="1:51" s="13" customFormat="1" ht="12">
      <c r="A542" s="13"/>
      <c r="B542" s="248"/>
      <c r="C542" s="249"/>
      <c r="D542" s="250" t="s">
        <v>158</v>
      </c>
      <c r="E542" s="251" t="s">
        <v>1</v>
      </c>
      <c r="F542" s="252" t="s">
        <v>1533</v>
      </c>
      <c r="G542" s="249"/>
      <c r="H542" s="253">
        <v>1.84</v>
      </c>
      <c r="I542" s="254"/>
      <c r="J542" s="249"/>
      <c r="K542" s="249"/>
      <c r="L542" s="255"/>
      <c r="M542" s="256"/>
      <c r="N542" s="257"/>
      <c r="O542" s="257"/>
      <c r="P542" s="257"/>
      <c r="Q542" s="257"/>
      <c r="R542" s="257"/>
      <c r="S542" s="257"/>
      <c r="T542" s="25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9" t="s">
        <v>158</v>
      </c>
      <c r="AU542" s="259" t="s">
        <v>87</v>
      </c>
      <c r="AV542" s="13" t="s">
        <v>87</v>
      </c>
      <c r="AW542" s="13" t="s">
        <v>33</v>
      </c>
      <c r="AX542" s="13" t="s">
        <v>85</v>
      </c>
      <c r="AY542" s="259" t="s">
        <v>149</v>
      </c>
    </row>
    <row r="543" spans="1:65" s="2" customFormat="1" ht="16.5" customHeight="1">
      <c r="A543" s="38"/>
      <c r="B543" s="39"/>
      <c r="C543" s="284" t="s">
        <v>747</v>
      </c>
      <c r="D543" s="284" t="s">
        <v>327</v>
      </c>
      <c r="E543" s="285" t="s">
        <v>1534</v>
      </c>
      <c r="F543" s="286" t="s">
        <v>1535</v>
      </c>
      <c r="G543" s="287" t="s">
        <v>579</v>
      </c>
      <c r="H543" s="288">
        <v>8.69</v>
      </c>
      <c r="I543" s="289"/>
      <c r="J543" s="290">
        <f>ROUND(I543*H543,2)</f>
        <v>0</v>
      </c>
      <c r="K543" s="286" t="s">
        <v>155</v>
      </c>
      <c r="L543" s="291"/>
      <c r="M543" s="292" t="s">
        <v>1</v>
      </c>
      <c r="N543" s="293" t="s">
        <v>42</v>
      </c>
      <c r="O543" s="91"/>
      <c r="P543" s="244">
        <f>O543*H543</f>
        <v>0</v>
      </c>
      <c r="Q543" s="244">
        <v>0.0012</v>
      </c>
      <c r="R543" s="244">
        <f>Q543*H543</f>
        <v>0.010427999999999998</v>
      </c>
      <c r="S543" s="244">
        <v>0</v>
      </c>
      <c r="T543" s="245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46" t="s">
        <v>361</v>
      </c>
      <c r="AT543" s="246" t="s">
        <v>327</v>
      </c>
      <c r="AU543" s="246" t="s">
        <v>87</v>
      </c>
      <c r="AY543" s="17" t="s">
        <v>149</v>
      </c>
      <c r="BE543" s="247">
        <f>IF(N543="základní",J543,0)</f>
        <v>0</v>
      </c>
      <c r="BF543" s="247">
        <f>IF(N543="snížená",J543,0)</f>
        <v>0</v>
      </c>
      <c r="BG543" s="247">
        <f>IF(N543="zákl. přenesená",J543,0)</f>
        <v>0</v>
      </c>
      <c r="BH543" s="247">
        <f>IF(N543="sníž. přenesená",J543,0)</f>
        <v>0</v>
      </c>
      <c r="BI543" s="247">
        <f>IF(N543="nulová",J543,0)</f>
        <v>0</v>
      </c>
      <c r="BJ543" s="17" t="s">
        <v>85</v>
      </c>
      <c r="BK543" s="247">
        <f>ROUND(I543*H543,2)</f>
        <v>0</v>
      </c>
      <c r="BL543" s="17" t="s">
        <v>261</v>
      </c>
      <c r="BM543" s="246" t="s">
        <v>1536</v>
      </c>
    </row>
    <row r="544" spans="1:47" s="2" customFormat="1" ht="12">
      <c r="A544" s="38"/>
      <c r="B544" s="39"/>
      <c r="C544" s="40"/>
      <c r="D544" s="250" t="s">
        <v>172</v>
      </c>
      <c r="E544" s="40"/>
      <c r="F544" s="281" t="s">
        <v>1537</v>
      </c>
      <c r="G544" s="40"/>
      <c r="H544" s="40"/>
      <c r="I544" s="144"/>
      <c r="J544" s="40"/>
      <c r="K544" s="40"/>
      <c r="L544" s="44"/>
      <c r="M544" s="282"/>
      <c r="N544" s="283"/>
      <c r="O544" s="91"/>
      <c r="P544" s="91"/>
      <c r="Q544" s="91"/>
      <c r="R544" s="91"/>
      <c r="S544" s="91"/>
      <c r="T544" s="92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T544" s="17" t="s">
        <v>172</v>
      </c>
      <c r="AU544" s="17" t="s">
        <v>87</v>
      </c>
    </row>
    <row r="545" spans="1:51" s="14" customFormat="1" ht="12">
      <c r="A545" s="14"/>
      <c r="B545" s="260"/>
      <c r="C545" s="261"/>
      <c r="D545" s="250" t="s">
        <v>158</v>
      </c>
      <c r="E545" s="262" t="s">
        <v>1</v>
      </c>
      <c r="F545" s="263" t="s">
        <v>1274</v>
      </c>
      <c r="G545" s="261"/>
      <c r="H545" s="262" t="s">
        <v>1</v>
      </c>
      <c r="I545" s="264"/>
      <c r="J545" s="261"/>
      <c r="K545" s="261"/>
      <c r="L545" s="265"/>
      <c r="M545" s="266"/>
      <c r="N545" s="267"/>
      <c r="O545" s="267"/>
      <c r="P545" s="267"/>
      <c r="Q545" s="267"/>
      <c r="R545" s="267"/>
      <c r="S545" s="267"/>
      <c r="T545" s="268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69" t="s">
        <v>158</v>
      </c>
      <c r="AU545" s="269" t="s">
        <v>87</v>
      </c>
      <c r="AV545" s="14" t="s">
        <v>85</v>
      </c>
      <c r="AW545" s="14" t="s">
        <v>33</v>
      </c>
      <c r="AX545" s="14" t="s">
        <v>77</v>
      </c>
      <c r="AY545" s="269" t="s">
        <v>149</v>
      </c>
    </row>
    <row r="546" spans="1:51" s="13" customFormat="1" ht="12">
      <c r="A546" s="13"/>
      <c r="B546" s="248"/>
      <c r="C546" s="249"/>
      <c r="D546" s="250" t="s">
        <v>158</v>
      </c>
      <c r="E546" s="251" t="s">
        <v>1</v>
      </c>
      <c r="F546" s="252" t="s">
        <v>1538</v>
      </c>
      <c r="G546" s="249"/>
      <c r="H546" s="253">
        <v>5.317</v>
      </c>
      <c r="I546" s="254"/>
      <c r="J546" s="249"/>
      <c r="K546" s="249"/>
      <c r="L546" s="255"/>
      <c r="M546" s="256"/>
      <c r="N546" s="257"/>
      <c r="O546" s="257"/>
      <c r="P546" s="257"/>
      <c r="Q546" s="257"/>
      <c r="R546" s="257"/>
      <c r="S546" s="257"/>
      <c r="T546" s="258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9" t="s">
        <v>158</v>
      </c>
      <c r="AU546" s="259" t="s">
        <v>87</v>
      </c>
      <c r="AV546" s="13" t="s">
        <v>87</v>
      </c>
      <c r="AW546" s="13" t="s">
        <v>33</v>
      </c>
      <c r="AX546" s="13" t="s">
        <v>77</v>
      </c>
      <c r="AY546" s="259" t="s">
        <v>149</v>
      </c>
    </row>
    <row r="547" spans="1:51" s="14" customFormat="1" ht="12">
      <c r="A547" s="14"/>
      <c r="B547" s="260"/>
      <c r="C547" s="261"/>
      <c r="D547" s="250" t="s">
        <v>158</v>
      </c>
      <c r="E547" s="262" t="s">
        <v>1</v>
      </c>
      <c r="F547" s="263" t="s">
        <v>1493</v>
      </c>
      <c r="G547" s="261"/>
      <c r="H547" s="262" t="s">
        <v>1</v>
      </c>
      <c r="I547" s="264"/>
      <c r="J547" s="261"/>
      <c r="K547" s="261"/>
      <c r="L547" s="265"/>
      <c r="M547" s="266"/>
      <c r="N547" s="267"/>
      <c r="O547" s="267"/>
      <c r="P547" s="267"/>
      <c r="Q547" s="267"/>
      <c r="R547" s="267"/>
      <c r="S547" s="267"/>
      <c r="T547" s="268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9" t="s">
        <v>158</v>
      </c>
      <c r="AU547" s="269" t="s">
        <v>87</v>
      </c>
      <c r="AV547" s="14" t="s">
        <v>85</v>
      </c>
      <c r="AW547" s="14" t="s">
        <v>33</v>
      </c>
      <c r="AX547" s="14" t="s">
        <v>77</v>
      </c>
      <c r="AY547" s="269" t="s">
        <v>149</v>
      </c>
    </row>
    <row r="548" spans="1:51" s="13" customFormat="1" ht="12">
      <c r="A548" s="13"/>
      <c r="B548" s="248"/>
      <c r="C548" s="249"/>
      <c r="D548" s="250" t="s">
        <v>158</v>
      </c>
      <c r="E548" s="251" t="s">
        <v>1</v>
      </c>
      <c r="F548" s="252" t="s">
        <v>1539</v>
      </c>
      <c r="G548" s="249"/>
      <c r="H548" s="253">
        <v>3.373</v>
      </c>
      <c r="I548" s="254"/>
      <c r="J548" s="249"/>
      <c r="K548" s="249"/>
      <c r="L548" s="255"/>
      <c r="M548" s="256"/>
      <c r="N548" s="257"/>
      <c r="O548" s="257"/>
      <c r="P548" s="257"/>
      <c r="Q548" s="257"/>
      <c r="R548" s="257"/>
      <c r="S548" s="257"/>
      <c r="T548" s="25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59" t="s">
        <v>158</v>
      </c>
      <c r="AU548" s="259" t="s">
        <v>87</v>
      </c>
      <c r="AV548" s="13" t="s">
        <v>87</v>
      </c>
      <c r="AW548" s="13" t="s">
        <v>33</v>
      </c>
      <c r="AX548" s="13" t="s">
        <v>77</v>
      </c>
      <c r="AY548" s="259" t="s">
        <v>149</v>
      </c>
    </row>
    <row r="549" spans="1:51" s="15" customFormat="1" ht="12">
      <c r="A549" s="15"/>
      <c r="B549" s="270"/>
      <c r="C549" s="271"/>
      <c r="D549" s="250" t="s">
        <v>158</v>
      </c>
      <c r="E549" s="272" t="s">
        <v>1</v>
      </c>
      <c r="F549" s="273" t="s">
        <v>167</v>
      </c>
      <c r="G549" s="271"/>
      <c r="H549" s="274">
        <v>8.69</v>
      </c>
      <c r="I549" s="275"/>
      <c r="J549" s="271"/>
      <c r="K549" s="271"/>
      <c r="L549" s="276"/>
      <c r="M549" s="277"/>
      <c r="N549" s="278"/>
      <c r="O549" s="278"/>
      <c r="P549" s="278"/>
      <c r="Q549" s="278"/>
      <c r="R549" s="278"/>
      <c r="S549" s="278"/>
      <c r="T549" s="279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80" t="s">
        <v>158</v>
      </c>
      <c r="AU549" s="280" t="s">
        <v>87</v>
      </c>
      <c r="AV549" s="15" t="s">
        <v>156</v>
      </c>
      <c r="AW549" s="15" t="s">
        <v>33</v>
      </c>
      <c r="AX549" s="15" t="s">
        <v>85</v>
      </c>
      <c r="AY549" s="280" t="s">
        <v>149</v>
      </c>
    </row>
    <row r="550" spans="1:65" s="2" customFormat="1" ht="16.5" customHeight="1">
      <c r="A550" s="38"/>
      <c r="B550" s="39"/>
      <c r="C550" s="235" t="s">
        <v>752</v>
      </c>
      <c r="D550" s="235" t="s">
        <v>151</v>
      </c>
      <c r="E550" s="236" t="s">
        <v>1540</v>
      </c>
      <c r="F550" s="237" t="s">
        <v>1541</v>
      </c>
      <c r="G550" s="238" t="s">
        <v>154</v>
      </c>
      <c r="H550" s="239">
        <v>1.02</v>
      </c>
      <c r="I550" s="240"/>
      <c r="J550" s="241">
        <f>ROUND(I550*H550,2)</f>
        <v>0</v>
      </c>
      <c r="K550" s="237" t="s">
        <v>155</v>
      </c>
      <c r="L550" s="44"/>
      <c r="M550" s="242" t="s">
        <v>1</v>
      </c>
      <c r="N550" s="243" t="s">
        <v>42</v>
      </c>
      <c r="O550" s="91"/>
      <c r="P550" s="244">
        <f>O550*H550</f>
        <v>0</v>
      </c>
      <c r="Q550" s="244">
        <v>0.009</v>
      </c>
      <c r="R550" s="244">
        <f>Q550*H550</f>
        <v>0.009179999999999999</v>
      </c>
      <c r="S550" s="244">
        <v>0</v>
      </c>
      <c r="T550" s="245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46" t="s">
        <v>261</v>
      </c>
      <c r="AT550" s="246" t="s">
        <v>151</v>
      </c>
      <c r="AU550" s="246" t="s">
        <v>87</v>
      </c>
      <c r="AY550" s="17" t="s">
        <v>149</v>
      </c>
      <c r="BE550" s="247">
        <f>IF(N550="základní",J550,0)</f>
        <v>0</v>
      </c>
      <c r="BF550" s="247">
        <f>IF(N550="snížená",J550,0)</f>
        <v>0</v>
      </c>
      <c r="BG550" s="247">
        <f>IF(N550="zákl. přenesená",J550,0)</f>
        <v>0</v>
      </c>
      <c r="BH550" s="247">
        <f>IF(N550="sníž. přenesená",J550,0)</f>
        <v>0</v>
      </c>
      <c r="BI550" s="247">
        <f>IF(N550="nulová",J550,0)</f>
        <v>0</v>
      </c>
      <c r="BJ550" s="17" t="s">
        <v>85</v>
      </c>
      <c r="BK550" s="247">
        <f>ROUND(I550*H550,2)</f>
        <v>0</v>
      </c>
      <c r="BL550" s="17" t="s">
        <v>261</v>
      </c>
      <c r="BM550" s="246" t="s">
        <v>1542</v>
      </c>
    </row>
    <row r="551" spans="1:51" s="14" customFormat="1" ht="12">
      <c r="A551" s="14"/>
      <c r="B551" s="260"/>
      <c r="C551" s="261"/>
      <c r="D551" s="250" t="s">
        <v>158</v>
      </c>
      <c r="E551" s="262" t="s">
        <v>1</v>
      </c>
      <c r="F551" s="263" t="s">
        <v>1274</v>
      </c>
      <c r="G551" s="261"/>
      <c r="H551" s="262" t="s">
        <v>1</v>
      </c>
      <c r="I551" s="264"/>
      <c r="J551" s="261"/>
      <c r="K551" s="261"/>
      <c r="L551" s="265"/>
      <c r="M551" s="266"/>
      <c r="N551" s="267"/>
      <c r="O551" s="267"/>
      <c r="P551" s="267"/>
      <c r="Q551" s="267"/>
      <c r="R551" s="267"/>
      <c r="S551" s="267"/>
      <c r="T551" s="268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69" t="s">
        <v>158</v>
      </c>
      <c r="AU551" s="269" t="s">
        <v>87</v>
      </c>
      <c r="AV551" s="14" t="s">
        <v>85</v>
      </c>
      <c r="AW551" s="14" t="s">
        <v>33</v>
      </c>
      <c r="AX551" s="14" t="s">
        <v>77</v>
      </c>
      <c r="AY551" s="269" t="s">
        <v>149</v>
      </c>
    </row>
    <row r="552" spans="1:51" s="13" customFormat="1" ht="12">
      <c r="A552" s="13"/>
      <c r="B552" s="248"/>
      <c r="C552" s="249"/>
      <c r="D552" s="250" t="s">
        <v>158</v>
      </c>
      <c r="E552" s="251" t="s">
        <v>1</v>
      </c>
      <c r="F552" s="252" t="s">
        <v>1491</v>
      </c>
      <c r="G552" s="249"/>
      <c r="H552" s="253">
        <v>1.02</v>
      </c>
      <c r="I552" s="254"/>
      <c r="J552" s="249"/>
      <c r="K552" s="249"/>
      <c r="L552" s="255"/>
      <c r="M552" s="256"/>
      <c r="N552" s="257"/>
      <c r="O552" s="257"/>
      <c r="P552" s="257"/>
      <c r="Q552" s="257"/>
      <c r="R552" s="257"/>
      <c r="S552" s="257"/>
      <c r="T552" s="25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9" t="s">
        <v>158</v>
      </c>
      <c r="AU552" s="259" t="s">
        <v>87</v>
      </c>
      <c r="AV552" s="13" t="s">
        <v>87</v>
      </c>
      <c r="AW552" s="13" t="s">
        <v>33</v>
      </c>
      <c r="AX552" s="13" t="s">
        <v>85</v>
      </c>
      <c r="AY552" s="259" t="s">
        <v>149</v>
      </c>
    </row>
    <row r="553" spans="1:65" s="2" customFormat="1" ht="16.5" customHeight="1">
      <c r="A553" s="38"/>
      <c r="B553" s="39"/>
      <c r="C553" s="284" t="s">
        <v>756</v>
      </c>
      <c r="D553" s="284" t="s">
        <v>327</v>
      </c>
      <c r="E553" s="285" t="s">
        <v>1521</v>
      </c>
      <c r="F553" s="286" t="s">
        <v>1522</v>
      </c>
      <c r="G553" s="287" t="s">
        <v>154</v>
      </c>
      <c r="H553" s="288">
        <v>1.173</v>
      </c>
      <c r="I553" s="289"/>
      <c r="J553" s="290">
        <f>ROUND(I553*H553,2)</f>
        <v>0</v>
      </c>
      <c r="K553" s="286" t="s">
        <v>155</v>
      </c>
      <c r="L553" s="291"/>
      <c r="M553" s="292" t="s">
        <v>1</v>
      </c>
      <c r="N553" s="293" t="s">
        <v>42</v>
      </c>
      <c r="O553" s="91"/>
      <c r="P553" s="244">
        <f>O553*H553</f>
        <v>0</v>
      </c>
      <c r="Q553" s="244">
        <v>0.023</v>
      </c>
      <c r="R553" s="244">
        <f>Q553*H553</f>
        <v>0.026979</v>
      </c>
      <c r="S553" s="244">
        <v>0</v>
      </c>
      <c r="T553" s="245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46" t="s">
        <v>361</v>
      </c>
      <c r="AT553" s="246" t="s">
        <v>327</v>
      </c>
      <c r="AU553" s="246" t="s">
        <v>87</v>
      </c>
      <c r="AY553" s="17" t="s">
        <v>149</v>
      </c>
      <c r="BE553" s="247">
        <f>IF(N553="základní",J553,0)</f>
        <v>0</v>
      </c>
      <c r="BF553" s="247">
        <f>IF(N553="snížená",J553,0)</f>
        <v>0</v>
      </c>
      <c r="BG553" s="247">
        <f>IF(N553="zákl. přenesená",J553,0)</f>
        <v>0</v>
      </c>
      <c r="BH553" s="247">
        <f>IF(N553="sníž. přenesená",J553,0)</f>
        <v>0</v>
      </c>
      <c r="BI553" s="247">
        <f>IF(N553="nulová",J553,0)</f>
        <v>0</v>
      </c>
      <c r="BJ553" s="17" t="s">
        <v>85</v>
      </c>
      <c r="BK553" s="247">
        <f>ROUND(I553*H553,2)</f>
        <v>0</v>
      </c>
      <c r="BL553" s="17" t="s">
        <v>261</v>
      </c>
      <c r="BM553" s="246" t="s">
        <v>1543</v>
      </c>
    </row>
    <row r="554" spans="1:47" s="2" customFormat="1" ht="12">
      <c r="A554" s="38"/>
      <c r="B554" s="39"/>
      <c r="C554" s="40"/>
      <c r="D554" s="250" t="s">
        <v>172</v>
      </c>
      <c r="E554" s="40"/>
      <c r="F554" s="281" t="s">
        <v>1544</v>
      </c>
      <c r="G554" s="40"/>
      <c r="H554" s="40"/>
      <c r="I554" s="144"/>
      <c r="J554" s="40"/>
      <c r="K554" s="40"/>
      <c r="L554" s="44"/>
      <c r="M554" s="282"/>
      <c r="N554" s="283"/>
      <c r="O554" s="91"/>
      <c r="P554" s="91"/>
      <c r="Q554" s="91"/>
      <c r="R554" s="91"/>
      <c r="S554" s="91"/>
      <c r="T554" s="92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T554" s="17" t="s">
        <v>172</v>
      </c>
      <c r="AU554" s="17" t="s">
        <v>87</v>
      </c>
    </row>
    <row r="555" spans="1:51" s="13" customFormat="1" ht="12">
      <c r="A555" s="13"/>
      <c r="B555" s="248"/>
      <c r="C555" s="249"/>
      <c r="D555" s="250" t="s">
        <v>158</v>
      </c>
      <c r="E555" s="249"/>
      <c r="F555" s="252" t="s">
        <v>1545</v>
      </c>
      <c r="G555" s="249"/>
      <c r="H555" s="253">
        <v>1.173</v>
      </c>
      <c r="I555" s="254"/>
      <c r="J555" s="249"/>
      <c r="K555" s="249"/>
      <c r="L555" s="255"/>
      <c r="M555" s="256"/>
      <c r="N555" s="257"/>
      <c r="O555" s="257"/>
      <c r="P555" s="257"/>
      <c r="Q555" s="257"/>
      <c r="R555" s="257"/>
      <c r="S555" s="257"/>
      <c r="T555" s="25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9" t="s">
        <v>158</v>
      </c>
      <c r="AU555" s="259" t="s">
        <v>87</v>
      </c>
      <c r="AV555" s="13" t="s">
        <v>87</v>
      </c>
      <c r="AW555" s="13" t="s">
        <v>4</v>
      </c>
      <c r="AX555" s="13" t="s">
        <v>85</v>
      </c>
      <c r="AY555" s="259" t="s">
        <v>149</v>
      </c>
    </row>
    <row r="556" spans="1:65" s="2" customFormat="1" ht="16.5" customHeight="1">
      <c r="A556" s="38"/>
      <c r="B556" s="39"/>
      <c r="C556" s="235" t="s">
        <v>760</v>
      </c>
      <c r="D556" s="235" t="s">
        <v>151</v>
      </c>
      <c r="E556" s="236" t="s">
        <v>1003</v>
      </c>
      <c r="F556" s="237" t="s">
        <v>1004</v>
      </c>
      <c r="G556" s="238" t="s">
        <v>154</v>
      </c>
      <c r="H556" s="239">
        <v>1.02</v>
      </c>
      <c r="I556" s="240"/>
      <c r="J556" s="241">
        <f>ROUND(I556*H556,2)</f>
        <v>0</v>
      </c>
      <c r="K556" s="237" t="s">
        <v>155</v>
      </c>
      <c r="L556" s="44"/>
      <c r="M556" s="242" t="s">
        <v>1</v>
      </c>
      <c r="N556" s="243" t="s">
        <v>42</v>
      </c>
      <c r="O556" s="91"/>
      <c r="P556" s="244">
        <f>O556*H556</f>
        <v>0</v>
      </c>
      <c r="Q556" s="244">
        <v>0</v>
      </c>
      <c r="R556" s="244">
        <f>Q556*H556</f>
        <v>0</v>
      </c>
      <c r="S556" s="244">
        <v>0</v>
      </c>
      <c r="T556" s="245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46" t="s">
        <v>261</v>
      </c>
      <c r="AT556" s="246" t="s">
        <v>151</v>
      </c>
      <c r="AU556" s="246" t="s">
        <v>87</v>
      </c>
      <c r="AY556" s="17" t="s">
        <v>149</v>
      </c>
      <c r="BE556" s="247">
        <f>IF(N556="základní",J556,0)</f>
        <v>0</v>
      </c>
      <c r="BF556" s="247">
        <f>IF(N556="snížená",J556,0)</f>
        <v>0</v>
      </c>
      <c r="BG556" s="247">
        <f>IF(N556="zákl. přenesená",J556,0)</f>
        <v>0</v>
      </c>
      <c r="BH556" s="247">
        <f>IF(N556="sníž. přenesená",J556,0)</f>
        <v>0</v>
      </c>
      <c r="BI556" s="247">
        <f>IF(N556="nulová",J556,0)</f>
        <v>0</v>
      </c>
      <c r="BJ556" s="17" t="s">
        <v>85</v>
      </c>
      <c r="BK556" s="247">
        <f>ROUND(I556*H556,2)</f>
        <v>0</v>
      </c>
      <c r="BL556" s="17" t="s">
        <v>261</v>
      </c>
      <c r="BM556" s="246" t="s">
        <v>1546</v>
      </c>
    </row>
    <row r="557" spans="1:51" s="14" customFormat="1" ht="12">
      <c r="A557" s="14"/>
      <c r="B557" s="260"/>
      <c r="C557" s="261"/>
      <c r="D557" s="250" t="s">
        <v>158</v>
      </c>
      <c r="E557" s="262" t="s">
        <v>1</v>
      </c>
      <c r="F557" s="263" t="s">
        <v>1274</v>
      </c>
      <c r="G557" s="261"/>
      <c r="H557" s="262" t="s">
        <v>1</v>
      </c>
      <c r="I557" s="264"/>
      <c r="J557" s="261"/>
      <c r="K557" s="261"/>
      <c r="L557" s="265"/>
      <c r="M557" s="266"/>
      <c r="N557" s="267"/>
      <c r="O557" s="267"/>
      <c r="P557" s="267"/>
      <c r="Q557" s="267"/>
      <c r="R557" s="267"/>
      <c r="S557" s="267"/>
      <c r="T557" s="268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69" t="s">
        <v>158</v>
      </c>
      <c r="AU557" s="269" t="s">
        <v>87</v>
      </c>
      <c r="AV557" s="14" t="s">
        <v>85</v>
      </c>
      <c r="AW557" s="14" t="s">
        <v>33</v>
      </c>
      <c r="AX557" s="14" t="s">
        <v>77</v>
      </c>
      <c r="AY557" s="269" t="s">
        <v>149</v>
      </c>
    </row>
    <row r="558" spans="1:51" s="13" customFormat="1" ht="12">
      <c r="A558" s="13"/>
      <c r="B558" s="248"/>
      <c r="C558" s="249"/>
      <c r="D558" s="250" t="s">
        <v>158</v>
      </c>
      <c r="E558" s="251" t="s">
        <v>1</v>
      </c>
      <c r="F558" s="252" t="s">
        <v>1491</v>
      </c>
      <c r="G558" s="249"/>
      <c r="H558" s="253">
        <v>1.02</v>
      </c>
      <c r="I558" s="254"/>
      <c r="J558" s="249"/>
      <c r="K558" s="249"/>
      <c r="L558" s="255"/>
      <c r="M558" s="256"/>
      <c r="N558" s="257"/>
      <c r="O558" s="257"/>
      <c r="P558" s="257"/>
      <c r="Q558" s="257"/>
      <c r="R558" s="257"/>
      <c r="S558" s="257"/>
      <c r="T558" s="25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9" t="s">
        <v>158</v>
      </c>
      <c r="AU558" s="259" t="s">
        <v>87</v>
      </c>
      <c r="AV558" s="13" t="s">
        <v>87</v>
      </c>
      <c r="AW558" s="13" t="s">
        <v>33</v>
      </c>
      <c r="AX558" s="13" t="s">
        <v>85</v>
      </c>
      <c r="AY558" s="259" t="s">
        <v>149</v>
      </c>
    </row>
    <row r="559" spans="1:65" s="2" customFormat="1" ht="16.5" customHeight="1">
      <c r="A559" s="38"/>
      <c r="B559" s="39"/>
      <c r="C559" s="235" t="s">
        <v>766</v>
      </c>
      <c r="D559" s="235" t="s">
        <v>151</v>
      </c>
      <c r="E559" s="236" t="s">
        <v>1547</v>
      </c>
      <c r="F559" s="237" t="s">
        <v>1548</v>
      </c>
      <c r="G559" s="238" t="s">
        <v>203</v>
      </c>
      <c r="H559" s="239">
        <v>4.74</v>
      </c>
      <c r="I559" s="240"/>
      <c r="J559" s="241">
        <f>ROUND(I559*H559,2)</f>
        <v>0</v>
      </c>
      <c r="K559" s="237" t="s">
        <v>155</v>
      </c>
      <c r="L559" s="44"/>
      <c r="M559" s="242" t="s">
        <v>1</v>
      </c>
      <c r="N559" s="243" t="s">
        <v>42</v>
      </c>
      <c r="O559" s="91"/>
      <c r="P559" s="244">
        <f>O559*H559</f>
        <v>0</v>
      </c>
      <c r="Q559" s="244">
        <v>3E-05</v>
      </c>
      <c r="R559" s="244">
        <f>Q559*H559</f>
        <v>0.00014220000000000001</v>
      </c>
      <c r="S559" s="244">
        <v>0</v>
      </c>
      <c r="T559" s="245">
        <f>S559*H559</f>
        <v>0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246" t="s">
        <v>261</v>
      </c>
      <c r="AT559" s="246" t="s">
        <v>151</v>
      </c>
      <c r="AU559" s="246" t="s">
        <v>87</v>
      </c>
      <c r="AY559" s="17" t="s">
        <v>149</v>
      </c>
      <c r="BE559" s="247">
        <f>IF(N559="základní",J559,0)</f>
        <v>0</v>
      </c>
      <c r="BF559" s="247">
        <f>IF(N559="snížená",J559,0)</f>
        <v>0</v>
      </c>
      <c r="BG559" s="247">
        <f>IF(N559="zákl. přenesená",J559,0)</f>
        <v>0</v>
      </c>
      <c r="BH559" s="247">
        <f>IF(N559="sníž. přenesená",J559,0)</f>
        <v>0</v>
      </c>
      <c r="BI559" s="247">
        <f>IF(N559="nulová",J559,0)</f>
        <v>0</v>
      </c>
      <c r="BJ559" s="17" t="s">
        <v>85</v>
      </c>
      <c r="BK559" s="247">
        <f>ROUND(I559*H559,2)</f>
        <v>0</v>
      </c>
      <c r="BL559" s="17" t="s">
        <v>261</v>
      </c>
      <c r="BM559" s="246" t="s">
        <v>1549</v>
      </c>
    </row>
    <row r="560" spans="1:51" s="14" customFormat="1" ht="12">
      <c r="A560" s="14"/>
      <c r="B560" s="260"/>
      <c r="C560" s="261"/>
      <c r="D560" s="250" t="s">
        <v>158</v>
      </c>
      <c r="E560" s="262" t="s">
        <v>1</v>
      </c>
      <c r="F560" s="263" t="s">
        <v>1274</v>
      </c>
      <c r="G560" s="261"/>
      <c r="H560" s="262" t="s">
        <v>1</v>
      </c>
      <c r="I560" s="264"/>
      <c r="J560" s="261"/>
      <c r="K560" s="261"/>
      <c r="L560" s="265"/>
      <c r="M560" s="266"/>
      <c r="N560" s="267"/>
      <c r="O560" s="267"/>
      <c r="P560" s="267"/>
      <c r="Q560" s="267"/>
      <c r="R560" s="267"/>
      <c r="S560" s="267"/>
      <c r="T560" s="268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69" t="s">
        <v>158</v>
      </c>
      <c r="AU560" s="269" t="s">
        <v>87</v>
      </c>
      <c r="AV560" s="14" t="s">
        <v>85</v>
      </c>
      <c r="AW560" s="14" t="s">
        <v>33</v>
      </c>
      <c r="AX560" s="14" t="s">
        <v>77</v>
      </c>
      <c r="AY560" s="269" t="s">
        <v>149</v>
      </c>
    </row>
    <row r="561" spans="1:51" s="13" customFormat="1" ht="12">
      <c r="A561" s="13"/>
      <c r="B561" s="248"/>
      <c r="C561" s="249"/>
      <c r="D561" s="250" t="s">
        <v>158</v>
      </c>
      <c r="E561" s="251" t="s">
        <v>1</v>
      </c>
      <c r="F561" s="252" t="s">
        <v>1529</v>
      </c>
      <c r="G561" s="249"/>
      <c r="H561" s="253">
        <v>2.9</v>
      </c>
      <c r="I561" s="254"/>
      <c r="J561" s="249"/>
      <c r="K561" s="249"/>
      <c r="L561" s="255"/>
      <c r="M561" s="256"/>
      <c r="N561" s="257"/>
      <c r="O561" s="257"/>
      <c r="P561" s="257"/>
      <c r="Q561" s="257"/>
      <c r="R561" s="257"/>
      <c r="S561" s="257"/>
      <c r="T561" s="258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9" t="s">
        <v>158</v>
      </c>
      <c r="AU561" s="259" t="s">
        <v>87</v>
      </c>
      <c r="AV561" s="13" t="s">
        <v>87</v>
      </c>
      <c r="AW561" s="13" t="s">
        <v>33</v>
      </c>
      <c r="AX561" s="13" t="s">
        <v>77</v>
      </c>
      <c r="AY561" s="259" t="s">
        <v>149</v>
      </c>
    </row>
    <row r="562" spans="1:51" s="14" customFormat="1" ht="12">
      <c r="A562" s="14"/>
      <c r="B562" s="260"/>
      <c r="C562" s="261"/>
      <c r="D562" s="250" t="s">
        <v>158</v>
      </c>
      <c r="E562" s="262" t="s">
        <v>1</v>
      </c>
      <c r="F562" s="263" t="s">
        <v>1493</v>
      </c>
      <c r="G562" s="261"/>
      <c r="H562" s="262" t="s">
        <v>1</v>
      </c>
      <c r="I562" s="264"/>
      <c r="J562" s="261"/>
      <c r="K562" s="261"/>
      <c r="L562" s="265"/>
      <c r="M562" s="266"/>
      <c r="N562" s="267"/>
      <c r="O562" s="267"/>
      <c r="P562" s="267"/>
      <c r="Q562" s="267"/>
      <c r="R562" s="267"/>
      <c r="S562" s="267"/>
      <c r="T562" s="268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9" t="s">
        <v>158</v>
      </c>
      <c r="AU562" s="269" t="s">
        <v>87</v>
      </c>
      <c r="AV562" s="14" t="s">
        <v>85</v>
      </c>
      <c r="AW562" s="14" t="s">
        <v>33</v>
      </c>
      <c r="AX562" s="14" t="s">
        <v>77</v>
      </c>
      <c r="AY562" s="269" t="s">
        <v>149</v>
      </c>
    </row>
    <row r="563" spans="1:51" s="13" customFormat="1" ht="12">
      <c r="A563" s="13"/>
      <c r="B563" s="248"/>
      <c r="C563" s="249"/>
      <c r="D563" s="250" t="s">
        <v>158</v>
      </c>
      <c r="E563" s="251" t="s">
        <v>1</v>
      </c>
      <c r="F563" s="252" t="s">
        <v>1533</v>
      </c>
      <c r="G563" s="249"/>
      <c r="H563" s="253">
        <v>1.84</v>
      </c>
      <c r="I563" s="254"/>
      <c r="J563" s="249"/>
      <c r="K563" s="249"/>
      <c r="L563" s="255"/>
      <c r="M563" s="256"/>
      <c r="N563" s="257"/>
      <c r="O563" s="257"/>
      <c r="P563" s="257"/>
      <c r="Q563" s="257"/>
      <c r="R563" s="257"/>
      <c r="S563" s="257"/>
      <c r="T563" s="258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9" t="s">
        <v>158</v>
      </c>
      <c r="AU563" s="259" t="s">
        <v>87</v>
      </c>
      <c r="AV563" s="13" t="s">
        <v>87</v>
      </c>
      <c r="AW563" s="13" t="s">
        <v>33</v>
      </c>
      <c r="AX563" s="13" t="s">
        <v>77</v>
      </c>
      <c r="AY563" s="259" t="s">
        <v>149</v>
      </c>
    </row>
    <row r="564" spans="1:51" s="15" customFormat="1" ht="12">
      <c r="A564" s="15"/>
      <c r="B564" s="270"/>
      <c r="C564" s="271"/>
      <c r="D564" s="250" t="s">
        <v>158</v>
      </c>
      <c r="E564" s="272" t="s">
        <v>1</v>
      </c>
      <c r="F564" s="273" t="s">
        <v>167</v>
      </c>
      <c r="G564" s="271"/>
      <c r="H564" s="274">
        <v>4.74</v>
      </c>
      <c r="I564" s="275"/>
      <c r="J564" s="271"/>
      <c r="K564" s="271"/>
      <c r="L564" s="276"/>
      <c r="M564" s="277"/>
      <c r="N564" s="278"/>
      <c r="O564" s="278"/>
      <c r="P564" s="278"/>
      <c r="Q564" s="278"/>
      <c r="R564" s="278"/>
      <c r="S564" s="278"/>
      <c r="T564" s="279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80" t="s">
        <v>158</v>
      </c>
      <c r="AU564" s="280" t="s">
        <v>87</v>
      </c>
      <c r="AV564" s="15" t="s">
        <v>156</v>
      </c>
      <c r="AW564" s="15" t="s">
        <v>33</v>
      </c>
      <c r="AX564" s="15" t="s">
        <v>85</v>
      </c>
      <c r="AY564" s="280" t="s">
        <v>149</v>
      </c>
    </row>
    <row r="565" spans="1:65" s="2" customFormat="1" ht="16.5" customHeight="1">
      <c r="A565" s="38"/>
      <c r="B565" s="39"/>
      <c r="C565" s="235" t="s">
        <v>773</v>
      </c>
      <c r="D565" s="235" t="s">
        <v>151</v>
      </c>
      <c r="E565" s="236" t="s">
        <v>1007</v>
      </c>
      <c r="F565" s="237" t="s">
        <v>1008</v>
      </c>
      <c r="G565" s="238" t="s">
        <v>579</v>
      </c>
      <c r="H565" s="239">
        <v>43</v>
      </c>
      <c r="I565" s="240"/>
      <c r="J565" s="241">
        <f>ROUND(I565*H565,2)</f>
        <v>0</v>
      </c>
      <c r="K565" s="237" t="s">
        <v>155</v>
      </c>
      <c r="L565" s="44"/>
      <c r="M565" s="242" t="s">
        <v>1</v>
      </c>
      <c r="N565" s="243" t="s">
        <v>42</v>
      </c>
      <c r="O565" s="91"/>
      <c r="P565" s="244">
        <f>O565*H565</f>
        <v>0</v>
      </c>
      <c r="Q565" s="244">
        <v>0</v>
      </c>
      <c r="R565" s="244">
        <f>Q565*H565</f>
        <v>0</v>
      </c>
      <c r="S565" s="244">
        <v>0</v>
      </c>
      <c r="T565" s="245">
        <f>S565*H565</f>
        <v>0</v>
      </c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R565" s="246" t="s">
        <v>261</v>
      </c>
      <c r="AT565" s="246" t="s">
        <v>151</v>
      </c>
      <c r="AU565" s="246" t="s">
        <v>87</v>
      </c>
      <c r="AY565" s="17" t="s">
        <v>149</v>
      </c>
      <c r="BE565" s="247">
        <f>IF(N565="základní",J565,0)</f>
        <v>0</v>
      </c>
      <c r="BF565" s="247">
        <f>IF(N565="snížená",J565,0)</f>
        <v>0</v>
      </c>
      <c r="BG565" s="247">
        <f>IF(N565="zákl. přenesená",J565,0)</f>
        <v>0</v>
      </c>
      <c r="BH565" s="247">
        <f>IF(N565="sníž. přenesená",J565,0)</f>
        <v>0</v>
      </c>
      <c r="BI565" s="247">
        <f>IF(N565="nulová",J565,0)</f>
        <v>0</v>
      </c>
      <c r="BJ565" s="17" t="s">
        <v>85</v>
      </c>
      <c r="BK565" s="247">
        <f>ROUND(I565*H565,2)</f>
        <v>0</v>
      </c>
      <c r="BL565" s="17" t="s">
        <v>261</v>
      </c>
      <c r="BM565" s="246" t="s">
        <v>1550</v>
      </c>
    </row>
    <row r="566" spans="1:51" s="14" customFormat="1" ht="12">
      <c r="A566" s="14"/>
      <c r="B566" s="260"/>
      <c r="C566" s="261"/>
      <c r="D566" s="250" t="s">
        <v>158</v>
      </c>
      <c r="E566" s="262" t="s">
        <v>1</v>
      </c>
      <c r="F566" s="263" t="s">
        <v>1274</v>
      </c>
      <c r="G566" s="261"/>
      <c r="H566" s="262" t="s">
        <v>1</v>
      </c>
      <c r="I566" s="264"/>
      <c r="J566" s="261"/>
      <c r="K566" s="261"/>
      <c r="L566" s="265"/>
      <c r="M566" s="266"/>
      <c r="N566" s="267"/>
      <c r="O566" s="267"/>
      <c r="P566" s="267"/>
      <c r="Q566" s="267"/>
      <c r="R566" s="267"/>
      <c r="S566" s="267"/>
      <c r="T566" s="268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69" t="s">
        <v>158</v>
      </c>
      <c r="AU566" s="269" t="s">
        <v>87</v>
      </c>
      <c r="AV566" s="14" t="s">
        <v>85</v>
      </c>
      <c r="AW566" s="14" t="s">
        <v>33</v>
      </c>
      <c r="AX566" s="14" t="s">
        <v>77</v>
      </c>
      <c r="AY566" s="269" t="s">
        <v>149</v>
      </c>
    </row>
    <row r="567" spans="1:51" s="13" customFormat="1" ht="12">
      <c r="A567" s="13"/>
      <c r="B567" s="248"/>
      <c r="C567" s="249"/>
      <c r="D567" s="250" t="s">
        <v>158</v>
      </c>
      <c r="E567" s="251" t="s">
        <v>1</v>
      </c>
      <c r="F567" s="252" t="s">
        <v>1551</v>
      </c>
      <c r="G567" s="249"/>
      <c r="H567" s="253">
        <v>11</v>
      </c>
      <c r="I567" s="254"/>
      <c r="J567" s="249"/>
      <c r="K567" s="249"/>
      <c r="L567" s="255"/>
      <c r="M567" s="256"/>
      <c r="N567" s="257"/>
      <c r="O567" s="257"/>
      <c r="P567" s="257"/>
      <c r="Q567" s="257"/>
      <c r="R567" s="257"/>
      <c r="S567" s="257"/>
      <c r="T567" s="258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59" t="s">
        <v>158</v>
      </c>
      <c r="AU567" s="259" t="s">
        <v>87</v>
      </c>
      <c r="AV567" s="13" t="s">
        <v>87</v>
      </c>
      <c r="AW567" s="13" t="s">
        <v>33</v>
      </c>
      <c r="AX567" s="13" t="s">
        <v>77</v>
      </c>
      <c r="AY567" s="259" t="s">
        <v>149</v>
      </c>
    </row>
    <row r="568" spans="1:51" s="14" customFormat="1" ht="12">
      <c r="A568" s="14"/>
      <c r="B568" s="260"/>
      <c r="C568" s="261"/>
      <c r="D568" s="250" t="s">
        <v>158</v>
      </c>
      <c r="E568" s="262" t="s">
        <v>1</v>
      </c>
      <c r="F568" s="263" t="s">
        <v>1493</v>
      </c>
      <c r="G568" s="261"/>
      <c r="H568" s="262" t="s">
        <v>1</v>
      </c>
      <c r="I568" s="264"/>
      <c r="J568" s="261"/>
      <c r="K568" s="261"/>
      <c r="L568" s="265"/>
      <c r="M568" s="266"/>
      <c r="N568" s="267"/>
      <c r="O568" s="267"/>
      <c r="P568" s="267"/>
      <c r="Q568" s="267"/>
      <c r="R568" s="267"/>
      <c r="S568" s="267"/>
      <c r="T568" s="268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9" t="s">
        <v>158</v>
      </c>
      <c r="AU568" s="269" t="s">
        <v>87</v>
      </c>
      <c r="AV568" s="14" t="s">
        <v>85</v>
      </c>
      <c r="AW568" s="14" t="s">
        <v>33</v>
      </c>
      <c r="AX568" s="14" t="s">
        <v>77</v>
      </c>
      <c r="AY568" s="269" t="s">
        <v>149</v>
      </c>
    </row>
    <row r="569" spans="1:51" s="13" customFormat="1" ht="12">
      <c r="A569" s="13"/>
      <c r="B569" s="248"/>
      <c r="C569" s="249"/>
      <c r="D569" s="250" t="s">
        <v>158</v>
      </c>
      <c r="E569" s="251" t="s">
        <v>1</v>
      </c>
      <c r="F569" s="252" t="s">
        <v>1552</v>
      </c>
      <c r="G569" s="249"/>
      <c r="H569" s="253">
        <v>32</v>
      </c>
      <c r="I569" s="254"/>
      <c r="J569" s="249"/>
      <c r="K569" s="249"/>
      <c r="L569" s="255"/>
      <c r="M569" s="256"/>
      <c r="N569" s="257"/>
      <c r="O569" s="257"/>
      <c r="P569" s="257"/>
      <c r="Q569" s="257"/>
      <c r="R569" s="257"/>
      <c r="S569" s="257"/>
      <c r="T569" s="25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9" t="s">
        <v>158</v>
      </c>
      <c r="AU569" s="259" t="s">
        <v>87</v>
      </c>
      <c r="AV569" s="13" t="s">
        <v>87</v>
      </c>
      <c r="AW569" s="13" t="s">
        <v>33</v>
      </c>
      <c r="AX569" s="13" t="s">
        <v>77</v>
      </c>
      <c r="AY569" s="259" t="s">
        <v>149</v>
      </c>
    </row>
    <row r="570" spans="1:51" s="15" customFormat="1" ht="12">
      <c r="A570" s="15"/>
      <c r="B570" s="270"/>
      <c r="C570" s="271"/>
      <c r="D570" s="250" t="s">
        <v>158</v>
      </c>
      <c r="E570" s="272" t="s">
        <v>1</v>
      </c>
      <c r="F570" s="273" t="s">
        <v>167</v>
      </c>
      <c r="G570" s="271"/>
      <c r="H570" s="274">
        <v>43</v>
      </c>
      <c r="I570" s="275"/>
      <c r="J570" s="271"/>
      <c r="K570" s="271"/>
      <c r="L570" s="276"/>
      <c r="M570" s="277"/>
      <c r="N570" s="278"/>
      <c r="O570" s="278"/>
      <c r="P570" s="278"/>
      <c r="Q570" s="278"/>
      <c r="R570" s="278"/>
      <c r="S570" s="278"/>
      <c r="T570" s="279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80" t="s">
        <v>158</v>
      </c>
      <c r="AU570" s="280" t="s">
        <v>87</v>
      </c>
      <c r="AV570" s="15" t="s">
        <v>156</v>
      </c>
      <c r="AW570" s="15" t="s">
        <v>33</v>
      </c>
      <c r="AX570" s="15" t="s">
        <v>85</v>
      </c>
      <c r="AY570" s="280" t="s">
        <v>149</v>
      </c>
    </row>
    <row r="571" spans="1:65" s="2" customFormat="1" ht="16.5" customHeight="1">
      <c r="A571" s="38"/>
      <c r="B571" s="39"/>
      <c r="C571" s="235" t="s">
        <v>777</v>
      </c>
      <c r="D571" s="235" t="s">
        <v>151</v>
      </c>
      <c r="E571" s="236" t="s">
        <v>1012</v>
      </c>
      <c r="F571" s="237" t="s">
        <v>1013</v>
      </c>
      <c r="G571" s="238" t="s">
        <v>154</v>
      </c>
      <c r="H571" s="239">
        <v>5.059</v>
      </c>
      <c r="I571" s="240"/>
      <c r="J571" s="241">
        <f>ROUND(I571*H571,2)</f>
        <v>0</v>
      </c>
      <c r="K571" s="237" t="s">
        <v>155</v>
      </c>
      <c r="L571" s="44"/>
      <c r="M571" s="242" t="s">
        <v>1</v>
      </c>
      <c r="N571" s="243" t="s">
        <v>42</v>
      </c>
      <c r="O571" s="91"/>
      <c r="P571" s="244">
        <f>O571*H571</f>
        <v>0</v>
      </c>
      <c r="Q571" s="244">
        <v>5E-05</v>
      </c>
      <c r="R571" s="244">
        <f>Q571*H571</f>
        <v>0.00025295</v>
      </c>
      <c r="S571" s="244">
        <v>0</v>
      </c>
      <c r="T571" s="245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46" t="s">
        <v>261</v>
      </c>
      <c r="AT571" s="246" t="s">
        <v>151</v>
      </c>
      <c r="AU571" s="246" t="s">
        <v>87</v>
      </c>
      <c r="AY571" s="17" t="s">
        <v>149</v>
      </c>
      <c r="BE571" s="247">
        <f>IF(N571="základní",J571,0)</f>
        <v>0</v>
      </c>
      <c r="BF571" s="247">
        <f>IF(N571="snížená",J571,0)</f>
        <v>0</v>
      </c>
      <c r="BG571" s="247">
        <f>IF(N571="zákl. přenesená",J571,0)</f>
        <v>0</v>
      </c>
      <c r="BH571" s="247">
        <f>IF(N571="sníž. přenesená",J571,0)</f>
        <v>0</v>
      </c>
      <c r="BI571" s="247">
        <f>IF(N571="nulová",J571,0)</f>
        <v>0</v>
      </c>
      <c r="BJ571" s="17" t="s">
        <v>85</v>
      </c>
      <c r="BK571" s="247">
        <f>ROUND(I571*H571,2)</f>
        <v>0</v>
      </c>
      <c r="BL571" s="17" t="s">
        <v>261</v>
      </c>
      <c r="BM571" s="246" t="s">
        <v>1553</v>
      </c>
    </row>
    <row r="572" spans="1:51" s="14" customFormat="1" ht="12">
      <c r="A572" s="14"/>
      <c r="B572" s="260"/>
      <c r="C572" s="261"/>
      <c r="D572" s="250" t="s">
        <v>158</v>
      </c>
      <c r="E572" s="262" t="s">
        <v>1</v>
      </c>
      <c r="F572" s="263" t="s">
        <v>1274</v>
      </c>
      <c r="G572" s="261"/>
      <c r="H572" s="262" t="s">
        <v>1</v>
      </c>
      <c r="I572" s="264"/>
      <c r="J572" s="261"/>
      <c r="K572" s="261"/>
      <c r="L572" s="265"/>
      <c r="M572" s="266"/>
      <c r="N572" s="267"/>
      <c r="O572" s="267"/>
      <c r="P572" s="267"/>
      <c r="Q572" s="267"/>
      <c r="R572" s="267"/>
      <c r="S572" s="267"/>
      <c r="T572" s="268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69" t="s">
        <v>158</v>
      </c>
      <c r="AU572" s="269" t="s">
        <v>87</v>
      </c>
      <c r="AV572" s="14" t="s">
        <v>85</v>
      </c>
      <c r="AW572" s="14" t="s">
        <v>33</v>
      </c>
      <c r="AX572" s="14" t="s">
        <v>77</v>
      </c>
      <c r="AY572" s="269" t="s">
        <v>149</v>
      </c>
    </row>
    <row r="573" spans="1:51" s="13" customFormat="1" ht="12">
      <c r="A573" s="13"/>
      <c r="B573" s="248"/>
      <c r="C573" s="249"/>
      <c r="D573" s="250" t="s">
        <v>158</v>
      </c>
      <c r="E573" s="251" t="s">
        <v>1</v>
      </c>
      <c r="F573" s="252" t="s">
        <v>1491</v>
      </c>
      <c r="G573" s="249"/>
      <c r="H573" s="253">
        <v>1.02</v>
      </c>
      <c r="I573" s="254"/>
      <c r="J573" s="249"/>
      <c r="K573" s="249"/>
      <c r="L573" s="255"/>
      <c r="M573" s="256"/>
      <c r="N573" s="257"/>
      <c r="O573" s="257"/>
      <c r="P573" s="257"/>
      <c r="Q573" s="257"/>
      <c r="R573" s="257"/>
      <c r="S573" s="257"/>
      <c r="T573" s="25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59" t="s">
        <v>158</v>
      </c>
      <c r="AU573" s="259" t="s">
        <v>87</v>
      </c>
      <c r="AV573" s="13" t="s">
        <v>87</v>
      </c>
      <c r="AW573" s="13" t="s">
        <v>33</v>
      </c>
      <c r="AX573" s="13" t="s">
        <v>77</v>
      </c>
      <c r="AY573" s="259" t="s">
        <v>149</v>
      </c>
    </row>
    <row r="574" spans="1:51" s="13" customFormat="1" ht="12">
      <c r="A574" s="13"/>
      <c r="B574" s="248"/>
      <c r="C574" s="249"/>
      <c r="D574" s="250" t="s">
        <v>158</v>
      </c>
      <c r="E574" s="251" t="s">
        <v>1</v>
      </c>
      <c r="F574" s="252" t="s">
        <v>1554</v>
      </c>
      <c r="G574" s="249"/>
      <c r="H574" s="253">
        <v>0.276</v>
      </c>
      <c r="I574" s="254"/>
      <c r="J574" s="249"/>
      <c r="K574" s="249"/>
      <c r="L574" s="255"/>
      <c r="M574" s="256"/>
      <c r="N574" s="257"/>
      <c r="O574" s="257"/>
      <c r="P574" s="257"/>
      <c r="Q574" s="257"/>
      <c r="R574" s="257"/>
      <c r="S574" s="257"/>
      <c r="T574" s="258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9" t="s">
        <v>158</v>
      </c>
      <c r="AU574" s="259" t="s">
        <v>87</v>
      </c>
      <c r="AV574" s="13" t="s">
        <v>87</v>
      </c>
      <c r="AW574" s="13" t="s">
        <v>33</v>
      </c>
      <c r="AX574" s="13" t="s">
        <v>77</v>
      </c>
      <c r="AY574" s="259" t="s">
        <v>149</v>
      </c>
    </row>
    <row r="575" spans="1:51" s="14" customFormat="1" ht="12">
      <c r="A575" s="14"/>
      <c r="B575" s="260"/>
      <c r="C575" s="261"/>
      <c r="D575" s="250" t="s">
        <v>158</v>
      </c>
      <c r="E575" s="262" t="s">
        <v>1</v>
      </c>
      <c r="F575" s="263" t="s">
        <v>1493</v>
      </c>
      <c r="G575" s="261"/>
      <c r="H575" s="262" t="s">
        <v>1</v>
      </c>
      <c r="I575" s="264"/>
      <c r="J575" s="261"/>
      <c r="K575" s="261"/>
      <c r="L575" s="265"/>
      <c r="M575" s="266"/>
      <c r="N575" s="267"/>
      <c r="O575" s="267"/>
      <c r="P575" s="267"/>
      <c r="Q575" s="267"/>
      <c r="R575" s="267"/>
      <c r="S575" s="267"/>
      <c r="T575" s="268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9" t="s">
        <v>158</v>
      </c>
      <c r="AU575" s="269" t="s">
        <v>87</v>
      </c>
      <c r="AV575" s="14" t="s">
        <v>85</v>
      </c>
      <c r="AW575" s="14" t="s">
        <v>33</v>
      </c>
      <c r="AX575" s="14" t="s">
        <v>77</v>
      </c>
      <c r="AY575" s="269" t="s">
        <v>149</v>
      </c>
    </row>
    <row r="576" spans="1:51" s="13" customFormat="1" ht="12">
      <c r="A576" s="13"/>
      <c r="B576" s="248"/>
      <c r="C576" s="249"/>
      <c r="D576" s="250" t="s">
        <v>158</v>
      </c>
      <c r="E576" s="251" t="s">
        <v>1</v>
      </c>
      <c r="F576" s="252" t="s">
        <v>1496</v>
      </c>
      <c r="G576" s="249"/>
      <c r="H576" s="253">
        <v>3.588</v>
      </c>
      <c r="I576" s="254"/>
      <c r="J576" s="249"/>
      <c r="K576" s="249"/>
      <c r="L576" s="255"/>
      <c r="M576" s="256"/>
      <c r="N576" s="257"/>
      <c r="O576" s="257"/>
      <c r="P576" s="257"/>
      <c r="Q576" s="257"/>
      <c r="R576" s="257"/>
      <c r="S576" s="257"/>
      <c r="T576" s="258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9" t="s">
        <v>158</v>
      </c>
      <c r="AU576" s="259" t="s">
        <v>87</v>
      </c>
      <c r="AV576" s="13" t="s">
        <v>87</v>
      </c>
      <c r="AW576" s="13" t="s">
        <v>33</v>
      </c>
      <c r="AX576" s="13" t="s">
        <v>77</v>
      </c>
      <c r="AY576" s="259" t="s">
        <v>149</v>
      </c>
    </row>
    <row r="577" spans="1:51" s="13" customFormat="1" ht="12">
      <c r="A577" s="13"/>
      <c r="B577" s="248"/>
      <c r="C577" s="249"/>
      <c r="D577" s="250" t="s">
        <v>158</v>
      </c>
      <c r="E577" s="251" t="s">
        <v>1</v>
      </c>
      <c r="F577" s="252" t="s">
        <v>1555</v>
      </c>
      <c r="G577" s="249"/>
      <c r="H577" s="253">
        <v>0.175</v>
      </c>
      <c r="I577" s="254"/>
      <c r="J577" s="249"/>
      <c r="K577" s="249"/>
      <c r="L577" s="255"/>
      <c r="M577" s="256"/>
      <c r="N577" s="257"/>
      <c r="O577" s="257"/>
      <c r="P577" s="257"/>
      <c r="Q577" s="257"/>
      <c r="R577" s="257"/>
      <c r="S577" s="257"/>
      <c r="T577" s="258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9" t="s">
        <v>158</v>
      </c>
      <c r="AU577" s="259" t="s">
        <v>87</v>
      </c>
      <c r="AV577" s="13" t="s">
        <v>87</v>
      </c>
      <c r="AW577" s="13" t="s">
        <v>33</v>
      </c>
      <c r="AX577" s="13" t="s">
        <v>77</v>
      </c>
      <c r="AY577" s="259" t="s">
        <v>149</v>
      </c>
    </row>
    <row r="578" spans="1:51" s="15" customFormat="1" ht="12">
      <c r="A578" s="15"/>
      <c r="B578" s="270"/>
      <c r="C578" s="271"/>
      <c r="D578" s="250" t="s">
        <v>158</v>
      </c>
      <c r="E578" s="272" t="s">
        <v>1</v>
      </c>
      <c r="F578" s="273" t="s">
        <v>167</v>
      </c>
      <c r="G578" s="271"/>
      <c r="H578" s="274">
        <v>5.059</v>
      </c>
      <c r="I578" s="275"/>
      <c r="J578" s="271"/>
      <c r="K578" s="271"/>
      <c r="L578" s="276"/>
      <c r="M578" s="277"/>
      <c r="N578" s="278"/>
      <c r="O578" s="278"/>
      <c r="P578" s="278"/>
      <c r="Q578" s="278"/>
      <c r="R578" s="278"/>
      <c r="S578" s="278"/>
      <c r="T578" s="279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80" t="s">
        <v>158</v>
      </c>
      <c r="AU578" s="280" t="s">
        <v>87</v>
      </c>
      <c r="AV578" s="15" t="s">
        <v>156</v>
      </c>
      <c r="AW578" s="15" t="s">
        <v>33</v>
      </c>
      <c r="AX578" s="15" t="s">
        <v>85</v>
      </c>
      <c r="AY578" s="280" t="s">
        <v>149</v>
      </c>
    </row>
    <row r="579" spans="1:65" s="2" customFormat="1" ht="16.5" customHeight="1">
      <c r="A579" s="38"/>
      <c r="B579" s="39"/>
      <c r="C579" s="235" t="s">
        <v>781</v>
      </c>
      <c r="D579" s="235" t="s">
        <v>151</v>
      </c>
      <c r="E579" s="236" t="s">
        <v>1016</v>
      </c>
      <c r="F579" s="237" t="s">
        <v>1017</v>
      </c>
      <c r="G579" s="238" t="s">
        <v>833</v>
      </c>
      <c r="H579" s="294"/>
      <c r="I579" s="240"/>
      <c r="J579" s="241">
        <f>ROUND(I579*H579,2)</f>
        <v>0</v>
      </c>
      <c r="K579" s="237" t="s">
        <v>155</v>
      </c>
      <c r="L579" s="44"/>
      <c r="M579" s="242" t="s">
        <v>1</v>
      </c>
      <c r="N579" s="243" t="s">
        <v>42</v>
      </c>
      <c r="O579" s="91"/>
      <c r="P579" s="244">
        <f>O579*H579</f>
        <v>0</v>
      </c>
      <c r="Q579" s="244">
        <v>0</v>
      </c>
      <c r="R579" s="244">
        <f>Q579*H579</f>
        <v>0</v>
      </c>
      <c r="S579" s="244">
        <v>0</v>
      </c>
      <c r="T579" s="245">
        <f>S579*H579</f>
        <v>0</v>
      </c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R579" s="246" t="s">
        <v>261</v>
      </c>
      <c r="AT579" s="246" t="s">
        <v>151</v>
      </c>
      <c r="AU579" s="246" t="s">
        <v>87</v>
      </c>
      <c r="AY579" s="17" t="s">
        <v>149</v>
      </c>
      <c r="BE579" s="247">
        <f>IF(N579="základní",J579,0)</f>
        <v>0</v>
      </c>
      <c r="BF579" s="247">
        <f>IF(N579="snížená",J579,0)</f>
        <v>0</v>
      </c>
      <c r="BG579" s="247">
        <f>IF(N579="zákl. přenesená",J579,0)</f>
        <v>0</v>
      </c>
      <c r="BH579" s="247">
        <f>IF(N579="sníž. přenesená",J579,0)</f>
        <v>0</v>
      </c>
      <c r="BI579" s="247">
        <f>IF(N579="nulová",J579,0)</f>
        <v>0</v>
      </c>
      <c r="BJ579" s="17" t="s">
        <v>85</v>
      </c>
      <c r="BK579" s="247">
        <f>ROUND(I579*H579,2)</f>
        <v>0</v>
      </c>
      <c r="BL579" s="17" t="s">
        <v>261</v>
      </c>
      <c r="BM579" s="246" t="s">
        <v>1556</v>
      </c>
    </row>
    <row r="580" spans="1:63" s="12" customFormat="1" ht="22.8" customHeight="1">
      <c r="A580" s="12"/>
      <c r="B580" s="219"/>
      <c r="C580" s="220"/>
      <c r="D580" s="221" t="s">
        <v>76</v>
      </c>
      <c r="E580" s="233" t="s">
        <v>1557</v>
      </c>
      <c r="F580" s="233" t="s">
        <v>1558</v>
      </c>
      <c r="G580" s="220"/>
      <c r="H580" s="220"/>
      <c r="I580" s="223"/>
      <c r="J580" s="234">
        <f>BK580</f>
        <v>0</v>
      </c>
      <c r="K580" s="220"/>
      <c r="L580" s="225"/>
      <c r="M580" s="226"/>
      <c r="N580" s="227"/>
      <c r="O580" s="227"/>
      <c r="P580" s="228">
        <f>SUM(P581:P592)</f>
        <v>0</v>
      </c>
      <c r="Q580" s="227"/>
      <c r="R580" s="228">
        <f>SUM(R581:R592)</f>
        <v>0</v>
      </c>
      <c r="S580" s="227"/>
      <c r="T580" s="229">
        <f>SUM(T581:T592)</f>
        <v>0.713604</v>
      </c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R580" s="230" t="s">
        <v>87</v>
      </c>
      <c r="AT580" s="231" t="s">
        <v>76</v>
      </c>
      <c r="AU580" s="231" t="s">
        <v>85</v>
      </c>
      <c r="AY580" s="230" t="s">
        <v>149</v>
      </c>
      <c r="BK580" s="232">
        <f>SUM(BK581:BK592)</f>
        <v>0</v>
      </c>
    </row>
    <row r="581" spans="1:65" s="2" customFormat="1" ht="16.5" customHeight="1">
      <c r="A581" s="38"/>
      <c r="B581" s="39"/>
      <c r="C581" s="235" t="s">
        <v>786</v>
      </c>
      <c r="D581" s="235" t="s">
        <v>151</v>
      </c>
      <c r="E581" s="236" t="s">
        <v>1559</v>
      </c>
      <c r="F581" s="237" t="s">
        <v>1560</v>
      </c>
      <c r="G581" s="238" t="s">
        <v>154</v>
      </c>
      <c r="H581" s="239">
        <v>2.36</v>
      </c>
      <c r="I581" s="240"/>
      <c r="J581" s="241">
        <f>ROUND(I581*H581,2)</f>
        <v>0</v>
      </c>
      <c r="K581" s="237" t="s">
        <v>155</v>
      </c>
      <c r="L581" s="44"/>
      <c r="M581" s="242" t="s">
        <v>1</v>
      </c>
      <c r="N581" s="243" t="s">
        <v>42</v>
      </c>
      <c r="O581" s="91"/>
      <c r="P581" s="244">
        <f>O581*H581</f>
        <v>0</v>
      </c>
      <c r="Q581" s="244">
        <v>0</v>
      </c>
      <c r="R581" s="244">
        <f>Q581*H581</f>
        <v>0</v>
      </c>
      <c r="S581" s="244">
        <v>0.123</v>
      </c>
      <c r="T581" s="245">
        <f>S581*H581</f>
        <v>0.29028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46" t="s">
        <v>261</v>
      </c>
      <c r="AT581" s="246" t="s">
        <v>151</v>
      </c>
      <c r="AU581" s="246" t="s">
        <v>87</v>
      </c>
      <c r="AY581" s="17" t="s">
        <v>149</v>
      </c>
      <c r="BE581" s="247">
        <f>IF(N581="základní",J581,0)</f>
        <v>0</v>
      </c>
      <c r="BF581" s="247">
        <f>IF(N581="snížená",J581,0)</f>
        <v>0</v>
      </c>
      <c r="BG581" s="247">
        <f>IF(N581="zákl. přenesená",J581,0)</f>
        <v>0</v>
      </c>
      <c r="BH581" s="247">
        <f>IF(N581="sníž. přenesená",J581,0)</f>
        <v>0</v>
      </c>
      <c r="BI581" s="247">
        <f>IF(N581="nulová",J581,0)</f>
        <v>0</v>
      </c>
      <c r="BJ581" s="17" t="s">
        <v>85</v>
      </c>
      <c r="BK581" s="247">
        <f>ROUND(I581*H581,2)</f>
        <v>0</v>
      </c>
      <c r="BL581" s="17" t="s">
        <v>261</v>
      </c>
      <c r="BM581" s="246" t="s">
        <v>1561</v>
      </c>
    </row>
    <row r="582" spans="1:51" s="14" customFormat="1" ht="12">
      <c r="A582" s="14"/>
      <c r="B582" s="260"/>
      <c r="C582" s="261"/>
      <c r="D582" s="250" t="s">
        <v>158</v>
      </c>
      <c r="E582" s="262" t="s">
        <v>1</v>
      </c>
      <c r="F582" s="263" t="s">
        <v>1562</v>
      </c>
      <c r="G582" s="261"/>
      <c r="H582" s="262" t="s">
        <v>1</v>
      </c>
      <c r="I582" s="264"/>
      <c r="J582" s="261"/>
      <c r="K582" s="261"/>
      <c r="L582" s="265"/>
      <c r="M582" s="266"/>
      <c r="N582" s="267"/>
      <c r="O582" s="267"/>
      <c r="P582" s="267"/>
      <c r="Q582" s="267"/>
      <c r="R582" s="267"/>
      <c r="S582" s="267"/>
      <c r="T582" s="268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9" t="s">
        <v>158</v>
      </c>
      <c r="AU582" s="269" t="s">
        <v>87</v>
      </c>
      <c r="AV582" s="14" t="s">
        <v>85</v>
      </c>
      <c r="AW582" s="14" t="s">
        <v>33</v>
      </c>
      <c r="AX582" s="14" t="s">
        <v>77</v>
      </c>
      <c r="AY582" s="269" t="s">
        <v>149</v>
      </c>
    </row>
    <row r="583" spans="1:51" s="13" customFormat="1" ht="12">
      <c r="A583" s="13"/>
      <c r="B583" s="248"/>
      <c r="C583" s="249"/>
      <c r="D583" s="250" t="s">
        <v>158</v>
      </c>
      <c r="E583" s="251" t="s">
        <v>1</v>
      </c>
      <c r="F583" s="252" t="s">
        <v>1563</v>
      </c>
      <c r="G583" s="249"/>
      <c r="H583" s="253">
        <v>2.36</v>
      </c>
      <c r="I583" s="254"/>
      <c r="J583" s="249"/>
      <c r="K583" s="249"/>
      <c r="L583" s="255"/>
      <c r="M583" s="256"/>
      <c r="N583" s="257"/>
      <c r="O583" s="257"/>
      <c r="P583" s="257"/>
      <c r="Q583" s="257"/>
      <c r="R583" s="257"/>
      <c r="S583" s="257"/>
      <c r="T583" s="258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9" t="s">
        <v>158</v>
      </c>
      <c r="AU583" s="259" t="s">
        <v>87</v>
      </c>
      <c r="AV583" s="13" t="s">
        <v>87</v>
      </c>
      <c r="AW583" s="13" t="s">
        <v>33</v>
      </c>
      <c r="AX583" s="13" t="s">
        <v>85</v>
      </c>
      <c r="AY583" s="259" t="s">
        <v>149</v>
      </c>
    </row>
    <row r="584" spans="1:65" s="2" customFormat="1" ht="16.5" customHeight="1">
      <c r="A584" s="38"/>
      <c r="B584" s="39"/>
      <c r="C584" s="235" t="s">
        <v>792</v>
      </c>
      <c r="D584" s="235" t="s">
        <v>151</v>
      </c>
      <c r="E584" s="236" t="s">
        <v>1564</v>
      </c>
      <c r="F584" s="237" t="s">
        <v>1565</v>
      </c>
      <c r="G584" s="238" t="s">
        <v>154</v>
      </c>
      <c r="H584" s="239">
        <v>1.229</v>
      </c>
      <c r="I584" s="240"/>
      <c r="J584" s="241">
        <f>ROUND(I584*H584,2)</f>
        <v>0</v>
      </c>
      <c r="K584" s="237" t="s">
        <v>155</v>
      </c>
      <c r="L584" s="44"/>
      <c r="M584" s="242" t="s">
        <v>1</v>
      </c>
      <c r="N584" s="243" t="s">
        <v>42</v>
      </c>
      <c r="O584" s="91"/>
      <c r="P584" s="244">
        <f>O584*H584</f>
        <v>0</v>
      </c>
      <c r="Q584" s="244">
        <v>0</v>
      </c>
      <c r="R584" s="244">
        <f>Q584*H584</f>
        <v>0</v>
      </c>
      <c r="S584" s="244">
        <v>0.153</v>
      </c>
      <c r="T584" s="245">
        <f>S584*H584</f>
        <v>0.188037</v>
      </c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R584" s="246" t="s">
        <v>261</v>
      </c>
      <c r="AT584" s="246" t="s">
        <v>151</v>
      </c>
      <c r="AU584" s="246" t="s">
        <v>87</v>
      </c>
      <c r="AY584" s="17" t="s">
        <v>149</v>
      </c>
      <c r="BE584" s="247">
        <f>IF(N584="základní",J584,0)</f>
        <v>0</v>
      </c>
      <c r="BF584" s="247">
        <f>IF(N584="snížená",J584,0)</f>
        <v>0</v>
      </c>
      <c r="BG584" s="247">
        <f>IF(N584="zákl. přenesená",J584,0)</f>
        <v>0</v>
      </c>
      <c r="BH584" s="247">
        <f>IF(N584="sníž. přenesená",J584,0)</f>
        <v>0</v>
      </c>
      <c r="BI584" s="247">
        <f>IF(N584="nulová",J584,0)</f>
        <v>0</v>
      </c>
      <c r="BJ584" s="17" t="s">
        <v>85</v>
      </c>
      <c r="BK584" s="247">
        <f>ROUND(I584*H584,2)</f>
        <v>0</v>
      </c>
      <c r="BL584" s="17" t="s">
        <v>261</v>
      </c>
      <c r="BM584" s="246" t="s">
        <v>1566</v>
      </c>
    </row>
    <row r="585" spans="1:51" s="14" customFormat="1" ht="12">
      <c r="A585" s="14"/>
      <c r="B585" s="260"/>
      <c r="C585" s="261"/>
      <c r="D585" s="250" t="s">
        <v>158</v>
      </c>
      <c r="E585" s="262" t="s">
        <v>1</v>
      </c>
      <c r="F585" s="263" t="s">
        <v>1562</v>
      </c>
      <c r="G585" s="261"/>
      <c r="H585" s="262" t="s">
        <v>1</v>
      </c>
      <c r="I585" s="264"/>
      <c r="J585" s="261"/>
      <c r="K585" s="261"/>
      <c r="L585" s="265"/>
      <c r="M585" s="266"/>
      <c r="N585" s="267"/>
      <c r="O585" s="267"/>
      <c r="P585" s="267"/>
      <c r="Q585" s="267"/>
      <c r="R585" s="267"/>
      <c r="S585" s="267"/>
      <c r="T585" s="268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9" t="s">
        <v>158</v>
      </c>
      <c r="AU585" s="269" t="s">
        <v>87</v>
      </c>
      <c r="AV585" s="14" t="s">
        <v>85</v>
      </c>
      <c r="AW585" s="14" t="s">
        <v>33</v>
      </c>
      <c r="AX585" s="14" t="s">
        <v>77</v>
      </c>
      <c r="AY585" s="269" t="s">
        <v>149</v>
      </c>
    </row>
    <row r="586" spans="1:51" s="13" customFormat="1" ht="12">
      <c r="A586" s="13"/>
      <c r="B586" s="248"/>
      <c r="C586" s="249"/>
      <c r="D586" s="250" t="s">
        <v>158</v>
      </c>
      <c r="E586" s="251" t="s">
        <v>1</v>
      </c>
      <c r="F586" s="252" t="s">
        <v>1567</v>
      </c>
      <c r="G586" s="249"/>
      <c r="H586" s="253">
        <v>1.229</v>
      </c>
      <c r="I586" s="254"/>
      <c r="J586" s="249"/>
      <c r="K586" s="249"/>
      <c r="L586" s="255"/>
      <c r="M586" s="256"/>
      <c r="N586" s="257"/>
      <c r="O586" s="257"/>
      <c r="P586" s="257"/>
      <c r="Q586" s="257"/>
      <c r="R586" s="257"/>
      <c r="S586" s="257"/>
      <c r="T586" s="258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9" t="s">
        <v>158</v>
      </c>
      <c r="AU586" s="259" t="s">
        <v>87</v>
      </c>
      <c r="AV586" s="13" t="s">
        <v>87</v>
      </c>
      <c r="AW586" s="13" t="s">
        <v>33</v>
      </c>
      <c r="AX586" s="13" t="s">
        <v>85</v>
      </c>
      <c r="AY586" s="259" t="s">
        <v>149</v>
      </c>
    </row>
    <row r="587" spans="1:65" s="2" customFormat="1" ht="16.5" customHeight="1">
      <c r="A587" s="38"/>
      <c r="B587" s="39"/>
      <c r="C587" s="235" t="s">
        <v>800</v>
      </c>
      <c r="D587" s="235" t="s">
        <v>151</v>
      </c>
      <c r="E587" s="236" t="s">
        <v>1568</v>
      </c>
      <c r="F587" s="237" t="s">
        <v>1569</v>
      </c>
      <c r="G587" s="238" t="s">
        <v>203</v>
      </c>
      <c r="H587" s="239">
        <v>3.68</v>
      </c>
      <c r="I587" s="240"/>
      <c r="J587" s="241">
        <f>ROUND(I587*H587,2)</f>
        <v>0</v>
      </c>
      <c r="K587" s="237" t="s">
        <v>155</v>
      </c>
      <c r="L587" s="44"/>
      <c r="M587" s="242" t="s">
        <v>1</v>
      </c>
      <c r="N587" s="243" t="s">
        <v>42</v>
      </c>
      <c r="O587" s="91"/>
      <c r="P587" s="244">
        <f>O587*H587</f>
        <v>0</v>
      </c>
      <c r="Q587" s="244">
        <v>0</v>
      </c>
      <c r="R587" s="244">
        <f>Q587*H587</f>
        <v>0</v>
      </c>
      <c r="S587" s="244">
        <v>0.014</v>
      </c>
      <c r="T587" s="245">
        <f>S587*H587</f>
        <v>0.05152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46" t="s">
        <v>261</v>
      </c>
      <c r="AT587" s="246" t="s">
        <v>151</v>
      </c>
      <c r="AU587" s="246" t="s">
        <v>87</v>
      </c>
      <c r="AY587" s="17" t="s">
        <v>149</v>
      </c>
      <c r="BE587" s="247">
        <f>IF(N587="základní",J587,0)</f>
        <v>0</v>
      </c>
      <c r="BF587" s="247">
        <f>IF(N587="snížená",J587,0)</f>
        <v>0</v>
      </c>
      <c r="BG587" s="247">
        <f>IF(N587="zákl. přenesená",J587,0)</f>
        <v>0</v>
      </c>
      <c r="BH587" s="247">
        <f>IF(N587="sníž. přenesená",J587,0)</f>
        <v>0</v>
      </c>
      <c r="BI587" s="247">
        <f>IF(N587="nulová",J587,0)</f>
        <v>0</v>
      </c>
      <c r="BJ587" s="17" t="s">
        <v>85</v>
      </c>
      <c r="BK587" s="247">
        <f>ROUND(I587*H587,2)</f>
        <v>0</v>
      </c>
      <c r="BL587" s="17" t="s">
        <v>261</v>
      </c>
      <c r="BM587" s="246" t="s">
        <v>1570</v>
      </c>
    </row>
    <row r="588" spans="1:51" s="14" customFormat="1" ht="12">
      <c r="A588" s="14"/>
      <c r="B588" s="260"/>
      <c r="C588" s="261"/>
      <c r="D588" s="250" t="s">
        <v>158</v>
      </c>
      <c r="E588" s="262" t="s">
        <v>1</v>
      </c>
      <c r="F588" s="263" t="s">
        <v>1562</v>
      </c>
      <c r="G588" s="261"/>
      <c r="H588" s="262" t="s">
        <v>1</v>
      </c>
      <c r="I588" s="264"/>
      <c r="J588" s="261"/>
      <c r="K588" s="261"/>
      <c r="L588" s="265"/>
      <c r="M588" s="266"/>
      <c r="N588" s="267"/>
      <c r="O588" s="267"/>
      <c r="P588" s="267"/>
      <c r="Q588" s="267"/>
      <c r="R588" s="267"/>
      <c r="S588" s="267"/>
      <c r="T588" s="268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9" t="s">
        <v>158</v>
      </c>
      <c r="AU588" s="269" t="s">
        <v>87</v>
      </c>
      <c r="AV588" s="14" t="s">
        <v>85</v>
      </c>
      <c r="AW588" s="14" t="s">
        <v>33</v>
      </c>
      <c r="AX588" s="14" t="s">
        <v>77</v>
      </c>
      <c r="AY588" s="269" t="s">
        <v>149</v>
      </c>
    </row>
    <row r="589" spans="1:51" s="13" customFormat="1" ht="12">
      <c r="A589" s="13"/>
      <c r="B589" s="248"/>
      <c r="C589" s="249"/>
      <c r="D589" s="250" t="s">
        <v>158</v>
      </c>
      <c r="E589" s="251" t="s">
        <v>1</v>
      </c>
      <c r="F589" s="252" t="s">
        <v>1571</v>
      </c>
      <c r="G589" s="249"/>
      <c r="H589" s="253">
        <v>3.68</v>
      </c>
      <c r="I589" s="254"/>
      <c r="J589" s="249"/>
      <c r="K589" s="249"/>
      <c r="L589" s="255"/>
      <c r="M589" s="256"/>
      <c r="N589" s="257"/>
      <c r="O589" s="257"/>
      <c r="P589" s="257"/>
      <c r="Q589" s="257"/>
      <c r="R589" s="257"/>
      <c r="S589" s="257"/>
      <c r="T589" s="258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9" t="s">
        <v>158</v>
      </c>
      <c r="AU589" s="259" t="s">
        <v>87</v>
      </c>
      <c r="AV589" s="13" t="s">
        <v>87</v>
      </c>
      <c r="AW589" s="13" t="s">
        <v>33</v>
      </c>
      <c r="AX589" s="13" t="s">
        <v>85</v>
      </c>
      <c r="AY589" s="259" t="s">
        <v>149</v>
      </c>
    </row>
    <row r="590" spans="1:65" s="2" customFormat="1" ht="16.5" customHeight="1">
      <c r="A590" s="38"/>
      <c r="B590" s="39"/>
      <c r="C590" s="235" t="s">
        <v>806</v>
      </c>
      <c r="D590" s="235" t="s">
        <v>151</v>
      </c>
      <c r="E590" s="236" t="s">
        <v>1572</v>
      </c>
      <c r="F590" s="237" t="s">
        <v>1573</v>
      </c>
      <c r="G590" s="238" t="s">
        <v>154</v>
      </c>
      <c r="H590" s="239">
        <v>1.217</v>
      </c>
      <c r="I590" s="240"/>
      <c r="J590" s="241">
        <f>ROUND(I590*H590,2)</f>
        <v>0</v>
      </c>
      <c r="K590" s="237" t="s">
        <v>155</v>
      </c>
      <c r="L590" s="44"/>
      <c r="M590" s="242" t="s">
        <v>1</v>
      </c>
      <c r="N590" s="243" t="s">
        <v>42</v>
      </c>
      <c r="O590" s="91"/>
      <c r="P590" s="244">
        <f>O590*H590</f>
        <v>0</v>
      </c>
      <c r="Q590" s="244">
        <v>0</v>
      </c>
      <c r="R590" s="244">
        <f>Q590*H590</f>
        <v>0</v>
      </c>
      <c r="S590" s="244">
        <v>0.151</v>
      </c>
      <c r="T590" s="245">
        <f>S590*H590</f>
        <v>0.183767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246" t="s">
        <v>261</v>
      </c>
      <c r="AT590" s="246" t="s">
        <v>151</v>
      </c>
      <c r="AU590" s="246" t="s">
        <v>87</v>
      </c>
      <c r="AY590" s="17" t="s">
        <v>149</v>
      </c>
      <c r="BE590" s="247">
        <f>IF(N590="základní",J590,0)</f>
        <v>0</v>
      </c>
      <c r="BF590" s="247">
        <f>IF(N590="snížená",J590,0)</f>
        <v>0</v>
      </c>
      <c r="BG590" s="247">
        <f>IF(N590="zákl. přenesená",J590,0)</f>
        <v>0</v>
      </c>
      <c r="BH590" s="247">
        <f>IF(N590="sníž. přenesená",J590,0)</f>
        <v>0</v>
      </c>
      <c r="BI590" s="247">
        <f>IF(N590="nulová",J590,0)</f>
        <v>0</v>
      </c>
      <c r="BJ590" s="17" t="s">
        <v>85</v>
      </c>
      <c r="BK590" s="247">
        <f>ROUND(I590*H590,2)</f>
        <v>0</v>
      </c>
      <c r="BL590" s="17" t="s">
        <v>261</v>
      </c>
      <c r="BM590" s="246" t="s">
        <v>1574</v>
      </c>
    </row>
    <row r="591" spans="1:51" s="14" customFormat="1" ht="12">
      <c r="A591" s="14"/>
      <c r="B591" s="260"/>
      <c r="C591" s="261"/>
      <c r="D591" s="250" t="s">
        <v>158</v>
      </c>
      <c r="E591" s="262" t="s">
        <v>1</v>
      </c>
      <c r="F591" s="263" t="s">
        <v>1575</v>
      </c>
      <c r="G591" s="261"/>
      <c r="H591" s="262" t="s">
        <v>1</v>
      </c>
      <c r="I591" s="264"/>
      <c r="J591" s="261"/>
      <c r="K591" s="261"/>
      <c r="L591" s="265"/>
      <c r="M591" s="266"/>
      <c r="N591" s="267"/>
      <c r="O591" s="267"/>
      <c r="P591" s="267"/>
      <c r="Q591" s="267"/>
      <c r="R591" s="267"/>
      <c r="S591" s="267"/>
      <c r="T591" s="268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69" t="s">
        <v>158</v>
      </c>
      <c r="AU591" s="269" t="s">
        <v>87</v>
      </c>
      <c r="AV591" s="14" t="s">
        <v>85</v>
      </c>
      <c r="AW591" s="14" t="s">
        <v>33</v>
      </c>
      <c r="AX591" s="14" t="s">
        <v>77</v>
      </c>
      <c r="AY591" s="269" t="s">
        <v>149</v>
      </c>
    </row>
    <row r="592" spans="1:51" s="13" customFormat="1" ht="12">
      <c r="A592" s="13"/>
      <c r="B592" s="248"/>
      <c r="C592" s="249"/>
      <c r="D592" s="250" t="s">
        <v>158</v>
      </c>
      <c r="E592" s="251" t="s">
        <v>1</v>
      </c>
      <c r="F592" s="252" t="s">
        <v>1576</v>
      </c>
      <c r="G592" s="249"/>
      <c r="H592" s="253">
        <v>1.217</v>
      </c>
      <c r="I592" s="254"/>
      <c r="J592" s="249"/>
      <c r="K592" s="249"/>
      <c r="L592" s="255"/>
      <c r="M592" s="256"/>
      <c r="N592" s="257"/>
      <c r="O592" s="257"/>
      <c r="P592" s="257"/>
      <c r="Q592" s="257"/>
      <c r="R592" s="257"/>
      <c r="S592" s="257"/>
      <c r="T592" s="258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59" t="s">
        <v>158</v>
      </c>
      <c r="AU592" s="259" t="s">
        <v>87</v>
      </c>
      <c r="AV592" s="13" t="s">
        <v>87</v>
      </c>
      <c r="AW592" s="13" t="s">
        <v>33</v>
      </c>
      <c r="AX592" s="13" t="s">
        <v>85</v>
      </c>
      <c r="AY592" s="259" t="s">
        <v>149</v>
      </c>
    </row>
    <row r="593" spans="1:63" s="12" customFormat="1" ht="22.8" customHeight="1">
      <c r="A593" s="12"/>
      <c r="B593" s="219"/>
      <c r="C593" s="220"/>
      <c r="D593" s="221" t="s">
        <v>76</v>
      </c>
      <c r="E593" s="233" t="s">
        <v>1577</v>
      </c>
      <c r="F593" s="233" t="s">
        <v>1578</v>
      </c>
      <c r="G593" s="220"/>
      <c r="H593" s="220"/>
      <c r="I593" s="223"/>
      <c r="J593" s="234">
        <f>BK593</f>
        <v>0</v>
      </c>
      <c r="K593" s="220"/>
      <c r="L593" s="225"/>
      <c r="M593" s="226"/>
      <c r="N593" s="227"/>
      <c r="O593" s="227"/>
      <c r="P593" s="228">
        <f>SUM(P594:P677)</f>
        <v>0</v>
      </c>
      <c r="Q593" s="227"/>
      <c r="R593" s="228">
        <f>SUM(R594:R677)</f>
        <v>0.08053411</v>
      </c>
      <c r="S593" s="227"/>
      <c r="T593" s="229">
        <f>SUM(T594:T677)</f>
        <v>0</v>
      </c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R593" s="230" t="s">
        <v>87</v>
      </c>
      <c r="AT593" s="231" t="s">
        <v>76</v>
      </c>
      <c r="AU593" s="231" t="s">
        <v>85</v>
      </c>
      <c r="AY593" s="230" t="s">
        <v>149</v>
      </c>
      <c r="BK593" s="232">
        <f>SUM(BK594:BK677)</f>
        <v>0</v>
      </c>
    </row>
    <row r="594" spans="1:65" s="2" customFormat="1" ht="16.5" customHeight="1">
      <c r="A594" s="38"/>
      <c r="B594" s="39"/>
      <c r="C594" s="235" t="s">
        <v>811</v>
      </c>
      <c r="D594" s="235" t="s">
        <v>151</v>
      </c>
      <c r="E594" s="236" t="s">
        <v>1579</v>
      </c>
      <c r="F594" s="237" t="s">
        <v>1580</v>
      </c>
      <c r="G594" s="238" t="s">
        <v>154</v>
      </c>
      <c r="H594" s="239">
        <v>12.841</v>
      </c>
      <c r="I594" s="240"/>
      <c r="J594" s="241">
        <f>ROUND(I594*H594,2)</f>
        <v>0</v>
      </c>
      <c r="K594" s="237" t="s">
        <v>155</v>
      </c>
      <c r="L594" s="44"/>
      <c r="M594" s="242" t="s">
        <v>1</v>
      </c>
      <c r="N594" s="243" t="s">
        <v>42</v>
      </c>
      <c r="O594" s="91"/>
      <c r="P594" s="244">
        <f>O594*H594</f>
        <v>0</v>
      </c>
      <c r="Q594" s="244">
        <v>0</v>
      </c>
      <c r="R594" s="244">
        <f>Q594*H594</f>
        <v>0</v>
      </c>
      <c r="S594" s="244">
        <v>0</v>
      </c>
      <c r="T594" s="245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46" t="s">
        <v>261</v>
      </c>
      <c r="AT594" s="246" t="s">
        <v>151</v>
      </c>
      <c r="AU594" s="246" t="s">
        <v>87</v>
      </c>
      <c r="AY594" s="17" t="s">
        <v>149</v>
      </c>
      <c r="BE594" s="247">
        <f>IF(N594="základní",J594,0)</f>
        <v>0</v>
      </c>
      <c r="BF594" s="247">
        <f>IF(N594="snížená",J594,0)</f>
        <v>0</v>
      </c>
      <c r="BG594" s="247">
        <f>IF(N594="zákl. přenesená",J594,0)</f>
        <v>0</v>
      </c>
      <c r="BH594" s="247">
        <f>IF(N594="sníž. přenesená",J594,0)</f>
        <v>0</v>
      </c>
      <c r="BI594" s="247">
        <f>IF(N594="nulová",J594,0)</f>
        <v>0</v>
      </c>
      <c r="BJ594" s="17" t="s">
        <v>85</v>
      </c>
      <c r="BK594" s="247">
        <f>ROUND(I594*H594,2)</f>
        <v>0</v>
      </c>
      <c r="BL594" s="17" t="s">
        <v>261</v>
      </c>
      <c r="BM594" s="246" t="s">
        <v>1581</v>
      </c>
    </row>
    <row r="595" spans="1:51" s="14" customFormat="1" ht="12">
      <c r="A595" s="14"/>
      <c r="B595" s="260"/>
      <c r="C595" s="261"/>
      <c r="D595" s="250" t="s">
        <v>158</v>
      </c>
      <c r="E595" s="262" t="s">
        <v>1</v>
      </c>
      <c r="F595" s="263" t="s">
        <v>1582</v>
      </c>
      <c r="G595" s="261"/>
      <c r="H595" s="262" t="s">
        <v>1</v>
      </c>
      <c r="I595" s="264"/>
      <c r="J595" s="261"/>
      <c r="K595" s="261"/>
      <c r="L595" s="265"/>
      <c r="M595" s="266"/>
      <c r="N595" s="267"/>
      <c r="O595" s="267"/>
      <c r="P595" s="267"/>
      <c r="Q595" s="267"/>
      <c r="R595" s="267"/>
      <c r="S595" s="267"/>
      <c r="T595" s="268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9" t="s">
        <v>158</v>
      </c>
      <c r="AU595" s="269" t="s">
        <v>87</v>
      </c>
      <c r="AV595" s="14" t="s">
        <v>85</v>
      </c>
      <c r="AW595" s="14" t="s">
        <v>33</v>
      </c>
      <c r="AX595" s="14" t="s">
        <v>77</v>
      </c>
      <c r="AY595" s="269" t="s">
        <v>149</v>
      </c>
    </row>
    <row r="596" spans="1:51" s="13" customFormat="1" ht="12">
      <c r="A596" s="13"/>
      <c r="B596" s="248"/>
      <c r="C596" s="249"/>
      <c r="D596" s="250" t="s">
        <v>158</v>
      </c>
      <c r="E596" s="251" t="s">
        <v>1</v>
      </c>
      <c r="F596" s="252" t="s">
        <v>1583</v>
      </c>
      <c r="G596" s="249"/>
      <c r="H596" s="253">
        <v>3.725</v>
      </c>
      <c r="I596" s="254"/>
      <c r="J596" s="249"/>
      <c r="K596" s="249"/>
      <c r="L596" s="255"/>
      <c r="M596" s="256"/>
      <c r="N596" s="257"/>
      <c r="O596" s="257"/>
      <c r="P596" s="257"/>
      <c r="Q596" s="257"/>
      <c r="R596" s="257"/>
      <c r="S596" s="257"/>
      <c r="T596" s="258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9" t="s">
        <v>158</v>
      </c>
      <c r="AU596" s="259" t="s">
        <v>87</v>
      </c>
      <c r="AV596" s="13" t="s">
        <v>87</v>
      </c>
      <c r="AW596" s="13" t="s">
        <v>33</v>
      </c>
      <c r="AX596" s="13" t="s">
        <v>77</v>
      </c>
      <c r="AY596" s="259" t="s">
        <v>149</v>
      </c>
    </row>
    <row r="597" spans="1:51" s="14" customFormat="1" ht="12">
      <c r="A597" s="14"/>
      <c r="B597" s="260"/>
      <c r="C597" s="261"/>
      <c r="D597" s="250" t="s">
        <v>158</v>
      </c>
      <c r="E597" s="262" t="s">
        <v>1</v>
      </c>
      <c r="F597" s="263" t="s">
        <v>1312</v>
      </c>
      <c r="G597" s="261"/>
      <c r="H597" s="262" t="s">
        <v>1</v>
      </c>
      <c r="I597" s="264"/>
      <c r="J597" s="261"/>
      <c r="K597" s="261"/>
      <c r="L597" s="265"/>
      <c r="M597" s="266"/>
      <c r="N597" s="267"/>
      <c r="O597" s="267"/>
      <c r="P597" s="267"/>
      <c r="Q597" s="267"/>
      <c r="R597" s="267"/>
      <c r="S597" s="267"/>
      <c r="T597" s="268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9" t="s">
        <v>158</v>
      </c>
      <c r="AU597" s="269" t="s">
        <v>87</v>
      </c>
      <c r="AV597" s="14" t="s">
        <v>85</v>
      </c>
      <c r="AW597" s="14" t="s">
        <v>33</v>
      </c>
      <c r="AX597" s="14" t="s">
        <v>77</v>
      </c>
      <c r="AY597" s="269" t="s">
        <v>149</v>
      </c>
    </row>
    <row r="598" spans="1:51" s="13" customFormat="1" ht="12">
      <c r="A598" s="13"/>
      <c r="B598" s="248"/>
      <c r="C598" s="249"/>
      <c r="D598" s="250" t="s">
        <v>158</v>
      </c>
      <c r="E598" s="251" t="s">
        <v>1</v>
      </c>
      <c r="F598" s="252" t="s">
        <v>1347</v>
      </c>
      <c r="G598" s="249"/>
      <c r="H598" s="253">
        <v>4.5</v>
      </c>
      <c r="I598" s="254"/>
      <c r="J598" s="249"/>
      <c r="K598" s="249"/>
      <c r="L598" s="255"/>
      <c r="M598" s="256"/>
      <c r="N598" s="257"/>
      <c r="O598" s="257"/>
      <c r="P598" s="257"/>
      <c r="Q598" s="257"/>
      <c r="R598" s="257"/>
      <c r="S598" s="257"/>
      <c r="T598" s="258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59" t="s">
        <v>158</v>
      </c>
      <c r="AU598" s="259" t="s">
        <v>87</v>
      </c>
      <c r="AV598" s="13" t="s">
        <v>87</v>
      </c>
      <c r="AW598" s="13" t="s">
        <v>33</v>
      </c>
      <c r="AX598" s="13" t="s">
        <v>77</v>
      </c>
      <c r="AY598" s="259" t="s">
        <v>149</v>
      </c>
    </row>
    <row r="599" spans="1:51" s="14" customFormat="1" ht="12">
      <c r="A599" s="14"/>
      <c r="B599" s="260"/>
      <c r="C599" s="261"/>
      <c r="D599" s="250" t="s">
        <v>158</v>
      </c>
      <c r="E599" s="262" t="s">
        <v>1</v>
      </c>
      <c r="F599" s="263" t="s">
        <v>1228</v>
      </c>
      <c r="G599" s="261"/>
      <c r="H599" s="262" t="s">
        <v>1</v>
      </c>
      <c r="I599" s="264"/>
      <c r="J599" s="261"/>
      <c r="K599" s="261"/>
      <c r="L599" s="265"/>
      <c r="M599" s="266"/>
      <c r="N599" s="267"/>
      <c r="O599" s="267"/>
      <c r="P599" s="267"/>
      <c r="Q599" s="267"/>
      <c r="R599" s="267"/>
      <c r="S599" s="267"/>
      <c r="T599" s="268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69" t="s">
        <v>158</v>
      </c>
      <c r="AU599" s="269" t="s">
        <v>87</v>
      </c>
      <c r="AV599" s="14" t="s">
        <v>85</v>
      </c>
      <c r="AW599" s="14" t="s">
        <v>33</v>
      </c>
      <c r="AX599" s="14" t="s">
        <v>77</v>
      </c>
      <c r="AY599" s="269" t="s">
        <v>149</v>
      </c>
    </row>
    <row r="600" spans="1:51" s="13" customFormat="1" ht="12">
      <c r="A600" s="13"/>
      <c r="B600" s="248"/>
      <c r="C600" s="249"/>
      <c r="D600" s="250" t="s">
        <v>158</v>
      </c>
      <c r="E600" s="251" t="s">
        <v>1</v>
      </c>
      <c r="F600" s="252" t="s">
        <v>1348</v>
      </c>
      <c r="G600" s="249"/>
      <c r="H600" s="253">
        <v>4.616</v>
      </c>
      <c r="I600" s="254"/>
      <c r="J600" s="249"/>
      <c r="K600" s="249"/>
      <c r="L600" s="255"/>
      <c r="M600" s="256"/>
      <c r="N600" s="257"/>
      <c r="O600" s="257"/>
      <c r="P600" s="257"/>
      <c r="Q600" s="257"/>
      <c r="R600" s="257"/>
      <c r="S600" s="257"/>
      <c r="T600" s="258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9" t="s">
        <v>158</v>
      </c>
      <c r="AU600" s="259" t="s">
        <v>87</v>
      </c>
      <c r="AV600" s="13" t="s">
        <v>87</v>
      </c>
      <c r="AW600" s="13" t="s">
        <v>33</v>
      </c>
      <c r="AX600" s="13" t="s">
        <v>77</v>
      </c>
      <c r="AY600" s="259" t="s">
        <v>149</v>
      </c>
    </row>
    <row r="601" spans="1:51" s="15" customFormat="1" ht="12">
      <c r="A601" s="15"/>
      <c r="B601" s="270"/>
      <c r="C601" s="271"/>
      <c r="D601" s="250" t="s">
        <v>158</v>
      </c>
      <c r="E601" s="272" t="s">
        <v>1</v>
      </c>
      <c r="F601" s="273" t="s">
        <v>167</v>
      </c>
      <c r="G601" s="271"/>
      <c r="H601" s="274">
        <v>12.841</v>
      </c>
      <c r="I601" s="275"/>
      <c r="J601" s="271"/>
      <c r="K601" s="271"/>
      <c r="L601" s="276"/>
      <c r="M601" s="277"/>
      <c r="N601" s="278"/>
      <c r="O601" s="278"/>
      <c r="P601" s="278"/>
      <c r="Q601" s="278"/>
      <c r="R601" s="278"/>
      <c r="S601" s="278"/>
      <c r="T601" s="279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80" t="s">
        <v>158</v>
      </c>
      <c r="AU601" s="280" t="s">
        <v>87</v>
      </c>
      <c r="AV601" s="15" t="s">
        <v>156</v>
      </c>
      <c r="AW601" s="15" t="s">
        <v>33</v>
      </c>
      <c r="AX601" s="15" t="s">
        <v>85</v>
      </c>
      <c r="AY601" s="280" t="s">
        <v>149</v>
      </c>
    </row>
    <row r="602" spans="1:65" s="2" customFormat="1" ht="16.5" customHeight="1">
      <c r="A602" s="38"/>
      <c r="B602" s="39"/>
      <c r="C602" s="235" t="s">
        <v>821</v>
      </c>
      <c r="D602" s="235" t="s">
        <v>151</v>
      </c>
      <c r="E602" s="236" t="s">
        <v>1584</v>
      </c>
      <c r="F602" s="237" t="s">
        <v>1585</v>
      </c>
      <c r="G602" s="238" t="s">
        <v>154</v>
      </c>
      <c r="H602" s="239">
        <v>3.725</v>
      </c>
      <c r="I602" s="240"/>
      <c r="J602" s="241">
        <f>ROUND(I602*H602,2)</f>
        <v>0</v>
      </c>
      <c r="K602" s="237" t="s">
        <v>155</v>
      </c>
      <c r="L602" s="44"/>
      <c r="M602" s="242" t="s">
        <v>1</v>
      </c>
      <c r="N602" s="243" t="s">
        <v>42</v>
      </c>
      <c r="O602" s="91"/>
      <c r="P602" s="244">
        <f>O602*H602</f>
        <v>0</v>
      </c>
      <c r="Q602" s="244">
        <v>0</v>
      </c>
      <c r="R602" s="244">
        <f>Q602*H602</f>
        <v>0</v>
      </c>
      <c r="S602" s="244">
        <v>0</v>
      </c>
      <c r="T602" s="245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246" t="s">
        <v>261</v>
      </c>
      <c r="AT602" s="246" t="s">
        <v>151</v>
      </c>
      <c r="AU602" s="246" t="s">
        <v>87</v>
      </c>
      <c r="AY602" s="17" t="s">
        <v>149</v>
      </c>
      <c r="BE602" s="247">
        <f>IF(N602="základní",J602,0)</f>
        <v>0</v>
      </c>
      <c r="BF602" s="247">
        <f>IF(N602="snížená",J602,0)</f>
        <v>0</v>
      </c>
      <c r="BG602" s="247">
        <f>IF(N602="zákl. přenesená",J602,0)</f>
        <v>0</v>
      </c>
      <c r="BH602" s="247">
        <f>IF(N602="sníž. přenesená",J602,0)</f>
        <v>0</v>
      </c>
      <c r="BI602" s="247">
        <f>IF(N602="nulová",J602,0)</f>
        <v>0</v>
      </c>
      <c r="BJ602" s="17" t="s">
        <v>85</v>
      </c>
      <c r="BK602" s="247">
        <f>ROUND(I602*H602,2)</f>
        <v>0</v>
      </c>
      <c r="BL602" s="17" t="s">
        <v>261</v>
      </c>
      <c r="BM602" s="246" t="s">
        <v>1586</v>
      </c>
    </row>
    <row r="603" spans="1:51" s="14" customFormat="1" ht="12">
      <c r="A603" s="14"/>
      <c r="B603" s="260"/>
      <c r="C603" s="261"/>
      <c r="D603" s="250" t="s">
        <v>158</v>
      </c>
      <c r="E603" s="262" t="s">
        <v>1</v>
      </c>
      <c r="F603" s="263" t="s">
        <v>1582</v>
      </c>
      <c r="G603" s="261"/>
      <c r="H603" s="262" t="s">
        <v>1</v>
      </c>
      <c r="I603" s="264"/>
      <c r="J603" s="261"/>
      <c r="K603" s="261"/>
      <c r="L603" s="265"/>
      <c r="M603" s="266"/>
      <c r="N603" s="267"/>
      <c r="O603" s="267"/>
      <c r="P603" s="267"/>
      <c r="Q603" s="267"/>
      <c r="R603" s="267"/>
      <c r="S603" s="267"/>
      <c r="T603" s="268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9" t="s">
        <v>158</v>
      </c>
      <c r="AU603" s="269" t="s">
        <v>87</v>
      </c>
      <c r="AV603" s="14" t="s">
        <v>85</v>
      </c>
      <c r="AW603" s="14" t="s">
        <v>33</v>
      </c>
      <c r="AX603" s="14" t="s">
        <v>77</v>
      </c>
      <c r="AY603" s="269" t="s">
        <v>149</v>
      </c>
    </row>
    <row r="604" spans="1:51" s="13" customFormat="1" ht="12">
      <c r="A604" s="13"/>
      <c r="B604" s="248"/>
      <c r="C604" s="249"/>
      <c r="D604" s="250" t="s">
        <v>158</v>
      </c>
      <c r="E604" s="251" t="s">
        <v>1</v>
      </c>
      <c r="F604" s="252" t="s">
        <v>1583</v>
      </c>
      <c r="G604" s="249"/>
      <c r="H604" s="253">
        <v>3.725</v>
      </c>
      <c r="I604" s="254"/>
      <c r="J604" s="249"/>
      <c r="K604" s="249"/>
      <c r="L604" s="255"/>
      <c r="M604" s="256"/>
      <c r="N604" s="257"/>
      <c r="O604" s="257"/>
      <c r="P604" s="257"/>
      <c r="Q604" s="257"/>
      <c r="R604" s="257"/>
      <c r="S604" s="257"/>
      <c r="T604" s="258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9" t="s">
        <v>158</v>
      </c>
      <c r="AU604" s="259" t="s">
        <v>87</v>
      </c>
      <c r="AV604" s="13" t="s">
        <v>87</v>
      </c>
      <c r="AW604" s="13" t="s">
        <v>33</v>
      </c>
      <c r="AX604" s="13" t="s">
        <v>85</v>
      </c>
      <c r="AY604" s="259" t="s">
        <v>149</v>
      </c>
    </row>
    <row r="605" spans="1:65" s="2" customFormat="1" ht="16.5" customHeight="1">
      <c r="A605" s="38"/>
      <c r="B605" s="39"/>
      <c r="C605" s="235" t="s">
        <v>830</v>
      </c>
      <c r="D605" s="235" t="s">
        <v>151</v>
      </c>
      <c r="E605" s="236" t="s">
        <v>1587</v>
      </c>
      <c r="F605" s="237" t="s">
        <v>1588</v>
      </c>
      <c r="G605" s="238" t="s">
        <v>154</v>
      </c>
      <c r="H605" s="239">
        <v>9.123</v>
      </c>
      <c r="I605" s="240"/>
      <c r="J605" s="241">
        <f>ROUND(I605*H605,2)</f>
        <v>0</v>
      </c>
      <c r="K605" s="237" t="s">
        <v>155</v>
      </c>
      <c r="L605" s="44"/>
      <c r="M605" s="242" t="s">
        <v>1</v>
      </c>
      <c r="N605" s="243" t="s">
        <v>42</v>
      </c>
      <c r="O605" s="91"/>
      <c r="P605" s="244">
        <f>O605*H605</f>
        <v>0</v>
      </c>
      <c r="Q605" s="244">
        <v>0</v>
      </c>
      <c r="R605" s="244">
        <f>Q605*H605</f>
        <v>0</v>
      </c>
      <c r="S605" s="244">
        <v>0</v>
      </c>
      <c r="T605" s="245">
        <f>S605*H605</f>
        <v>0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246" t="s">
        <v>261</v>
      </c>
      <c r="AT605" s="246" t="s">
        <v>151</v>
      </c>
      <c r="AU605" s="246" t="s">
        <v>87</v>
      </c>
      <c r="AY605" s="17" t="s">
        <v>149</v>
      </c>
      <c r="BE605" s="247">
        <f>IF(N605="základní",J605,0)</f>
        <v>0</v>
      </c>
      <c r="BF605" s="247">
        <f>IF(N605="snížená",J605,0)</f>
        <v>0</v>
      </c>
      <c r="BG605" s="247">
        <f>IF(N605="zákl. přenesená",J605,0)</f>
        <v>0</v>
      </c>
      <c r="BH605" s="247">
        <f>IF(N605="sníž. přenesená",J605,0)</f>
        <v>0</v>
      </c>
      <c r="BI605" s="247">
        <f>IF(N605="nulová",J605,0)</f>
        <v>0</v>
      </c>
      <c r="BJ605" s="17" t="s">
        <v>85</v>
      </c>
      <c r="BK605" s="247">
        <f>ROUND(I605*H605,2)</f>
        <v>0</v>
      </c>
      <c r="BL605" s="17" t="s">
        <v>261</v>
      </c>
      <c r="BM605" s="246" t="s">
        <v>1589</v>
      </c>
    </row>
    <row r="606" spans="1:51" s="14" customFormat="1" ht="12">
      <c r="A606" s="14"/>
      <c r="B606" s="260"/>
      <c r="C606" s="261"/>
      <c r="D606" s="250" t="s">
        <v>158</v>
      </c>
      <c r="E606" s="262" t="s">
        <v>1</v>
      </c>
      <c r="F606" s="263" t="s">
        <v>1249</v>
      </c>
      <c r="G606" s="261"/>
      <c r="H606" s="262" t="s">
        <v>1</v>
      </c>
      <c r="I606" s="264"/>
      <c r="J606" s="261"/>
      <c r="K606" s="261"/>
      <c r="L606" s="265"/>
      <c r="M606" s="266"/>
      <c r="N606" s="267"/>
      <c r="O606" s="267"/>
      <c r="P606" s="267"/>
      <c r="Q606" s="267"/>
      <c r="R606" s="267"/>
      <c r="S606" s="267"/>
      <c r="T606" s="268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9" t="s">
        <v>158</v>
      </c>
      <c r="AU606" s="269" t="s">
        <v>87</v>
      </c>
      <c r="AV606" s="14" t="s">
        <v>85</v>
      </c>
      <c r="AW606" s="14" t="s">
        <v>33</v>
      </c>
      <c r="AX606" s="14" t="s">
        <v>77</v>
      </c>
      <c r="AY606" s="269" t="s">
        <v>149</v>
      </c>
    </row>
    <row r="607" spans="1:51" s="13" customFormat="1" ht="12">
      <c r="A607" s="13"/>
      <c r="B607" s="248"/>
      <c r="C607" s="249"/>
      <c r="D607" s="250" t="s">
        <v>158</v>
      </c>
      <c r="E607" s="251" t="s">
        <v>1</v>
      </c>
      <c r="F607" s="252" t="s">
        <v>1352</v>
      </c>
      <c r="G607" s="249"/>
      <c r="H607" s="253">
        <v>5.718</v>
      </c>
      <c r="I607" s="254"/>
      <c r="J607" s="249"/>
      <c r="K607" s="249"/>
      <c r="L607" s="255"/>
      <c r="M607" s="256"/>
      <c r="N607" s="257"/>
      <c r="O607" s="257"/>
      <c r="P607" s="257"/>
      <c r="Q607" s="257"/>
      <c r="R607" s="257"/>
      <c r="S607" s="257"/>
      <c r="T607" s="258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59" t="s">
        <v>158</v>
      </c>
      <c r="AU607" s="259" t="s">
        <v>87</v>
      </c>
      <c r="AV607" s="13" t="s">
        <v>87</v>
      </c>
      <c r="AW607" s="13" t="s">
        <v>33</v>
      </c>
      <c r="AX607" s="13" t="s">
        <v>77</v>
      </c>
      <c r="AY607" s="259" t="s">
        <v>149</v>
      </c>
    </row>
    <row r="608" spans="1:51" s="13" customFormat="1" ht="12">
      <c r="A608" s="13"/>
      <c r="B608" s="248"/>
      <c r="C608" s="249"/>
      <c r="D608" s="250" t="s">
        <v>158</v>
      </c>
      <c r="E608" s="251" t="s">
        <v>1</v>
      </c>
      <c r="F608" s="252" t="s">
        <v>1229</v>
      </c>
      <c r="G608" s="249"/>
      <c r="H608" s="253">
        <v>3.405</v>
      </c>
      <c r="I608" s="254"/>
      <c r="J608" s="249"/>
      <c r="K608" s="249"/>
      <c r="L608" s="255"/>
      <c r="M608" s="256"/>
      <c r="N608" s="257"/>
      <c r="O608" s="257"/>
      <c r="P608" s="257"/>
      <c r="Q608" s="257"/>
      <c r="R608" s="257"/>
      <c r="S608" s="257"/>
      <c r="T608" s="258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9" t="s">
        <v>158</v>
      </c>
      <c r="AU608" s="259" t="s">
        <v>87</v>
      </c>
      <c r="AV608" s="13" t="s">
        <v>87</v>
      </c>
      <c r="AW608" s="13" t="s">
        <v>33</v>
      </c>
      <c r="AX608" s="13" t="s">
        <v>77</v>
      </c>
      <c r="AY608" s="259" t="s">
        <v>149</v>
      </c>
    </row>
    <row r="609" spans="1:51" s="15" customFormat="1" ht="12">
      <c r="A609" s="15"/>
      <c r="B609" s="270"/>
      <c r="C609" s="271"/>
      <c r="D609" s="250" t="s">
        <v>158</v>
      </c>
      <c r="E609" s="272" t="s">
        <v>1</v>
      </c>
      <c r="F609" s="273" t="s">
        <v>167</v>
      </c>
      <c r="G609" s="271"/>
      <c r="H609" s="274">
        <v>9.123</v>
      </c>
      <c r="I609" s="275"/>
      <c r="J609" s="271"/>
      <c r="K609" s="271"/>
      <c r="L609" s="276"/>
      <c r="M609" s="277"/>
      <c r="N609" s="278"/>
      <c r="O609" s="278"/>
      <c r="P609" s="278"/>
      <c r="Q609" s="278"/>
      <c r="R609" s="278"/>
      <c r="S609" s="278"/>
      <c r="T609" s="279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80" t="s">
        <v>158</v>
      </c>
      <c r="AU609" s="280" t="s">
        <v>87</v>
      </c>
      <c r="AV609" s="15" t="s">
        <v>156</v>
      </c>
      <c r="AW609" s="15" t="s">
        <v>33</v>
      </c>
      <c r="AX609" s="15" t="s">
        <v>85</v>
      </c>
      <c r="AY609" s="280" t="s">
        <v>149</v>
      </c>
    </row>
    <row r="610" spans="1:65" s="2" customFormat="1" ht="16.5" customHeight="1">
      <c r="A610" s="38"/>
      <c r="B610" s="39"/>
      <c r="C610" s="235" t="s">
        <v>837</v>
      </c>
      <c r="D610" s="235" t="s">
        <v>151</v>
      </c>
      <c r="E610" s="236" t="s">
        <v>1590</v>
      </c>
      <c r="F610" s="237" t="s">
        <v>1591</v>
      </c>
      <c r="G610" s="238" t="s">
        <v>154</v>
      </c>
      <c r="H610" s="239">
        <v>12.848</v>
      </c>
      <c r="I610" s="240"/>
      <c r="J610" s="241">
        <f>ROUND(I610*H610,2)</f>
        <v>0</v>
      </c>
      <c r="K610" s="237" t="s">
        <v>155</v>
      </c>
      <c r="L610" s="44"/>
      <c r="M610" s="242" t="s">
        <v>1</v>
      </c>
      <c r="N610" s="243" t="s">
        <v>42</v>
      </c>
      <c r="O610" s="91"/>
      <c r="P610" s="244">
        <f>O610*H610</f>
        <v>0</v>
      </c>
      <c r="Q610" s="244">
        <v>0</v>
      </c>
      <c r="R610" s="244">
        <f>Q610*H610</f>
        <v>0</v>
      </c>
      <c r="S610" s="244">
        <v>0</v>
      </c>
      <c r="T610" s="245">
        <f>S610*H610</f>
        <v>0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246" t="s">
        <v>261</v>
      </c>
      <c r="AT610" s="246" t="s">
        <v>151</v>
      </c>
      <c r="AU610" s="246" t="s">
        <v>87</v>
      </c>
      <c r="AY610" s="17" t="s">
        <v>149</v>
      </c>
      <c r="BE610" s="247">
        <f>IF(N610="základní",J610,0)</f>
        <v>0</v>
      </c>
      <c r="BF610" s="247">
        <f>IF(N610="snížená",J610,0)</f>
        <v>0</v>
      </c>
      <c r="BG610" s="247">
        <f>IF(N610="zákl. přenesená",J610,0)</f>
        <v>0</v>
      </c>
      <c r="BH610" s="247">
        <f>IF(N610="sníž. přenesená",J610,0)</f>
        <v>0</v>
      </c>
      <c r="BI610" s="247">
        <f>IF(N610="nulová",J610,0)</f>
        <v>0</v>
      </c>
      <c r="BJ610" s="17" t="s">
        <v>85</v>
      </c>
      <c r="BK610" s="247">
        <f>ROUND(I610*H610,2)</f>
        <v>0</v>
      </c>
      <c r="BL610" s="17" t="s">
        <v>261</v>
      </c>
      <c r="BM610" s="246" t="s">
        <v>1592</v>
      </c>
    </row>
    <row r="611" spans="1:51" s="14" customFormat="1" ht="12">
      <c r="A611" s="14"/>
      <c r="B611" s="260"/>
      <c r="C611" s="261"/>
      <c r="D611" s="250" t="s">
        <v>158</v>
      </c>
      <c r="E611" s="262" t="s">
        <v>1</v>
      </c>
      <c r="F611" s="263" t="s">
        <v>1249</v>
      </c>
      <c r="G611" s="261"/>
      <c r="H611" s="262" t="s">
        <v>1</v>
      </c>
      <c r="I611" s="264"/>
      <c r="J611" s="261"/>
      <c r="K611" s="261"/>
      <c r="L611" s="265"/>
      <c r="M611" s="266"/>
      <c r="N611" s="267"/>
      <c r="O611" s="267"/>
      <c r="P611" s="267"/>
      <c r="Q611" s="267"/>
      <c r="R611" s="267"/>
      <c r="S611" s="267"/>
      <c r="T611" s="268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9" t="s">
        <v>158</v>
      </c>
      <c r="AU611" s="269" t="s">
        <v>87</v>
      </c>
      <c r="AV611" s="14" t="s">
        <v>85</v>
      </c>
      <c r="AW611" s="14" t="s">
        <v>33</v>
      </c>
      <c r="AX611" s="14" t="s">
        <v>77</v>
      </c>
      <c r="AY611" s="269" t="s">
        <v>149</v>
      </c>
    </row>
    <row r="612" spans="1:51" s="13" customFormat="1" ht="12">
      <c r="A612" s="13"/>
      <c r="B612" s="248"/>
      <c r="C612" s="249"/>
      <c r="D612" s="250" t="s">
        <v>158</v>
      </c>
      <c r="E612" s="251" t="s">
        <v>1</v>
      </c>
      <c r="F612" s="252" t="s">
        <v>1352</v>
      </c>
      <c r="G612" s="249"/>
      <c r="H612" s="253">
        <v>5.718</v>
      </c>
      <c r="I612" s="254"/>
      <c r="J612" s="249"/>
      <c r="K612" s="249"/>
      <c r="L612" s="255"/>
      <c r="M612" s="256"/>
      <c r="N612" s="257"/>
      <c r="O612" s="257"/>
      <c r="P612" s="257"/>
      <c r="Q612" s="257"/>
      <c r="R612" s="257"/>
      <c r="S612" s="257"/>
      <c r="T612" s="258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59" t="s">
        <v>158</v>
      </c>
      <c r="AU612" s="259" t="s">
        <v>87</v>
      </c>
      <c r="AV612" s="13" t="s">
        <v>87</v>
      </c>
      <c r="AW612" s="13" t="s">
        <v>33</v>
      </c>
      <c r="AX612" s="13" t="s">
        <v>77</v>
      </c>
      <c r="AY612" s="259" t="s">
        <v>149</v>
      </c>
    </row>
    <row r="613" spans="1:51" s="13" customFormat="1" ht="12">
      <c r="A613" s="13"/>
      <c r="B613" s="248"/>
      <c r="C613" s="249"/>
      <c r="D613" s="250" t="s">
        <v>158</v>
      </c>
      <c r="E613" s="251" t="s">
        <v>1</v>
      </c>
      <c r="F613" s="252" t="s">
        <v>1229</v>
      </c>
      <c r="G613" s="249"/>
      <c r="H613" s="253">
        <v>3.405</v>
      </c>
      <c r="I613" s="254"/>
      <c r="J613" s="249"/>
      <c r="K613" s="249"/>
      <c r="L613" s="255"/>
      <c r="M613" s="256"/>
      <c r="N613" s="257"/>
      <c r="O613" s="257"/>
      <c r="P613" s="257"/>
      <c r="Q613" s="257"/>
      <c r="R613" s="257"/>
      <c r="S613" s="257"/>
      <c r="T613" s="258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59" t="s">
        <v>158</v>
      </c>
      <c r="AU613" s="259" t="s">
        <v>87</v>
      </c>
      <c r="AV613" s="13" t="s">
        <v>87</v>
      </c>
      <c r="AW613" s="13" t="s">
        <v>33</v>
      </c>
      <c r="AX613" s="13" t="s">
        <v>77</v>
      </c>
      <c r="AY613" s="259" t="s">
        <v>149</v>
      </c>
    </row>
    <row r="614" spans="1:51" s="14" customFormat="1" ht="12">
      <c r="A614" s="14"/>
      <c r="B614" s="260"/>
      <c r="C614" s="261"/>
      <c r="D614" s="250" t="s">
        <v>158</v>
      </c>
      <c r="E614" s="262" t="s">
        <v>1</v>
      </c>
      <c r="F614" s="263" t="s">
        <v>1593</v>
      </c>
      <c r="G614" s="261"/>
      <c r="H614" s="262" t="s">
        <v>1</v>
      </c>
      <c r="I614" s="264"/>
      <c r="J614" s="261"/>
      <c r="K614" s="261"/>
      <c r="L614" s="265"/>
      <c r="M614" s="266"/>
      <c r="N614" s="267"/>
      <c r="O614" s="267"/>
      <c r="P614" s="267"/>
      <c r="Q614" s="267"/>
      <c r="R614" s="267"/>
      <c r="S614" s="267"/>
      <c r="T614" s="268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9" t="s">
        <v>158</v>
      </c>
      <c r="AU614" s="269" t="s">
        <v>87</v>
      </c>
      <c r="AV614" s="14" t="s">
        <v>85</v>
      </c>
      <c r="AW614" s="14" t="s">
        <v>33</v>
      </c>
      <c r="AX614" s="14" t="s">
        <v>77</v>
      </c>
      <c r="AY614" s="269" t="s">
        <v>149</v>
      </c>
    </row>
    <row r="615" spans="1:51" s="13" customFormat="1" ht="12">
      <c r="A615" s="13"/>
      <c r="B615" s="248"/>
      <c r="C615" s="249"/>
      <c r="D615" s="250" t="s">
        <v>158</v>
      </c>
      <c r="E615" s="251" t="s">
        <v>1</v>
      </c>
      <c r="F615" s="252" t="s">
        <v>1583</v>
      </c>
      <c r="G615" s="249"/>
      <c r="H615" s="253">
        <v>3.725</v>
      </c>
      <c r="I615" s="254"/>
      <c r="J615" s="249"/>
      <c r="K615" s="249"/>
      <c r="L615" s="255"/>
      <c r="M615" s="256"/>
      <c r="N615" s="257"/>
      <c r="O615" s="257"/>
      <c r="P615" s="257"/>
      <c r="Q615" s="257"/>
      <c r="R615" s="257"/>
      <c r="S615" s="257"/>
      <c r="T615" s="258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59" t="s">
        <v>158</v>
      </c>
      <c r="AU615" s="259" t="s">
        <v>87</v>
      </c>
      <c r="AV615" s="13" t="s">
        <v>87</v>
      </c>
      <c r="AW615" s="13" t="s">
        <v>33</v>
      </c>
      <c r="AX615" s="13" t="s">
        <v>77</v>
      </c>
      <c r="AY615" s="259" t="s">
        <v>149</v>
      </c>
    </row>
    <row r="616" spans="1:51" s="15" customFormat="1" ht="12">
      <c r="A616" s="15"/>
      <c r="B616" s="270"/>
      <c r="C616" s="271"/>
      <c r="D616" s="250" t="s">
        <v>158</v>
      </c>
      <c r="E616" s="272" t="s">
        <v>1</v>
      </c>
      <c r="F616" s="273" t="s">
        <v>167</v>
      </c>
      <c r="G616" s="271"/>
      <c r="H616" s="274">
        <v>12.848</v>
      </c>
      <c r="I616" s="275"/>
      <c r="J616" s="271"/>
      <c r="K616" s="271"/>
      <c r="L616" s="276"/>
      <c r="M616" s="277"/>
      <c r="N616" s="278"/>
      <c r="O616" s="278"/>
      <c r="P616" s="278"/>
      <c r="Q616" s="278"/>
      <c r="R616" s="278"/>
      <c r="S616" s="278"/>
      <c r="T616" s="279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80" t="s">
        <v>158</v>
      </c>
      <c r="AU616" s="280" t="s">
        <v>87</v>
      </c>
      <c r="AV616" s="15" t="s">
        <v>156</v>
      </c>
      <c r="AW616" s="15" t="s">
        <v>33</v>
      </c>
      <c r="AX616" s="15" t="s">
        <v>85</v>
      </c>
      <c r="AY616" s="280" t="s">
        <v>149</v>
      </c>
    </row>
    <row r="617" spans="1:65" s="2" customFormat="1" ht="16.5" customHeight="1">
      <c r="A617" s="38"/>
      <c r="B617" s="39"/>
      <c r="C617" s="235" t="s">
        <v>846</v>
      </c>
      <c r="D617" s="235" t="s">
        <v>151</v>
      </c>
      <c r="E617" s="236" t="s">
        <v>1594</v>
      </c>
      <c r="F617" s="237" t="s">
        <v>1595</v>
      </c>
      <c r="G617" s="238" t="s">
        <v>154</v>
      </c>
      <c r="H617" s="239">
        <v>11.348</v>
      </c>
      <c r="I617" s="240"/>
      <c r="J617" s="241">
        <f>ROUND(I617*H617,2)</f>
        <v>0</v>
      </c>
      <c r="K617" s="237" t="s">
        <v>155</v>
      </c>
      <c r="L617" s="44"/>
      <c r="M617" s="242" t="s">
        <v>1</v>
      </c>
      <c r="N617" s="243" t="s">
        <v>42</v>
      </c>
      <c r="O617" s="91"/>
      <c r="P617" s="244">
        <f>O617*H617</f>
        <v>0</v>
      </c>
      <c r="Q617" s="244">
        <v>0.0002</v>
      </c>
      <c r="R617" s="244">
        <f>Q617*H617</f>
        <v>0.0022696</v>
      </c>
      <c r="S617" s="244">
        <v>0</v>
      </c>
      <c r="T617" s="245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46" t="s">
        <v>261</v>
      </c>
      <c r="AT617" s="246" t="s">
        <v>151</v>
      </c>
      <c r="AU617" s="246" t="s">
        <v>87</v>
      </c>
      <c r="AY617" s="17" t="s">
        <v>149</v>
      </c>
      <c r="BE617" s="247">
        <f>IF(N617="základní",J617,0)</f>
        <v>0</v>
      </c>
      <c r="BF617" s="247">
        <f>IF(N617="snížená",J617,0)</f>
        <v>0</v>
      </c>
      <c r="BG617" s="247">
        <f>IF(N617="zákl. přenesená",J617,0)</f>
        <v>0</v>
      </c>
      <c r="BH617" s="247">
        <f>IF(N617="sníž. přenesená",J617,0)</f>
        <v>0</v>
      </c>
      <c r="BI617" s="247">
        <f>IF(N617="nulová",J617,0)</f>
        <v>0</v>
      </c>
      <c r="BJ617" s="17" t="s">
        <v>85</v>
      </c>
      <c r="BK617" s="247">
        <f>ROUND(I617*H617,2)</f>
        <v>0</v>
      </c>
      <c r="BL617" s="17" t="s">
        <v>261</v>
      </c>
      <c r="BM617" s="246" t="s">
        <v>1596</v>
      </c>
    </row>
    <row r="618" spans="1:51" s="14" customFormat="1" ht="12">
      <c r="A618" s="14"/>
      <c r="B618" s="260"/>
      <c r="C618" s="261"/>
      <c r="D618" s="250" t="s">
        <v>158</v>
      </c>
      <c r="E618" s="262" t="s">
        <v>1</v>
      </c>
      <c r="F618" s="263" t="s">
        <v>1249</v>
      </c>
      <c r="G618" s="261"/>
      <c r="H618" s="262" t="s">
        <v>1</v>
      </c>
      <c r="I618" s="264"/>
      <c r="J618" s="261"/>
      <c r="K618" s="261"/>
      <c r="L618" s="265"/>
      <c r="M618" s="266"/>
      <c r="N618" s="267"/>
      <c r="O618" s="267"/>
      <c r="P618" s="267"/>
      <c r="Q618" s="267"/>
      <c r="R618" s="267"/>
      <c r="S618" s="267"/>
      <c r="T618" s="268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9" t="s">
        <v>158</v>
      </c>
      <c r="AU618" s="269" t="s">
        <v>87</v>
      </c>
      <c r="AV618" s="14" t="s">
        <v>85</v>
      </c>
      <c r="AW618" s="14" t="s">
        <v>33</v>
      </c>
      <c r="AX618" s="14" t="s">
        <v>77</v>
      </c>
      <c r="AY618" s="269" t="s">
        <v>149</v>
      </c>
    </row>
    <row r="619" spans="1:51" s="13" customFormat="1" ht="12">
      <c r="A619" s="13"/>
      <c r="B619" s="248"/>
      <c r="C619" s="249"/>
      <c r="D619" s="250" t="s">
        <v>158</v>
      </c>
      <c r="E619" s="251" t="s">
        <v>1</v>
      </c>
      <c r="F619" s="252" t="s">
        <v>1352</v>
      </c>
      <c r="G619" s="249"/>
      <c r="H619" s="253">
        <v>5.718</v>
      </c>
      <c r="I619" s="254"/>
      <c r="J619" s="249"/>
      <c r="K619" s="249"/>
      <c r="L619" s="255"/>
      <c r="M619" s="256"/>
      <c r="N619" s="257"/>
      <c r="O619" s="257"/>
      <c r="P619" s="257"/>
      <c r="Q619" s="257"/>
      <c r="R619" s="257"/>
      <c r="S619" s="257"/>
      <c r="T619" s="258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59" t="s">
        <v>158</v>
      </c>
      <c r="AU619" s="259" t="s">
        <v>87</v>
      </c>
      <c r="AV619" s="13" t="s">
        <v>87</v>
      </c>
      <c r="AW619" s="13" t="s">
        <v>33</v>
      </c>
      <c r="AX619" s="13" t="s">
        <v>77</v>
      </c>
      <c r="AY619" s="259" t="s">
        <v>149</v>
      </c>
    </row>
    <row r="620" spans="1:51" s="13" customFormat="1" ht="12">
      <c r="A620" s="13"/>
      <c r="B620" s="248"/>
      <c r="C620" s="249"/>
      <c r="D620" s="250" t="s">
        <v>158</v>
      </c>
      <c r="E620" s="251" t="s">
        <v>1</v>
      </c>
      <c r="F620" s="252" t="s">
        <v>1229</v>
      </c>
      <c r="G620" s="249"/>
      <c r="H620" s="253">
        <v>3.405</v>
      </c>
      <c r="I620" s="254"/>
      <c r="J620" s="249"/>
      <c r="K620" s="249"/>
      <c r="L620" s="255"/>
      <c r="M620" s="256"/>
      <c r="N620" s="257"/>
      <c r="O620" s="257"/>
      <c r="P620" s="257"/>
      <c r="Q620" s="257"/>
      <c r="R620" s="257"/>
      <c r="S620" s="257"/>
      <c r="T620" s="258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9" t="s">
        <v>158</v>
      </c>
      <c r="AU620" s="259" t="s">
        <v>87</v>
      </c>
      <c r="AV620" s="13" t="s">
        <v>87</v>
      </c>
      <c r="AW620" s="13" t="s">
        <v>33</v>
      </c>
      <c r="AX620" s="13" t="s">
        <v>77</v>
      </c>
      <c r="AY620" s="259" t="s">
        <v>149</v>
      </c>
    </row>
    <row r="621" spans="1:51" s="14" customFormat="1" ht="12">
      <c r="A621" s="14"/>
      <c r="B621" s="260"/>
      <c r="C621" s="261"/>
      <c r="D621" s="250" t="s">
        <v>158</v>
      </c>
      <c r="E621" s="262" t="s">
        <v>1</v>
      </c>
      <c r="F621" s="263" t="s">
        <v>1597</v>
      </c>
      <c r="G621" s="261"/>
      <c r="H621" s="262" t="s">
        <v>1</v>
      </c>
      <c r="I621" s="264"/>
      <c r="J621" s="261"/>
      <c r="K621" s="261"/>
      <c r="L621" s="265"/>
      <c r="M621" s="266"/>
      <c r="N621" s="267"/>
      <c r="O621" s="267"/>
      <c r="P621" s="267"/>
      <c r="Q621" s="267"/>
      <c r="R621" s="267"/>
      <c r="S621" s="267"/>
      <c r="T621" s="268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9" t="s">
        <v>158</v>
      </c>
      <c r="AU621" s="269" t="s">
        <v>87</v>
      </c>
      <c r="AV621" s="14" t="s">
        <v>85</v>
      </c>
      <c r="AW621" s="14" t="s">
        <v>33</v>
      </c>
      <c r="AX621" s="14" t="s">
        <v>77</v>
      </c>
      <c r="AY621" s="269" t="s">
        <v>149</v>
      </c>
    </row>
    <row r="622" spans="1:51" s="13" customFormat="1" ht="12">
      <c r="A622" s="13"/>
      <c r="B622" s="248"/>
      <c r="C622" s="249"/>
      <c r="D622" s="250" t="s">
        <v>158</v>
      </c>
      <c r="E622" s="251" t="s">
        <v>1</v>
      </c>
      <c r="F622" s="252" t="s">
        <v>1598</v>
      </c>
      <c r="G622" s="249"/>
      <c r="H622" s="253">
        <v>2.225</v>
      </c>
      <c r="I622" s="254"/>
      <c r="J622" s="249"/>
      <c r="K622" s="249"/>
      <c r="L622" s="255"/>
      <c r="M622" s="256"/>
      <c r="N622" s="257"/>
      <c r="O622" s="257"/>
      <c r="P622" s="257"/>
      <c r="Q622" s="257"/>
      <c r="R622" s="257"/>
      <c r="S622" s="257"/>
      <c r="T622" s="258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9" t="s">
        <v>158</v>
      </c>
      <c r="AU622" s="259" t="s">
        <v>87</v>
      </c>
      <c r="AV622" s="13" t="s">
        <v>87</v>
      </c>
      <c r="AW622" s="13" t="s">
        <v>33</v>
      </c>
      <c r="AX622" s="13" t="s">
        <v>77</v>
      </c>
      <c r="AY622" s="259" t="s">
        <v>149</v>
      </c>
    </row>
    <row r="623" spans="1:51" s="15" customFormat="1" ht="12">
      <c r="A623" s="15"/>
      <c r="B623" s="270"/>
      <c r="C623" s="271"/>
      <c r="D623" s="250" t="s">
        <v>158</v>
      </c>
      <c r="E623" s="272" t="s">
        <v>1</v>
      </c>
      <c r="F623" s="273" t="s">
        <v>167</v>
      </c>
      <c r="G623" s="271"/>
      <c r="H623" s="274">
        <v>11.348</v>
      </c>
      <c r="I623" s="275"/>
      <c r="J623" s="271"/>
      <c r="K623" s="271"/>
      <c r="L623" s="276"/>
      <c r="M623" s="277"/>
      <c r="N623" s="278"/>
      <c r="O623" s="278"/>
      <c r="P623" s="278"/>
      <c r="Q623" s="278"/>
      <c r="R623" s="278"/>
      <c r="S623" s="278"/>
      <c r="T623" s="279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80" t="s">
        <v>158</v>
      </c>
      <c r="AU623" s="280" t="s">
        <v>87</v>
      </c>
      <c r="AV623" s="15" t="s">
        <v>156</v>
      </c>
      <c r="AW623" s="15" t="s">
        <v>33</v>
      </c>
      <c r="AX623" s="15" t="s">
        <v>85</v>
      </c>
      <c r="AY623" s="280" t="s">
        <v>149</v>
      </c>
    </row>
    <row r="624" spans="1:65" s="2" customFormat="1" ht="16.5" customHeight="1">
      <c r="A624" s="38"/>
      <c r="B624" s="39"/>
      <c r="C624" s="235" t="s">
        <v>851</v>
      </c>
      <c r="D624" s="235" t="s">
        <v>151</v>
      </c>
      <c r="E624" s="236" t="s">
        <v>1599</v>
      </c>
      <c r="F624" s="237" t="s">
        <v>1600</v>
      </c>
      <c r="G624" s="238" t="s">
        <v>154</v>
      </c>
      <c r="H624" s="239">
        <v>11.348</v>
      </c>
      <c r="I624" s="240"/>
      <c r="J624" s="241">
        <f>ROUND(I624*H624,2)</f>
        <v>0</v>
      </c>
      <c r="K624" s="237" t="s">
        <v>155</v>
      </c>
      <c r="L624" s="44"/>
      <c r="M624" s="242" t="s">
        <v>1</v>
      </c>
      <c r="N624" s="243" t="s">
        <v>42</v>
      </c>
      <c r="O624" s="91"/>
      <c r="P624" s="244">
        <f>O624*H624</f>
        <v>0</v>
      </c>
      <c r="Q624" s="244">
        <v>0.0045</v>
      </c>
      <c r="R624" s="244">
        <f>Q624*H624</f>
        <v>0.051066</v>
      </c>
      <c r="S624" s="244">
        <v>0</v>
      </c>
      <c r="T624" s="245">
        <f>S624*H624</f>
        <v>0</v>
      </c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R624" s="246" t="s">
        <v>261</v>
      </c>
      <c r="AT624" s="246" t="s">
        <v>151</v>
      </c>
      <c r="AU624" s="246" t="s">
        <v>87</v>
      </c>
      <c r="AY624" s="17" t="s">
        <v>149</v>
      </c>
      <c r="BE624" s="247">
        <f>IF(N624="základní",J624,0)</f>
        <v>0</v>
      </c>
      <c r="BF624" s="247">
        <f>IF(N624="snížená",J624,0)</f>
        <v>0</v>
      </c>
      <c r="BG624" s="247">
        <f>IF(N624="zákl. přenesená",J624,0)</f>
        <v>0</v>
      </c>
      <c r="BH624" s="247">
        <f>IF(N624="sníž. přenesená",J624,0)</f>
        <v>0</v>
      </c>
      <c r="BI624" s="247">
        <f>IF(N624="nulová",J624,0)</f>
        <v>0</v>
      </c>
      <c r="BJ624" s="17" t="s">
        <v>85</v>
      </c>
      <c r="BK624" s="247">
        <f>ROUND(I624*H624,2)</f>
        <v>0</v>
      </c>
      <c r="BL624" s="17" t="s">
        <v>261</v>
      </c>
      <c r="BM624" s="246" t="s">
        <v>1601</v>
      </c>
    </row>
    <row r="625" spans="1:51" s="14" customFormat="1" ht="12">
      <c r="A625" s="14"/>
      <c r="B625" s="260"/>
      <c r="C625" s="261"/>
      <c r="D625" s="250" t="s">
        <v>158</v>
      </c>
      <c r="E625" s="262" t="s">
        <v>1</v>
      </c>
      <c r="F625" s="263" t="s">
        <v>1249</v>
      </c>
      <c r="G625" s="261"/>
      <c r="H625" s="262" t="s">
        <v>1</v>
      </c>
      <c r="I625" s="264"/>
      <c r="J625" s="261"/>
      <c r="K625" s="261"/>
      <c r="L625" s="265"/>
      <c r="M625" s="266"/>
      <c r="N625" s="267"/>
      <c r="O625" s="267"/>
      <c r="P625" s="267"/>
      <c r="Q625" s="267"/>
      <c r="R625" s="267"/>
      <c r="S625" s="267"/>
      <c r="T625" s="268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69" t="s">
        <v>158</v>
      </c>
      <c r="AU625" s="269" t="s">
        <v>87</v>
      </c>
      <c r="AV625" s="14" t="s">
        <v>85</v>
      </c>
      <c r="AW625" s="14" t="s">
        <v>33</v>
      </c>
      <c r="AX625" s="14" t="s">
        <v>77</v>
      </c>
      <c r="AY625" s="269" t="s">
        <v>149</v>
      </c>
    </row>
    <row r="626" spans="1:51" s="13" customFormat="1" ht="12">
      <c r="A626" s="13"/>
      <c r="B626" s="248"/>
      <c r="C626" s="249"/>
      <c r="D626" s="250" t="s">
        <v>158</v>
      </c>
      <c r="E626" s="251" t="s">
        <v>1</v>
      </c>
      <c r="F626" s="252" t="s">
        <v>1352</v>
      </c>
      <c r="G626" s="249"/>
      <c r="H626" s="253">
        <v>5.718</v>
      </c>
      <c r="I626" s="254"/>
      <c r="J626" s="249"/>
      <c r="K626" s="249"/>
      <c r="L626" s="255"/>
      <c r="M626" s="256"/>
      <c r="N626" s="257"/>
      <c r="O626" s="257"/>
      <c r="P626" s="257"/>
      <c r="Q626" s="257"/>
      <c r="R626" s="257"/>
      <c r="S626" s="257"/>
      <c r="T626" s="258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59" t="s">
        <v>158</v>
      </c>
      <c r="AU626" s="259" t="s">
        <v>87</v>
      </c>
      <c r="AV626" s="13" t="s">
        <v>87</v>
      </c>
      <c r="AW626" s="13" t="s">
        <v>33</v>
      </c>
      <c r="AX626" s="13" t="s">
        <v>77</v>
      </c>
      <c r="AY626" s="259" t="s">
        <v>149</v>
      </c>
    </row>
    <row r="627" spans="1:51" s="13" customFormat="1" ht="12">
      <c r="A627" s="13"/>
      <c r="B627" s="248"/>
      <c r="C627" s="249"/>
      <c r="D627" s="250" t="s">
        <v>158</v>
      </c>
      <c r="E627" s="251" t="s">
        <v>1</v>
      </c>
      <c r="F627" s="252" t="s">
        <v>1229</v>
      </c>
      <c r="G627" s="249"/>
      <c r="H627" s="253">
        <v>3.405</v>
      </c>
      <c r="I627" s="254"/>
      <c r="J627" s="249"/>
      <c r="K627" s="249"/>
      <c r="L627" s="255"/>
      <c r="M627" s="256"/>
      <c r="N627" s="257"/>
      <c r="O627" s="257"/>
      <c r="P627" s="257"/>
      <c r="Q627" s="257"/>
      <c r="R627" s="257"/>
      <c r="S627" s="257"/>
      <c r="T627" s="258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59" t="s">
        <v>158</v>
      </c>
      <c r="AU627" s="259" t="s">
        <v>87</v>
      </c>
      <c r="AV627" s="13" t="s">
        <v>87</v>
      </c>
      <c r="AW627" s="13" t="s">
        <v>33</v>
      </c>
      <c r="AX627" s="13" t="s">
        <v>77</v>
      </c>
      <c r="AY627" s="259" t="s">
        <v>149</v>
      </c>
    </row>
    <row r="628" spans="1:51" s="14" customFormat="1" ht="12">
      <c r="A628" s="14"/>
      <c r="B628" s="260"/>
      <c r="C628" s="261"/>
      <c r="D628" s="250" t="s">
        <v>158</v>
      </c>
      <c r="E628" s="262" t="s">
        <v>1</v>
      </c>
      <c r="F628" s="263" t="s">
        <v>1597</v>
      </c>
      <c r="G628" s="261"/>
      <c r="H628" s="262" t="s">
        <v>1</v>
      </c>
      <c r="I628" s="264"/>
      <c r="J628" s="261"/>
      <c r="K628" s="261"/>
      <c r="L628" s="265"/>
      <c r="M628" s="266"/>
      <c r="N628" s="267"/>
      <c r="O628" s="267"/>
      <c r="P628" s="267"/>
      <c r="Q628" s="267"/>
      <c r="R628" s="267"/>
      <c r="S628" s="267"/>
      <c r="T628" s="268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69" t="s">
        <v>158</v>
      </c>
      <c r="AU628" s="269" t="s">
        <v>87</v>
      </c>
      <c r="AV628" s="14" t="s">
        <v>85</v>
      </c>
      <c r="AW628" s="14" t="s">
        <v>33</v>
      </c>
      <c r="AX628" s="14" t="s">
        <v>77</v>
      </c>
      <c r="AY628" s="269" t="s">
        <v>149</v>
      </c>
    </row>
    <row r="629" spans="1:51" s="13" customFormat="1" ht="12">
      <c r="A629" s="13"/>
      <c r="B629" s="248"/>
      <c r="C629" s="249"/>
      <c r="D629" s="250" t="s">
        <v>158</v>
      </c>
      <c r="E629" s="251" t="s">
        <v>1</v>
      </c>
      <c r="F629" s="252" t="s">
        <v>1598</v>
      </c>
      <c r="G629" s="249"/>
      <c r="H629" s="253">
        <v>2.225</v>
      </c>
      <c r="I629" s="254"/>
      <c r="J629" s="249"/>
      <c r="K629" s="249"/>
      <c r="L629" s="255"/>
      <c r="M629" s="256"/>
      <c r="N629" s="257"/>
      <c r="O629" s="257"/>
      <c r="P629" s="257"/>
      <c r="Q629" s="257"/>
      <c r="R629" s="257"/>
      <c r="S629" s="257"/>
      <c r="T629" s="258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59" t="s">
        <v>158</v>
      </c>
      <c r="AU629" s="259" t="s">
        <v>87</v>
      </c>
      <c r="AV629" s="13" t="s">
        <v>87</v>
      </c>
      <c r="AW629" s="13" t="s">
        <v>33</v>
      </c>
      <c r="AX629" s="13" t="s">
        <v>77</v>
      </c>
      <c r="AY629" s="259" t="s">
        <v>149</v>
      </c>
    </row>
    <row r="630" spans="1:51" s="15" customFormat="1" ht="12">
      <c r="A630" s="15"/>
      <c r="B630" s="270"/>
      <c r="C630" s="271"/>
      <c r="D630" s="250" t="s">
        <v>158</v>
      </c>
      <c r="E630" s="272" t="s">
        <v>1</v>
      </c>
      <c r="F630" s="273" t="s">
        <v>167</v>
      </c>
      <c r="G630" s="271"/>
      <c r="H630" s="274">
        <v>11.348</v>
      </c>
      <c r="I630" s="275"/>
      <c r="J630" s="271"/>
      <c r="K630" s="271"/>
      <c r="L630" s="276"/>
      <c r="M630" s="277"/>
      <c r="N630" s="278"/>
      <c r="O630" s="278"/>
      <c r="P630" s="278"/>
      <c r="Q630" s="278"/>
      <c r="R630" s="278"/>
      <c r="S630" s="278"/>
      <c r="T630" s="279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80" t="s">
        <v>158</v>
      </c>
      <c r="AU630" s="280" t="s">
        <v>87</v>
      </c>
      <c r="AV630" s="15" t="s">
        <v>156</v>
      </c>
      <c r="AW630" s="15" t="s">
        <v>33</v>
      </c>
      <c r="AX630" s="15" t="s">
        <v>85</v>
      </c>
      <c r="AY630" s="280" t="s">
        <v>149</v>
      </c>
    </row>
    <row r="631" spans="1:65" s="2" customFormat="1" ht="16.5" customHeight="1">
      <c r="A631" s="38"/>
      <c r="B631" s="39"/>
      <c r="C631" s="235" t="s">
        <v>857</v>
      </c>
      <c r="D631" s="235" t="s">
        <v>151</v>
      </c>
      <c r="E631" s="236" t="s">
        <v>1602</v>
      </c>
      <c r="F631" s="237" t="s">
        <v>1603</v>
      </c>
      <c r="G631" s="238" t="s">
        <v>154</v>
      </c>
      <c r="H631" s="239">
        <v>11.348</v>
      </c>
      <c r="I631" s="240"/>
      <c r="J631" s="241">
        <f>ROUND(I631*H631,2)</f>
        <v>0</v>
      </c>
      <c r="K631" s="237" t="s">
        <v>155</v>
      </c>
      <c r="L631" s="44"/>
      <c r="M631" s="242" t="s">
        <v>1</v>
      </c>
      <c r="N631" s="243" t="s">
        <v>42</v>
      </c>
      <c r="O631" s="91"/>
      <c r="P631" s="244">
        <f>O631*H631</f>
        <v>0</v>
      </c>
      <c r="Q631" s="244">
        <v>0.0005</v>
      </c>
      <c r="R631" s="244">
        <f>Q631*H631</f>
        <v>0.005674</v>
      </c>
      <c r="S631" s="244">
        <v>0</v>
      </c>
      <c r="T631" s="245">
        <f>S631*H631</f>
        <v>0</v>
      </c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R631" s="246" t="s">
        <v>261</v>
      </c>
      <c r="AT631" s="246" t="s">
        <v>151</v>
      </c>
      <c r="AU631" s="246" t="s">
        <v>87</v>
      </c>
      <c r="AY631" s="17" t="s">
        <v>149</v>
      </c>
      <c r="BE631" s="247">
        <f>IF(N631="základní",J631,0)</f>
        <v>0</v>
      </c>
      <c r="BF631" s="247">
        <f>IF(N631="snížená",J631,0)</f>
        <v>0</v>
      </c>
      <c r="BG631" s="247">
        <f>IF(N631="zákl. přenesená",J631,0)</f>
        <v>0</v>
      </c>
      <c r="BH631" s="247">
        <f>IF(N631="sníž. přenesená",J631,0)</f>
        <v>0</v>
      </c>
      <c r="BI631" s="247">
        <f>IF(N631="nulová",J631,0)</f>
        <v>0</v>
      </c>
      <c r="BJ631" s="17" t="s">
        <v>85</v>
      </c>
      <c r="BK631" s="247">
        <f>ROUND(I631*H631,2)</f>
        <v>0</v>
      </c>
      <c r="BL631" s="17" t="s">
        <v>261</v>
      </c>
      <c r="BM631" s="246" t="s">
        <v>1604</v>
      </c>
    </row>
    <row r="632" spans="1:51" s="14" customFormat="1" ht="12">
      <c r="A632" s="14"/>
      <c r="B632" s="260"/>
      <c r="C632" s="261"/>
      <c r="D632" s="250" t="s">
        <v>158</v>
      </c>
      <c r="E632" s="262" t="s">
        <v>1</v>
      </c>
      <c r="F632" s="263" t="s">
        <v>1249</v>
      </c>
      <c r="G632" s="261"/>
      <c r="H632" s="262" t="s">
        <v>1</v>
      </c>
      <c r="I632" s="264"/>
      <c r="J632" s="261"/>
      <c r="K632" s="261"/>
      <c r="L632" s="265"/>
      <c r="M632" s="266"/>
      <c r="N632" s="267"/>
      <c r="O632" s="267"/>
      <c r="P632" s="267"/>
      <c r="Q632" s="267"/>
      <c r="R632" s="267"/>
      <c r="S632" s="267"/>
      <c r="T632" s="268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9" t="s">
        <v>158</v>
      </c>
      <c r="AU632" s="269" t="s">
        <v>87</v>
      </c>
      <c r="AV632" s="14" t="s">
        <v>85</v>
      </c>
      <c r="AW632" s="14" t="s">
        <v>33</v>
      </c>
      <c r="AX632" s="14" t="s">
        <v>77</v>
      </c>
      <c r="AY632" s="269" t="s">
        <v>149</v>
      </c>
    </row>
    <row r="633" spans="1:51" s="13" customFormat="1" ht="12">
      <c r="A633" s="13"/>
      <c r="B633" s="248"/>
      <c r="C633" s="249"/>
      <c r="D633" s="250" t="s">
        <v>158</v>
      </c>
      <c r="E633" s="251" t="s">
        <v>1</v>
      </c>
      <c r="F633" s="252" t="s">
        <v>1352</v>
      </c>
      <c r="G633" s="249"/>
      <c r="H633" s="253">
        <v>5.718</v>
      </c>
      <c r="I633" s="254"/>
      <c r="J633" s="249"/>
      <c r="K633" s="249"/>
      <c r="L633" s="255"/>
      <c r="M633" s="256"/>
      <c r="N633" s="257"/>
      <c r="O633" s="257"/>
      <c r="P633" s="257"/>
      <c r="Q633" s="257"/>
      <c r="R633" s="257"/>
      <c r="S633" s="257"/>
      <c r="T633" s="258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59" t="s">
        <v>158</v>
      </c>
      <c r="AU633" s="259" t="s">
        <v>87</v>
      </c>
      <c r="AV633" s="13" t="s">
        <v>87</v>
      </c>
      <c r="AW633" s="13" t="s">
        <v>33</v>
      </c>
      <c r="AX633" s="13" t="s">
        <v>77</v>
      </c>
      <c r="AY633" s="259" t="s">
        <v>149</v>
      </c>
    </row>
    <row r="634" spans="1:51" s="13" customFormat="1" ht="12">
      <c r="A634" s="13"/>
      <c r="B634" s="248"/>
      <c r="C634" s="249"/>
      <c r="D634" s="250" t="s">
        <v>158</v>
      </c>
      <c r="E634" s="251" t="s">
        <v>1</v>
      </c>
      <c r="F634" s="252" t="s">
        <v>1229</v>
      </c>
      <c r="G634" s="249"/>
      <c r="H634" s="253">
        <v>3.405</v>
      </c>
      <c r="I634" s="254"/>
      <c r="J634" s="249"/>
      <c r="K634" s="249"/>
      <c r="L634" s="255"/>
      <c r="M634" s="256"/>
      <c r="N634" s="257"/>
      <c r="O634" s="257"/>
      <c r="P634" s="257"/>
      <c r="Q634" s="257"/>
      <c r="R634" s="257"/>
      <c r="S634" s="257"/>
      <c r="T634" s="258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59" t="s">
        <v>158</v>
      </c>
      <c r="AU634" s="259" t="s">
        <v>87</v>
      </c>
      <c r="AV634" s="13" t="s">
        <v>87</v>
      </c>
      <c r="AW634" s="13" t="s">
        <v>33</v>
      </c>
      <c r="AX634" s="13" t="s">
        <v>77</v>
      </c>
      <c r="AY634" s="259" t="s">
        <v>149</v>
      </c>
    </row>
    <row r="635" spans="1:51" s="14" customFormat="1" ht="12">
      <c r="A635" s="14"/>
      <c r="B635" s="260"/>
      <c r="C635" s="261"/>
      <c r="D635" s="250" t="s">
        <v>158</v>
      </c>
      <c r="E635" s="262" t="s">
        <v>1</v>
      </c>
      <c r="F635" s="263" t="s">
        <v>1597</v>
      </c>
      <c r="G635" s="261"/>
      <c r="H635" s="262" t="s">
        <v>1</v>
      </c>
      <c r="I635" s="264"/>
      <c r="J635" s="261"/>
      <c r="K635" s="261"/>
      <c r="L635" s="265"/>
      <c r="M635" s="266"/>
      <c r="N635" s="267"/>
      <c r="O635" s="267"/>
      <c r="P635" s="267"/>
      <c r="Q635" s="267"/>
      <c r="R635" s="267"/>
      <c r="S635" s="267"/>
      <c r="T635" s="268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9" t="s">
        <v>158</v>
      </c>
      <c r="AU635" s="269" t="s">
        <v>87</v>
      </c>
      <c r="AV635" s="14" t="s">
        <v>85</v>
      </c>
      <c r="AW635" s="14" t="s">
        <v>33</v>
      </c>
      <c r="AX635" s="14" t="s">
        <v>77</v>
      </c>
      <c r="AY635" s="269" t="s">
        <v>149</v>
      </c>
    </row>
    <row r="636" spans="1:51" s="14" customFormat="1" ht="12">
      <c r="A636" s="14"/>
      <c r="B636" s="260"/>
      <c r="C636" s="261"/>
      <c r="D636" s="250" t="s">
        <v>158</v>
      </c>
      <c r="E636" s="262" t="s">
        <v>1</v>
      </c>
      <c r="F636" s="263" t="s">
        <v>1605</v>
      </c>
      <c r="G636" s="261"/>
      <c r="H636" s="262" t="s">
        <v>1</v>
      </c>
      <c r="I636" s="264"/>
      <c r="J636" s="261"/>
      <c r="K636" s="261"/>
      <c r="L636" s="265"/>
      <c r="M636" s="266"/>
      <c r="N636" s="267"/>
      <c r="O636" s="267"/>
      <c r="P636" s="267"/>
      <c r="Q636" s="267"/>
      <c r="R636" s="267"/>
      <c r="S636" s="267"/>
      <c r="T636" s="268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9" t="s">
        <v>158</v>
      </c>
      <c r="AU636" s="269" t="s">
        <v>87</v>
      </c>
      <c r="AV636" s="14" t="s">
        <v>85</v>
      </c>
      <c r="AW636" s="14" t="s">
        <v>33</v>
      </c>
      <c r="AX636" s="14" t="s">
        <v>77</v>
      </c>
      <c r="AY636" s="269" t="s">
        <v>149</v>
      </c>
    </row>
    <row r="637" spans="1:51" s="13" customFormat="1" ht="12">
      <c r="A637" s="13"/>
      <c r="B637" s="248"/>
      <c r="C637" s="249"/>
      <c r="D637" s="250" t="s">
        <v>158</v>
      </c>
      <c r="E637" s="251" t="s">
        <v>1</v>
      </c>
      <c r="F637" s="252" t="s">
        <v>1598</v>
      </c>
      <c r="G637" s="249"/>
      <c r="H637" s="253">
        <v>2.225</v>
      </c>
      <c r="I637" s="254"/>
      <c r="J637" s="249"/>
      <c r="K637" s="249"/>
      <c r="L637" s="255"/>
      <c r="M637" s="256"/>
      <c r="N637" s="257"/>
      <c r="O637" s="257"/>
      <c r="P637" s="257"/>
      <c r="Q637" s="257"/>
      <c r="R637" s="257"/>
      <c r="S637" s="257"/>
      <c r="T637" s="258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9" t="s">
        <v>158</v>
      </c>
      <c r="AU637" s="259" t="s">
        <v>87</v>
      </c>
      <c r="AV637" s="13" t="s">
        <v>87</v>
      </c>
      <c r="AW637" s="13" t="s">
        <v>33</v>
      </c>
      <c r="AX637" s="13" t="s">
        <v>77</v>
      </c>
      <c r="AY637" s="259" t="s">
        <v>149</v>
      </c>
    </row>
    <row r="638" spans="1:51" s="15" customFormat="1" ht="12">
      <c r="A638" s="15"/>
      <c r="B638" s="270"/>
      <c r="C638" s="271"/>
      <c r="D638" s="250" t="s">
        <v>158</v>
      </c>
      <c r="E638" s="272" t="s">
        <v>1</v>
      </c>
      <c r="F638" s="273" t="s">
        <v>167</v>
      </c>
      <c r="G638" s="271"/>
      <c r="H638" s="274">
        <v>11.348</v>
      </c>
      <c r="I638" s="275"/>
      <c r="J638" s="271"/>
      <c r="K638" s="271"/>
      <c r="L638" s="276"/>
      <c r="M638" s="277"/>
      <c r="N638" s="278"/>
      <c r="O638" s="278"/>
      <c r="P638" s="278"/>
      <c r="Q638" s="278"/>
      <c r="R638" s="278"/>
      <c r="S638" s="278"/>
      <c r="T638" s="279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80" t="s">
        <v>158</v>
      </c>
      <c r="AU638" s="280" t="s">
        <v>87</v>
      </c>
      <c r="AV638" s="15" t="s">
        <v>156</v>
      </c>
      <c r="AW638" s="15" t="s">
        <v>33</v>
      </c>
      <c r="AX638" s="15" t="s">
        <v>85</v>
      </c>
      <c r="AY638" s="280" t="s">
        <v>149</v>
      </c>
    </row>
    <row r="639" spans="1:65" s="2" customFormat="1" ht="21.75" customHeight="1">
      <c r="A639" s="38"/>
      <c r="B639" s="39"/>
      <c r="C639" s="284" t="s">
        <v>863</v>
      </c>
      <c r="D639" s="284" t="s">
        <v>327</v>
      </c>
      <c r="E639" s="285" t="s">
        <v>1606</v>
      </c>
      <c r="F639" s="286" t="s">
        <v>1607</v>
      </c>
      <c r="G639" s="287" t="s">
        <v>154</v>
      </c>
      <c r="H639" s="288">
        <v>10.036</v>
      </c>
      <c r="I639" s="289"/>
      <c r="J639" s="290">
        <f>ROUND(I639*H639,2)</f>
        <v>0</v>
      </c>
      <c r="K639" s="286" t="s">
        <v>155</v>
      </c>
      <c r="L639" s="291"/>
      <c r="M639" s="292" t="s">
        <v>1</v>
      </c>
      <c r="N639" s="293" t="s">
        <v>42</v>
      </c>
      <c r="O639" s="91"/>
      <c r="P639" s="244">
        <f>O639*H639</f>
        <v>0</v>
      </c>
      <c r="Q639" s="244">
        <v>0.0017</v>
      </c>
      <c r="R639" s="244">
        <f>Q639*H639</f>
        <v>0.0170612</v>
      </c>
      <c r="S639" s="244">
        <v>0</v>
      </c>
      <c r="T639" s="245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46" t="s">
        <v>361</v>
      </c>
      <c r="AT639" s="246" t="s">
        <v>327</v>
      </c>
      <c r="AU639" s="246" t="s">
        <v>87</v>
      </c>
      <c r="AY639" s="17" t="s">
        <v>149</v>
      </c>
      <c r="BE639" s="247">
        <f>IF(N639="základní",J639,0)</f>
        <v>0</v>
      </c>
      <c r="BF639" s="247">
        <f>IF(N639="snížená",J639,0)</f>
        <v>0</v>
      </c>
      <c r="BG639" s="247">
        <f>IF(N639="zákl. přenesená",J639,0)</f>
        <v>0</v>
      </c>
      <c r="BH639" s="247">
        <f>IF(N639="sníž. přenesená",J639,0)</f>
        <v>0</v>
      </c>
      <c r="BI639" s="247">
        <f>IF(N639="nulová",J639,0)</f>
        <v>0</v>
      </c>
      <c r="BJ639" s="17" t="s">
        <v>85</v>
      </c>
      <c r="BK639" s="247">
        <f>ROUND(I639*H639,2)</f>
        <v>0</v>
      </c>
      <c r="BL639" s="17" t="s">
        <v>261</v>
      </c>
      <c r="BM639" s="246" t="s">
        <v>1608</v>
      </c>
    </row>
    <row r="640" spans="1:51" s="14" customFormat="1" ht="12">
      <c r="A640" s="14"/>
      <c r="B640" s="260"/>
      <c r="C640" s="261"/>
      <c r="D640" s="250" t="s">
        <v>158</v>
      </c>
      <c r="E640" s="262" t="s">
        <v>1</v>
      </c>
      <c r="F640" s="263" t="s">
        <v>1249</v>
      </c>
      <c r="G640" s="261"/>
      <c r="H640" s="262" t="s">
        <v>1</v>
      </c>
      <c r="I640" s="264"/>
      <c r="J640" s="261"/>
      <c r="K640" s="261"/>
      <c r="L640" s="265"/>
      <c r="M640" s="266"/>
      <c r="N640" s="267"/>
      <c r="O640" s="267"/>
      <c r="P640" s="267"/>
      <c r="Q640" s="267"/>
      <c r="R640" s="267"/>
      <c r="S640" s="267"/>
      <c r="T640" s="268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69" t="s">
        <v>158</v>
      </c>
      <c r="AU640" s="269" t="s">
        <v>87</v>
      </c>
      <c r="AV640" s="14" t="s">
        <v>85</v>
      </c>
      <c r="AW640" s="14" t="s">
        <v>33</v>
      </c>
      <c r="AX640" s="14" t="s">
        <v>77</v>
      </c>
      <c r="AY640" s="269" t="s">
        <v>149</v>
      </c>
    </row>
    <row r="641" spans="1:51" s="13" customFormat="1" ht="12">
      <c r="A641" s="13"/>
      <c r="B641" s="248"/>
      <c r="C641" s="249"/>
      <c r="D641" s="250" t="s">
        <v>158</v>
      </c>
      <c r="E641" s="251" t="s">
        <v>1</v>
      </c>
      <c r="F641" s="252" t="s">
        <v>1609</v>
      </c>
      <c r="G641" s="249"/>
      <c r="H641" s="253">
        <v>6.29</v>
      </c>
      <c r="I641" s="254"/>
      <c r="J641" s="249"/>
      <c r="K641" s="249"/>
      <c r="L641" s="255"/>
      <c r="M641" s="256"/>
      <c r="N641" s="257"/>
      <c r="O641" s="257"/>
      <c r="P641" s="257"/>
      <c r="Q641" s="257"/>
      <c r="R641" s="257"/>
      <c r="S641" s="257"/>
      <c r="T641" s="258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59" t="s">
        <v>158</v>
      </c>
      <c r="AU641" s="259" t="s">
        <v>87</v>
      </c>
      <c r="AV641" s="13" t="s">
        <v>87</v>
      </c>
      <c r="AW641" s="13" t="s">
        <v>33</v>
      </c>
      <c r="AX641" s="13" t="s">
        <v>77</v>
      </c>
      <c r="AY641" s="259" t="s">
        <v>149</v>
      </c>
    </row>
    <row r="642" spans="1:51" s="13" customFormat="1" ht="12">
      <c r="A642" s="13"/>
      <c r="B642" s="248"/>
      <c r="C642" s="249"/>
      <c r="D642" s="250" t="s">
        <v>158</v>
      </c>
      <c r="E642" s="251" t="s">
        <v>1</v>
      </c>
      <c r="F642" s="252" t="s">
        <v>1610</v>
      </c>
      <c r="G642" s="249"/>
      <c r="H642" s="253">
        <v>3.746</v>
      </c>
      <c r="I642" s="254"/>
      <c r="J642" s="249"/>
      <c r="K642" s="249"/>
      <c r="L642" s="255"/>
      <c r="M642" s="256"/>
      <c r="N642" s="257"/>
      <c r="O642" s="257"/>
      <c r="P642" s="257"/>
      <c r="Q642" s="257"/>
      <c r="R642" s="257"/>
      <c r="S642" s="257"/>
      <c r="T642" s="258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59" t="s">
        <v>158</v>
      </c>
      <c r="AU642" s="259" t="s">
        <v>87</v>
      </c>
      <c r="AV642" s="13" t="s">
        <v>87</v>
      </c>
      <c r="AW642" s="13" t="s">
        <v>33</v>
      </c>
      <c r="AX642" s="13" t="s">
        <v>77</v>
      </c>
      <c r="AY642" s="259" t="s">
        <v>149</v>
      </c>
    </row>
    <row r="643" spans="1:51" s="15" customFormat="1" ht="12">
      <c r="A643" s="15"/>
      <c r="B643" s="270"/>
      <c r="C643" s="271"/>
      <c r="D643" s="250" t="s">
        <v>158</v>
      </c>
      <c r="E643" s="272" t="s">
        <v>1</v>
      </c>
      <c r="F643" s="273" t="s">
        <v>167</v>
      </c>
      <c r="G643" s="271"/>
      <c r="H643" s="274">
        <v>10.036</v>
      </c>
      <c r="I643" s="275"/>
      <c r="J643" s="271"/>
      <c r="K643" s="271"/>
      <c r="L643" s="276"/>
      <c r="M643" s="277"/>
      <c r="N643" s="278"/>
      <c r="O643" s="278"/>
      <c r="P643" s="278"/>
      <c r="Q643" s="278"/>
      <c r="R643" s="278"/>
      <c r="S643" s="278"/>
      <c r="T643" s="279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80" t="s">
        <v>158</v>
      </c>
      <c r="AU643" s="280" t="s">
        <v>87</v>
      </c>
      <c r="AV643" s="15" t="s">
        <v>156</v>
      </c>
      <c r="AW643" s="15" t="s">
        <v>33</v>
      </c>
      <c r="AX643" s="15" t="s">
        <v>85</v>
      </c>
      <c r="AY643" s="280" t="s">
        <v>149</v>
      </c>
    </row>
    <row r="644" spans="1:65" s="2" customFormat="1" ht="16.5" customHeight="1">
      <c r="A644" s="38"/>
      <c r="B644" s="39"/>
      <c r="C644" s="235" t="s">
        <v>869</v>
      </c>
      <c r="D644" s="235" t="s">
        <v>151</v>
      </c>
      <c r="E644" s="236" t="s">
        <v>1611</v>
      </c>
      <c r="F644" s="237" t="s">
        <v>1612</v>
      </c>
      <c r="G644" s="238" t="s">
        <v>203</v>
      </c>
      <c r="H644" s="239">
        <v>1.8</v>
      </c>
      <c r="I644" s="240"/>
      <c r="J644" s="241">
        <f>ROUND(I644*H644,2)</f>
        <v>0</v>
      </c>
      <c r="K644" s="237" t="s">
        <v>155</v>
      </c>
      <c r="L644" s="44"/>
      <c r="M644" s="242" t="s">
        <v>1</v>
      </c>
      <c r="N644" s="243" t="s">
        <v>42</v>
      </c>
      <c r="O644" s="91"/>
      <c r="P644" s="244">
        <f>O644*H644</f>
        <v>0</v>
      </c>
      <c r="Q644" s="244">
        <v>0</v>
      </c>
      <c r="R644" s="244">
        <f>Q644*H644</f>
        <v>0</v>
      </c>
      <c r="S644" s="244">
        <v>0</v>
      </c>
      <c r="T644" s="245">
        <f>S644*H644</f>
        <v>0</v>
      </c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R644" s="246" t="s">
        <v>261</v>
      </c>
      <c r="AT644" s="246" t="s">
        <v>151</v>
      </c>
      <c r="AU644" s="246" t="s">
        <v>87</v>
      </c>
      <c r="AY644" s="17" t="s">
        <v>149</v>
      </c>
      <c r="BE644" s="247">
        <f>IF(N644="základní",J644,0)</f>
        <v>0</v>
      </c>
      <c r="BF644" s="247">
        <f>IF(N644="snížená",J644,0)</f>
        <v>0</v>
      </c>
      <c r="BG644" s="247">
        <f>IF(N644="zákl. přenesená",J644,0)</f>
        <v>0</v>
      </c>
      <c r="BH644" s="247">
        <f>IF(N644="sníž. přenesená",J644,0)</f>
        <v>0</v>
      </c>
      <c r="BI644" s="247">
        <f>IF(N644="nulová",J644,0)</f>
        <v>0</v>
      </c>
      <c r="BJ644" s="17" t="s">
        <v>85</v>
      </c>
      <c r="BK644" s="247">
        <f>ROUND(I644*H644,2)</f>
        <v>0</v>
      </c>
      <c r="BL644" s="17" t="s">
        <v>261</v>
      </c>
      <c r="BM644" s="246" t="s">
        <v>1613</v>
      </c>
    </row>
    <row r="645" spans="1:51" s="14" customFormat="1" ht="12">
      <c r="A645" s="14"/>
      <c r="B645" s="260"/>
      <c r="C645" s="261"/>
      <c r="D645" s="250" t="s">
        <v>158</v>
      </c>
      <c r="E645" s="262" t="s">
        <v>1</v>
      </c>
      <c r="F645" s="263" t="s">
        <v>1614</v>
      </c>
      <c r="G645" s="261"/>
      <c r="H645" s="262" t="s">
        <v>1</v>
      </c>
      <c r="I645" s="264"/>
      <c r="J645" s="261"/>
      <c r="K645" s="261"/>
      <c r="L645" s="265"/>
      <c r="M645" s="266"/>
      <c r="N645" s="267"/>
      <c r="O645" s="267"/>
      <c r="P645" s="267"/>
      <c r="Q645" s="267"/>
      <c r="R645" s="267"/>
      <c r="S645" s="267"/>
      <c r="T645" s="268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9" t="s">
        <v>158</v>
      </c>
      <c r="AU645" s="269" t="s">
        <v>87</v>
      </c>
      <c r="AV645" s="14" t="s">
        <v>85</v>
      </c>
      <c r="AW645" s="14" t="s">
        <v>33</v>
      </c>
      <c r="AX645" s="14" t="s">
        <v>77</v>
      </c>
      <c r="AY645" s="269" t="s">
        <v>149</v>
      </c>
    </row>
    <row r="646" spans="1:51" s="13" customFormat="1" ht="12">
      <c r="A646" s="13"/>
      <c r="B646" s="248"/>
      <c r="C646" s="249"/>
      <c r="D646" s="250" t="s">
        <v>158</v>
      </c>
      <c r="E646" s="251" t="s">
        <v>1</v>
      </c>
      <c r="F646" s="252" t="s">
        <v>1615</v>
      </c>
      <c r="G646" s="249"/>
      <c r="H646" s="253">
        <v>1.8</v>
      </c>
      <c r="I646" s="254"/>
      <c r="J646" s="249"/>
      <c r="K646" s="249"/>
      <c r="L646" s="255"/>
      <c r="M646" s="256"/>
      <c r="N646" s="257"/>
      <c r="O646" s="257"/>
      <c r="P646" s="257"/>
      <c r="Q646" s="257"/>
      <c r="R646" s="257"/>
      <c r="S646" s="257"/>
      <c r="T646" s="258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9" t="s">
        <v>158</v>
      </c>
      <c r="AU646" s="259" t="s">
        <v>87</v>
      </c>
      <c r="AV646" s="13" t="s">
        <v>87</v>
      </c>
      <c r="AW646" s="13" t="s">
        <v>33</v>
      </c>
      <c r="AX646" s="13" t="s">
        <v>85</v>
      </c>
      <c r="AY646" s="259" t="s">
        <v>149</v>
      </c>
    </row>
    <row r="647" spans="1:65" s="2" customFormat="1" ht="16.5" customHeight="1">
      <c r="A647" s="38"/>
      <c r="B647" s="39"/>
      <c r="C647" s="284" t="s">
        <v>875</v>
      </c>
      <c r="D647" s="284" t="s">
        <v>327</v>
      </c>
      <c r="E647" s="285" t="s">
        <v>1616</v>
      </c>
      <c r="F647" s="286" t="s">
        <v>1617</v>
      </c>
      <c r="G647" s="287" t="s">
        <v>203</v>
      </c>
      <c r="H647" s="288">
        <v>1.836</v>
      </c>
      <c r="I647" s="289"/>
      <c r="J647" s="290">
        <f>ROUND(I647*H647,2)</f>
        <v>0</v>
      </c>
      <c r="K647" s="286" t="s">
        <v>155</v>
      </c>
      <c r="L647" s="291"/>
      <c r="M647" s="292" t="s">
        <v>1</v>
      </c>
      <c r="N647" s="293" t="s">
        <v>42</v>
      </c>
      <c r="O647" s="91"/>
      <c r="P647" s="244">
        <f>O647*H647</f>
        <v>0</v>
      </c>
      <c r="Q647" s="244">
        <v>0.00016</v>
      </c>
      <c r="R647" s="244">
        <f>Q647*H647</f>
        <v>0.00029376000000000006</v>
      </c>
      <c r="S647" s="244">
        <v>0</v>
      </c>
      <c r="T647" s="245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46" t="s">
        <v>361</v>
      </c>
      <c r="AT647" s="246" t="s">
        <v>327</v>
      </c>
      <c r="AU647" s="246" t="s">
        <v>87</v>
      </c>
      <c r="AY647" s="17" t="s">
        <v>149</v>
      </c>
      <c r="BE647" s="247">
        <f>IF(N647="základní",J647,0)</f>
        <v>0</v>
      </c>
      <c r="BF647" s="247">
        <f>IF(N647="snížená",J647,0)</f>
        <v>0</v>
      </c>
      <c r="BG647" s="247">
        <f>IF(N647="zákl. přenesená",J647,0)</f>
        <v>0</v>
      </c>
      <c r="BH647" s="247">
        <f>IF(N647="sníž. přenesená",J647,0)</f>
        <v>0</v>
      </c>
      <c r="BI647" s="247">
        <f>IF(N647="nulová",J647,0)</f>
        <v>0</v>
      </c>
      <c r="BJ647" s="17" t="s">
        <v>85</v>
      </c>
      <c r="BK647" s="247">
        <f>ROUND(I647*H647,2)</f>
        <v>0</v>
      </c>
      <c r="BL647" s="17" t="s">
        <v>261</v>
      </c>
      <c r="BM647" s="246" t="s">
        <v>1618</v>
      </c>
    </row>
    <row r="648" spans="1:51" s="13" customFormat="1" ht="12">
      <c r="A648" s="13"/>
      <c r="B648" s="248"/>
      <c r="C648" s="249"/>
      <c r="D648" s="250" t="s">
        <v>158</v>
      </c>
      <c r="E648" s="249"/>
      <c r="F648" s="252" t="s">
        <v>1619</v>
      </c>
      <c r="G648" s="249"/>
      <c r="H648" s="253">
        <v>1.836</v>
      </c>
      <c r="I648" s="254"/>
      <c r="J648" s="249"/>
      <c r="K648" s="249"/>
      <c r="L648" s="255"/>
      <c r="M648" s="256"/>
      <c r="N648" s="257"/>
      <c r="O648" s="257"/>
      <c r="P648" s="257"/>
      <c r="Q648" s="257"/>
      <c r="R648" s="257"/>
      <c r="S648" s="257"/>
      <c r="T648" s="258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59" t="s">
        <v>158</v>
      </c>
      <c r="AU648" s="259" t="s">
        <v>87</v>
      </c>
      <c r="AV648" s="13" t="s">
        <v>87</v>
      </c>
      <c r="AW648" s="13" t="s">
        <v>4</v>
      </c>
      <c r="AX648" s="13" t="s">
        <v>85</v>
      </c>
      <c r="AY648" s="259" t="s">
        <v>149</v>
      </c>
    </row>
    <row r="649" spans="1:65" s="2" customFormat="1" ht="16.5" customHeight="1">
      <c r="A649" s="38"/>
      <c r="B649" s="39"/>
      <c r="C649" s="235" t="s">
        <v>879</v>
      </c>
      <c r="D649" s="235" t="s">
        <v>151</v>
      </c>
      <c r="E649" s="236" t="s">
        <v>1620</v>
      </c>
      <c r="F649" s="237" t="s">
        <v>1621</v>
      </c>
      <c r="G649" s="238" t="s">
        <v>203</v>
      </c>
      <c r="H649" s="239">
        <v>13.115</v>
      </c>
      <c r="I649" s="240"/>
      <c r="J649" s="241">
        <f>ROUND(I649*H649,2)</f>
        <v>0</v>
      </c>
      <c r="K649" s="237" t="s">
        <v>155</v>
      </c>
      <c r="L649" s="44"/>
      <c r="M649" s="242" t="s">
        <v>1</v>
      </c>
      <c r="N649" s="243" t="s">
        <v>42</v>
      </c>
      <c r="O649" s="91"/>
      <c r="P649" s="244">
        <f>O649*H649</f>
        <v>0</v>
      </c>
      <c r="Q649" s="244">
        <v>1E-05</v>
      </c>
      <c r="R649" s="244">
        <f>Q649*H649</f>
        <v>0.00013115000000000002</v>
      </c>
      <c r="S649" s="244">
        <v>0</v>
      </c>
      <c r="T649" s="245">
        <f>S649*H649</f>
        <v>0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246" t="s">
        <v>261</v>
      </c>
      <c r="AT649" s="246" t="s">
        <v>151</v>
      </c>
      <c r="AU649" s="246" t="s">
        <v>87</v>
      </c>
      <c r="AY649" s="17" t="s">
        <v>149</v>
      </c>
      <c r="BE649" s="247">
        <f>IF(N649="základní",J649,0)</f>
        <v>0</v>
      </c>
      <c r="BF649" s="247">
        <f>IF(N649="snížená",J649,0)</f>
        <v>0</v>
      </c>
      <c r="BG649" s="247">
        <f>IF(N649="zákl. přenesená",J649,0)</f>
        <v>0</v>
      </c>
      <c r="BH649" s="247">
        <f>IF(N649="sníž. přenesená",J649,0)</f>
        <v>0</v>
      </c>
      <c r="BI649" s="247">
        <f>IF(N649="nulová",J649,0)</f>
        <v>0</v>
      </c>
      <c r="BJ649" s="17" t="s">
        <v>85</v>
      </c>
      <c r="BK649" s="247">
        <f>ROUND(I649*H649,2)</f>
        <v>0</v>
      </c>
      <c r="BL649" s="17" t="s">
        <v>261</v>
      </c>
      <c r="BM649" s="246" t="s">
        <v>1622</v>
      </c>
    </row>
    <row r="650" spans="1:51" s="14" customFormat="1" ht="12">
      <c r="A650" s="14"/>
      <c r="B650" s="260"/>
      <c r="C650" s="261"/>
      <c r="D650" s="250" t="s">
        <v>158</v>
      </c>
      <c r="E650" s="262" t="s">
        <v>1</v>
      </c>
      <c r="F650" s="263" t="s">
        <v>1249</v>
      </c>
      <c r="G650" s="261"/>
      <c r="H650" s="262" t="s">
        <v>1</v>
      </c>
      <c r="I650" s="264"/>
      <c r="J650" s="261"/>
      <c r="K650" s="261"/>
      <c r="L650" s="265"/>
      <c r="M650" s="266"/>
      <c r="N650" s="267"/>
      <c r="O650" s="267"/>
      <c r="P650" s="267"/>
      <c r="Q650" s="267"/>
      <c r="R650" s="267"/>
      <c r="S650" s="267"/>
      <c r="T650" s="268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69" t="s">
        <v>158</v>
      </c>
      <c r="AU650" s="269" t="s">
        <v>87</v>
      </c>
      <c r="AV650" s="14" t="s">
        <v>85</v>
      </c>
      <c r="AW650" s="14" t="s">
        <v>33</v>
      </c>
      <c r="AX650" s="14" t="s">
        <v>77</v>
      </c>
      <c r="AY650" s="269" t="s">
        <v>149</v>
      </c>
    </row>
    <row r="651" spans="1:51" s="13" customFormat="1" ht="12">
      <c r="A651" s="13"/>
      <c r="B651" s="248"/>
      <c r="C651" s="249"/>
      <c r="D651" s="250" t="s">
        <v>158</v>
      </c>
      <c r="E651" s="251" t="s">
        <v>1</v>
      </c>
      <c r="F651" s="252" t="s">
        <v>1623</v>
      </c>
      <c r="G651" s="249"/>
      <c r="H651" s="253">
        <v>5.015</v>
      </c>
      <c r="I651" s="254"/>
      <c r="J651" s="249"/>
      <c r="K651" s="249"/>
      <c r="L651" s="255"/>
      <c r="M651" s="256"/>
      <c r="N651" s="257"/>
      <c r="O651" s="257"/>
      <c r="P651" s="257"/>
      <c r="Q651" s="257"/>
      <c r="R651" s="257"/>
      <c r="S651" s="257"/>
      <c r="T651" s="258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59" t="s">
        <v>158</v>
      </c>
      <c r="AU651" s="259" t="s">
        <v>87</v>
      </c>
      <c r="AV651" s="13" t="s">
        <v>87</v>
      </c>
      <c r="AW651" s="13" t="s">
        <v>33</v>
      </c>
      <c r="AX651" s="13" t="s">
        <v>77</v>
      </c>
      <c r="AY651" s="259" t="s">
        <v>149</v>
      </c>
    </row>
    <row r="652" spans="1:51" s="13" customFormat="1" ht="12">
      <c r="A652" s="13"/>
      <c r="B652" s="248"/>
      <c r="C652" s="249"/>
      <c r="D652" s="250" t="s">
        <v>158</v>
      </c>
      <c r="E652" s="251" t="s">
        <v>1</v>
      </c>
      <c r="F652" s="252" t="s">
        <v>1624</v>
      </c>
      <c r="G652" s="249"/>
      <c r="H652" s="253">
        <v>6.83</v>
      </c>
      <c r="I652" s="254"/>
      <c r="J652" s="249"/>
      <c r="K652" s="249"/>
      <c r="L652" s="255"/>
      <c r="M652" s="256"/>
      <c r="N652" s="257"/>
      <c r="O652" s="257"/>
      <c r="P652" s="257"/>
      <c r="Q652" s="257"/>
      <c r="R652" s="257"/>
      <c r="S652" s="257"/>
      <c r="T652" s="258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59" t="s">
        <v>158</v>
      </c>
      <c r="AU652" s="259" t="s">
        <v>87</v>
      </c>
      <c r="AV652" s="13" t="s">
        <v>87</v>
      </c>
      <c r="AW652" s="13" t="s">
        <v>33</v>
      </c>
      <c r="AX652" s="13" t="s">
        <v>77</v>
      </c>
      <c r="AY652" s="259" t="s">
        <v>149</v>
      </c>
    </row>
    <row r="653" spans="1:51" s="14" customFormat="1" ht="12">
      <c r="A653" s="14"/>
      <c r="B653" s="260"/>
      <c r="C653" s="261"/>
      <c r="D653" s="250" t="s">
        <v>158</v>
      </c>
      <c r="E653" s="262" t="s">
        <v>1</v>
      </c>
      <c r="F653" s="263" t="s">
        <v>1625</v>
      </c>
      <c r="G653" s="261"/>
      <c r="H653" s="262" t="s">
        <v>1</v>
      </c>
      <c r="I653" s="264"/>
      <c r="J653" s="261"/>
      <c r="K653" s="261"/>
      <c r="L653" s="265"/>
      <c r="M653" s="266"/>
      <c r="N653" s="267"/>
      <c r="O653" s="267"/>
      <c r="P653" s="267"/>
      <c r="Q653" s="267"/>
      <c r="R653" s="267"/>
      <c r="S653" s="267"/>
      <c r="T653" s="268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9" t="s">
        <v>158</v>
      </c>
      <c r="AU653" s="269" t="s">
        <v>87</v>
      </c>
      <c r="AV653" s="14" t="s">
        <v>85</v>
      </c>
      <c r="AW653" s="14" t="s">
        <v>33</v>
      </c>
      <c r="AX653" s="14" t="s">
        <v>77</v>
      </c>
      <c r="AY653" s="269" t="s">
        <v>149</v>
      </c>
    </row>
    <row r="654" spans="1:51" s="13" customFormat="1" ht="12">
      <c r="A654" s="13"/>
      <c r="B654" s="248"/>
      <c r="C654" s="249"/>
      <c r="D654" s="250" t="s">
        <v>158</v>
      </c>
      <c r="E654" s="251" t="s">
        <v>1</v>
      </c>
      <c r="F654" s="252" t="s">
        <v>1626</v>
      </c>
      <c r="G654" s="249"/>
      <c r="H654" s="253">
        <v>1.27</v>
      </c>
      <c r="I654" s="254"/>
      <c r="J654" s="249"/>
      <c r="K654" s="249"/>
      <c r="L654" s="255"/>
      <c r="M654" s="256"/>
      <c r="N654" s="257"/>
      <c r="O654" s="257"/>
      <c r="P654" s="257"/>
      <c r="Q654" s="257"/>
      <c r="R654" s="257"/>
      <c r="S654" s="257"/>
      <c r="T654" s="258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9" t="s">
        <v>158</v>
      </c>
      <c r="AU654" s="259" t="s">
        <v>87</v>
      </c>
      <c r="AV654" s="13" t="s">
        <v>87</v>
      </c>
      <c r="AW654" s="13" t="s">
        <v>33</v>
      </c>
      <c r="AX654" s="13" t="s">
        <v>77</v>
      </c>
      <c r="AY654" s="259" t="s">
        <v>149</v>
      </c>
    </row>
    <row r="655" spans="1:51" s="15" customFormat="1" ht="12">
      <c r="A655" s="15"/>
      <c r="B655" s="270"/>
      <c r="C655" s="271"/>
      <c r="D655" s="250" t="s">
        <v>158</v>
      </c>
      <c r="E655" s="272" t="s">
        <v>1</v>
      </c>
      <c r="F655" s="273" t="s">
        <v>167</v>
      </c>
      <c r="G655" s="271"/>
      <c r="H655" s="274">
        <v>13.115</v>
      </c>
      <c r="I655" s="275"/>
      <c r="J655" s="271"/>
      <c r="K655" s="271"/>
      <c r="L655" s="276"/>
      <c r="M655" s="277"/>
      <c r="N655" s="278"/>
      <c r="O655" s="278"/>
      <c r="P655" s="278"/>
      <c r="Q655" s="278"/>
      <c r="R655" s="278"/>
      <c r="S655" s="278"/>
      <c r="T655" s="279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80" t="s">
        <v>158</v>
      </c>
      <c r="AU655" s="280" t="s">
        <v>87</v>
      </c>
      <c r="AV655" s="15" t="s">
        <v>156</v>
      </c>
      <c r="AW655" s="15" t="s">
        <v>33</v>
      </c>
      <c r="AX655" s="15" t="s">
        <v>85</v>
      </c>
      <c r="AY655" s="280" t="s">
        <v>149</v>
      </c>
    </row>
    <row r="656" spans="1:65" s="2" customFormat="1" ht="16.5" customHeight="1">
      <c r="A656" s="38"/>
      <c r="B656" s="39"/>
      <c r="C656" s="235" t="s">
        <v>883</v>
      </c>
      <c r="D656" s="235" t="s">
        <v>151</v>
      </c>
      <c r="E656" s="236" t="s">
        <v>1627</v>
      </c>
      <c r="F656" s="237" t="s">
        <v>1628</v>
      </c>
      <c r="G656" s="238" t="s">
        <v>203</v>
      </c>
      <c r="H656" s="239">
        <v>13.115</v>
      </c>
      <c r="I656" s="240"/>
      <c r="J656" s="241">
        <f>ROUND(I656*H656,2)</f>
        <v>0</v>
      </c>
      <c r="K656" s="237" t="s">
        <v>155</v>
      </c>
      <c r="L656" s="44"/>
      <c r="M656" s="242" t="s">
        <v>1</v>
      </c>
      <c r="N656" s="243" t="s">
        <v>42</v>
      </c>
      <c r="O656" s="91"/>
      <c r="P656" s="244">
        <f>O656*H656</f>
        <v>0</v>
      </c>
      <c r="Q656" s="244">
        <v>0</v>
      </c>
      <c r="R656" s="244">
        <f>Q656*H656</f>
        <v>0</v>
      </c>
      <c r="S656" s="244">
        <v>0</v>
      </c>
      <c r="T656" s="245">
        <f>S656*H656</f>
        <v>0</v>
      </c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R656" s="246" t="s">
        <v>261</v>
      </c>
      <c r="AT656" s="246" t="s">
        <v>151</v>
      </c>
      <c r="AU656" s="246" t="s">
        <v>87</v>
      </c>
      <c r="AY656" s="17" t="s">
        <v>149</v>
      </c>
      <c r="BE656" s="247">
        <f>IF(N656="základní",J656,0)</f>
        <v>0</v>
      </c>
      <c r="BF656" s="247">
        <f>IF(N656="snížená",J656,0)</f>
        <v>0</v>
      </c>
      <c r="BG656" s="247">
        <f>IF(N656="zákl. přenesená",J656,0)</f>
        <v>0</v>
      </c>
      <c r="BH656" s="247">
        <f>IF(N656="sníž. přenesená",J656,0)</f>
        <v>0</v>
      </c>
      <c r="BI656" s="247">
        <f>IF(N656="nulová",J656,0)</f>
        <v>0</v>
      </c>
      <c r="BJ656" s="17" t="s">
        <v>85</v>
      </c>
      <c r="BK656" s="247">
        <f>ROUND(I656*H656,2)</f>
        <v>0</v>
      </c>
      <c r="BL656" s="17" t="s">
        <v>261</v>
      </c>
      <c r="BM656" s="246" t="s">
        <v>1629</v>
      </c>
    </row>
    <row r="657" spans="1:51" s="14" customFormat="1" ht="12">
      <c r="A657" s="14"/>
      <c r="B657" s="260"/>
      <c r="C657" s="261"/>
      <c r="D657" s="250" t="s">
        <v>158</v>
      </c>
      <c r="E657" s="262" t="s">
        <v>1</v>
      </c>
      <c r="F657" s="263" t="s">
        <v>1249</v>
      </c>
      <c r="G657" s="261"/>
      <c r="H657" s="262" t="s">
        <v>1</v>
      </c>
      <c r="I657" s="264"/>
      <c r="J657" s="261"/>
      <c r="K657" s="261"/>
      <c r="L657" s="265"/>
      <c r="M657" s="266"/>
      <c r="N657" s="267"/>
      <c r="O657" s="267"/>
      <c r="P657" s="267"/>
      <c r="Q657" s="267"/>
      <c r="R657" s="267"/>
      <c r="S657" s="267"/>
      <c r="T657" s="268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9" t="s">
        <v>158</v>
      </c>
      <c r="AU657" s="269" t="s">
        <v>87</v>
      </c>
      <c r="AV657" s="14" t="s">
        <v>85</v>
      </c>
      <c r="AW657" s="14" t="s">
        <v>33</v>
      </c>
      <c r="AX657" s="14" t="s">
        <v>77</v>
      </c>
      <c r="AY657" s="269" t="s">
        <v>149</v>
      </c>
    </row>
    <row r="658" spans="1:51" s="13" customFormat="1" ht="12">
      <c r="A658" s="13"/>
      <c r="B658" s="248"/>
      <c r="C658" s="249"/>
      <c r="D658" s="250" t="s">
        <v>158</v>
      </c>
      <c r="E658" s="251" t="s">
        <v>1</v>
      </c>
      <c r="F658" s="252" t="s">
        <v>1623</v>
      </c>
      <c r="G658" s="249"/>
      <c r="H658" s="253">
        <v>5.015</v>
      </c>
      <c r="I658" s="254"/>
      <c r="J658" s="249"/>
      <c r="K658" s="249"/>
      <c r="L658" s="255"/>
      <c r="M658" s="256"/>
      <c r="N658" s="257"/>
      <c r="O658" s="257"/>
      <c r="P658" s="257"/>
      <c r="Q658" s="257"/>
      <c r="R658" s="257"/>
      <c r="S658" s="257"/>
      <c r="T658" s="258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59" t="s">
        <v>158</v>
      </c>
      <c r="AU658" s="259" t="s">
        <v>87</v>
      </c>
      <c r="AV658" s="13" t="s">
        <v>87</v>
      </c>
      <c r="AW658" s="13" t="s">
        <v>33</v>
      </c>
      <c r="AX658" s="13" t="s">
        <v>77</v>
      </c>
      <c r="AY658" s="259" t="s">
        <v>149</v>
      </c>
    </row>
    <row r="659" spans="1:51" s="13" customFormat="1" ht="12">
      <c r="A659" s="13"/>
      <c r="B659" s="248"/>
      <c r="C659" s="249"/>
      <c r="D659" s="250" t="s">
        <v>158</v>
      </c>
      <c r="E659" s="251" t="s">
        <v>1</v>
      </c>
      <c r="F659" s="252" t="s">
        <v>1624</v>
      </c>
      <c r="G659" s="249"/>
      <c r="H659" s="253">
        <v>6.83</v>
      </c>
      <c r="I659" s="254"/>
      <c r="J659" s="249"/>
      <c r="K659" s="249"/>
      <c r="L659" s="255"/>
      <c r="M659" s="256"/>
      <c r="N659" s="257"/>
      <c r="O659" s="257"/>
      <c r="P659" s="257"/>
      <c r="Q659" s="257"/>
      <c r="R659" s="257"/>
      <c r="S659" s="257"/>
      <c r="T659" s="258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9" t="s">
        <v>158</v>
      </c>
      <c r="AU659" s="259" t="s">
        <v>87</v>
      </c>
      <c r="AV659" s="13" t="s">
        <v>87</v>
      </c>
      <c r="AW659" s="13" t="s">
        <v>33</v>
      </c>
      <c r="AX659" s="13" t="s">
        <v>77</v>
      </c>
      <c r="AY659" s="259" t="s">
        <v>149</v>
      </c>
    </row>
    <row r="660" spans="1:51" s="14" customFormat="1" ht="12">
      <c r="A660" s="14"/>
      <c r="B660" s="260"/>
      <c r="C660" s="261"/>
      <c r="D660" s="250" t="s">
        <v>158</v>
      </c>
      <c r="E660" s="262" t="s">
        <v>1</v>
      </c>
      <c r="F660" s="263" t="s">
        <v>1625</v>
      </c>
      <c r="G660" s="261"/>
      <c r="H660" s="262" t="s">
        <v>1</v>
      </c>
      <c r="I660" s="264"/>
      <c r="J660" s="261"/>
      <c r="K660" s="261"/>
      <c r="L660" s="265"/>
      <c r="M660" s="266"/>
      <c r="N660" s="267"/>
      <c r="O660" s="267"/>
      <c r="P660" s="267"/>
      <c r="Q660" s="267"/>
      <c r="R660" s="267"/>
      <c r="S660" s="267"/>
      <c r="T660" s="268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9" t="s">
        <v>158</v>
      </c>
      <c r="AU660" s="269" t="s">
        <v>87</v>
      </c>
      <c r="AV660" s="14" t="s">
        <v>85</v>
      </c>
      <c r="AW660" s="14" t="s">
        <v>33</v>
      </c>
      <c r="AX660" s="14" t="s">
        <v>77</v>
      </c>
      <c r="AY660" s="269" t="s">
        <v>149</v>
      </c>
    </row>
    <row r="661" spans="1:51" s="13" customFormat="1" ht="12">
      <c r="A661" s="13"/>
      <c r="B661" s="248"/>
      <c r="C661" s="249"/>
      <c r="D661" s="250" t="s">
        <v>158</v>
      </c>
      <c r="E661" s="251" t="s">
        <v>1</v>
      </c>
      <c r="F661" s="252" t="s">
        <v>1626</v>
      </c>
      <c r="G661" s="249"/>
      <c r="H661" s="253">
        <v>1.27</v>
      </c>
      <c r="I661" s="254"/>
      <c r="J661" s="249"/>
      <c r="K661" s="249"/>
      <c r="L661" s="255"/>
      <c r="M661" s="256"/>
      <c r="N661" s="257"/>
      <c r="O661" s="257"/>
      <c r="P661" s="257"/>
      <c r="Q661" s="257"/>
      <c r="R661" s="257"/>
      <c r="S661" s="257"/>
      <c r="T661" s="258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9" t="s">
        <v>158</v>
      </c>
      <c r="AU661" s="259" t="s">
        <v>87</v>
      </c>
      <c r="AV661" s="13" t="s">
        <v>87</v>
      </c>
      <c r="AW661" s="13" t="s">
        <v>33</v>
      </c>
      <c r="AX661" s="13" t="s">
        <v>77</v>
      </c>
      <c r="AY661" s="259" t="s">
        <v>149</v>
      </c>
    </row>
    <row r="662" spans="1:51" s="15" customFormat="1" ht="12">
      <c r="A662" s="15"/>
      <c r="B662" s="270"/>
      <c r="C662" s="271"/>
      <c r="D662" s="250" t="s">
        <v>158</v>
      </c>
      <c r="E662" s="272" t="s">
        <v>1</v>
      </c>
      <c r="F662" s="273" t="s">
        <v>167</v>
      </c>
      <c r="G662" s="271"/>
      <c r="H662" s="274">
        <v>13.115</v>
      </c>
      <c r="I662" s="275"/>
      <c r="J662" s="271"/>
      <c r="K662" s="271"/>
      <c r="L662" s="276"/>
      <c r="M662" s="277"/>
      <c r="N662" s="278"/>
      <c r="O662" s="278"/>
      <c r="P662" s="278"/>
      <c r="Q662" s="278"/>
      <c r="R662" s="278"/>
      <c r="S662" s="278"/>
      <c r="T662" s="279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80" t="s">
        <v>158</v>
      </c>
      <c r="AU662" s="280" t="s">
        <v>87</v>
      </c>
      <c r="AV662" s="15" t="s">
        <v>156</v>
      </c>
      <c r="AW662" s="15" t="s">
        <v>33</v>
      </c>
      <c r="AX662" s="15" t="s">
        <v>85</v>
      </c>
      <c r="AY662" s="280" t="s">
        <v>149</v>
      </c>
    </row>
    <row r="663" spans="1:65" s="2" customFormat="1" ht="16.5" customHeight="1">
      <c r="A663" s="38"/>
      <c r="B663" s="39"/>
      <c r="C663" s="284" t="s">
        <v>890</v>
      </c>
      <c r="D663" s="284" t="s">
        <v>327</v>
      </c>
      <c r="E663" s="285" t="s">
        <v>1630</v>
      </c>
      <c r="F663" s="286" t="s">
        <v>1631</v>
      </c>
      <c r="G663" s="287" t="s">
        <v>203</v>
      </c>
      <c r="H663" s="288">
        <v>13.377</v>
      </c>
      <c r="I663" s="289"/>
      <c r="J663" s="290">
        <f>ROUND(I663*H663,2)</f>
        <v>0</v>
      </c>
      <c r="K663" s="286" t="s">
        <v>155</v>
      </c>
      <c r="L663" s="291"/>
      <c r="M663" s="292" t="s">
        <v>1</v>
      </c>
      <c r="N663" s="293" t="s">
        <v>42</v>
      </c>
      <c r="O663" s="91"/>
      <c r="P663" s="244">
        <f>O663*H663</f>
        <v>0</v>
      </c>
      <c r="Q663" s="244">
        <v>0.0003</v>
      </c>
      <c r="R663" s="244">
        <f>Q663*H663</f>
        <v>0.0040130999999999995</v>
      </c>
      <c r="S663" s="244">
        <v>0</v>
      </c>
      <c r="T663" s="245">
        <f>S663*H663</f>
        <v>0</v>
      </c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R663" s="246" t="s">
        <v>361</v>
      </c>
      <c r="AT663" s="246" t="s">
        <v>327</v>
      </c>
      <c r="AU663" s="246" t="s">
        <v>87</v>
      </c>
      <c r="AY663" s="17" t="s">
        <v>149</v>
      </c>
      <c r="BE663" s="247">
        <f>IF(N663="základní",J663,0)</f>
        <v>0</v>
      </c>
      <c r="BF663" s="247">
        <f>IF(N663="snížená",J663,0)</f>
        <v>0</v>
      </c>
      <c r="BG663" s="247">
        <f>IF(N663="zákl. přenesená",J663,0)</f>
        <v>0</v>
      </c>
      <c r="BH663" s="247">
        <f>IF(N663="sníž. přenesená",J663,0)</f>
        <v>0</v>
      </c>
      <c r="BI663" s="247">
        <f>IF(N663="nulová",J663,0)</f>
        <v>0</v>
      </c>
      <c r="BJ663" s="17" t="s">
        <v>85</v>
      </c>
      <c r="BK663" s="247">
        <f>ROUND(I663*H663,2)</f>
        <v>0</v>
      </c>
      <c r="BL663" s="17" t="s">
        <v>261</v>
      </c>
      <c r="BM663" s="246" t="s">
        <v>1632</v>
      </c>
    </row>
    <row r="664" spans="1:51" s="13" customFormat="1" ht="12">
      <c r="A664" s="13"/>
      <c r="B664" s="248"/>
      <c r="C664" s="249"/>
      <c r="D664" s="250" t="s">
        <v>158</v>
      </c>
      <c r="E664" s="249"/>
      <c r="F664" s="252" t="s">
        <v>1633</v>
      </c>
      <c r="G664" s="249"/>
      <c r="H664" s="253">
        <v>13.377</v>
      </c>
      <c r="I664" s="254"/>
      <c r="J664" s="249"/>
      <c r="K664" s="249"/>
      <c r="L664" s="255"/>
      <c r="M664" s="256"/>
      <c r="N664" s="257"/>
      <c r="O664" s="257"/>
      <c r="P664" s="257"/>
      <c r="Q664" s="257"/>
      <c r="R664" s="257"/>
      <c r="S664" s="257"/>
      <c r="T664" s="258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9" t="s">
        <v>158</v>
      </c>
      <c r="AU664" s="259" t="s">
        <v>87</v>
      </c>
      <c r="AV664" s="13" t="s">
        <v>87</v>
      </c>
      <c r="AW664" s="13" t="s">
        <v>4</v>
      </c>
      <c r="AX664" s="13" t="s">
        <v>85</v>
      </c>
      <c r="AY664" s="259" t="s">
        <v>149</v>
      </c>
    </row>
    <row r="665" spans="1:65" s="2" customFormat="1" ht="16.5" customHeight="1">
      <c r="A665" s="38"/>
      <c r="B665" s="39"/>
      <c r="C665" s="235" t="s">
        <v>895</v>
      </c>
      <c r="D665" s="235" t="s">
        <v>151</v>
      </c>
      <c r="E665" s="236" t="s">
        <v>1634</v>
      </c>
      <c r="F665" s="237" t="s">
        <v>1635</v>
      </c>
      <c r="G665" s="238" t="s">
        <v>203</v>
      </c>
      <c r="H665" s="239">
        <v>1.24</v>
      </c>
      <c r="I665" s="240"/>
      <c r="J665" s="241">
        <f>ROUND(I665*H665,2)</f>
        <v>0</v>
      </c>
      <c r="K665" s="237" t="s">
        <v>155</v>
      </c>
      <c r="L665" s="44"/>
      <c r="M665" s="242" t="s">
        <v>1</v>
      </c>
      <c r="N665" s="243" t="s">
        <v>42</v>
      </c>
      <c r="O665" s="91"/>
      <c r="P665" s="244">
        <f>O665*H665</f>
        <v>0</v>
      </c>
      <c r="Q665" s="244">
        <v>0</v>
      </c>
      <c r="R665" s="244">
        <f>Q665*H665</f>
        <v>0</v>
      </c>
      <c r="S665" s="244">
        <v>0</v>
      </c>
      <c r="T665" s="245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46" t="s">
        <v>261</v>
      </c>
      <c r="AT665" s="246" t="s">
        <v>151</v>
      </c>
      <c r="AU665" s="246" t="s">
        <v>87</v>
      </c>
      <c r="AY665" s="17" t="s">
        <v>149</v>
      </c>
      <c r="BE665" s="247">
        <f>IF(N665="základní",J665,0)</f>
        <v>0</v>
      </c>
      <c r="BF665" s="247">
        <f>IF(N665="snížená",J665,0)</f>
        <v>0</v>
      </c>
      <c r="BG665" s="247">
        <f>IF(N665="zákl. přenesená",J665,0)</f>
        <v>0</v>
      </c>
      <c r="BH665" s="247">
        <f>IF(N665="sníž. přenesená",J665,0)</f>
        <v>0</v>
      </c>
      <c r="BI665" s="247">
        <f>IF(N665="nulová",J665,0)</f>
        <v>0</v>
      </c>
      <c r="BJ665" s="17" t="s">
        <v>85</v>
      </c>
      <c r="BK665" s="247">
        <f>ROUND(I665*H665,2)</f>
        <v>0</v>
      </c>
      <c r="BL665" s="17" t="s">
        <v>261</v>
      </c>
      <c r="BM665" s="246" t="s">
        <v>1636</v>
      </c>
    </row>
    <row r="666" spans="1:51" s="14" customFormat="1" ht="12">
      <c r="A666" s="14"/>
      <c r="B666" s="260"/>
      <c r="C666" s="261"/>
      <c r="D666" s="250" t="s">
        <v>158</v>
      </c>
      <c r="E666" s="262" t="s">
        <v>1</v>
      </c>
      <c r="F666" s="263" t="s">
        <v>1637</v>
      </c>
      <c r="G666" s="261"/>
      <c r="H666" s="262" t="s">
        <v>1</v>
      </c>
      <c r="I666" s="264"/>
      <c r="J666" s="261"/>
      <c r="K666" s="261"/>
      <c r="L666" s="265"/>
      <c r="M666" s="266"/>
      <c r="N666" s="267"/>
      <c r="O666" s="267"/>
      <c r="P666" s="267"/>
      <c r="Q666" s="267"/>
      <c r="R666" s="267"/>
      <c r="S666" s="267"/>
      <c r="T666" s="268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69" t="s">
        <v>158</v>
      </c>
      <c r="AU666" s="269" t="s">
        <v>87</v>
      </c>
      <c r="AV666" s="14" t="s">
        <v>85</v>
      </c>
      <c r="AW666" s="14" t="s">
        <v>33</v>
      </c>
      <c r="AX666" s="14" t="s">
        <v>77</v>
      </c>
      <c r="AY666" s="269" t="s">
        <v>149</v>
      </c>
    </row>
    <row r="667" spans="1:51" s="13" customFormat="1" ht="12">
      <c r="A667" s="13"/>
      <c r="B667" s="248"/>
      <c r="C667" s="249"/>
      <c r="D667" s="250" t="s">
        <v>158</v>
      </c>
      <c r="E667" s="251" t="s">
        <v>1</v>
      </c>
      <c r="F667" s="252" t="s">
        <v>1638</v>
      </c>
      <c r="G667" s="249"/>
      <c r="H667" s="253">
        <v>1.24</v>
      </c>
      <c r="I667" s="254"/>
      <c r="J667" s="249"/>
      <c r="K667" s="249"/>
      <c r="L667" s="255"/>
      <c r="M667" s="256"/>
      <c r="N667" s="257"/>
      <c r="O667" s="257"/>
      <c r="P667" s="257"/>
      <c r="Q667" s="257"/>
      <c r="R667" s="257"/>
      <c r="S667" s="257"/>
      <c r="T667" s="258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59" t="s">
        <v>158</v>
      </c>
      <c r="AU667" s="259" t="s">
        <v>87</v>
      </c>
      <c r="AV667" s="13" t="s">
        <v>87</v>
      </c>
      <c r="AW667" s="13" t="s">
        <v>33</v>
      </c>
      <c r="AX667" s="13" t="s">
        <v>85</v>
      </c>
      <c r="AY667" s="259" t="s">
        <v>149</v>
      </c>
    </row>
    <row r="668" spans="1:65" s="2" customFormat="1" ht="16.5" customHeight="1">
      <c r="A668" s="38"/>
      <c r="B668" s="39"/>
      <c r="C668" s="284" t="s">
        <v>900</v>
      </c>
      <c r="D668" s="284" t="s">
        <v>327</v>
      </c>
      <c r="E668" s="285" t="s">
        <v>1505</v>
      </c>
      <c r="F668" s="286" t="s">
        <v>1506</v>
      </c>
      <c r="G668" s="287" t="s">
        <v>203</v>
      </c>
      <c r="H668" s="288">
        <v>1.265</v>
      </c>
      <c r="I668" s="289"/>
      <c r="J668" s="290">
        <f>ROUND(I668*H668,2)</f>
        <v>0</v>
      </c>
      <c r="K668" s="286" t="s">
        <v>155</v>
      </c>
      <c r="L668" s="291"/>
      <c r="M668" s="292" t="s">
        <v>1</v>
      </c>
      <c r="N668" s="293" t="s">
        <v>42</v>
      </c>
      <c r="O668" s="91"/>
      <c r="P668" s="244">
        <f>O668*H668</f>
        <v>0</v>
      </c>
      <c r="Q668" s="244">
        <v>2E-05</v>
      </c>
      <c r="R668" s="244">
        <f>Q668*H668</f>
        <v>2.5300000000000002E-05</v>
      </c>
      <c r="S668" s="244">
        <v>0</v>
      </c>
      <c r="T668" s="245">
        <f>S668*H668</f>
        <v>0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246" t="s">
        <v>361</v>
      </c>
      <c r="AT668" s="246" t="s">
        <v>327</v>
      </c>
      <c r="AU668" s="246" t="s">
        <v>87</v>
      </c>
      <c r="AY668" s="17" t="s">
        <v>149</v>
      </c>
      <c r="BE668" s="247">
        <f>IF(N668="základní",J668,0)</f>
        <v>0</v>
      </c>
      <c r="BF668" s="247">
        <f>IF(N668="snížená",J668,0)</f>
        <v>0</v>
      </c>
      <c r="BG668" s="247">
        <f>IF(N668="zákl. přenesená",J668,0)</f>
        <v>0</v>
      </c>
      <c r="BH668" s="247">
        <f>IF(N668="sníž. přenesená",J668,0)</f>
        <v>0</v>
      </c>
      <c r="BI668" s="247">
        <f>IF(N668="nulová",J668,0)</f>
        <v>0</v>
      </c>
      <c r="BJ668" s="17" t="s">
        <v>85</v>
      </c>
      <c r="BK668" s="247">
        <f>ROUND(I668*H668,2)</f>
        <v>0</v>
      </c>
      <c r="BL668" s="17" t="s">
        <v>261</v>
      </c>
      <c r="BM668" s="246" t="s">
        <v>1639</v>
      </c>
    </row>
    <row r="669" spans="1:51" s="13" customFormat="1" ht="12">
      <c r="A669" s="13"/>
      <c r="B669" s="248"/>
      <c r="C669" s="249"/>
      <c r="D669" s="250" t="s">
        <v>158</v>
      </c>
      <c r="E669" s="249"/>
      <c r="F669" s="252" t="s">
        <v>1640</v>
      </c>
      <c r="G669" s="249"/>
      <c r="H669" s="253">
        <v>1.265</v>
      </c>
      <c r="I669" s="254"/>
      <c r="J669" s="249"/>
      <c r="K669" s="249"/>
      <c r="L669" s="255"/>
      <c r="M669" s="256"/>
      <c r="N669" s="257"/>
      <c r="O669" s="257"/>
      <c r="P669" s="257"/>
      <c r="Q669" s="257"/>
      <c r="R669" s="257"/>
      <c r="S669" s="257"/>
      <c r="T669" s="258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9" t="s">
        <v>158</v>
      </c>
      <c r="AU669" s="259" t="s">
        <v>87</v>
      </c>
      <c r="AV669" s="13" t="s">
        <v>87</v>
      </c>
      <c r="AW669" s="13" t="s">
        <v>4</v>
      </c>
      <c r="AX669" s="13" t="s">
        <v>85</v>
      </c>
      <c r="AY669" s="259" t="s">
        <v>149</v>
      </c>
    </row>
    <row r="670" spans="1:65" s="2" customFormat="1" ht="16.5" customHeight="1">
      <c r="A670" s="38"/>
      <c r="B670" s="39"/>
      <c r="C670" s="235" t="s">
        <v>906</v>
      </c>
      <c r="D670" s="235" t="s">
        <v>151</v>
      </c>
      <c r="E670" s="236" t="s">
        <v>1641</v>
      </c>
      <c r="F670" s="237" t="s">
        <v>1642</v>
      </c>
      <c r="G670" s="238" t="s">
        <v>154</v>
      </c>
      <c r="H670" s="239">
        <v>11.348</v>
      </c>
      <c r="I670" s="240"/>
      <c r="J670" s="241">
        <f>ROUND(I670*H670,2)</f>
        <v>0</v>
      </c>
      <c r="K670" s="237" t="s">
        <v>155</v>
      </c>
      <c r="L670" s="44"/>
      <c r="M670" s="242" t="s">
        <v>1</v>
      </c>
      <c r="N670" s="243" t="s">
        <v>42</v>
      </c>
      <c r="O670" s="91"/>
      <c r="P670" s="244">
        <f>O670*H670</f>
        <v>0</v>
      </c>
      <c r="Q670" s="244">
        <v>0</v>
      </c>
      <c r="R670" s="244">
        <f>Q670*H670</f>
        <v>0</v>
      </c>
      <c r="S670" s="244">
        <v>0</v>
      </c>
      <c r="T670" s="245">
        <f>S670*H670</f>
        <v>0</v>
      </c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R670" s="246" t="s">
        <v>261</v>
      </c>
      <c r="AT670" s="246" t="s">
        <v>151</v>
      </c>
      <c r="AU670" s="246" t="s">
        <v>87</v>
      </c>
      <c r="AY670" s="17" t="s">
        <v>149</v>
      </c>
      <c r="BE670" s="247">
        <f>IF(N670="základní",J670,0)</f>
        <v>0</v>
      </c>
      <c r="BF670" s="247">
        <f>IF(N670="snížená",J670,0)</f>
        <v>0</v>
      </c>
      <c r="BG670" s="247">
        <f>IF(N670="zákl. přenesená",J670,0)</f>
        <v>0</v>
      </c>
      <c r="BH670" s="247">
        <f>IF(N670="sníž. přenesená",J670,0)</f>
        <v>0</v>
      </c>
      <c r="BI670" s="247">
        <f>IF(N670="nulová",J670,0)</f>
        <v>0</v>
      </c>
      <c r="BJ670" s="17" t="s">
        <v>85</v>
      </c>
      <c r="BK670" s="247">
        <f>ROUND(I670*H670,2)</f>
        <v>0</v>
      </c>
      <c r="BL670" s="17" t="s">
        <v>261</v>
      </c>
      <c r="BM670" s="246" t="s">
        <v>1643</v>
      </c>
    </row>
    <row r="671" spans="1:51" s="14" customFormat="1" ht="12">
      <c r="A671" s="14"/>
      <c r="B671" s="260"/>
      <c r="C671" s="261"/>
      <c r="D671" s="250" t="s">
        <v>158</v>
      </c>
      <c r="E671" s="262" t="s">
        <v>1</v>
      </c>
      <c r="F671" s="263" t="s">
        <v>1249</v>
      </c>
      <c r="G671" s="261"/>
      <c r="H671" s="262" t="s">
        <v>1</v>
      </c>
      <c r="I671" s="264"/>
      <c r="J671" s="261"/>
      <c r="K671" s="261"/>
      <c r="L671" s="265"/>
      <c r="M671" s="266"/>
      <c r="N671" s="267"/>
      <c r="O671" s="267"/>
      <c r="P671" s="267"/>
      <c r="Q671" s="267"/>
      <c r="R671" s="267"/>
      <c r="S671" s="267"/>
      <c r="T671" s="268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9" t="s">
        <v>158</v>
      </c>
      <c r="AU671" s="269" t="s">
        <v>87</v>
      </c>
      <c r="AV671" s="14" t="s">
        <v>85</v>
      </c>
      <c r="AW671" s="14" t="s">
        <v>33</v>
      </c>
      <c r="AX671" s="14" t="s">
        <v>77</v>
      </c>
      <c r="AY671" s="269" t="s">
        <v>149</v>
      </c>
    </row>
    <row r="672" spans="1:51" s="13" customFormat="1" ht="12">
      <c r="A672" s="13"/>
      <c r="B672" s="248"/>
      <c r="C672" s="249"/>
      <c r="D672" s="250" t="s">
        <v>158</v>
      </c>
      <c r="E672" s="251" t="s">
        <v>1</v>
      </c>
      <c r="F672" s="252" t="s">
        <v>1352</v>
      </c>
      <c r="G672" s="249"/>
      <c r="H672" s="253">
        <v>5.718</v>
      </c>
      <c r="I672" s="254"/>
      <c r="J672" s="249"/>
      <c r="K672" s="249"/>
      <c r="L672" s="255"/>
      <c r="M672" s="256"/>
      <c r="N672" s="257"/>
      <c r="O672" s="257"/>
      <c r="P672" s="257"/>
      <c r="Q672" s="257"/>
      <c r="R672" s="257"/>
      <c r="S672" s="257"/>
      <c r="T672" s="258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59" t="s">
        <v>158</v>
      </c>
      <c r="AU672" s="259" t="s">
        <v>87</v>
      </c>
      <c r="AV672" s="13" t="s">
        <v>87</v>
      </c>
      <c r="AW672" s="13" t="s">
        <v>33</v>
      </c>
      <c r="AX672" s="13" t="s">
        <v>77</v>
      </c>
      <c r="AY672" s="259" t="s">
        <v>149</v>
      </c>
    </row>
    <row r="673" spans="1:51" s="13" customFormat="1" ht="12">
      <c r="A673" s="13"/>
      <c r="B673" s="248"/>
      <c r="C673" s="249"/>
      <c r="D673" s="250" t="s">
        <v>158</v>
      </c>
      <c r="E673" s="251" t="s">
        <v>1</v>
      </c>
      <c r="F673" s="252" t="s">
        <v>1229</v>
      </c>
      <c r="G673" s="249"/>
      <c r="H673" s="253">
        <v>3.405</v>
      </c>
      <c r="I673" s="254"/>
      <c r="J673" s="249"/>
      <c r="K673" s="249"/>
      <c r="L673" s="255"/>
      <c r="M673" s="256"/>
      <c r="N673" s="257"/>
      <c r="O673" s="257"/>
      <c r="P673" s="257"/>
      <c r="Q673" s="257"/>
      <c r="R673" s="257"/>
      <c r="S673" s="257"/>
      <c r="T673" s="258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9" t="s">
        <v>158</v>
      </c>
      <c r="AU673" s="259" t="s">
        <v>87</v>
      </c>
      <c r="AV673" s="13" t="s">
        <v>87</v>
      </c>
      <c r="AW673" s="13" t="s">
        <v>33</v>
      </c>
      <c r="AX673" s="13" t="s">
        <v>77</v>
      </c>
      <c r="AY673" s="259" t="s">
        <v>149</v>
      </c>
    </row>
    <row r="674" spans="1:51" s="14" customFormat="1" ht="12">
      <c r="A674" s="14"/>
      <c r="B674" s="260"/>
      <c r="C674" s="261"/>
      <c r="D674" s="250" t="s">
        <v>158</v>
      </c>
      <c r="E674" s="262" t="s">
        <v>1</v>
      </c>
      <c r="F674" s="263" t="s">
        <v>1597</v>
      </c>
      <c r="G674" s="261"/>
      <c r="H674" s="262" t="s">
        <v>1</v>
      </c>
      <c r="I674" s="264"/>
      <c r="J674" s="261"/>
      <c r="K674" s="261"/>
      <c r="L674" s="265"/>
      <c r="M674" s="266"/>
      <c r="N674" s="267"/>
      <c r="O674" s="267"/>
      <c r="P674" s="267"/>
      <c r="Q674" s="267"/>
      <c r="R674" s="267"/>
      <c r="S674" s="267"/>
      <c r="T674" s="268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69" t="s">
        <v>158</v>
      </c>
      <c r="AU674" s="269" t="s">
        <v>87</v>
      </c>
      <c r="AV674" s="14" t="s">
        <v>85</v>
      </c>
      <c r="AW674" s="14" t="s">
        <v>33</v>
      </c>
      <c r="AX674" s="14" t="s">
        <v>77</v>
      </c>
      <c r="AY674" s="269" t="s">
        <v>149</v>
      </c>
    </row>
    <row r="675" spans="1:51" s="13" customFormat="1" ht="12">
      <c r="A675" s="13"/>
      <c r="B675" s="248"/>
      <c r="C675" s="249"/>
      <c r="D675" s="250" t="s">
        <v>158</v>
      </c>
      <c r="E675" s="251" t="s">
        <v>1</v>
      </c>
      <c r="F675" s="252" t="s">
        <v>1598</v>
      </c>
      <c r="G675" s="249"/>
      <c r="H675" s="253">
        <v>2.225</v>
      </c>
      <c r="I675" s="254"/>
      <c r="J675" s="249"/>
      <c r="K675" s="249"/>
      <c r="L675" s="255"/>
      <c r="M675" s="256"/>
      <c r="N675" s="257"/>
      <c r="O675" s="257"/>
      <c r="P675" s="257"/>
      <c r="Q675" s="257"/>
      <c r="R675" s="257"/>
      <c r="S675" s="257"/>
      <c r="T675" s="258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9" t="s">
        <v>158</v>
      </c>
      <c r="AU675" s="259" t="s">
        <v>87</v>
      </c>
      <c r="AV675" s="13" t="s">
        <v>87</v>
      </c>
      <c r="AW675" s="13" t="s">
        <v>33</v>
      </c>
      <c r="AX675" s="13" t="s">
        <v>77</v>
      </c>
      <c r="AY675" s="259" t="s">
        <v>149</v>
      </c>
    </row>
    <row r="676" spans="1:51" s="15" customFormat="1" ht="12">
      <c r="A676" s="15"/>
      <c r="B676" s="270"/>
      <c r="C676" s="271"/>
      <c r="D676" s="250" t="s">
        <v>158</v>
      </c>
      <c r="E676" s="272" t="s">
        <v>1</v>
      </c>
      <c r="F676" s="273" t="s">
        <v>167</v>
      </c>
      <c r="G676" s="271"/>
      <c r="H676" s="274">
        <v>11.348</v>
      </c>
      <c r="I676" s="275"/>
      <c r="J676" s="271"/>
      <c r="K676" s="271"/>
      <c r="L676" s="276"/>
      <c r="M676" s="277"/>
      <c r="N676" s="278"/>
      <c r="O676" s="278"/>
      <c r="P676" s="278"/>
      <c r="Q676" s="278"/>
      <c r="R676" s="278"/>
      <c r="S676" s="278"/>
      <c r="T676" s="279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T676" s="280" t="s">
        <v>158</v>
      </c>
      <c r="AU676" s="280" t="s">
        <v>87</v>
      </c>
      <c r="AV676" s="15" t="s">
        <v>156</v>
      </c>
      <c r="AW676" s="15" t="s">
        <v>33</v>
      </c>
      <c r="AX676" s="15" t="s">
        <v>85</v>
      </c>
      <c r="AY676" s="280" t="s">
        <v>149</v>
      </c>
    </row>
    <row r="677" spans="1:65" s="2" customFormat="1" ht="16.5" customHeight="1">
      <c r="A677" s="38"/>
      <c r="B677" s="39"/>
      <c r="C677" s="235" t="s">
        <v>670</v>
      </c>
      <c r="D677" s="235" t="s">
        <v>151</v>
      </c>
      <c r="E677" s="236" t="s">
        <v>1644</v>
      </c>
      <c r="F677" s="237" t="s">
        <v>1645</v>
      </c>
      <c r="G677" s="238" t="s">
        <v>833</v>
      </c>
      <c r="H677" s="294"/>
      <c r="I677" s="240"/>
      <c r="J677" s="241">
        <f>ROUND(I677*H677,2)</f>
        <v>0</v>
      </c>
      <c r="K677" s="237" t="s">
        <v>155</v>
      </c>
      <c r="L677" s="44"/>
      <c r="M677" s="242" t="s">
        <v>1</v>
      </c>
      <c r="N677" s="243" t="s">
        <v>42</v>
      </c>
      <c r="O677" s="91"/>
      <c r="P677" s="244">
        <f>O677*H677</f>
        <v>0</v>
      </c>
      <c r="Q677" s="244">
        <v>0</v>
      </c>
      <c r="R677" s="244">
        <f>Q677*H677</f>
        <v>0</v>
      </c>
      <c r="S677" s="244">
        <v>0</v>
      </c>
      <c r="T677" s="245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46" t="s">
        <v>261</v>
      </c>
      <c r="AT677" s="246" t="s">
        <v>151</v>
      </c>
      <c r="AU677" s="246" t="s">
        <v>87</v>
      </c>
      <c r="AY677" s="17" t="s">
        <v>149</v>
      </c>
      <c r="BE677" s="247">
        <f>IF(N677="základní",J677,0)</f>
        <v>0</v>
      </c>
      <c r="BF677" s="247">
        <f>IF(N677="snížená",J677,0)</f>
        <v>0</v>
      </c>
      <c r="BG677" s="247">
        <f>IF(N677="zákl. přenesená",J677,0)</f>
        <v>0</v>
      </c>
      <c r="BH677" s="247">
        <f>IF(N677="sníž. přenesená",J677,0)</f>
        <v>0</v>
      </c>
      <c r="BI677" s="247">
        <f>IF(N677="nulová",J677,0)</f>
        <v>0</v>
      </c>
      <c r="BJ677" s="17" t="s">
        <v>85</v>
      </c>
      <c r="BK677" s="247">
        <f>ROUND(I677*H677,2)</f>
        <v>0</v>
      </c>
      <c r="BL677" s="17" t="s">
        <v>261</v>
      </c>
      <c r="BM677" s="246" t="s">
        <v>1646</v>
      </c>
    </row>
    <row r="678" spans="1:63" s="12" customFormat="1" ht="22.8" customHeight="1">
      <c r="A678" s="12"/>
      <c r="B678" s="219"/>
      <c r="C678" s="220"/>
      <c r="D678" s="221" t="s">
        <v>76</v>
      </c>
      <c r="E678" s="233" t="s">
        <v>1065</v>
      </c>
      <c r="F678" s="233" t="s">
        <v>1066</v>
      </c>
      <c r="G678" s="220"/>
      <c r="H678" s="220"/>
      <c r="I678" s="223"/>
      <c r="J678" s="234">
        <f>BK678</f>
        <v>0</v>
      </c>
      <c r="K678" s="220"/>
      <c r="L678" s="225"/>
      <c r="M678" s="226"/>
      <c r="N678" s="227"/>
      <c r="O678" s="227"/>
      <c r="P678" s="228">
        <f>SUM(P679:P708)</f>
        <v>0</v>
      </c>
      <c r="Q678" s="227"/>
      <c r="R678" s="228">
        <f>SUM(R679:R708)</f>
        <v>0.0013995000000000001</v>
      </c>
      <c r="S678" s="227"/>
      <c r="T678" s="229">
        <f>SUM(T679:T708)</f>
        <v>0</v>
      </c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R678" s="230" t="s">
        <v>87</v>
      </c>
      <c r="AT678" s="231" t="s">
        <v>76</v>
      </c>
      <c r="AU678" s="231" t="s">
        <v>85</v>
      </c>
      <c r="AY678" s="230" t="s">
        <v>149</v>
      </c>
      <c r="BK678" s="232">
        <f>SUM(BK679:BK708)</f>
        <v>0</v>
      </c>
    </row>
    <row r="679" spans="1:65" s="2" customFormat="1" ht="16.5" customHeight="1">
      <c r="A679" s="38"/>
      <c r="B679" s="39"/>
      <c r="C679" s="235" t="s">
        <v>914</v>
      </c>
      <c r="D679" s="235" t="s">
        <v>151</v>
      </c>
      <c r="E679" s="236" t="s">
        <v>1068</v>
      </c>
      <c r="F679" s="237" t="s">
        <v>1069</v>
      </c>
      <c r="G679" s="238" t="s">
        <v>154</v>
      </c>
      <c r="H679" s="239">
        <v>5.598</v>
      </c>
      <c r="I679" s="240"/>
      <c r="J679" s="241">
        <f>ROUND(I679*H679,2)</f>
        <v>0</v>
      </c>
      <c r="K679" s="237" t="s">
        <v>155</v>
      </c>
      <c r="L679" s="44"/>
      <c r="M679" s="242" t="s">
        <v>1</v>
      </c>
      <c r="N679" s="243" t="s">
        <v>42</v>
      </c>
      <c r="O679" s="91"/>
      <c r="P679" s="244">
        <f>O679*H679</f>
        <v>0</v>
      </c>
      <c r="Q679" s="244">
        <v>8E-05</v>
      </c>
      <c r="R679" s="244">
        <f>Q679*H679</f>
        <v>0.00044784</v>
      </c>
      <c r="S679" s="244">
        <v>0</v>
      </c>
      <c r="T679" s="245">
        <f>S679*H679</f>
        <v>0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246" t="s">
        <v>261</v>
      </c>
      <c r="AT679" s="246" t="s">
        <v>151</v>
      </c>
      <c r="AU679" s="246" t="s">
        <v>87</v>
      </c>
      <c r="AY679" s="17" t="s">
        <v>149</v>
      </c>
      <c r="BE679" s="247">
        <f>IF(N679="základní",J679,0)</f>
        <v>0</v>
      </c>
      <c r="BF679" s="247">
        <f>IF(N679="snížená",J679,0)</f>
        <v>0</v>
      </c>
      <c r="BG679" s="247">
        <f>IF(N679="zákl. přenesená",J679,0)</f>
        <v>0</v>
      </c>
      <c r="BH679" s="247">
        <f>IF(N679="sníž. přenesená",J679,0)</f>
        <v>0</v>
      </c>
      <c r="BI679" s="247">
        <f>IF(N679="nulová",J679,0)</f>
        <v>0</v>
      </c>
      <c r="BJ679" s="17" t="s">
        <v>85</v>
      </c>
      <c r="BK679" s="247">
        <f>ROUND(I679*H679,2)</f>
        <v>0</v>
      </c>
      <c r="BL679" s="17" t="s">
        <v>261</v>
      </c>
      <c r="BM679" s="246" t="s">
        <v>1647</v>
      </c>
    </row>
    <row r="680" spans="1:51" s="14" customFormat="1" ht="12">
      <c r="A680" s="14"/>
      <c r="B680" s="260"/>
      <c r="C680" s="261"/>
      <c r="D680" s="250" t="s">
        <v>158</v>
      </c>
      <c r="E680" s="262" t="s">
        <v>1</v>
      </c>
      <c r="F680" s="263" t="s">
        <v>1135</v>
      </c>
      <c r="G680" s="261"/>
      <c r="H680" s="262" t="s">
        <v>1</v>
      </c>
      <c r="I680" s="264"/>
      <c r="J680" s="261"/>
      <c r="K680" s="261"/>
      <c r="L680" s="265"/>
      <c r="M680" s="266"/>
      <c r="N680" s="267"/>
      <c r="O680" s="267"/>
      <c r="P680" s="267"/>
      <c r="Q680" s="267"/>
      <c r="R680" s="267"/>
      <c r="S680" s="267"/>
      <c r="T680" s="268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69" t="s">
        <v>158</v>
      </c>
      <c r="AU680" s="269" t="s">
        <v>87</v>
      </c>
      <c r="AV680" s="14" t="s">
        <v>85</v>
      </c>
      <c r="AW680" s="14" t="s">
        <v>33</v>
      </c>
      <c r="AX680" s="14" t="s">
        <v>77</v>
      </c>
      <c r="AY680" s="269" t="s">
        <v>149</v>
      </c>
    </row>
    <row r="681" spans="1:51" s="13" customFormat="1" ht="12">
      <c r="A681" s="13"/>
      <c r="B681" s="248"/>
      <c r="C681" s="249"/>
      <c r="D681" s="250" t="s">
        <v>158</v>
      </c>
      <c r="E681" s="251" t="s">
        <v>1</v>
      </c>
      <c r="F681" s="252" t="s">
        <v>1648</v>
      </c>
      <c r="G681" s="249"/>
      <c r="H681" s="253">
        <v>1.056</v>
      </c>
      <c r="I681" s="254"/>
      <c r="J681" s="249"/>
      <c r="K681" s="249"/>
      <c r="L681" s="255"/>
      <c r="M681" s="256"/>
      <c r="N681" s="257"/>
      <c r="O681" s="257"/>
      <c r="P681" s="257"/>
      <c r="Q681" s="257"/>
      <c r="R681" s="257"/>
      <c r="S681" s="257"/>
      <c r="T681" s="258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59" t="s">
        <v>158</v>
      </c>
      <c r="AU681" s="259" t="s">
        <v>87</v>
      </c>
      <c r="AV681" s="13" t="s">
        <v>87</v>
      </c>
      <c r="AW681" s="13" t="s">
        <v>33</v>
      </c>
      <c r="AX681" s="13" t="s">
        <v>77</v>
      </c>
      <c r="AY681" s="259" t="s">
        <v>149</v>
      </c>
    </row>
    <row r="682" spans="1:51" s="14" customFormat="1" ht="12">
      <c r="A682" s="14"/>
      <c r="B682" s="260"/>
      <c r="C682" s="261"/>
      <c r="D682" s="250" t="s">
        <v>158</v>
      </c>
      <c r="E682" s="262" t="s">
        <v>1</v>
      </c>
      <c r="F682" s="263" t="s">
        <v>1137</v>
      </c>
      <c r="G682" s="261"/>
      <c r="H682" s="262" t="s">
        <v>1</v>
      </c>
      <c r="I682" s="264"/>
      <c r="J682" s="261"/>
      <c r="K682" s="261"/>
      <c r="L682" s="265"/>
      <c r="M682" s="266"/>
      <c r="N682" s="267"/>
      <c r="O682" s="267"/>
      <c r="P682" s="267"/>
      <c r="Q682" s="267"/>
      <c r="R682" s="267"/>
      <c r="S682" s="267"/>
      <c r="T682" s="268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69" t="s">
        <v>158</v>
      </c>
      <c r="AU682" s="269" t="s">
        <v>87</v>
      </c>
      <c r="AV682" s="14" t="s">
        <v>85</v>
      </c>
      <c r="AW682" s="14" t="s">
        <v>33</v>
      </c>
      <c r="AX682" s="14" t="s">
        <v>77</v>
      </c>
      <c r="AY682" s="269" t="s">
        <v>149</v>
      </c>
    </row>
    <row r="683" spans="1:51" s="13" customFormat="1" ht="12">
      <c r="A683" s="13"/>
      <c r="B683" s="248"/>
      <c r="C683" s="249"/>
      <c r="D683" s="250" t="s">
        <v>158</v>
      </c>
      <c r="E683" s="251" t="s">
        <v>1</v>
      </c>
      <c r="F683" s="252" t="s">
        <v>1649</v>
      </c>
      <c r="G683" s="249"/>
      <c r="H683" s="253">
        <v>1.386</v>
      </c>
      <c r="I683" s="254"/>
      <c r="J683" s="249"/>
      <c r="K683" s="249"/>
      <c r="L683" s="255"/>
      <c r="M683" s="256"/>
      <c r="N683" s="257"/>
      <c r="O683" s="257"/>
      <c r="P683" s="257"/>
      <c r="Q683" s="257"/>
      <c r="R683" s="257"/>
      <c r="S683" s="257"/>
      <c r="T683" s="258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59" t="s">
        <v>158</v>
      </c>
      <c r="AU683" s="259" t="s">
        <v>87</v>
      </c>
      <c r="AV683" s="13" t="s">
        <v>87</v>
      </c>
      <c r="AW683" s="13" t="s">
        <v>33</v>
      </c>
      <c r="AX683" s="13" t="s">
        <v>77</v>
      </c>
      <c r="AY683" s="259" t="s">
        <v>149</v>
      </c>
    </row>
    <row r="684" spans="1:51" s="13" customFormat="1" ht="12">
      <c r="A684" s="13"/>
      <c r="B684" s="248"/>
      <c r="C684" s="249"/>
      <c r="D684" s="250" t="s">
        <v>158</v>
      </c>
      <c r="E684" s="251" t="s">
        <v>1</v>
      </c>
      <c r="F684" s="252" t="s">
        <v>1650</v>
      </c>
      <c r="G684" s="249"/>
      <c r="H684" s="253">
        <v>0.096</v>
      </c>
      <c r="I684" s="254"/>
      <c r="J684" s="249"/>
      <c r="K684" s="249"/>
      <c r="L684" s="255"/>
      <c r="M684" s="256"/>
      <c r="N684" s="257"/>
      <c r="O684" s="257"/>
      <c r="P684" s="257"/>
      <c r="Q684" s="257"/>
      <c r="R684" s="257"/>
      <c r="S684" s="257"/>
      <c r="T684" s="258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59" t="s">
        <v>158</v>
      </c>
      <c r="AU684" s="259" t="s">
        <v>87</v>
      </c>
      <c r="AV684" s="13" t="s">
        <v>87</v>
      </c>
      <c r="AW684" s="13" t="s">
        <v>33</v>
      </c>
      <c r="AX684" s="13" t="s">
        <v>77</v>
      </c>
      <c r="AY684" s="259" t="s">
        <v>149</v>
      </c>
    </row>
    <row r="685" spans="1:51" s="14" customFormat="1" ht="12">
      <c r="A685" s="14"/>
      <c r="B685" s="260"/>
      <c r="C685" s="261"/>
      <c r="D685" s="250" t="s">
        <v>158</v>
      </c>
      <c r="E685" s="262" t="s">
        <v>1</v>
      </c>
      <c r="F685" s="263" t="s">
        <v>1140</v>
      </c>
      <c r="G685" s="261"/>
      <c r="H685" s="262" t="s">
        <v>1</v>
      </c>
      <c r="I685" s="264"/>
      <c r="J685" s="261"/>
      <c r="K685" s="261"/>
      <c r="L685" s="265"/>
      <c r="M685" s="266"/>
      <c r="N685" s="267"/>
      <c r="O685" s="267"/>
      <c r="P685" s="267"/>
      <c r="Q685" s="267"/>
      <c r="R685" s="267"/>
      <c r="S685" s="267"/>
      <c r="T685" s="268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9" t="s">
        <v>158</v>
      </c>
      <c r="AU685" s="269" t="s">
        <v>87</v>
      </c>
      <c r="AV685" s="14" t="s">
        <v>85</v>
      </c>
      <c r="AW685" s="14" t="s">
        <v>33</v>
      </c>
      <c r="AX685" s="14" t="s">
        <v>77</v>
      </c>
      <c r="AY685" s="269" t="s">
        <v>149</v>
      </c>
    </row>
    <row r="686" spans="1:51" s="13" customFormat="1" ht="12">
      <c r="A686" s="13"/>
      <c r="B686" s="248"/>
      <c r="C686" s="249"/>
      <c r="D686" s="250" t="s">
        <v>158</v>
      </c>
      <c r="E686" s="251" t="s">
        <v>1</v>
      </c>
      <c r="F686" s="252" t="s">
        <v>1649</v>
      </c>
      <c r="G686" s="249"/>
      <c r="H686" s="253">
        <v>1.386</v>
      </c>
      <c r="I686" s="254"/>
      <c r="J686" s="249"/>
      <c r="K686" s="249"/>
      <c r="L686" s="255"/>
      <c r="M686" s="256"/>
      <c r="N686" s="257"/>
      <c r="O686" s="257"/>
      <c r="P686" s="257"/>
      <c r="Q686" s="257"/>
      <c r="R686" s="257"/>
      <c r="S686" s="257"/>
      <c r="T686" s="258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59" t="s">
        <v>158</v>
      </c>
      <c r="AU686" s="259" t="s">
        <v>87</v>
      </c>
      <c r="AV686" s="13" t="s">
        <v>87</v>
      </c>
      <c r="AW686" s="13" t="s">
        <v>33</v>
      </c>
      <c r="AX686" s="13" t="s">
        <v>77</v>
      </c>
      <c r="AY686" s="259" t="s">
        <v>149</v>
      </c>
    </row>
    <row r="687" spans="1:51" s="13" customFormat="1" ht="12">
      <c r="A687" s="13"/>
      <c r="B687" s="248"/>
      <c r="C687" s="249"/>
      <c r="D687" s="250" t="s">
        <v>158</v>
      </c>
      <c r="E687" s="251" t="s">
        <v>1</v>
      </c>
      <c r="F687" s="252" t="s">
        <v>1650</v>
      </c>
      <c r="G687" s="249"/>
      <c r="H687" s="253">
        <v>0.096</v>
      </c>
      <c r="I687" s="254"/>
      <c r="J687" s="249"/>
      <c r="K687" s="249"/>
      <c r="L687" s="255"/>
      <c r="M687" s="256"/>
      <c r="N687" s="257"/>
      <c r="O687" s="257"/>
      <c r="P687" s="257"/>
      <c r="Q687" s="257"/>
      <c r="R687" s="257"/>
      <c r="S687" s="257"/>
      <c r="T687" s="258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9" t="s">
        <v>158</v>
      </c>
      <c r="AU687" s="259" t="s">
        <v>87</v>
      </c>
      <c r="AV687" s="13" t="s">
        <v>87</v>
      </c>
      <c r="AW687" s="13" t="s">
        <v>33</v>
      </c>
      <c r="AX687" s="13" t="s">
        <v>77</v>
      </c>
      <c r="AY687" s="259" t="s">
        <v>149</v>
      </c>
    </row>
    <row r="688" spans="1:51" s="13" customFormat="1" ht="12">
      <c r="A688" s="13"/>
      <c r="B688" s="248"/>
      <c r="C688" s="249"/>
      <c r="D688" s="250" t="s">
        <v>158</v>
      </c>
      <c r="E688" s="251" t="s">
        <v>1</v>
      </c>
      <c r="F688" s="252" t="s">
        <v>1651</v>
      </c>
      <c r="G688" s="249"/>
      <c r="H688" s="253">
        <v>0.048</v>
      </c>
      <c r="I688" s="254"/>
      <c r="J688" s="249"/>
      <c r="K688" s="249"/>
      <c r="L688" s="255"/>
      <c r="M688" s="256"/>
      <c r="N688" s="257"/>
      <c r="O688" s="257"/>
      <c r="P688" s="257"/>
      <c r="Q688" s="257"/>
      <c r="R688" s="257"/>
      <c r="S688" s="257"/>
      <c r="T688" s="258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59" t="s">
        <v>158</v>
      </c>
      <c r="AU688" s="259" t="s">
        <v>87</v>
      </c>
      <c r="AV688" s="13" t="s">
        <v>87</v>
      </c>
      <c r="AW688" s="13" t="s">
        <v>33</v>
      </c>
      <c r="AX688" s="13" t="s">
        <v>77</v>
      </c>
      <c r="AY688" s="259" t="s">
        <v>149</v>
      </c>
    </row>
    <row r="689" spans="1:51" s="14" customFormat="1" ht="12">
      <c r="A689" s="14"/>
      <c r="B689" s="260"/>
      <c r="C689" s="261"/>
      <c r="D689" s="250" t="s">
        <v>158</v>
      </c>
      <c r="E689" s="262" t="s">
        <v>1</v>
      </c>
      <c r="F689" s="263" t="s">
        <v>1142</v>
      </c>
      <c r="G689" s="261"/>
      <c r="H689" s="262" t="s">
        <v>1</v>
      </c>
      <c r="I689" s="264"/>
      <c r="J689" s="261"/>
      <c r="K689" s="261"/>
      <c r="L689" s="265"/>
      <c r="M689" s="266"/>
      <c r="N689" s="267"/>
      <c r="O689" s="267"/>
      <c r="P689" s="267"/>
      <c r="Q689" s="267"/>
      <c r="R689" s="267"/>
      <c r="S689" s="267"/>
      <c r="T689" s="268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69" t="s">
        <v>158</v>
      </c>
      <c r="AU689" s="269" t="s">
        <v>87</v>
      </c>
      <c r="AV689" s="14" t="s">
        <v>85</v>
      </c>
      <c r="AW689" s="14" t="s">
        <v>33</v>
      </c>
      <c r="AX689" s="14" t="s">
        <v>77</v>
      </c>
      <c r="AY689" s="269" t="s">
        <v>149</v>
      </c>
    </row>
    <row r="690" spans="1:51" s="13" customFormat="1" ht="12">
      <c r="A690" s="13"/>
      <c r="B690" s="248"/>
      <c r="C690" s="249"/>
      <c r="D690" s="250" t="s">
        <v>158</v>
      </c>
      <c r="E690" s="251" t="s">
        <v>1</v>
      </c>
      <c r="F690" s="252" t="s">
        <v>1649</v>
      </c>
      <c r="G690" s="249"/>
      <c r="H690" s="253">
        <v>1.386</v>
      </c>
      <c r="I690" s="254"/>
      <c r="J690" s="249"/>
      <c r="K690" s="249"/>
      <c r="L690" s="255"/>
      <c r="M690" s="256"/>
      <c r="N690" s="257"/>
      <c r="O690" s="257"/>
      <c r="P690" s="257"/>
      <c r="Q690" s="257"/>
      <c r="R690" s="257"/>
      <c r="S690" s="257"/>
      <c r="T690" s="258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59" t="s">
        <v>158</v>
      </c>
      <c r="AU690" s="259" t="s">
        <v>87</v>
      </c>
      <c r="AV690" s="13" t="s">
        <v>87</v>
      </c>
      <c r="AW690" s="13" t="s">
        <v>33</v>
      </c>
      <c r="AX690" s="13" t="s">
        <v>77</v>
      </c>
      <c r="AY690" s="259" t="s">
        <v>149</v>
      </c>
    </row>
    <row r="691" spans="1:51" s="13" customFormat="1" ht="12">
      <c r="A691" s="13"/>
      <c r="B691" s="248"/>
      <c r="C691" s="249"/>
      <c r="D691" s="250" t="s">
        <v>158</v>
      </c>
      <c r="E691" s="251" t="s">
        <v>1</v>
      </c>
      <c r="F691" s="252" t="s">
        <v>1650</v>
      </c>
      <c r="G691" s="249"/>
      <c r="H691" s="253">
        <v>0.096</v>
      </c>
      <c r="I691" s="254"/>
      <c r="J691" s="249"/>
      <c r="K691" s="249"/>
      <c r="L691" s="255"/>
      <c r="M691" s="256"/>
      <c r="N691" s="257"/>
      <c r="O691" s="257"/>
      <c r="P691" s="257"/>
      <c r="Q691" s="257"/>
      <c r="R691" s="257"/>
      <c r="S691" s="257"/>
      <c r="T691" s="258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59" t="s">
        <v>158</v>
      </c>
      <c r="AU691" s="259" t="s">
        <v>87</v>
      </c>
      <c r="AV691" s="13" t="s">
        <v>87</v>
      </c>
      <c r="AW691" s="13" t="s">
        <v>33</v>
      </c>
      <c r="AX691" s="13" t="s">
        <v>77</v>
      </c>
      <c r="AY691" s="259" t="s">
        <v>149</v>
      </c>
    </row>
    <row r="692" spans="1:51" s="13" customFormat="1" ht="12">
      <c r="A692" s="13"/>
      <c r="B692" s="248"/>
      <c r="C692" s="249"/>
      <c r="D692" s="250" t="s">
        <v>158</v>
      </c>
      <c r="E692" s="251" t="s">
        <v>1</v>
      </c>
      <c r="F692" s="252" t="s">
        <v>1651</v>
      </c>
      <c r="G692" s="249"/>
      <c r="H692" s="253">
        <v>0.048</v>
      </c>
      <c r="I692" s="254"/>
      <c r="J692" s="249"/>
      <c r="K692" s="249"/>
      <c r="L692" s="255"/>
      <c r="M692" s="256"/>
      <c r="N692" s="257"/>
      <c r="O692" s="257"/>
      <c r="P692" s="257"/>
      <c r="Q692" s="257"/>
      <c r="R692" s="257"/>
      <c r="S692" s="257"/>
      <c r="T692" s="258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59" t="s">
        <v>158</v>
      </c>
      <c r="AU692" s="259" t="s">
        <v>87</v>
      </c>
      <c r="AV692" s="13" t="s">
        <v>87</v>
      </c>
      <c r="AW692" s="13" t="s">
        <v>33</v>
      </c>
      <c r="AX692" s="13" t="s">
        <v>77</v>
      </c>
      <c r="AY692" s="259" t="s">
        <v>149</v>
      </c>
    </row>
    <row r="693" spans="1:51" s="15" customFormat="1" ht="12">
      <c r="A693" s="15"/>
      <c r="B693" s="270"/>
      <c r="C693" s="271"/>
      <c r="D693" s="250" t="s">
        <v>158</v>
      </c>
      <c r="E693" s="272" t="s">
        <v>1</v>
      </c>
      <c r="F693" s="273" t="s">
        <v>167</v>
      </c>
      <c r="G693" s="271"/>
      <c r="H693" s="274">
        <v>5.598</v>
      </c>
      <c r="I693" s="275"/>
      <c r="J693" s="271"/>
      <c r="K693" s="271"/>
      <c r="L693" s="276"/>
      <c r="M693" s="277"/>
      <c r="N693" s="278"/>
      <c r="O693" s="278"/>
      <c r="P693" s="278"/>
      <c r="Q693" s="278"/>
      <c r="R693" s="278"/>
      <c r="S693" s="278"/>
      <c r="T693" s="279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80" t="s">
        <v>158</v>
      </c>
      <c r="AU693" s="280" t="s">
        <v>87</v>
      </c>
      <c r="AV693" s="15" t="s">
        <v>156</v>
      </c>
      <c r="AW693" s="15" t="s">
        <v>33</v>
      </c>
      <c r="AX693" s="15" t="s">
        <v>85</v>
      </c>
      <c r="AY693" s="280" t="s">
        <v>149</v>
      </c>
    </row>
    <row r="694" spans="1:65" s="2" customFormat="1" ht="16.5" customHeight="1">
      <c r="A694" s="38"/>
      <c r="B694" s="39"/>
      <c r="C694" s="235" t="s">
        <v>919</v>
      </c>
      <c r="D694" s="235" t="s">
        <v>151</v>
      </c>
      <c r="E694" s="236" t="s">
        <v>1078</v>
      </c>
      <c r="F694" s="237" t="s">
        <v>1079</v>
      </c>
      <c r="G694" s="238" t="s">
        <v>154</v>
      </c>
      <c r="H694" s="239">
        <v>5.598</v>
      </c>
      <c r="I694" s="240"/>
      <c r="J694" s="241">
        <f>ROUND(I694*H694,2)</f>
        <v>0</v>
      </c>
      <c r="K694" s="237" t="s">
        <v>155</v>
      </c>
      <c r="L694" s="44"/>
      <c r="M694" s="242" t="s">
        <v>1</v>
      </c>
      <c r="N694" s="243" t="s">
        <v>42</v>
      </c>
      <c r="O694" s="91"/>
      <c r="P694" s="244">
        <f>O694*H694</f>
        <v>0</v>
      </c>
      <c r="Q694" s="244">
        <v>0.00017</v>
      </c>
      <c r="R694" s="244">
        <f>Q694*H694</f>
        <v>0.00095166</v>
      </c>
      <c r="S694" s="244">
        <v>0</v>
      </c>
      <c r="T694" s="245">
        <f>S694*H694</f>
        <v>0</v>
      </c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R694" s="246" t="s">
        <v>261</v>
      </c>
      <c r="AT694" s="246" t="s">
        <v>151</v>
      </c>
      <c r="AU694" s="246" t="s">
        <v>87</v>
      </c>
      <c r="AY694" s="17" t="s">
        <v>149</v>
      </c>
      <c r="BE694" s="247">
        <f>IF(N694="základní",J694,0)</f>
        <v>0</v>
      </c>
      <c r="BF694" s="247">
        <f>IF(N694="snížená",J694,0)</f>
        <v>0</v>
      </c>
      <c r="BG694" s="247">
        <f>IF(N694="zákl. přenesená",J694,0)</f>
        <v>0</v>
      </c>
      <c r="BH694" s="247">
        <f>IF(N694="sníž. přenesená",J694,0)</f>
        <v>0</v>
      </c>
      <c r="BI694" s="247">
        <f>IF(N694="nulová",J694,0)</f>
        <v>0</v>
      </c>
      <c r="BJ694" s="17" t="s">
        <v>85</v>
      </c>
      <c r="BK694" s="247">
        <f>ROUND(I694*H694,2)</f>
        <v>0</v>
      </c>
      <c r="BL694" s="17" t="s">
        <v>261</v>
      </c>
      <c r="BM694" s="246" t="s">
        <v>1652</v>
      </c>
    </row>
    <row r="695" spans="1:51" s="14" customFormat="1" ht="12">
      <c r="A695" s="14"/>
      <c r="B695" s="260"/>
      <c r="C695" s="261"/>
      <c r="D695" s="250" t="s">
        <v>158</v>
      </c>
      <c r="E695" s="262" t="s">
        <v>1</v>
      </c>
      <c r="F695" s="263" t="s">
        <v>1135</v>
      </c>
      <c r="G695" s="261"/>
      <c r="H695" s="262" t="s">
        <v>1</v>
      </c>
      <c r="I695" s="264"/>
      <c r="J695" s="261"/>
      <c r="K695" s="261"/>
      <c r="L695" s="265"/>
      <c r="M695" s="266"/>
      <c r="N695" s="267"/>
      <c r="O695" s="267"/>
      <c r="P695" s="267"/>
      <c r="Q695" s="267"/>
      <c r="R695" s="267"/>
      <c r="S695" s="267"/>
      <c r="T695" s="268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69" t="s">
        <v>158</v>
      </c>
      <c r="AU695" s="269" t="s">
        <v>87</v>
      </c>
      <c r="AV695" s="14" t="s">
        <v>85</v>
      </c>
      <c r="AW695" s="14" t="s">
        <v>33</v>
      </c>
      <c r="AX695" s="14" t="s">
        <v>77</v>
      </c>
      <c r="AY695" s="269" t="s">
        <v>149</v>
      </c>
    </row>
    <row r="696" spans="1:51" s="13" customFormat="1" ht="12">
      <c r="A696" s="13"/>
      <c r="B696" s="248"/>
      <c r="C696" s="249"/>
      <c r="D696" s="250" t="s">
        <v>158</v>
      </c>
      <c r="E696" s="251" t="s">
        <v>1</v>
      </c>
      <c r="F696" s="252" t="s">
        <v>1648</v>
      </c>
      <c r="G696" s="249"/>
      <c r="H696" s="253">
        <v>1.056</v>
      </c>
      <c r="I696" s="254"/>
      <c r="J696" s="249"/>
      <c r="K696" s="249"/>
      <c r="L696" s="255"/>
      <c r="M696" s="256"/>
      <c r="N696" s="257"/>
      <c r="O696" s="257"/>
      <c r="P696" s="257"/>
      <c r="Q696" s="257"/>
      <c r="R696" s="257"/>
      <c r="S696" s="257"/>
      <c r="T696" s="258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59" t="s">
        <v>158</v>
      </c>
      <c r="AU696" s="259" t="s">
        <v>87</v>
      </c>
      <c r="AV696" s="13" t="s">
        <v>87</v>
      </c>
      <c r="AW696" s="13" t="s">
        <v>33</v>
      </c>
      <c r="AX696" s="13" t="s">
        <v>77</v>
      </c>
      <c r="AY696" s="259" t="s">
        <v>149</v>
      </c>
    </row>
    <row r="697" spans="1:51" s="14" customFormat="1" ht="12">
      <c r="A697" s="14"/>
      <c r="B697" s="260"/>
      <c r="C697" s="261"/>
      <c r="D697" s="250" t="s">
        <v>158</v>
      </c>
      <c r="E697" s="262" t="s">
        <v>1</v>
      </c>
      <c r="F697" s="263" t="s">
        <v>1137</v>
      </c>
      <c r="G697" s="261"/>
      <c r="H697" s="262" t="s">
        <v>1</v>
      </c>
      <c r="I697" s="264"/>
      <c r="J697" s="261"/>
      <c r="K697" s="261"/>
      <c r="L697" s="265"/>
      <c r="M697" s="266"/>
      <c r="N697" s="267"/>
      <c r="O697" s="267"/>
      <c r="P697" s="267"/>
      <c r="Q697" s="267"/>
      <c r="R697" s="267"/>
      <c r="S697" s="267"/>
      <c r="T697" s="268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9" t="s">
        <v>158</v>
      </c>
      <c r="AU697" s="269" t="s">
        <v>87</v>
      </c>
      <c r="AV697" s="14" t="s">
        <v>85</v>
      </c>
      <c r="AW697" s="14" t="s">
        <v>33</v>
      </c>
      <c r="AX697" s="14" t="s">
        <v>77</v>
      </c>
      <c r="AY697" s="269" t="s">
        <v>149</v>
      </c>
    </row>
    <row r="698" spans="1:51" s="13" customFormat="1" ht="12">
      <c r="A698" s="13"/>
      <c r="B698" s="248"/>
      <c r="C698" s="249"/>
      <c r="D698" s="250" t="s">
        <v>158</v>
      </c>
      <c r="E698" s="251" t="s">
        <v>1</v>
      </c>
      <c r="F698" s="252" t="s">
        <v>1649</v>
      </c>
      <c r="G698" s="249"/>
      <c r="H698" s="253">
        <v>1.386</v>
      </c>
      <c r="I698" s="254"/>
      <c r="J698" s="249"/>
      <c r="K698" s="249"/>
      <c r="L698" s="255"/>
      <c r="M698" s="256"/>
      <c r="N698" s="257"/>
      <c r="O698" s="257"/>
      <c r="P698" s="257"/>
      <c r="Q698" s="257"/>
      <c r="R698" s="257"/>
      <c r="S698" s="257"/>
      <c r="T698" s="258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59" t="s">
        <v>158</v>
      </c>
      <c r="AU698" s="259" t="s">
        <v>87</v>
      </c>
      <c r="AV698" s="13" t="s">
        <v>87</v>
      </c>
      <c r="AW698" s="13" t="s">
        <v>33</v>
      </c>
      <c r="AX698" s="13" t="s">
        <v>77</v>
      </c>
      <c r="AY698" s="259" t="s">
        <v>149</v>
      </c>
    </row>
    <row r="699" spans="1:51" s="13" customFormat="1" ht="12">
      <c r="A699" s="13"/>
      <c r="B699" s="248"/>
      <c r="C699" s="249"/>
      <c r="D699" s="250" t="s">
        <v>158</v>
      </c>
      <c r="E699" s="251" t="s">
        <v>1</v>
      </c>
      <c r="F699" s="252" t="s">
        <v>1650</v>
      </c>
      <c r="G699" s="249"/>
      <c r="H699" s="253">
        <v>0.096</v>
      </c>
      <c r="I699" s="254"/>
      <c r="J699" s="249"/>
      <c r="K699" s="249"/>
      <c r="L699" s="255"/>
      <c r="M699" s="256"/>
      <c r="N699" s="257"/>
      <c r="O699" s="257"/>
      <c r="P699" s="257"/>
      <c r="Q699" s="257"/>
      <c r="R699" s="257"/>
      <c r="S699" s="257"/>
      <c r="T699" s="258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59" t="s">
        <v>158</v>
      </c>
      <c r="AU699" s="259" t="s">
        <v>87</v>
      </c>
      <c r="AV699" s="13" t="s">
        <v>87</v>
      </c>
      <c r="AW699" s="13" t="s">
        <v>33</v>
      </c>
      <c r="AX699" s="13" t="s">
        <v>77</v>
      </c>
      <c r="AY699" s="259" t="s">
        <v>149</v>
      </c>
    </row>
    <row r="700" spans="1:51" s="14" customFormat="1" ht="12">
      <c r="A700" s="14"/>
      <c r="B700" s="260"/>
      <c r="C700" s="261"/>
      <c r="D700" s="250" t="s">
        <v>158</v>
      </c>
      <c r="E700" s="262" t="s">
        <v>1</v>
      </c>
      <c r="F700" s="263" t="s">
        <v>1140</v>
      </c>
      <c r="G700" s="261"/>
      <c r="H700" s="262" t="s">
        <v>1</v>
      </c>
      <c r="I700" s="264"/>
      <c r="J700" s="261"/>
      <c r="K700" s="261"/>
      <c r="L700" s="265"/>
      <c r="M700" s="266"/>
      <c r="N700" s="267"/>
      <c r="O700" s="267"/>
      <c r="P700" s="267"/>
      <c r="Q700" s="267"/>
      <c r="R700" s="267"/>
      <c r="S700" s="267"/>
      <c r="T700" s="268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69" t="s">
        <v>158</v>
      </c>
      <c r="AU700" s="269" t="s">
        <v>87</v>
      </c>
      <c r="AV700" s="14" t="s">
        <v>85</v>
      </c>
      <c r="AW700" s="14" t="s">
        <v>33</v>
      </c>
      <c r="AX700" s="14" t="s">
        <v>77</v>
      </c>
      <c r="AY700" s="269" t="s">
        <v>149</v>
      </c>
    </row>
    <row r="701" spans="1:51" s="13" customFormat="1" ht="12">
      <c r="A701" s="13"/>
      <c r="B701" s="248"/>
      <c r="C701" s="249"/>
      <c r="D701" s="250" t="s">
        <v>158</v>
      </c>
      <c r="E701" s="251" t="s">
        <v>1</v>
      </c>
      <c r="F701" s="252" t="s">
        <v>1649</v>
      </c>
      <c r="G701" s="249"/>
      <c r="H701" s="253">
        <v>1.386</v>
      </c>
      <c r="I701" s="254"/>
      <c r="J701" s="249"/>
      <c r="K701" s="249"/>
      <c r="L701" s="255"/>
      <c r="M701" s="256"/>
      <c r="N701" s="257"/>
      <c r="O701" s="257"/>
      <c r="P701" s="257"/>
      <c r="Q701" s="257"/>
      <c r="R701" s="257"/>
      <c r="S701" s="257"/>
      <c r="T701" s="258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59" t="s">
        <v>158</v>
      </c>
      <c r="AU701" s="259" t="s">
        <v>87</v>
      </c>
      <c r="AV701" s="13" t="s">
        <v>87</v>
      </c>
      <c r="AW701" s="13" t="s">
        <v>33</v>
      </c>
      <c r="AX701" s="13" t="s">
        <v>77</v>
      </c>
      <c r="AY701" s="259" t="s">
        <v>149</v>
      </c>
    </row>
    <row r="702" spans="1:51" s="13" customFormat="1" ht="12">
      <c r="A702" s="13"/>
      <c r="B702" s="248"/>
      <c r="C702" s="249"/>
      <c r="D702" s="250" t="s">
        <v>158</v>
      </c>
      <c r="E702" s="251" t="s">
        <v>1</v>
      </c>
      <c r="F702" s="252" t="s">
        <v>1650</v>
      </c>
      <c r="G702" s="249"/>
      <c r="H702" s="253">
        <v>0.096</v>
      </c>
      <c r="I702" s="254"/>
      <c r="J702" s="249"/>
      <c r="K702" s="249"/>
      <c r="L702" s="255"/>
      <c r="M702" s="256"/>
      <c r="N702" s="257"/>
      <c r="O702" s="257"/>
      <c r="P702" s="257"/>
      <c r="Q702" s="257"/>
      <c r="R702" s="257"/>
      <c r="S702" s="257"/>
      <c r="T702" s="258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59" t="s">
        <v>158</v>
      </c>
      <c r="AU702" s="259" t="s">
        <v>87</v>
      </c>
      <c r="AV702" s="13" t="s">
        <v>87</v>
      </c>
      <c r="AW702" s="13" t="s">
        <v>33</v>
      </c>
      <c r="AX702" s="13" t="s">
        <v>77</v>
      </c>
      <c r="AY702" s="259" t="s">
        <v>149</v>
      </c>
    </row>
    <row r="703" spans="1:51" s="13" customFormat="1" ht="12">
      <c r="A703" s="13"/>
      <c r="B703" s="248"/>
      <c r="C703" s="249"/>
      <c r="D703" s="250" t="s">
        <v>158</v>
      </c>
      <c r="E703" s="251" t="s">
        <v>1</v>
      </c>
      <c r="F703" s="252" t="s">
        <v>1651</v>
      </c>
      <c r="G703" s="249"/>
      <c r="H703" s="253">
        <v>0.048</v>
      </c>
      <c r="I703" s="254"/>
      <c r="J703" s="249"/>
      <c r="K703" s="249"/>
      <c r="L703" s="255"/>
      <c r="M703" s="256"/>
      <c r="N703" s="257"/>
      <c r="O703" s="257"/>
      <c r="P703" s="257"/>
      <c r="Q703" s="257"/>
      <c r="R703" s="257"/>
      <c r="S703" s="257"/>
      <c r="T703" s="258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9" t="s">
        <v>158</v>
      </c>
      <c r="AU703" s="259" t="s">
        <v>87</v>
      </c>
      <c r="AV703" s="13" t="s">
        <v>87</v>
      </c>
      <c r="AW703" s="13" t="s">
        <v>33</v>
      </c>
      <c r="AX703" s="13" t="s">
        <v>77</v>
      </c>
      <c r="AY703" s="259" t="s">
        <v>149</v>
      </c>
    </row>
    <row r="704" spans="1:51" s="14" customFormat="1" ht="12">
      <c r="A704" s="14"/>
      <c r="B704" s="260"/>
      <c r="C704" s="261"/>
      <c r="D704" s="250" t="s">
        <v>158</v>
      </c>
      <c r="E704" s="262" t="s">
        <v>1</v>
      </c>
      <c r="F704" s="263" t="s">
        <v>1142</v>
      </c>
      <c r="G704" s="261"/>
      <c r="H704" s="262" t="s">
        <v>1</v>
      </c>
      <c r="I704" s="264"/>
      <c r="J704" s="261"/>
      <c r="K704" s="261"/>
      <c r="L704" s="265"/>
      <c r="M704" s="266"/>
      <c r="N704" s="267"/>
      <c r="O704" s="267"/>
      <c r="P704" s="267"/>
      <c r="Q704" s="267"/>
      <c r="R704" s="267"/>
      <c r="S704" s="267"/>
      <c r="T704" s="268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9" t="s">
        <v>158</v>
      </c>
      <c r="AU704" s="269" t="s">
        <v>87</v>
      </c>
      <c r="AV704" s="14" t="s">
        <v>85</v>
      </c>
      <c r="AW704" s="14" t="s">
        <v>33</v>
      </c>
      <c r="AX704" s="14" t="s">
        <v>77</v>
      </c>
      <c r="AY704" s="269" t="s">
        <v>149</v>
      </c>
    </row>
    <row r="705" spans="1:51" s="13" customFormat="1" ht="12">
      <c r="A705" s="13"/>
      <c r="B705" s="248"/>
      <c r="C705" s="249"/>
      <c r="D705" s="250" t="s">
        <v>158</v>
      </c>
      <c r="E705" s="251" t="s">
        <v>1</v>
      </c>
      <c r="F705" s="252" t="s">
        <v>1649</v>
      </c>
      <c r="G705" s="249"/>
      <c r="H705" s="253">
        <v>1.386</v>
      </c>
      <c r="I705" s="254"/>
      <c r="J705" s="249"/>
      <c r="K705" s="249"/>
      <c r="L705" s="255"/>
      <c r="M705" s="256"/>
      <c r="N705" s="257"/>
      <c r="O705" s="257"/>
      <c r="P705" s="257"/>
      <c r="Q705" s="257"/>
      <c r="R705" s="257"/>
      <c r="S705" s="257"/>
      <c r="T705" s="258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59" t="s">
        <v>158</v>
      </c>
      <c r="AU705" s="259" t="s">
        <v>87</v>
      </c>
      <c r="AV705" s="13" t="s">
        <v>87</v>
      </c>
      <c r="AW705" s="13" t="s">
        <v>33</v>
      </c>
      <c r="AX705" s="13" t="s">
        <v>77</v>
      </c>
      <c r="AY705" s="259" t="s">
        <v>149</v>
      </c>
    </row>
    <row r="706" spans="1:51" s="13" customFormat="1" ht="12">
      <c r="A706" s="13"/>
      <c r="B706" s="248"/>
      <c r="C706" s="249"/>
      <c r="D706" s="250" t="s">
        <v>158</v>
      </c>
      <c r="E706" s="251" t="s">
        <v>1</v>
      </c>
      <c r="F706" s="252" t="s">
        <v>1650</v>
      </c>
      <c r="G706" s="249"/>
      <c r="H706" s="253">
        <v>0.096</v>
      </c>
      <c r="I706" s="254"/>
      <c r="J706" s="249"/>
      <c r="K706" s="249"/>
      <c r="L706" s="255"/>
      <c r="M706" s="256"/>
      <c r="N706" s="257"/>
      <c r="O706" s="257"/>
      <c r="P706" s="257"/>
      <c r="Q706" s="257"/>
      <c r="R706" s="257"/>
      <c r="S706" s="257"/>
      <c r="T706" s="258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9" t="s">
        <v>158</v>
      </c>
      <c r="AU706" s="259" t="s">
        <v>87</v>
      </c>
      <c r="AV706" s="13" t="s">
        <v>87</v>
      </c>
      <c r="AW706" s="13" t="s">
        <v>33</v>
      </c>
      <c r="AX706" s="13" t="s">
        <v>77</v>
      </c>
      <c r="AY706" s="259" t="s">
        <v>149</v>
      </c>
    </row>
    <row r="707" spans="1:51" s="13" customFormat="1" ht="12">
      <c r="A707" s="13"/>
      <c r="B707" s="248"/>
      <c r="C707" s="249"/>
      <c r="D707" s="250" t="s">
        <v>158</v>
      </c>
      <c r="E707" s="251" t="s">
        <v>1</v>
      </c>
      <c r="F707" s="252" t="s">
        <v>1651</v>
      </c>
      <c r="G707" s="249"/>
      <c r="H707" s="253">
        <v>0.048</v>
      </c>
      <c r="I707" s="254"/>
      <c r="J707" s="249"/>
      <c r="K707" s="249"/>
      <c r="L707" s="255"/>
      <c r="M707" s="256"/>
      <c r="N707" s="257"/>
      <c r="O707" s="257"/>
      <c r="P707" s="257"/>
      <c r="Q707" s="257"/>
      <c r="R707" s="257"/>
      <c r="S707" s="257"/>
      <c r="T707" s="258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59" t="s">
        <v>158</v>
      </c>
      <c r="AU707" s="259" t="s">
        <v>87</v>
      </c>
      <c r="AV707" s="13" t="s">
        <v>87</v>
      </c>
      <c r="AW707" s="13" t="s">
        <v>33</v>
      </c>
      <c r="AX707" s="13" t="s">
        <v>77</v>
      </c>
      <c r="AY707" s="259" t="s">
        <v>149</v>
      </c>
    </row>
    <row r="708" spans="1:51" s="15" customFormat="1" ht="12">
      <c r="A708" s="15"/>
      <c r="B708" s="270"/>
      <c r="C708" s="271"/>
      <c r="D708" s="250" t="s">
        <v>158</v>
      </c>
      <c r="E708" s="272" t="s">
        <v>1</v>
      </c>
      <c r="F708" s="273" t="s">
        <v>167</v>
      </c>
      <c r="G708" s="271"/>
      <c r="H708" s="274">
        <v>5.598</v>
      </c>
      <c r="I708" s="275"/>
      <c r="J708" s="271"/>
      <c r="K708" s="271"/>
      <c r="L708" s="276"/>
      <c r="M708" s="277"/>
      <c r="N708" s="278"/>
      <c r="O708" s="278"/>
      <c r="P708" s="278"/>
      <c r="Q708" s="278"/>
      <c r="R708" s="278"/>
      <c r="S708" s="278"/>
      <c r="T708" s="279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80" t="s">
        <v>158</v>
      </c>
      <c r="AU708" s="280" t="s">
        <v>87</v>
      </c>
      <c r="AV708" s="15" t="s">
        <v>156</v>
      </c>
      <c r="AW708" s="15" t="s">
        <v>33</v>
      </c>
      <c r="AX708" s="15" t="s">
        <v>85</v>
      </c>
      <c r="AY708" s="280" t="s">
        <v>149</v>
      </c>
    </row>
    <row r="709" spans="1:63" s="12" customFormat="1" ht="22.8" customHeight="1">
      <c r="A709" s="12"/>
      <c r="B709" s="219"/>
      <c r="C709" s="220"/>
      <c r="D709" s="221" t="s">
        <v>76</v>
      </c>
      <c r="E709" s="233" t="s">
        <v>1093</v>
      </c>
      <c r="F709" s="233" t="s">
        <v>1094</v>
      </c>
      <c r="G709" s="220"/>
      <c r="H709" s="220"/>
      <c r="I709" s="223"/>
      <c r="J709" s="234">
        <f>BK709</f>
        <v>0</v>
      </c>
      <c r="K709" s="220"/>
      <c r="L709" s="225"/>
      <c r="M709" s="226"/>
      <c r="N709" s="227"/>
      <c r="O709" s="227"/>
      <c r="P709" s="228">
        <f>SUM(P710:P739)</f>
        <v>0</v>
      </c>
      <c r="Q709" s="227"/>
      <c r="R709" s="228">
        <f>SUM(R710:R739)</f>
        <v>0.04514716</v>
      </c>
      <c r="S709" s="227"/>
      <c r="T709" s="229">
        <f>SUM(T710:T739)</f>
        <v>0</v>
      </c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R709" s="230" t="s">
        <v>87</v>
      </c>
      <c r="AT709" s="231" t="s">
        <v>76</v>
      </c>
      <c r="AU709" s="231" t="s">
        <v>85</v>
      </c>
      <c r="AY709" s="230" t="s">
        <v>149</v>
      </c>
      <c r="BK709" s="232">
        <f>SUM(BK710:BK739)</f>
        <v>0</v>
      </c>
    </row>
    <row r="710" spans="1:65" s="2" customFormat="1" ht="16.5" customHeight="1">
      <c r="A710" s="38"/>
      <c r="B710" s="39"/>
      <c r="C710" s="235" t="s">
        <v>926</v>
      </c>
      <c r="D710" s="235" t="s">
        <v>151</v>
      </c>
      <c r="E710" s="236" t="s">
        <v>1653</v>
      </c>
      <c r="F710" s="237" t="s">
        <v>1654</v>
      </c>
      <c r="G710" s="238" t="s">
        <v>154</v>
      </c>
      <c r="H710" s="239">
        <v>98.146</v>
      </c>
      <c r="I710" s="240"/>
      <c r="J710" s="241">
        <f>ROUND(I710*H710,2)</f>
        <v>0</v>
      </c>
      <c r="K710" s="237" t="s">
        <v>155</v>
      </c>
      <c r="L710" s="44"/>
      <c r="M710" s="242" t="s">
        <v>1</v>
      </c>
      <c r="N710" s="243" t="s">
        <v>42</v>
      </c>
      <c r="O710" s="91"/>
      <c r="P710" s="244">
        <f>O710*H710</f>
        <v>0</v>
      </c>
      <c r="Q710" s="244">
        <v>0.0002</v>
      </c>
      <c r="R710" s="244">
        <f>Q710*H710</f>
        <v>0.0196292</v>
      </c>
      <c r="S710" s="244">
        <v>0</v>
      </c>
      <c r="T710" s="245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46" t="s">
        <v>261</v>
      </c>
      <c r="AT710" s="246" t="s">
        <v>151</v>
      </c>
      <c r="AU710" s="246" t="s">
        <v>87</v>
      </c>
      <c r="AY710" s="17" t="s">
        <v>149</v>
      </c>
      <c r="BE710" s="247">
        <f>IF(N710="základní",J710,0)</f>
        <v>0</v>
      </c>
      <c r="BF710" s="247">
        <f>IF(N710="snížená",J710,0)</f>
        <v>0</v>
      </c>
      <c r="BG710" s="247">
        <f>IF(N710="zákl. přenesená",J710,0)</f>
        <v>0</v>
      </c>
      <c r="BH710" s="247">
        <f>IF(N710="sníž. přenesená",J710,0)</f>
        <v>0</v>
      </c>
      <c r="BI710" s="247">
        <f>IF(N710="nulová",J710,0)</f>
        <v>0</v>
      </c>
      <c r="BJ710" s="17" t="s">
        <v>85</v>
      </c>
      <c r="BK710" s="247">
        <f>ROUND(I710*H710,2)</f>
        <v>0</v>
      </c>
      <c r="BL710" s="17" t="s">
        <v>261</v>
      </c>
      <c r="BM710" s="246" t="s">
        <v>1655</v>
      </c>
    </row>
    <row r="711" spans="1:51" s="14" customFormat="1" ht="12">
      <c r="A711" s="14"/>
      <c r="B711" s="260"/>
      <c r="C711" s="261"/>
      <c r="D711" s="250" t="s">
        <v>158</v>
      </c>
      <c r="E711" s="262" t="s">
        <v>1</v>
      </c>
      <c r="F711" s="263" t="s">
        <v>1224</v>
      </c>
      <c r="G711" s="261"/>
      <c r="H711" s="262" t="s">
        <v>1</v>
      </c>
      <c r="I711" s="264"/>
      <c r="J711" s="261"/>
      <c r="K711" s="261"/>
      <c r="L711" s="265"/>
      <c r="M711" s="266"/>
      <c r="N711" s="267"/>
      <c r="O711" s="267"/>
      <c r="P711" s="267"/>
      <c r="Q711" s="267"/>
      <c r="R711" s="267"/>
      <c r="S711" s="267"/>
      <c r="T711" s="268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9" t="s">
        <v>158</v>
      </c>
      <c r="AU711" s="269" t="s">
        <v>87</v>
      </c>
      <c r="AV711" s="14" t="s">
        <v>85</v>
      </c>
      <c r="AW711" s="14" t="s">
        <v>33</v>
      </c>
      <c r="AX711" s="14" t="s">
        <v>77</v>
      </c>
      <c r="AY711" s="269" t="s">
        <v>149</v>
      </c>
    </row>
    <row r="712" spans="1:51" s="13" customFormat="1" ht="12">
      <c r="A712" s="13"/>
      <c r="B712" s="248"/>
      <c r="C712" s="249"/>
      <c r="D712" s="250" t="s">
        <v>158</v>
      </c>
      <c r="E712" s="251" t="s">
        <v>1</v>
      </c>
      <c r="F712" s="252" t="s">
        <v>1225</v>
      </c>
      <c r="G712" s="249"/>
      <c r="H712" s="253">
        <v>3.92</v>
      </c>
      <c r="I712" s="254"/>
      <c r="J712" s="249"/>
      <c r="K712" s="249"/>
      <c r="L712" s="255"/>
      <c r="M712" s="256"/>
      <c r="N712" s="257"/>
      <c r="O712" s="257"/>
      <c r="P712" s="257"/>
      <c r="Q712" s="257"/>
      <c r="R712" s="257"/>
      <c r="S712" s="257"/>
      <c r="T712" s="258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59" t="s">
        <v>158</v>
      </c>
      <c r="AU712" s="259" t="s">
        <v>87</v>
      </c>
      <c r="AV712" s="13" t="s">
        <v>87</v>
      </c>
      <c r="AW712" s="13" t="s">
        <v>33</v>
      </c>
      <c r="AX712" s="13" t="s">
        <v>77</v>
      </c>
      <c r="AY712" s="259" t="s">
        <v>149</v>
      </c>
    </row>
    <row r="713" spans="1:51" s="13" customFormat="1" ht="12">
      <c r="A713" s="13"/>
      <c r="B713" s="248"/>
      <c r="C713" s="249"/>
      <c r="D713" s="250" t="s">
        <v>158</v>
      </c>
      <c r="E713" s="251" t="s">
        <v>1</v>
      </c>
      <c r="F713" s="252" t="s">
        <v>1656</v>
      </c>
      <c r="G713" s="249"/>
      <c r="H713" s="253">
        <v>14.78</v>
      </c>
      <c r="I713" s="254"/>
      <c r="J713" s="249"/>
      <c r="K713" s="249"/>
      <c r="L713" s="255"/>
      <c r="M713" s="256"/>
      <c r="N713" s="257"/>
      <c r="O713" s="257"/>
      <c r="P713" s="257"/>
      <c r="Q713" s="257"/>
      <c r="R713" s="257"/>
      <c r="S713" s="257"/>
      <c r="T713" s="258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9" t="s">
        <v>158</v>
      </c>
      <c r="AU713" s="259" t="s">
        <v>87</v>
      </c>
      <c r="AV713" s="13" t="s">
        <v>87</v>
      </c>
      <c r="AW713" s="13" t="s">
        <v>33</v>
      </c>
      <c r="AX713" s="13" t="s">
        <v>77</v>
      </c>
      <c r="AY713" s="259" t="s">
        <v>149</v>
      </c>
    </row>
    <row r="714" spans="1:51" s="14" customFormat="1" ht="12">
      <c r="A714" s="14"/>
      <c r="B714" s="260"/>
      <c r="C714" s="261"/>
      <c r="D714" s="250" t="s">
        <v>158</v>
      </c>
      <c r="E714" s="262" t="s">
        <v>1</v>
      </c>
      <c r="F714" s="263" t="s">
        <v>1226</v>
      </c>
      <c r="G714" s="261"/>
      <c r="H714" s="262" t="s">
        <v>1</v>
      </c>
      <c r="I714" s="264"/>
      <c r="J714" s="261"/>
      <c r="K714" s="261"/>
      <c r="L714" s="265"/>
      <c r="M714" s="266"/>
      <c r="N714" s="267"/>
      <c r="O714" s="267"/>
      <c r="P714" s="267"/>
      <c r="Q714" s="267"/>
      <c r="R714" s="267"/>
      <c r="S714" s="267"/>
      <c r="T714" s="268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9" t="s">
        <v>158</v>
      </c>
      <c r="AU714" s="269" t="s">
        <v>87</v>
      </c>
      <c r="AV714" s="14" t="s">
        <v>85</v>
      </c>
      <c r="AW714" s="14" t="s">
        <v>33</v>
      </c>
      <c r="AX714" s="14" t="s">
        <v>77</v>
      </c>
      <c r="AY714" s="269" t="s">
        <v>149</v>
      </c>
    </row>
    <row r="715" spans="1:51" s="13" customFormat="1" ht="12">
      <c r="A715" s="13"/>
      <c r="B715" s="248"/>
      <c r="C715" s="249"/>
      <c r="D715" s="250" t="s">
        <v>158</v>
      </c>
      <c r="E715" s="251" t="s">
        <v>1</v>
      </c>
      <c r="F715" s="252" t="s">
        <v>1227</v>
      </c>
      <c r="G715" s="249"/>
      <c r="H715" s="253">
        <v>9.548</v>
      </c>
      <c r="I715" s="254"/>
      <c r="J715" s="249"/>
      <c r="K715" s="249"/>
      <c r="L715" s="255"/>
      <c r="M715" s="256"/>
      <c r="N715" s="257"/>
      <c r="O715" s="257"/>
      <c r="P715" s="257"/>
      <c r="Q715" s="257"/>
      <c r="R715" s="257"/>
      <c r="S715" s="257"/>
      <c r="T715" s="258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59" t="s">
        <v>158</v>
      </c>
      <c r="AU715" s="259" t="s">
        <v>87</v>
      </c>
      <c r="AV715" s="13" t="s">
        <v>87</v>
      </c>
      <c r="AW715" s="13" t="s">
        <v>33</v>
      </c>
      <c r="AX715" s="13" t="s">
        <v>77</v>
      </c>
      <c r="AY715" s="259" t="s">
        <v>149</v>
      </c>
    </row>
    <row r="716" spans="1:51" s="13" customFormat="1" ht="12">
      <c r="A716" s="13"/>
      <c r="B716" s="248"/>
      <c r="C716" s="249"/>
      <c r="D716" s="250" t="s">
        <v>158</v>
      </c>
      <c r="E716" s="251" t="s">
        <v>1</v>
      </c>
      <c r="F716" s="252" t="s">
        <v>1234</v>
      </c>
      <c r="G716" s="249"/>
      <c r="H716" s="253">
        <v>13.152</v>
      </c>
      <c r="I716" s="254"/>
      <c r="J716" s="249"/>
      <c r="K716" s="249"/>
      <c r="L716" s="255"/>
      <c r="M716" s="256"/>
      <c r="N716" s="257"/>
      <c r="O716" s="257"/>
      <c r="P716" s="257"/>
      <c r="Q716" s="257"/>
      <c r="R716" s="257"/>
      <c r="S716" s="257"/>
      <c r="T716" s="258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59" t="s">
        <v>158</v>
      </c>
      <c r="AU716" s="259" t="s">
        <v>87</v>
      </c>
      <c r="AV716" s="13" t="s">
        <v>87</v>
      </c>
      <c r="AW716" s="13" t="s">
        <v>33</v>
      </c>
      <c r="AX716" s="13" t="s">
        <v>77</v>
      </c>
      <c r="AY716" s="259" t="s">
        <v>149</v>
      </c>
    </row>
    <row r="717" spans="1:51" s="13" customFormat="1" ht="12">
      <c r="A717" s="13"/>
      <c r="B717" s="248"/>
      <c r="C717" s="249"/>
      <c r="D717" s="250" t="s">
        <v>158</v>
      </c>
      <c r="E717" s="251" t="s">
        <v>1</v>
      </c>
      <c r="F717" s="252" t="s">
        <v>1657</v>
      </c>
      <c r="G717" s="249"/>
      <c r="H717" s="253">
        <v>11.571</v>
      </c>
      <c r="I717" s="254"/>
      <c r="J717" s="249"/>
      <c r="K717" s="249"/>
      <c r="L717" s="255"/>
      <c r="M717" s="256"/>
      <c r="N717" s="257"/>
      <c r="O717" s="257"/>
      <c r="P717" s="257"/>
      <c r="Q717" s="257"/>
      <c r="R717" s="257"/>
      <c r="S717" s="257"/>
      <c r="T717" s="258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59" t="s">
        <v>158</v>
      </c>
      <c r="AU717" s="259" t="s">
        <v>87</v>
      </c>
      <c r="AV717" s="13" t="s">
        <v>87</v>
      </c>
      <c r="AW717" s="13" t="s">
        <v>33</v>
      </c>
      <c r="AX717" s="13" t="s">
        <v>77</v>
      </c>
      <c r="AY717" s="259" t="s">
        <v>149</v>
      </c>
    </row>
    <row r="718" spans="1:51" s="13" customFormat="1" ht="12">
      <c r="A718" s="13"/>
      <c r="B718" s="248"/>
      <c r="C718" s="249"/>
      <c r="D718" s="250" t="s">
        <v>158</v>
      </c>
      <c r="E718" s="251" t="s">
        <v>1</v>
      </c>
      <c r="F718" s="252" t="s">
        <v>1658</v>
      </c>
      <c r="G718" s="249"/>
      <c r="H718" s="253">
        <v>2.142</v>
      </c>
      <c r="I718" s="254"/>
      <c r="J718" s="249"/>
      <c r="K718" s="249"/>
      <c r="L718" s="255"/>
      <c r="M718" s="256"/>
      <c r="N718" s="257"/>
      <c r="O718" s="257"/>
      <c r="P718" s="257"/>
      <c r="Q718" s="257"/>
      <c r="R718" s="257"/>
      <c r="S718" s="257"/>
      <c r="T718" s="258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59" t="s">
        <v>158</v>
      </c>
      <c r="AU718" s="259" t="s">
        <v>87</v>
      </c>
      <c r="AV718" s="13" t="s">
        <v>87</v>
      </c>
      <c r="AW718" s="13" t="s">
        <v>33</v>
      </c>
      <c r="AX718" s="13" t="s">
        <v>77</v>
      </c>
      <c r="AY718" s="259" t="s">
        <v>149</v>
      </c>
    </row>
    <row r="719" spans="1:51" s="14" customFormat="1" ht="12">
      <c r="A719" s="14"/>
      <c r="B719" s="260"/>
      <c r="C719" s="261"/>
      <c r="D719" s="250" t="s">
        <v>158</v>
      </c>
      <c r="E719" s="262" t="s">
        <v>1</v>
      </c>
      <c r="F719" s="263" t="s">
        <v>1228</v>
      </c>
      <c r="G719" s="261"/>
      <c r="H719" s="262" t="s">
        <v>1</v>
      </c>
      <c r="I719" s="264"/>
      <c r="J719" s="261"/>
      <c r="K719" s="261"/>
      <c r="L719" s="265"/>
      <c r="M719" s="266"/>
      <c r="N719" s="267"/>
      <c r="O719" s="267"/>
      <c r="P719" s="267"/>
      <c r="Q719" s="267"/>
      <c r="R719" s="267"/>
      <c r="S719" s="267"/>
      <c r="T719" s="268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69" t="s">
        <v>158</v>
      </c>
      <c r="AU719" s="269" t="s">
        <v>87</v>
      </c>
      <c r="AV719" s="14" t="s">
        <v>85</v>
      </c>
      <c r="AW719" s="14" t="s">
        <v>33</v>
      </c>
      <c r="AX719" s="14" t="s">
        <v>77</v>
      </c>
      <c r="AY719" s="269" t="s">
        <v>149</v>
      </c>
    </row>
    <row r="720" spans="1:51" s="13" customFormat="1" ht="12">
      <c r="A720" s="13"/>
      <c r="B720" s="248"/>
      <c r="C720" s="249"/>
      <c r="D720" s="250" t="s">
        <v>158</v>
      </c>
      <c r="E720" s="251" t="s">
        <v>1</v>
      </c>
      <c r="F720" s="252" t="s">
        <v>1229</v>
      </c>
      <c r="G720" s="249"/>
      <c r="H720" s="253">
        <v>3.405</v>
      </c>
      <c r="I720" s="254"/>
      <c r="J720" s="249"/>
      <c r="K720" s="249"/>
      <c r="L720" s="255"/>
      <c r="M720" s="256"/>
      <c r="N720" s="257"/>
      <c r="O720" s="257"/>
      <c r="P720" s="257"/>
      <c r="Q720" s="257"/>
      <c r="R720" s="257"/>
      <c r="S720" s="257"/>
      <c r="T720" s="258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9" t="s">
        <v>158</v>
      </c>
      <c r="AU720" s="259" t="s">
        <v>87</v>
      </c>
      <c r="AV720" s="13" t="s">
        <v>87</v>
      </c>
      <c r="AW720" s="13" t="s">
        <v>33</v>
      </c>
      <c r="AX720" s="13" t="s">
        <v>77</v>
      </c>
      <c r="AY720" s="259" t="s">
        <v>149</v>
      </c>
    </row>
    <row r="721" spans="1:51" s="13" customFormat="1" ht="12">
      <c r="A721" s="13"/>
      <c r="B721" s="248"/>
      <c r="C721" s="249"/>
      <c r="D721" s="250" t="s">
        <v>158</v>
      </c>
      <c r="E721" s="251" t="s">
        <v>1</v>
      </c>
      <c r="F721" s="252" t="s">
        <v>1659</v>
      </c>
      <c r="G721" s="249"/>
      <c r="H721" s="253">
        <v>28.977</v>
      </c>
      <c r="I721" s="254"/>
      <c r="J721" s="249"/>
      <c r="K721" s="249"/>
      <c r="L721" s="255"/>
      <c r="M721" s="256"/>
      <c r="N721" s="257"/>
      <c r="O721" s="257"/>
      <c r="P721" s="257"/>
      <c r="Q721" s="257"/>
      <c r="R721" s="257"/>
      <c r="S721" s="257"/>
      <c r="T721" s="258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59" t="s">
        <v>158</v>
      </c>
      <c r="AU721" s="259" t="s">
        <v>87</v>
      </c>
      <c r="AV721" s="13" t="s">
        <v>87</v>
      </c>
      <c r="AW721" s="13" t="s">
        <v>33</v>
      </c>
      <c r="AX721" s="13" t="s">
        <v>77</v>
      </c>
      <c r="AY721" s="259" t="s">
        <v>149</v>
      </c>
    </row>
    <row r="722" spans="1:51" s="14" customFormat="1" ht="12">
      <c r="A722" s="14"/>
      <c r="B722" s="260"/>
      <c r="C722" s="261"/>
      <c r="D722" s="250" t="s">
        <v>158</v>
      </c>
      <c r="E722" s="262" t="s">
        <v>1</v>
      </c>
      <c r="F722" s="263" t="s">
        <v>1236</v>
      </c>
      <c r="G722" s="261"/>
      <c r="H722" s="262" t="s">
        <v>1</v>
      </c>
      <c r="I722" s="264"/>
      <c r="J722" s="261"/>
      <c r="K722" s="261"/>
      <c r="L722" s="265"/>
      <c r="M722" s="266"/>
      <c r="N722" s="267"/>
      <c r="O722" s="267"/>
      <c r="P722" s="267"/>
      <c r="Q722" s="267"/>
      <c r="R722" s="267"/>
      <c r="S722" s="267"/>
      <c r="T722" s="268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69" t="s">
        <v>158</v>
      </c>
      <c r="AU722" s="269" t="s">
        <v>87</v>
      </c>
      <c r="AV722" s="14" t="s">
        <v>85</v>
      </c>
      <c r="AW722" s="14" t="s">
        <v>33</v>
      </c>
      <c r="AX722" s="14" t="s">
        <v>77</v>
      </c>
      <c r="AY722" s="269" t="s">
        <v>149</v>
      </c>
    </row>
    <row r="723" spans="1:51" s="13" customFormat="1" ht="12">
      <c r="A723" s="13"/>
      <c r="B723" s="248"/>
      <c r="C723" s="249"/>
      <c r="D723" s="250" t="s">
        <v>158</v>
      </c>
      <c r="E723" s="251" t="s">
        <v>1</v>
      </c>
      <c r="F723" s="252" t="s">
        <v>1660</v>
      </c>
      <c r="G723" s="249"/>
      <c r="H723" s="253">
        <v>10.651</v>
      </c>
      <c r="I723" s="254"/>
      <c r="J723" s="249"/>
      <c r="K723" s="249"/>
      <c r="L723" s="255"/>
      <c r="M723" s="256"/>
      <c r="N723" s="257"/>
      <c r="O723" s="257"/>
      <c r="P723" s="257"/>
      <c r="Q723" s="257"/>
      <c r="R723" s="257"/>
      <c r="S723" s="257"/>
      <c r="T723" s="258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59" t="s">
        <v>158</v>
      </c>
      <c r="AU723" s="259" t="s">
        <v>87</v>
      </c>
      <c r="AV723" s="13" t="s">
        <v>87</v>
      </c>
      <c r="AW723" s="13" t="s">
        <v>33</v>
      </c>
      <c r="AX723" s="13" t="s">
        <v>77</v>
      </c>
      <c r="AY723" s="259" t="s">
        <v>149</v>
      </c>
    </row>
    <row r="724" spans="1:51" s="15" customFormat="1" ht="12">
      <c r="A724" s="15"/>
      <c r="B724" s="270"/>
      <c r="C724" s="271"/>
      <c r="D724" s="250" t="s">
        <v>158</v>
      </c>
      <c r="E724" s="272" t="s">
        <v>1</v>
      </c>
      <c r="F724" s="273" t="s">
        <v>167</v>
      </c>
      <c r="G724" s="271"/>
      <c r="H724" s="274">
        <v>98.146</v>
      </c>
      <c r="I724" s="275"/>
      <c r="J724" s="271"/>
      <c r="K724" s="271"/>
      <c r="L724" s="276"/>
      <c r="M724" s="277"/>
      <c r="N724" s="278"/>
      <c r="O724" s="278"/>
      <c r="P724" s="278"/>
      <c r="Q724" s="278"/>
      <c r="R724" s="278"/>
      <c r="S724" s="278"/>
      <c r="T724" s="279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T724" s="280" t="s">
        <v>158</v>
      </c>
      <c r="AU724" s="280" t="s">
        <v>87</v>
      </c>
      <c r="AV724" s="15" t="s">
        <v>156</v>
      </c>
      <c r="AW724" s="15" t="s">
        <v>33</v>
      </c>
      <c r="AX724" s="15" t="s">
        <v>85</v>
      </c>
      <c r="AY724" s="280" t="s">
        <v>149</v>
      </c>
    </row>
    <row r="725" spans="1:65" s="2" customFormat="1" ht="16.5" customHeight="1">
      <c r="A725" s="38"/>
      <c r="B725" s="39"/>
      <c r="C725" s="235" t="s">
        <v>931</v>
      </c>
      <c r="D725" s="235" t="s">
        <v>151</v>
      </c>
      <c r="E725" s="236" t="s">
        <v>1661</v>
      </c>
      <c r="F725" s="237" t="s">
        <v>1662</v>
      </c>
      <c r="G725" s="238" t="s">
        <v>154</v>
      </c>
      <c r="H725" s="239">
        <v>98.146</v>
      </c>
      <c r="I725" s="240"/>
      <c r="J725" s="241">
        <f>ROUND(I725*H725,2)</f>
        <v>0</v>
      </c>
      <c r="K725" s="237" t="s">
        <v>155</v>
      </c>
      <c r="L725" s="44"/>
      <c r="M725" s="242" t="s">
        <v>1</v>
      </c>
      <c r="N725" s="243" t="s">
        <v>42</v>
      </c>
      <c r="O725" s="91"/>
      <c r="P725" s="244">
        <f>O725*H725</f>
        <v>0</v>
      </c>
      <c r="Q725" s="244">
        <v>0.00026</v>
      </c>
      <c r="R725" s="244">
        <f>Q725*H725</f>
        <v>0.02551796</v>
      </c>
      <c r="S725" s="244">
        <v>0</v>
      </c>
      <c r="T725" s="245">
        <f>S725*H725</f>
        <v>0</v>
      </c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R725" s="246" t="s">
        <v>261</v>
      </c>
      <c r="AT725" s="246" t="s">
        <v>151</v>
      </c>
      <c r="AU725" s="246" t="s">
        <v>87</v>
      </c>
      <c r="AY725" s="17" t="s">
        <v>149</v>
      </c>
      <c r="BE725" s="247">
        <f>IF(N725="základní",J725,0)</f>
        <v>0</v>
      </c>
      <c r="BF725" s="247">
        <f>IF(N725="snížená",J725,0)</f>
        <v>0</v>
      </c>
      <c r="BG725" s="247">
        <f>IF(N725="zákl. přenesená",J725,0)</f>
        <v>0</v>
      </c>
      <c r="BH725" s="247">
        <f>IF(N725="sníž. přenesená",J725,0)</f>
        <v>0</v>
      </c>
      <c r="BI725" s="247">
        <f>IF(N725="nulová",J725,0)</f>
        <v>0</v>
      </c>
      <c r="BJ725" s="17" t="s">
        <v>85</v>
      </c>
      <c r="BK725" s="247">
        <f>ROUND(I725*H725,2)</f>
        <v>0</v>
      </c>
      <c r="BL725" s="17" t="s">
        <v>261</v>
      </c>
      <c r="BM725" s="246" t="s">
        <v>1663</v>
      </c>
    </row>
    <row r="726" spans="1:51" s="14" customFormat="1" ht="12">
      <c r="A726" s="14"/>
      <c r="B726" s="260"/>
      <c r="C726" s="261"/>
      <c r="D726" s="250" t="s">
        <v>158</v>
      </c>
      <c r="E726" s="262" t="s">
        <v>1</v>
      </c>
      <c r="F726" s="263" t="s">
        <v>1224</v>
      </c>
      <c r="G726" s="261"/>
      <c r="H726" s="262" t="s">
        <v>1</v>
      </c>
      <c r="I726" s="264"/>
      <c r="J726" s="261"/>
      <c r="K726" s="261"/>
      <c r="L726" s="265"/>
      <c r="M726" s="266"/>
      <c r="N726" s="267"/>
      <c r="O726" s="267"/>
      <c r="P726" s="267"/>
      <c r="Q726" s="267"/>
      <c r="R726" s="267"/>
      <c r="S726" s="267"/>
      <c r="T726" s="268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69" t="s">
        <v>158</v>
      </c>
      <c r="AU726" s="269" t="s">
        <v>87</v>
      </c>
      <c r="AV726" s="14" t="s">
        <v>85</v>
      </c>
      <c r="AW726" s="14" t="s">
        <v>33</v>
      </c>
      <c r="AX726" s="14" t="s">
        <v>77</v>
      </c>
      <c r="AY726" s="269" t="s">
        <v>149</v>
      </c>
    </row>
    <row r="727" spans="1:51" s="13" customFormat="1" ht="12">
      <c r="A727" s="13"/>
      <c r="B727" s="248"/>
      <c r="C727" s="249"/>
      <c r="D727" s="250" t="s">
        <v>158</v>
      </c>
      <c r="E727" s="251" t="s">
        <v>1</v>
      </c>
      <c r="F727" s="252" t="s">
        <v>1225</v>
      </c>
      <c r="G727" s="249"/>
      <c r="H727" s="253">
        <v>3.92</v>
      </c>
      <c r="I727" s="254"/>
      <c r="J727" s="249"/>
      <c r="K727" s="249"/>
      <c r="L727" s="255"/>
      <c r="M727" s="256"/>
      <c r="N727" s="257"/>
      <c r="O727" s="257"/>
      <c r="P727" s="257"/>
      <c r="Q727" s="257"/>
      <c r="R727" s="257"/>
      <c r="S727" s="257"/>
      <c r="T727" s="258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59" t="s">
        <v>158</v>
      </c>
      <c r="AU727" s="259" t="s">
        <v>87</v>
      </c>
      <c r="AV727" s="13" t="s">
        <v>87</v>
      </c>
      <c r="AW727" s="13" t="s">
        <v>33</v>
      </c>
      <c r="AX727" s="13" t="s">
        <v>77</v>
      </c>
      <c r="AY727" s="259" t="s">
        <v>149</v>
      </c>
    </row>
    <row r="728" spans="1:51" s="13" customFormat="1" ht="12">
      <c r="A728" s="13"/>
      <c r="B728" s="248"/>
      <c r="C728" s="249"/>
      <c r="D728" s="250" t="s">
        <v>158</v>
      </c>
      <c r="E728" s="251" t="s">
        <v>1</v>
      </c>
      <c r="F728" s="252" t="s">
        <v>1656</v>
      </c>
      <c r="G728" s="249"/>
      <c r="H728" s="253">
        <v>14.78</v>
      </c>
      <c r="I728" s="254"/>
      <c r="J728" s="249"/>
      <c r="K728" s="249"/>
      <c r="L728" s="255"/>
      <c r="M728" s="256"/>
      <c r="N728" s="257"/>
      <c r="O728" s="257"/>
      <c r="P728" s="257"/>
      <c r="Q728" s="257"/>
      <c r="R728" s="257"/>
      <c r="S728" s="257"/>
      <c r="T728" s="258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59" t="s">
        <v>158</v>
      </c>
      <c r="AU728" s="259" t="s">
        <v>87</v>
      </c>
      <c r="AV728" s="13" t="s">
        <v>87</v>
      </c>
      <c r="AW728" s="13" t="s">
        <v>33</v>
      </c>
      <c r="AX728" s="13" t="s">
        <v>77</v>
      </c>
      <c r="AY728" s="259" t="s">
        <v>149</v>
      </c>
    </row>
    <row r="729" spans="1:51" s="14" customFormat="1" ht="12">
      <c r="A729" s="14"/>
      <c r="B729" s="260"/>
      <c r="C729" s="261"/>
      <c r="D729" s="250" t="s">
        <v>158</v>
      </c>
      <c r="E729" s="262" t="s">
        <v>1</v>
      </c>
      <c r="F729" s="263" t="s">
        <v>1226</v>
      </c>
      <c r="G729" s="261"/>
      <c r="H729" s="262" t="s">
        <v>1</v>
      </c>
      <c r="I729" s="264"/>
      <c r="J729" s="261"/>
      <c r="K729" s="261"/>
      <c r="L729" s="265"/>
      <c r="M729" s="266"/>
      <c r="N729" s="267"/>
      <c r="O729" s="267"/>
      <c r="P729" s="267"/>
      <c r="Q729" s="267"/>
      <c r="R729" s="267"/>
      <c r="S729" s="267"/>
      <c r="T729" s="268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69" t="s">
        <v>158</v>
      </c>
      <c r="AU729" s="269" t="s">
        <v>87</v>
      </c>
      <c r="AV729" s="14" t="s">
        <v>85</v>
      </c>
      <c r="AW729" s="14" t="s">
        <v>33</v>
      </c>
      <c r="AX729" s="14" t="s">
        <v>77</v>
      </c>
      <c r="AY729" s="269" t="s">
        <v>149</v>
      </c>
    </row>
    <row r="730" spans="1:51" s="13" customFormat="1" ht="12">
      <c r="A730" s="13"/>
      <c r="B730" s="248"/>
      <c r="C730" s="249"/>
      <c r="D730" s="250" t="s">
        <v>158</v>
      </c>
      <c r="E730" s="251" t="s">
        <v>1</v>
      </c>
      <c r="F730" s="252" t="s">
        <v>1227</v>
      </c>
      <c r="G730" s="249"/>
      <c r="H730" s="253">
        <v>9.548</v>
      </c>
      <c r="I730" s="254"/>
      <c r="J730" s="249"/>
      <c r="K730" s="249"/>
      <c r="L730" s="255"/>
      <c r="M730" s="256"/>
      <c r="N730" s="257"/>
      <c r="O730" s="257"/>
      <c r="P730" s="257"/>
      <c r="Q730" s="257"/>
      <c r="R730" s="257"/>
      <c r="S730" s="257"/>
      <c r="T730" s="258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59" t="s">
        <v>158</v>
      </c>
      <c r="AU730" s="259" t="s">
        <v>87</v>
      </c>
      <c r="AV730" s="13" t="s">
        <v>87</v>
      </c>
      <c r="AW730" s="13" t="s">
        <v>33</v>
      </c>
      <c r="AX730" s="13" t="s">
        <v>77</v>
      </c>
      <c r="AY730" s="259" t="s">
        <v>149</v>
      </c>
    </row>
    <row r="731" spans="1:51" s="13" customFormat="1" ht="12">
      <c r="A731" s="13"/>
      <c r="B731" s="248"/>
      <c r="C731" s="249"/>
      <c r="D731" s="250" t="s">
        <v>158</v>
      </c>
      <c r="E731" s="251" t="s">
        <v>1</v>
      </c>
      <c r="F731" s="252" t="s">
        <v>1234</v>
      </c>
      <c r="G731" s="249"/>
      <c r="H731" s="253">
        <v>13.152</v>
      </c>
      <c r="I731" s="254"/>
      <c r="J731" s="249"/>
      <c r="K731" s="249"/>
      <c r="L731" s="255"/>
      <c r="M731" s="256"/>
      <c r="N731" s="257"/>
      <c r="O731" s="257"/>
      <c r="P731" s="257"/>
      <c r="Q731" s="257"/>
      <c r="R731" s="257"/>
      <c r="S731" s="257"/>
      <c r="T731" s="258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59" t="s">
        <v>158</v>
      </c>
      <c r="AU731" s="259" t="s">
        <v>87</v>
      </c>
      <c r="AV731" s="13" t="s">
        <v>87</v>
      </c>
      <c r="AW731" s="13" t="s">
        <v>33</v>
      </c>
      <c r="AX731" s="13" t="s">
        <v>77</v>
      </c>
      <c r="AY731" s="259" t="s">
        <v>149</v>
      </c>
    </row>
    <row r="732" spans="1:51" s="13" customFormat="1" ht="12">
      <c r="A732" s="13"/>
      <c r="B732" s="248"/>
      <c r="C732" s="249"/>
      <c r="D732" s="250" t="s">
        <v>158</v>
      </c>
      <c r="E732" s="251" t="s">
        <v>1</v>
      </c>
      <c r="F732" s="252" t="s">
        <v>1657</v>
      </c>
      <c r="G732" s="249"/>
      <c r="H732" s="253">
        <v>11.571</v>
      </c>
      <c r="I732" s="254"/>
      <c r="J732" s="249"/>
      <c r="K732" s="249"/>
      <c r="L732" s="255"/>
      <c r="M732" s="256"/>
      <c r="N732" s="257"/>
      <c r="O732" s="257"/>
      <c r="P732" s="257"/>
      <c r="Q732" s="257"/>
      <c r="R732" s="257"/>
      <c r="S732" s="257"/>
      <c r="T732" s="258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59" t="s">
        <v>158</v>
      </c>
      <c r="AU732" s="259" t="s">
        <v>87</v>
      </c>
      <c r="AV732" s="13" t="s">
        <v>87</v>
      </c>
      <c r="AW732" s="13" t="s">
        <v>33</v>
      </c>
      <c r="AX732" s="13" t="s">
        <v>77</v>
      </c>
      <c r="AY732" s="259" t="s">
        <v>149</v>
      </c>
    </row>
    <row r="733" spans="1:51" s="13" customFormat="1" ht="12">
      <c r="A733" s="13"/>
      <c r="B733" s="248"/>
      <c r="C733" s="249"/>
      <c r="D733" s="250" t="s">
        <v>158</v>
      </c>
      <c r="E733" s="251" t="s">
        <v>1</v>
      </c>
      <c r="F733" s="252" t="s">
        <v>1658</v>
      </c>
      <c r="G733" s="249"/>
      <c r="H733" s="253">
        <v>2.142</v>
      </c>
      <c r="I733" s="254"/>
      <c r="J733" s="249"/>
      <c r="K733" s="249"/>
      <c r="L733" s="255"/>
      <c r="M733" s="256"/>
      <c r="N733" s="257"/>
      <c r="O733" s="257"/>
      <c r="P733" s="257"/>
      <c r="Q733" s="257"/>
      <c r="R733" s="257"/>
      <c r="S733" s="257"/>
      <c r="T733" s="258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59" t="s">
        <v>158</v>
      </c>
      <c r="AU733" s="259" t="s">
        <v>87</v>
      </c>
      <c r="AV733" s="13" t="s">
        <v>87</v>
      </c>
      <c r="AW733" s="13" t="s">
        <v>33</v>
      </c>
      <c r="AX733" s="13" t="s">
        <v>77</v>
      </c>
      <c r="AY733" s="259" t="s">
        <v>149</v>
      </c>
    </row>
    <row r="734" spans="1:51" s="14" customFormat="1" ht="12">
      <c r="A734" s="14"/>
      <c r="B734" s="260"/>
      <c r="C734" s="261"/>
      <c r="D734" s="250" t="s">
        <v>158</v>
      </c>
      <c r="E734" s="262" t="s">
        <v>1</v>
      </c>
      <c r="F734" s="263" t="s">
        <v>1228</v>
      </c>
      <c r="G734" s="261"/>
      <c r="H734" s="262" t="s">
        <v>1</v>
      </c>
      <c r="I734" s="264"/>
      <c r="J734" s="261"/>
      <c r="K734" s="261"/>
      <c r="L734" s="265"/>
      <c r="M734" s="266"/>
      <c r="N734" s="267"/>
      <c r="O734" s="267"/>
      <c r="P734" s="267"/>
      <c r="Q734" s="267"/>
      <c r="R734" s="267"/>
      <c r="S734" s="267"/>
      <c r="T734" s="268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69" t="s">
        <v>158</v>
      </c>
      <c r="AU734" s="269" t="s">
        <v>87</v>
      </c>
      <c r="AV734" s="14" t="s">
        <v>85</v>
      </c>
      <c r="AW734" s="14" t="s">
        <v>33</v>
      </c>
      <c r="AX734" s="14" t="s">
        <v>77</v>
      </c>
      <c r="AY734" s="269" t="s">
        <v>149</v>
      </c>
    </row>
    <row r="735" spans="1:51" s="13" customFormat="1" ht="12">
      <c r="A735" s="13"/>
      <c r="B735" s="248"/>
      <c r="C735" s="249"/>
      <c r="D735" s="250" t="s">
        <v>158</v>
      </c>
      <c r="E735" s="251" t="s">
        <v>1</v>
      </c>
      <c r="F735" s="252" t="s">
        <v>1229</v>
      </c>
      <c r="G735" s="249"/>
      <c r="H735" s="253">
        <v>3.405</v>
      </c>
      <c r="I735" s="254"/>
      <c r="J735" s="249"/>
      <c r="K735" s="249"/>
      <c r="L735" s="255"/>
      <c r="M735" s="256"/>
      <c r="N735" s="257"/>
      <c r="O735" s="257"/>
      <c r="P735" s="257"/>
      <c r="Q735" s="257"/>
      <c r="R735" s="257"/>
      <c r="S735" s="257"/>
      <c r="T735" s="258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59" t="s">
        <v>158</v>
      </c>
      <c r="AU735" s="259" t="s">
        <v>87</v>
      </c>
      <c r="AV735" s="13" t="s">
        <v>87</v>
      </c>
      <c r="AW735" s="13" t="s">
        <v>33</v>
      </c>
      <c r="AX735" s="13" t="s">
        <v>77</v>
      </c>
      <c r="AY735" s="259" t="s">
        <v>149</v>
      </c>
    </row>
    <row r="736" spans="1:51" s="13" customFormat="1" ht="12">
      <c r="A736" s="13"/>
      <c r="B736" s="248"/>
      <c r="C736" s="249"/>
      <c r="D736" s="250" t="s">
        <v>158</v>
      </c>
      <c r="E736" s="251" t="s">
        <v>1</v>
      </c>
      <c r="F736" s="252" t="s">
        <v>1659</v>
      </c>
      <c r="G736" s="249"/>
      <c r="H736" s="253">
        <v>28.977</v>
      </c>
      <c r="I736" s="254"/>
      <c r="J736" s="249"/>
      <c r="K736" s="249"/>
      <c r="L736" s="255"/>
      <c r="M736" s="256"/>
      <c r="N736" s="257"/>
      <c r="O736" s="257"/>
      <c r="P736" s="257"/>
      <c r="Q736" s="257"/>
      <c r="R736" s="257"/>
      <c r="S736" s="257"/>
      <c r="T736" s="258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59" t="s">
        <v>158</v>
      </c>
      <c r="AU736" s="259" t="s">
        <v>87</v>
      </c>
      <c r="AV736" s="13" t="s">
        <v>87</v>
      </c>
      <c r="AW736" s="13" t="s">
        <v>33</v>
      </c>
      <c r="AX736" s="13" t="s">
        <v>77</v>
      </c>
      <c r="AY736" s="259" t="s">
        <v>149</v>
      </c>
    </row>
    <row r="737" spans="1:51" s="14" customFormat="1" ht="12">
      <c r="A737" s="14"/>
      <c r="B737" s="260"/>
      <c r="C737" s="261"/>
      <c r="D737" s="250" t="s">
        <v>158</v>
      </c>
      <c r="E737" s="262" t="s">
        <v>1</v>
      </c>
      <c r="F737" s="263" t="s">
        <v>1236</v>
      </c>
      <c r="G737" s="261"/>
      <c r="H737" s="262" t="s">
        <v>1</v>
      </c>
      <c r="I737" s="264"/>
      <c r="J737" s="261"/>
      <c r="K737" s="261"/>
      <c r="L737" s="265"/>
      <c r="M737" s="266"/>
      <c r="N737" s="267"/>
      <c r="O737" s="267"/>
      <c r="P737" s="267"/>
      <c r="Q737" s="267"/>
      <c r="R737" s="267"/>
      <c r="S737" s="267"/>
      <c r="T737" s="268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69" t="s">
        <v>158</v>
      </c>
      <c r="AU737" s="269" t="s">
        <v>87</v>
      </c>
      <c r="AV737" s="14" t="s">
        <v>85</v>
      </c>
      <c r="AW737" s="14" t="s">
        <v>33</v>
      </c>
      <c r="AX737" s="14" t="s">
        <v>77</v>
      </c>
      <c r="AY737" s="269" t="s">
        <v>149</v>
      </c>
    </row>
    <row r="738" spans="1:51" s="13" customFormat="1" ht="12">
      <c r="A738" s="13"/>
      <c r="B738" s="248"/>
      <c r="C738" s="249"/>
      <c r="D738" s="250" t="s">
        <v>158</v>
      </c>
      <c r="E738" s="251" t="s">
        <v>1</v>
      </c>
      <c r="F738" s="252" t="s">
        <v>1660</v>
      </c>
      <c r="G738" s="249"/>
      <c r="H738" s="253">
        <v>10.651</v>
      </c>
      <c r="I738" s="254"/>
      <c r="J738" s="249"/>
      <c r="K738" s="249"/>
      <c r="L738" s="255"/>
      <c r="M738" s="256"/>
      <c r="N738" s="257"/>
      <c r="O738" s="257"/>
      <c r="P738" s="257"/>
      <c r="Q738" s="257"/>
      <c r="R738" s="257"/>
      <c r="S738" s="257"/>
      <c r="T738" s="258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9" t="s">
        <v>158</v>
      </c>
      <c r="AU738" s="259" t="s">
        <v>87</v>
      </c>
      <c r="AV738" s="13" t="s">
        <v>87</v>
      </c>
      <c r="AW738" s="13" t="s">
        <v>33</v>
      </c>
      <c r="AX738" s="13" t="s">
        <v>77</v>
      </c>
      <c r="AY738" s="259" t="s">
        <v>149</v>
      </c>
    </row>
    <row r="739" spans="1:51" s="15" customFormat="1" ht="12">
      <c r="A739" s="15"/>
      <c r="B739" s="270"/>
      <c r="C739" s="271"/>
      <c r="D739" s="250" t="s">
        <v>158</v>
      </c>
      <c r="E739" s="272" t="s">
        <v>1</v>
      </c>
      <c r="F739" s="273" t="s">
        <v>167</v>
      </c>
      <c r="G739" s="271"/>
      <c r="H739" s="274">
        <v>98.146</v>
      </c>
      <c r="I739" s="275"/>
      <c r="J739" s="271"/>
      <c r="K739" s="271"/>
      <c r="L739" s="276"/>
      <c r="M739" s="277"/>
      <c r="N739" s="278"/>
      <c r="O739" s="278"/>
      <c r="P739" s="278"/>
      <c r="Q739" s="278"/>
      <c r="R739" s="278"/>
      <c r="S739" s="278"/>
      <c r="T739" s="279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T739" s="280" t="s">
        <v>158</v>
      </c>
      <c r="AU739" s="280" t="s">
        <v>87</v>
      </c>
      <c r="AV739" s="15" t="s">
        <v>156</v>
      </c>
      <c r="AW739" s="15" t="s">
        <v>33</v>
      </c>
      <c r="AX739" s="15" t="s">
        <v>85</v>
      </c>
      <c r="AY739" s="280" t="s">
        <v>149</v>
      </c>
    </row>
    <row r="740" spans="1:63" s="12" customFormat="1" ht="22.8" customHeight="1">
      <c r="A740" s="12"/>
      <c r="B740" s="219"/>
      <c r="C740" s="220"/>
      <c r="D740" s="221" t="s">
        <v>76</v>
      </c>
      <c r="E740" s="233" t="s">
        <v>1103</v>
      </c>
      <c r="F740" s="233" t="s">
        <v>1104</v>
      </c>
      <c r="G740" s="220"/>
      <c r="H740" s="220"/>
      <c r="I740" s="223"/>
      <c r="J740" s="234">
        <f>BK740</f>
        <v>0</v>
      </c>
      <c r="K740" s="220"/>
      <c r="L740" s="225"/>
      <c r="M740" s="226"/>
      <c r="N740" s="227"/>
      <c r="O740" s="227"/>
      <c r="P740" s="228">
        <f>SUM(P741:P743)</f>
        <v>0</v>
      </c>
      <c r="Q740" s="227"/>
      <c r="R740" s="228">
        <f>SUM(R741:R743)</f>
        <v>0.0144144</v>
      </c>
      <c r="S740" s="227"/>
      <c r="T740" s="229">
        <f>SUM(T741:T743)</f>
        <v>0</v>
      </c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R740" s="230" t="s">
        <v>87</v>
      </c>
      <c r="AT740" s="231" t="s">
        <v>76</v>
      </c>
      <c r="AU740" s="231" t="s">
        <v>85</v>
      </c>
      <c r="AY740" s="230" t="s">
        <v>149</v>
      </c>
      <c r="BK740" s="232">
        <f>SUM(BK741:BK743)</f>
        <v>0</v>
      </c>
    </row>
    <row r="741" spans="1:65" s="2" customFormat="1" ht="16.5" customHeight="1">
      <c r="A741" s="38"/>
      <c r="B741" s="39"/>
      <c r="C741" s="235" t="s">
        <v>936</v>
      </c>
      <c r="D741" s="235" t="s">
        <v>151</v>
      </c>
      <c r="E741" s="236" t="s">
        <v>1106</v>
      </c>
      <c r="F741" s="237" t="s">
        <v>1107</v>
      </c>
      <c r="G741" s="238" t="s">
        <v>154</v>
      </c>
      <c r="H741" s="239">
        <v>6.24</v>
      </c>
      <c r="I741" s="240"/>
      <c r="J741" s="241">
        <f>ROUND(I741*H741,2)</f>
        <v>0</v>
      </c>
      <c r="K741" s="237" t="s">
        <v>155</v>
      </c>
      <c r="L741" s="44"/>
      <c r="M741" s="242" t="s">
        <v>1</v>
      </c>
      <c r="N741" s="243" t="s">
        <v>42</v>
      </c>
      <c r="O741" s="91"/>
      <c r="P741" s="244">
        <f>O741*H741</f>
        <v>0</v>
      </c>
      <c r="Q741" s="244">
        <v>0.00231</v>
      </c>
      <c r="R741" s="244">
        <f>Q741*H741</f>
        <v>0.0144144</v>
      </c>
      <c r="S741" s="244">
        <v>0</v>
      </c>
      <c r="T741" s="245">
        <f>S741*H741</f>
        <v>0</v>
      </c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R741" s="246" t="s">
        <v>261</v>
      </c>
      <c r="AT741" s="246" t="s">
        <v>151</v>
      </c>
      <c r="AU741" s="246" t="s">
        <v>87</v>
      </c>
      <c r="AY741" s="17" t="s">
        <v>149</v>
      </c>
      <c r="BE741" s="247">
        <f>IF(N741="základní",J741,0)</f>
        <v>0</v>
      </c>
      <c r="BF741" s="247">
        <f>IF(N741="snížená",J741,0)</f>
        <v>0</v>
      </c>
      <c r="BG741" s="247">
        <f>IF(N741="zákl. přenesená",J741,0)</f>
        <v>0</v>
      </c>
      <c r="BH741" s="247">
        <f>IF(N741="sníž. přenesená",J741,0)</f>
        <v>0</v>
      </c>
      <c r="BI741" s="247">
        <f>IF(N741="nulová",J741,0)</f>
        <v>0</v>
      </c>
      <c r="BJ741" s="17" t="s">
        <v>85</v>
      </c>
      <c r="BK741" s="247">
        <f>ROUND(I741*H741,2)</f>
        <v>0</v>
      </c>
      <c r="BL741" s="17" t="s">
        <v>261</v>
      </c>
      <c r="BM741" s="246" t="s">
        <v>1664</v>
      </c>
    </row>
    <row r="742" spans="1:51" s="14" customFormat="1" ht="12">
      <c r="A742" s="14"/>
      <c r="B742" s="260"/>
      <c r="C742" s="261"/>
      <c r="D742" s="250" t="s">
        <v>158</v>
      </c>
      <c r="E742" s="262" t="s">
        <v>1</v>
      </c>
      <c r="F742" s="263" t="s">
        <v>1665</v>
      </c>
      <c r="G742" s="261"/>
      <c r="H742" s="262" t="s">
        <v>1</v>
      </c>
      <c r="I742" s="264"/>
      <c r="J742" s="261"/>
      <c r="K742" s="261"/>
      <c r="L742" s="265"/>
      <c r="M742" s="266"/>
      <c r="N742" s="267"/>
      <c r="O742" s="267"/>
      <c r="P742" s="267"/>
      <c r="Q742" s="267"/>
      <c r="R742" s="267"/>
      <c r="S742" s="267"/>
      <c r="T742" s="268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69" t="s">
        <v>158</v>
      </c>
      <c r="AU742" s="269" t="s">
        <v>87</v>
      </c>
      <c r="AV742" s="14" t="s">
        <v>85</v>
      </c>
      <c r="AW742" s="14" t="s">
        <v>33</v>
      </c>
      <c r="AX742" s="14" t="s">
        <v>77</v>
      </c>
      <c r="AY742" s="269" t="s">
        <v>149</v>
      </c>
    </row>
    <row r="743" spans="1:51" s="13" customFormat="1" ht="12">
      <c r="A743" s="13"/>
      <c r="B743" s="248"/>
      <c r="C743" s="249"/>
      <c r="D743" s="250" t="s">
        <v>158</v>
      </c>
      <c r="E743" s="251" t="s">
        <v>1</v>
      </c>
      <c r="F743" s="252" t="s">
        <v>1666</v>
      </c>
      <c r="G743" s="249"/>
      <c r="H743" s="253">
        <v>6.24</v>
      </c>
      <c r="I743" s="254"/>
      <c r="J743" s="249"/>
      <c r="K743" s="249"/>
      <c r="L743" s="255"/>
      <c r="M743" s="256"/>
      <c r="N743" s="257"/>
      <c r="O743" s="257"/>
      <c r="P743" s="257"/>
      <c r="Q743" s="257"/>
      <c r="R743" s="257"/>
      <c r="S743" s="257"/>
      <c r="T743" s="258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9" t="s">
        <v>158</v>
      </c>
      <c r="AU743" s="259" t="s">
        <v>87</v>
      </c>
      <c r="AV743" s="13" t="s">
        <v>87</v>
      </c>
      <c r="AW743" s="13" t="s">
        <v>33</v>
      </c>
      <c r="AX743" s="13" t="s">
        <v>85</v>
      </c>
      <c r="AY743" s="259" t="s">
        <v>149</v>
      </c>
    </row>
    <row r="744" spans="1:63" s="12" customFormat="1" ht="25.9" customHeight="1">
      <c r="A744" s="12"/>
      <c r="B744" s="219"/>
      <c r="C744" s="220"/>
      <c r="D744" s="221" t="s">
        <v>76</v>
      </c>
      <c r="E744" s="222" t="s">
        <v>327</v>
      </c>
      <c r="F744" s="222" t="s">
        <v>1113</v>
      </c>
      <c r="G744" s="220"/>
      <c r="H744" s="220"/>
      <c r="I744" s="223"/>
      <c r="J744" s="224">
        <f>BK744</f>
        <v>0</v>
      </c>
      <c r="K744" s="220"/>
      <c r="L744" s="225"/>
      <c r="M744" s="226"/>
      <c r="N744" s="227"/>
      <c r="O744" s="227"/>
      <c r="P744" s="228">
        <f>P745</f>
        <v>0</v>
      </c>
      <c r="Q744" s="227"/>
      <c r="R744" s="228">
        <f>R745</f>
        <v>0</v>
      </c>
      <c r="S744" s="227"/>
      <c r="T744" s="229">
        <f>T745</f>
        <v>0</v>
      </c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R744" s="230" t="s">
        <v>168</v>
      </c>
      <c r="AT744" s="231" t="s">
        <v>76</v>
      </c>
      <c r="AU744" s="231" t="s">
        <v>77</v>
      </c>
      <c r="AY744" s="230" t="s">
        <v>149</v>
      </c>
      <c r="BK744" s="232">
        <f>BK745</f>
        <v>0</v>
      </c>
    </row>
    <row r="745" spans="1:63" s="12" customFormat="1" ht="22.8" customHeight="1">
      <c r="A745" s="12"/>
      <c r="B745" s="219"/>
      <c r="C745" s="220"/>
      <c r="D745" s="221" t="s">
        <v>76</v>
      </c>
      <c r="E745" s="233" t="s">
        <v>1114</v>
      </c>
      <c r="F745" s="233" t="s">
        <v>1115</v>
      </c>
      <c r="G745" s="220"/>
      <c r="H745" s="220"/>
      <c r="I745" s="223"/>
      <c r="J745" s="234">
        <f>BK745</f>
        <v>0</v>
      </c>
      <c r="K745" s="220"/>
      <c r="L745" s="225"/>
      <c r="M745" s="226"/>
      <c r="N745" s="227"/>
      <c r="O745" s="227"/>
      <c r="P745" s="228">
        <f>SUM(P746:P747)</f>
        <v>0</v>
      </c>
      <c r="Q745" s="227"/>
      <c r="R745" s="228">
        <f>SUM(R746:R747)</f>
        <v>0</v>
      </c>
      <c r="S745" s="227"/>
      <c r="T745" s="229">
        <f>SUM(T746:T747)</f>
        <v>0</v>
      </c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R745" s="230" t="s">
        <v>168</v>
      </c>
      <c r="AT745" s="231" t="s">
        <v>76</v>
      </c>
      <c r="AU745" s="231" t="s">
        <v>85</v>
      </c>
      <c r="AY745" s="230" t="s">
        <v>149</v>
      </c>
      <c r="BK745" s="232">
        <f>SUM(BK746:BK747)</f>
        <v>0</v>
      </c>
    </row>
    <row r="746" spans="1:65" s="2" customFormat="1" ht="16.5" customHeight="1">
      <c r="A746" s="38"/>
      <c r="B746" s="39"/>
      <c r="C746" s="235" t="s">
        <v>942</v>
      </c>
      <c r="D746" s="235" t="s">
        <v>151</v>
      </c>
      <c r="E746" s="236" t="s">
        <v>1117</v>
      </c>
      <c r="F746" s="237" t="s">
        <v>1667</v>
      </c>
      <c r="G746" s="238" t="s">
        <v>448</v>
      </c>
      <c r="H746" s="239">
        <v>1</v>
      </c>
      <c r="I746" s="240"/>
      <c r="J746" s="241">
        <f>ROUND(I746*H746,2)</f>
        <v>0</v>
      </c>
      <c r="K746" s="237" t="s">
        <v>1</v>
      </c>
      <c r="L746" s="44"/>
      <c r="M746" s="242" t="s">
        <v>1</v>
      </c>
      <c r="N746" s="243" t="s">
        <v>42</v>
      </c>
      <c r="O746" s="91"/>
      <c r="P746" s="244">
        <f>O746*H746</f>
        <v>0</v>
      </c>
      <c r="Q746" s="244">
        <v>0</v>
      </c>
      <c r="R746" s="244">
        <f>Q746*H746</f>
        <v>0</v>
      </c>
      <c r="S746" s="244">
        <v>0</v>
      </c>
      <c r="T746" s="245">
        <f>S746*H746</f>
        <v>0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46" t="s">
        <v>532</v>
      </c>
      <c r="AT746" s="246" t="s">
        <v>151</v>
      </c>
      <c r="AU746" s="246" t="s">
        <v>87</v>
      </c>
      <c r="AY746" s="17" t="s">
        <v>149</v>
      </c>
      <c r="BE746" s="247">
        <f>IF(N746="základní",J746,0)</f>
        <v>0</v>
      </c>
      <c r="BF746" s="247">
        <f>IF(N746="snížená",J746,0)</f>
        <v>0</v>
      </c>
      <c r="BG746" s="247">
        <f>IF(N746="zákl. přenesená",J746,0)</f>
        <v>0</v>
      </c>
      <c r="BH746" s="247">
        <f>IF(N746="sníž. přenesená",J746,0)</f>
        <v>0</v>
      </c>
      <c r="BI746" s="247">
        <f>IF(N746="nulová",J746,0)</f>
        <v>0</v>
      </c>
      <c r="BJ746" s="17" t="s">
        <v>85</v>
      </c>
      <c r="BK746" s="247">
        <f>ROUND(I746*H746,2)</f>
        <v>0</v>
      </c>
      <c r="BL746" s="17" t="s">
        <v>532</v>
      </c>
      <c r="BM746" s="246" t="s">
        <v>1668</v>
      </c>
    </row>
    <row r="747" spans="1:47" s="2" customFormat="1" ht="12">
      <c r="A747" s="38"/>
      <c r="B747" s="39"/>
      <c r="C747" s="40"/>
      <c r="D747" s="250" t="s">
        <v>172</v>
      </c>
      <c r="E747" s="40"/>
      <c r="F747" s="281" t="s">
        <v>1669</v>
      </c>
      <c r="G747" s="40"/>
      <c r="H747" s="40"/>
      <c r="I747" s="144"/>
      <c r="J747" s="40"/>
      <c r="K747" s="40"/>
      <c r="L747" s="44"/>
      <c r="M747" s="300"/>
      <c r="N747" s="301"/>
      <c r="O747" s="297"/>
      <c r="P747" s="297"/>
      <c r="Q747" s="297"/>
      <c r="R747" s="297"/>
      <c r="S747" s="297"/>
      <c r="T747" s="302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T747" s="17" t="s">
        <v>172</v>
      </c>
      <c r="AU747" s="17" t="s">
        <v>87</v>
      </c>
    </row>
    <row r="748" spans="1:31" s="2" customFormat="1" ht="6.95" customHeight="1">
      <c r="A748" s="38"/>
      <c r="B748" s="66"/>
      <c r="C748" s="67"/>
      <c r="D748" s="67"/>
      <c r="E748" s="67"/>
      <c r="F748" s="67"/>
      <c r="G748" s="67"/>
      <c r="H748" s="67"/>
      <c r="I748" s="183"/>
      <c r="J748" s="67"/>
      <c r="K748" s="67"/>
      <c r="L748" s="44"/>
      <c r="M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</row>
  </sheetData>
  <sheetProtection password="CC35" sheet="1" objects="1" scenarios="1" formatColumns="0" formatRows="0" autoFilter="0"/>
  <autoFilter ref="C136:K747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pans="2:46" s="1" customFormat="1" ht="24.95" customHeight="1">
      <c r="B4" s="20"/>
      <c r="D4" s="140" t="s">
        <v>101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PRÁVNICKÁ FAKULTA UNIVERZITY PALACKÉHO V OLOMOUCI, BEZBARIÉROVÉ ÚPRAVY V PAVILONU 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102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1670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46" t="s">
        <v>22</v>
      </c>
      <c r="G12" s="38"/>
      <c r="H12" s="38"/>
      <c r="I12" s="147" t="s">
        <v>23</v>
      </c>
      <c r="J12" s="148" t="str">
        <f>'Rekapitulace stavby'!AN8</f>
        <v>15. 6. 2020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7" t="s">
        <v>26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7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7" t="s">
        <v>26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32</v>
      </c>
      <c r="F21" s="38"/>
      <c r="G21" s="38"/>
      <c r="H21" s="38"/>
      <c r="I21" s="147" t="s">
        <v>28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7" t="s">
        <v>26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104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37</v>
      </c>
      <c r="E30" s="38"/>
      <c r="F30" s="38"/>
      <c r="G30" s="38"/>
      <c r="H30" s="38"/>
      <c r="I30" s="144"/>
      <c r="J30" s="157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39</v>
      </c>
      <c r="G32" s="38"/>
      <c r="H32" s="38"/>
      <c r="I32" s="159" t="s">
        <v>38</v>
      </c>
      <c r="J32" s="158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41</v>
      </c>
      <c r="E33" s="142" t="s">
        <v>42</v>
      </c>
      <c r="F33" s="161">
        <f>ROUND((SUM(BE124:BE172)),2)</f>
        <v>0</v>
      </c>
      <c r="G33" s="38"/>
      <c r="H33" s="38"/>
      <c r="I33" s="162">
        <v>0.21</v>
      </c>
      <c r="J33" s="161">
        <f>ROUND(((SUM(BE124:BE172))*I33),2)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43</v>
      </c>
      <c r="F34" s="161">
        <f>ROUND((SUM(BF124:BF172)),2)</f>
        <v>0</v>
      </c>
      <c r="G34" s="38"/>
      <c r="H34" s="38"/>
      <c r="I34" s="162">
        <v>0.15</v>
      </c>
      <c r="J34" s="161">
        <f>ROUND(((SUM(BF124:BF172))*I34),2)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44</v>
      </c>
      <c r="F35" s="161">
        <f>ROUND((SUM(BG124:BG172)),2)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45</v>
      </c>
      <c r="F36" s="161">
        <f>ROUND((SUM(BH124:BH172)),2)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61">
        <f>ROUND((SUM(BI124:BI172)),2)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47</v>
      </c>
      <c r="E39" s="165"/>
      <c r="F39" s="165"/>
      <c r="G39" s="166" t="s">
        <v>48</v>
      </c>
      <c r="H39" s="167" t="s">
        <v>49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50</v>
      </c>
      <c r="E50" s="172"/>
      <c r="F50" s="172"/>
      <c r="G50" s="171" t="s">
        <v>51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7"/>
      <c r="J61" s="178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54</v>
      </c>
      <c r="E65" s="179"/>
      <c r="F65" s="179"/>
      <c r="G65" s="171" t="s">
        <v>55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7"/>
      <c r="J76" s="178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PRÁVNICKÁ FAKULTA UNIVERZITY PALACKÉHO V OLOMOUCI, BEZBARIÉROVÉ ÚPRAVY V PAVILONU 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03 - VEDLEJŠÍ A OSTATNÍ ROZPOČTOVÉ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Olomouc</v>
      </c>
      <c r="G89" s="40"/>
      <c r="H89" s="40"/>
      <c r="I89" s="147" t="s">
        <v>23</v>
      </c>
      <c r="J89" s="79" t="str">
        <f>IF(J12="","",J12)</f>
        <v>15. 6. 2020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Universita Palackého v Olomouci</v>
      </c>
      <c r="G91" s="40"/>
      <c r="H91" s="40"/>
      <c r="I91" s="147" t="s">
        <v>31</v>
      </c>
      <c r="J91" s="36" t="str">
        <f>E21</f>
        <v>Ing.Vladimír Zoubek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7" t="s">
        <v>34</v>
      </c>
      <c r="J92" s="36" t="str">
        <f>E24</f>
        <v>Dana Jemelková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106</v>
      </c>
      <c r="D94" s="189"/>
      <c r="E94" s="189"/>
      <c r="F94" s="189"/>
      <c r="G94" s="189"/>
      <c r="H94" s="189"/>
      <c r="I94" s="190"/>
      <c r="J94" s="191" t="s">
        <v>107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108</v>
      </c>
      <c r="D96" s="40"/>
      <c r="E96" s="40"/>
      <c r="F96" s="40"/>
      <c r="G96" s="40"/>
      <c r="H96" s="40"/>
      <c r="I96" s="14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93"/>
      <c r="C97" s="194"/>
      <c r="D97" s="195" t="s">
        <v>110</v>
      </c>
      <c r="E97" s="196"/>
      <c r="F97" s="196"/>
      <c r="G97" s="196"/>
      <c r="H97" s="196"/>
      <c r="I97" s="197"/>
      <c r="J97" s="198">
        <f>J125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111</v>
      </c>
      <c r="E98" s="203"/>
      <c r="F98" s="203"/>
      <c r="G98" s="203"/>
      <c r="H98" s="203"/>
      <c r="I98" s="204"/>
      <c r="J98" s="205">
        <f>J126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112</v>
      </c>
      <c r="E99" s="203"/>
      <c r="F99" s="203"/>
      <c r="G99" s="203"/>
      <c r="H99" s="203"/>
      <c r="I99" s="204"/>
      <c r="J99" s="205">
        <f>J142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119</v>
      </c>
      <c r="E100" s="203"/>
      <c r="F100" s="203"/>
      <c r="G100" s="203"/>
      <c r="H100" s="203"/>
      <c r="I100" s="204"/>
      <c r="J100" s="205">
        <f>J154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120</v>
      </c>
      <c r="E101" s="203"/>
      <c r="F101" s="203"/>
      <c r="G101" s="203"/>
      <c r="H101" s="203"/>
      <c r="I101" s="204"/>
      <c r="J101" s="205">
        <f>J159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3"/>
      <c r="C102" s="194"/>
      <c r="D102" s="195" t="s">
        <v>1671</v>
      </c>
      <c r="E102" s="196"/>
      <c r="F102" s="196"/>
      <c r="G102" s="196"/>
      <c r="H102" s="196"/>
      <c r="I102" s="197"/>
      <c r="J102" s="198">
        <f>J161</f>
        <v>0</v>
      </c>
      <c r="K102" s="194"/>
      <c r="L102" s="19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00"/>
      <c r="C103" s="201"/>
      <c r="D103" s="202" t="s">
        <v>1672</v>
      </c>
      <c r="E103" s="203"/>
      <c r="F103" s="203"/>
      <c r="G103" s="203"/>
      <c r="H103" s="203"/>
      <c r="I103" s="204"/>
      <c r="J103" s="205">
        <f>J162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201"/>
      <c r="D104" s="202" t="s">
        <v>1673</v>
      </c>
      <c r="E104" s="203"/>
      <c r="F104" s="203"/>
      <c r="G104" s="203"/>
      <c r="H104" s="203"/>
      <c r="I104" s="204"/>
      <c r="J104" s="205">
        <f>J165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8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8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134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7" t="str">
        <f>E7</f>
        <v>PRÁVNICKÁ FAKULTA UNIVERZITY PALACKÉHO V OLOMOUCI, BEZBARIÉROVÉ ÚPRAVY V PAVILONU A</v>
      </c>
      <c r="F114" s="32"/>
      <c r="G114" s="32"/>
      <c r="H114" s="32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102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03 - VEDLEJŠÍ A OSTATNÍ ROZPOČTOVÉ NÁKLADY</v>
      </c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21</v>
      </c>
      <c r="D118" s="40"/>
      <c r="E118" s="40"/>
      <c r="F118" s="27" t="str">
        <f>F12</f>
        <v>Olomouc</v>
      </c>
      <c r="G118" s="40"/>
      <c r="H118" s="40"/>
      <c r="I118" s="147" t="s">
        <v>23</v>
      </c>
      <c r="J118" s="79" t="str">
        <f>IF(J12="","",J12)</f>
        <v>15. 6. 2020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25</v>
      </c>
      <c r="D120" s="40"/>
      <c r="E120" s="40"/>
      <c r="F120" s="27" t="str">
        <f>E15</f>
        <v>Universita Palackého v Olomouci</v>
      </c>
      <c r="G120" s="40"/>
      <c r="H120" s="40"/>
      <c r="I120" s="147" t="s">
        <v>31</v>
      </c>
      <c r="J120" s="36" t="str">
        <f>E21</f>
        <v>Ing.Vladimír Zoubek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29</v>
      </c>
      <c r="D121" s="40"/>
      <c r="E121" s="40"/>
      <c r="F121" s="27" t="str">
        <f>IF(E18="","",E18)</f>
        <v>Vyplň údaj</v>
      </c>
      <c r="G121" s="40"/>
      <c r="H121" s="40"/>
      <c r="I121" s="147" t="s">
        <v>34</v>
      </c>
      <c r="J121" s="36" t="str">
        <f>E24</f>
        <v>Dana Jemelková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07"/>
      <c r="B123" s="208"/>
      <c r="C123" s="209" t="s">
        <v>135</v>
      </c>
      <c r="D123" s="210" t="s">
        <v>62</v>
      </c>
      <c r="E123" s="210" t="s">
        <v>58</v>
      </c>
      <c r="F123" s="210" t="s">
        <v>59</v>
      </c>
      <c r="G123" s="210" t="s">
        <v>136</v>
      </c>
      <c r="H123" s="210" t="s">
        <v>137</v>
      </c>
      <c r="I123" s="211" t="s">
        <v>138</v>
      </c>
      <c r="J123" s="210" t="s">
        <v>107</v>
      </c>
      <c r="K123" s="212" t="s">
        <v>139</v>
      </c>
      <c r="L123" s="213"/>
      <c r="M123" s="100" t="s">
        <v>1</v>
      </c>
      <c r="N123" s="101" t="s">
        <v>41</v>
      </c>
      <c r="O123" s="101" t="s">
        <v>140</v>
      </c>
      <c r="P123" s="101" t="s">
        <v>141</v>
      </c>
      <c r="Q123" s="101" t="s">
        <v>142</v>
      </c>
      <c r="R123" s="101" t="s">
        <v>143</v>
      </c>
      <c r="S123" s="101" t="s">
        <v>144</v>
      </c>
      <c r="T123" s="102" t="s">
        <v>145</v>
      </c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</row>
    <row r="124" spans="1:63" s="2" customFormat="1" ht="22.8" customHeight="1">
      <c r="A124" s="38"/>
      <c r="B124" s="39"/>
      <c r="C124" s="107" t="s">
        <v>146</v>
      </c>
      <c r="D124" s="40"/>
      <c r="E124" s="40"/>
      <c r="F124" s="40"/>
      <c r="G124" s="40"/>
      <c r="H124" s="40"/>
      <c r="I124" s="144"/>
      <c r="J124" s="214">
        <f>BK124</f>
        <v>0</v>
      </c>
      <c r="K124" s="40"/>
      <c r="L124" s="44"/>
      <c r="M124" s="103"/>
      <c r="N124" s="215"/>
      <c r="O124" s="104"/>
      <c r="P124" s="216">
        <f>P125+P161</f>
        <v>0</v>
      </c>
      <c r="Q124" s="104"/>
      <c r="R124" s="216">
        <f>R125+R161</f>
        <v>249.49448625</v>
      </c>
      <c r="S124" s="104"/>
      <c r="T124" s="217">
        <f>T125+T161</f>
        <v>177.749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76</v>
      </c>
      <c r="AU124" s="17" t="s">
        <v>109</v>
      </c>
      <c r="BK124" s="218">
        <f>BK125+BK161</f>
        <v>0</v>
      </c>
    </row>
    <row r="125" spans="1:63" s="12" customFormat="1" ht="25.9" customHeight="1">
      <c r="A125" s="12"/>
      <c r="B125" s="219"/>
      <c r="C125" s="220"/>
      <c r="D125" s="221" t="s">
        <v>76</v>
      </c>
      <c r="E125" s="222" t="s">
        <v>147</v>
      </c>
      <c r="F125" s="222" t="s">
        <v>148</v>
      </c>
      <c r="G125" s="220"/>
      <c r="H125" s="220"/>
      <c r="I125" s="223"/>
      <c r="J125" s="224">
        <f>BK125</f>
        <v>0</v>
      </c>
      <c r="K125" s="220"/>
      <c r="L125" s="225"/>
      <c r="M125" s="226"/>
      <c r="N125" s="227"/>
      <c r="O125" s="227"/>
      <c r="P125" s="228">
        <f>P126+P142+P154+P159</f>
        <v>0</v>
      </c>
      <c r="Q125" s="227"/>
      <c r="R125" s="228">
        <f>R126+R142+R154+R159</f>
        <v>249.49448625</v>
      </c>
      <c r="S125" s="227"/>
      <c r="T125" s="229">
        <f>T126+T142+T154+T159</f>
        <v>177.749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85</v>
      </c>
      <c r="AT125" s="231" t="s">
        <v>76</v>
      </c>
      <c r="AU125" s="231" t="s">
        <v>77</v>
      </c>
      <c r="AY125" s="230" t="s">
        <v>149</v>
      </c>
      <c r="BK125" s="232">
        <f>BK126+BK142+BK154+BK159</f>
        <v>0</v>
      </c>
    </row>
    <row r="126" spans="1:63" s="12" customFormat="1" ht="22.8" customHeight="1">
      <c r="A126" s="12"/>
      <c r="B126" s="219"/>
      <c r="C126" s="220"/>
      <c r="D126" s="221" t="s">
        <v>76</v>
      </c>
      <c r="E126" s="233" t="s">
        <v>85</v>
      </c>
      <c r="F126" s="233" t="s">
        <v>150</v>
      </c>
      <c r="G126" s="220"/>
      <c r="H126" s="220"/>
      <c r="I126" s="223"/>
      <c r="J126" s="234">
        <f>BK126</f>
        <v>0</v>
      </c>
      <c r="K126" s="220"/>
      <c r="L126" s="225"/>
      <c r="M126" s="226"/>
      <c r="N126" s="227"/>
      <c r="O126" s="227"/>
      <c r="P126" s="228">
        <f>SUM(P127:P141)</f>
        <v>0</v>
      </c>
      <c r="Q126" s="227"/>
      <c r="R126" s="228">
        <f>SUM(R127:R141)</f>
        <v>0.009839999999999998</v>
      </c>
      <c r="S126" s="227"/>
      <c r="T126" s="229">
        <f>SUM(T127:T141)</f>
        <v>177.749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85</v>
      </c>
      <c r="AT126" s="231" t="s">
        <v>76</v>
      </c>
      <c r="AU126" s="231" t="s">
        <v>85</v>
      </c>
      <c r="AY126" s="230" t="s">
        <v>149</v>
      </c>
      <c r="BK126" s="232">
        <f>SUM(BK127:BK141)</f>
        <v>0</v>
      </c>
    </row>
    <row r="127" spans="1:65" s="2" customFormat="1" ht="16.5" customHeight="1">
      <c r="A127" s="38"/>
      <c r="B127" s="39"/>
      <c r="C127" s="235" t="s">
        <v>85</v>
      </c>
      <c r="D127" s="235" t="s">
        <v>151</v>
      </c>
      <c r="E127" s="236" t="s">
        <v>1674</v>
      </c>
      <c r="F127" s="237" t="s">
        <v>1675</v>
      </c>
      <c r="G127" s="238" t="s">
        <v>154</v>
      </c>
      <c r="H127" s="239">
        <v>323.18</v>
      </c>
      <c r="I127" s="240"/>
      <c r="J127" s="241">
        <f>ROUND(I127*H127,2)</f>
        <v>0</v>
      </c>
      <c r="K127" s="237" t="s">
        <v>155</v>
      </c>
      <c r="L127" s="44"/>
      <c r="M127" s="242" t="s">
        <v>1</v>
      </c>
      <c r="N127" s="243" t="s">
        <v>42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0.355</v>
      </c>
      <c r="T127" s="245">
        <f>S127*H127</f>
        <v>114.7289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156</v>
      </c>
      <c r="AT127" s="246" t="s">
        <v>151</v>
      </c>
      <c r="AU127" s="246" t="s">
        <v>87</v>
      </c>
      <c r="AY127" s="17" t="s">
        <v>149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85</v>
      </c>
      <c r="BK127" s="247">
        <f>ROUND(I127*H127,2)</f>
        <v>0</v>
      </c>
      <c r="BL127" s="17" t="s">
        <v>156</v>
      </c>
      <c r="BM127" s="246" t="s">
        <v>1676</v>
      </c>
    </row>
    <row r="128" spans="1:51" s="14" customFormat="1" ht="12">
      <c r="A128" s="14"/>
      <c r="B128" s="260"/>
      <c r="C128" s="261"/>
      <c r="D128" s="250" t="s">
        <v>158</v>
      </c>
      <c r="E128" s="262" t="s">
        <v>1</v>
      </c>
      <c r="F128" s="263" t="s">
        <v>1677</v>
      </c>
      <c r="G128" s="261"/>
      <c r="H128" s="262" t="s">
        <v>1</v>
      </c>
      <c r="I128" s="264"/>
      <c r="J128" s="261"/>
      <c r="K128" s="261"/>
      <c r="L128" s="265"/>
      <c r="M128" s="266"/>
      <c r="N128" s="267"/>
      <c r="O128" s="267"/>
      <c r="P128" s="267"/>
      <c r="Q128" s="267"/>
      <c r="R128" s="267"/>
      <c r="S128" s="267"/>
      <c r="T128" s="26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9" t="s">
        <v>158</v>
      </c>
      <c r="AU128" s="269" t="s">
        <v>87</v>
      </c>
      <c r="AV128" s="14" t="s">
        <v>85</v>
      </c>
      <c r="AW128" s="14" t="s">
        <v>33</v>
      </c>
      <c r="AX128" s="14" t="s">
        <v>77</v>
      </c>
      <c r="AY128" s="269" t="s">
        <v>149</v>
      </c>
    </row>
    <row r="129" spans="1:51" s="13" customFormat="1" ht="12">
      <c r="A129" s="13"/>
      <c r="B129" s="248"/>
      <c r="C129" s="249"/>
      <c r="D129" s="250" t="s">
        <v>158</v>
      </c>
      <c r="E129" s="251" t="s">
        <v>1</v>
      </c>
      <c r="F129" s="252" t="s">
        <v>1678</v>
      </c>
      <c r="G129" s="249"/>
      <c r="H129" s="253">
        <v>180.18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158</v>
      </c>
      <c r="AU129" s="259" t="s">
        <v>87</v>
      </c>
      <c r="AV129" s="13" t="s">
        <v>87</v>
      </c>
      <c r="AW129" s="13" t="s">
        <v>33</v>
      </c>
      <c r="AX129" s="13" t="s">
        <v>77</v>
      </c>
      <c r="AY129" s="259" t="s">
        <v>149</v>
      </c>
    </row>
    <row r="130" spans="1:51" s="13" customFormat="1" ht="12">
      <c r="A130" s="13"/>
      <c r="B130" s="248"/>
      <c r="C130" s="249"/>
      <c r="D130" s="250" t="s">
        <v>158</v>
      </c>
      <c r="E130" s="251" t="s">
        <v>1</v>
      </c>
      <c r="F130" s="252" t="s">
        <v>1679</v>
      </c>
      <c r="G130" s="249"/>
      <c r="H130" s="253">
        <v>143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158</v>
      </c>
      <c r="AU130" s="259" t="s">
        <v>87</v>
      </c>
      <c r="AV130" s="13" t="s">
        <v>87</v>
      </c>
      <c r="AW130" s="13" t="s">
        <v>33</v>
      </c>
      <c r="AX130" s="13" t="s">
        <v>77</v>
      </c>
      <c r="AY130" s="259" t="s">
        <v>149</v>
      </c>
    </row>
    <row r="131" spans="1:51" s="15" customFormat="1" ht="12">
      <c r="A131" s="15"/>
      <c r="B131" s="270"/>
      <c r="C131" s="271"/>
      <c r="D131" s="250" t="s">
        <v>158</v>
      </c>
      <c r="E131" s="272" t="s">
        <v>1</v>
      </c>
      <c r="F131" s="273" t="s">
        <v>167</v>
      </c>
      <c r="G131" s="271"/>
      <c r="H131" s="274">
        <v>323.18</v>
      </c>
      <c r="I131" s="275"/>
      <c r="J131" s="271"/>
      <c r="K131" s="271"/>
      <c r="L131" s="276"/>
      <c r="M131" s="277"/>
      <c r="N131" s="278"/>
      <c r="O131" s="278"/>
      <c r="P131" s="278"/>
      <c r="Q131" s="278"/>
      <c r="R131" s="278"/>
      <c r="S131" s="278"/>
      <c r="T131" s="279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80" t="s">
        <v>158</v>
      </c>
      <c r="AU131" s="280" t="s">
        <v>87</v>
      </c>
      <c r="AV131" s="15" t="s">
        <v>156</v>
      </c>
      <c r="AW131" s="15" t="s">
        <v>33</v>
      </c>
      <c r="AX131" s="15" t="s">
        <v>85</v>
      </c>
      <c r="AY131" s="280" t="s">
        <v>149</v>
      </c>
    </row>
    <row r="132" spans="1:65" s="2" customFormat="1" ht="16.5" customHeight="1">
      <c r="A132" s="38"/>
      <c r="B132" s="39"/>
      <c r="C132" s="235" t="s">
        <v>87</v>
      </c>
      <c r="D132" s="235" t="s">
        <v>151</v>
      </c>
      <c r="E132" s="236" t="s">
        <v>1680</v>
      </c>
      <c r="F132" s="237" t="s">
        <v>1681</v>
      </c>
      <c r="G132" s="238" t="s">
        <v>209</v>
      </c>
      <c r="H132" s="239">
        <v>48.477</v>
      </c>
      <c r="I132" s="240"/>
      <c r="J132" s="241">
        <f>ROUND(I132*H132,2)</f>
        <v>0</v>
      </c>
      <c r="K132" s="237" t="s">
        <v>155</v>
      </c>
      <c r="L132" s="44"/>
      <c r="M132" s="242" t="s">
        <v>1</v>
      </c>
      <c r="N132" s="243" t="s">
        <v>42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1.3</v>
      </c>
      <c r="T132" s="245">
        <f>S132*H132</f>
        <v>63.0201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156</v>
      </c>
      <c r="AT132" s="246" t="s">
        <v>151</v>
      </c>
      <c r="AU132" s="246" t="s">
        <v>87</v>
      </c>
      <c r="AY132" s="17" t="s">
        <v>149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85</v>
      </c>
      <c r="BK132" s="247">
        <f>ROUND(I132*H132,2)</f>
        <v>0</v>
      </c>
      <c r="BL132" s="17" t="s">
        <v>156</v>
      </c>
      <c r="BM132" s="246" t="s">
        <v>1682</v>
      </c>
    </row>
    <row r="133" spans="1:51" s="14" customFormat="1" ht="12">
      <c r="A133" s="14"/>
      <c r="B133" s="260"/>
      <c r="C133" s="261"/>
      <c r="D133" s="250" t="s">
        <v>158</v>
      </c>
      <c r="E133" s="262" t="s">
        <v>1</v>
      </c>
      <c r="F133" s="263" t="s">
        <v>1677</v>
      </c>
      <c r="G133" s="261"/>
      <c r="H133" s="262" t="s">
        <v>1</v>
      </c>
      <c r="I133" s="264"/>
      <c r="J133" s="261"/>
      <c r="K133" s="261"/>
      <c r="L133" s="265"/>
      <c r="M133" s="266"/>
      <c r="N133" s="267"/>
      <c r="O133" s="267"/>
      <c r="P133" s="267"/>
      <c r="Q133" s="267"/>
      <c r="R133" s="267"/>
      <c r="S133" s="267"/>
      <c r="T133" s="26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9" t="s">
        <v>158</v>
      </c>
      <c r="AU133" s="269" t="s">
        <v>87</v>
      </c>
      <c r="AV133" s="14" t="s">
        <v>85</v>
      </c>
      <c r="AW133" s="14" t="s">
        <v>33</v>
      </c>
      <c r="AX133" s="14" t="s">
        <v>77</v>
      </c>
      <c r="AY133" s="269" t="s">
        <v>149</v>
      </c>
    </row>
    <row r="134" spans="1:51" s="13" customFormat="1" ht="12">
      <c r="A134" s="13"/>
      <c r="B134" s="248"/>
      <c r="C134" s="249"/>
      <c r="D134" s="250" t="s">
        <v>158</v>
      </c>
      <c r="E134" s="251" t="s">
        <v>1</v>
      </c>
      <c r="F134" s="252" t="s">
        <v>1683</v>
      </c>
      <c r="G134" s="249"/>
      <c r="H134" s="253">
        <v>27.027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158</v>
      </c>
      <c r="AU134" s="259" t="s">
        <v>87</v>
      </c>
      <c r="AV134" s="13" t="s">
        <v>87</v>
      </c>
      <c r="AW134" s="13" t="s">
        <v>33</v>
      </c>
      <c r="AX134" s="13" t="s">
        <v>77</v>
      </c>
      <c r="AY134" s="259" t="s">
        <v>149</v>
      </c>
    </row>
    <row r="135" spans="1:51" s="13" customFormat="1" ht="12">
      <c r="A135" s="13"/>
      <c r="B135" s="248"/>
      <c r="C135" s="249"/>
      <c r="D135" s="250" t="s">
        <v>158</v>
      </c>
      <c r="E135" s="251" t="s">
        <v>1</v>
      </c>
      <c r="F135" s="252" t="s">
        <v>1684</v>
      </c>
      <c r="G135" s="249"/>
      <c r="H135" s="253">
        <v>21.45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158</v>
      </c>
      <c r="AU135" s="259" t="s">
        <v>87</v>
      </c>
      <c r="AV135" s="13" t="s">
        <v>87</v>
      </c>
      <c r="AW135" s="13" t="s">
        <v>33</v>
      </c>
      <c r="AX135" s="13" t="s">
        <v>77</v>
      </c>
      <c r="AY135" s="259" t="s">
        <v>149</v>
      </c>
    </row>
    <row r="136" spans="1:51" s="15" customFormat="1" ht="12">
      <c r="A136" s="15"/>
      <c r="B136" s="270"/>
      <c r="C136" s="271"/>
      <c r="D136" s="250" t="s">
        <v>158</v>
      </c>
      <c r="E136" s="272" t="s">
        <v>1</v>
      </c>
      <c r="F136" s="273" t="s">
        <v>167</v>
      </c>
      <c r="G136" s="271"/>
      <c r="H136" s="274">
        <v>48.477</v>
      </c>
      <c r="I136" s="275"/>
      <c r="J136" s="271"/>
      <c r="K136" s="271"/>
      <c r="L136" s="276"/>
      <c r="M136" s="277"/>
      <c r="N136" s="278"/>
      <c r="O136" s="278"/>
      <c r="P136" s="278"/>
      <c r="Q136" s="278"/>
      <c r="R136" s="278"/>
      <c r="S136" s="278"/>
      <c r="T136" s="279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80" t="s">
        <v>158</v>
      </c>
      <c r="AU136" s="280" t="s">
        <v>87</v>
      </c>
      <c r="AV136" s="15" t="s">
        <v>156</v>
      </c>
      <c r="AW136" s="15" t="s">
        <v>33</v>
      </c>
      <c r="AX136" s="15" t="s">
        <v>85</v>
      </c>
      <c r="AY136" s="280" t="s">
        <v>149</v>
      </c>
    </row>
    <row r="137" spans="1:65" s="2" customFormat="1" ht="16.5" customHeight="1">
      <c r="A137" s="38"/>
      <c r="B137" s="39"/>
      <c r="C137" s="235" t="s">
        <v>168</v>
      </c>
      <c r="D137" s="235" t="s">
        <v>151</v>
      </c>
      <c r="E137" s="236" t="s">
        <v>1685</v>
      </c>
      <c r="F137" s="237" t="s">
        <v>1686</v>
      </c>
      <c r="G137" s="238" t="s">
        <v>203</v>
      </c>
      <c r="H137" s="239">
        <v>65.6</v>
      </c>
      <c r="I137" s="240"/>
      <c r="J137" s="241">
        <f>ROUND(I137*H137,2)</f>
        <v>0</v>
      </c>
      <c r="K137" s="237" t="s">
        <v>155</v>
      </c>
      <c r="L137" s="44"/>
      <c r="M137" s="242" t="s">
        <v>1</v>
      </c>
      <c r="N137" s="243" t="s">
        <v>42</v>
      </c>
      <c r="O137" s="91"/>
      <c r="P137" s="244">
        <f>O137*H137</f>
        <v>0</v>
      </c>
      <c r="Q137" s="244">
        <v>0.00015</v>
      </c>
      <c r="R137" s="244">
        <f>Q137*H137</f>
        <v>0.009839999999999998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156</v>
      </c>
      <c r="AT137" s="246" t="s">
        <v>151</v>
      </c>
      <c r="AU137" s="246" t="s">
        <v>87</v>
      </c>
      <c r="AY137" s="17" t="s">
        <v>149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85</v>
      </c>
      <c r="BK137" s="247">
        <f>ROUND(I137*H137,2)</f>
        <v>0</v>
      </c>
      <c r="BL137" s="17" t="s">
        <v>156</v>
      </c>
      <c r="BM137" s="246" t="s">
        <v>1687</v>
      </c>
    </row>
    <row r="138" spans="1:47" s="2" customFormat="1" ht="12">
      <c r="A138" s="38"/>
      <c r="B138" s="39"/>
      <c r="C138" s="40"/>
      <c r="D138" s="250" t="s">
        <v>172</v>
      </c>
      <c r="E138" s="40"/>
      <c r="F138" s="281" t="s">
        <v>1688</v>
      </c>
      <c r="G138" s="40"/>
      <c r="H138" s="40"/>
      <c r="I138" s="144"/>
      <c r="J138" s="40"/>
      <c r="K138" s="40"/>
      <c r="L138" s="44"/>
      <c r="M138" s="282"/>
      <c r="N138" s="28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172</v>
      </c>
      <c r="AU138" s="17" t="s">
        <v>87</v>
      </c>
    </row>
    <row r="139" spans="1:51" s="13" customFormat="1" ht="12">
      <c r="A139" s="13"/>
      <c r="B139" s="248"/>
      <c r="C139" s="249"/>
      <c r="D139" s="250" t="s">
        <v>158</v>
      </c>
      <c r="E139" s="251" t="s">
        <v>1</v>
      </c>
      <c r="F139" s="252" t="s">
        <v>1689</v>
      </c>
      <c r="G139" s="249"/>
      <c r="H139" s="253">
        <v>65.6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158</v>
      </c>
      <c r="AU139" s="259" t="s">
        <v>87</v>
      </c>
      <c r="AV139" s="13" t="s">
        <v>87</v>
      </c>
      <c r="AW139" s="13" t="s">
        <v>33</v>
      </c>
      <c r="AX139" s="13" t="s">
        <v>85</v>
      </c>
      <c r="AY139" s="259" t="s">
        <v>149</v>
      </c>
    </row>
    <row r="140" spans="1:65" s="2" customFormat="1" ht="16.5" customHeight="1">
      <c r="A140" s="38"/>
      <c r="B140" s="39"/>
      <c r="C140" s="235" t="s">
        <v>156</v>
      </c>
      <c r="D140" s="235" t="s">
        <v>151</v>
      </c>
      <c r="E140" s="236" t="s">
        <v>1690</v>
      </c>
      <c r="F140" s="237" t="s">
        <v>1691</v>
      </c>
      <c r="G140" s="238" t="s">
        <v>203</v>
      </c>
      <c r="H140" s="239">
        <v>65.6</v>
      </c>
      <c r="I140" s="240"/>
      <c r="J140" s="241">
        <f>ROUND(I140*H140,2)</f>
        <v>0</v>
      </c>
      <c r="K140" s="237" t="s">
        <v>155</v>
      </c>
      <c r="L140" s="44"/>
      <c r="M140" s="242" t="s">
        <v>1</v>
      </c>
      <c r="N140" s="243" t="s">
        <v>42</v>
      </c>
      <c r="O140" s="91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156</v>
      </c>
      <c r="AT140" s="246" t="s">
        <v>151</v>
      </c>
      <c r="AU140" s="246" t="s">
        <v>87</v>
      </c>
      <c r="AY140" s="17" t="s">
        <v>149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85</v>
      </c>
      <c r="BK140" s="247">
        <f>ROUND(I140*H140,2)</f>
        <v>0</v>
      </c>
      <c r="BL140" s="17" t="s">
        <v>156</v>
      </c>
      <c r="BM140" s="246" t="s">
        <v>1692</v>
      </c>
    </row>
    <row r="141" spans="1:47" s="2" customFormat="1" ht="12">
      <c r="A141" s="38"/>
      <c r="B141" s="39"/>
      <c r="C141" s="40"/>
      <c r="D141" s="250" t="s">
        <v>172</v>
      </c>
      <c r="E141" s="40"/>
      <c r="F141" s="281" t="s">
        <v>1688</v>
      </c>
      <c r="G141" s="40"/>
      <c r="H141" s="40"/>
      <c r="I141" s="144"/>
      <c r="J141" s="40"/>
      <c r="K141" s="40"/>
      <c r="L141" s="44"/>
      <c r="M141" s="282"/>
      <c r="N141" s="28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172</v>
      </c>
      <c r="AU141" s="17" t="s">
        <v>87</v>
      </c>
    </row>
    <row r="142" spans="1:63" s="12" customFormat="1" ht="22.8" customHeight="1">
      <c r="A142" s="12"/>
      <c r="B142" s="219"/>
      <c r="C142" s="220"/>
      <c r="D142" s="221" t="s">
        <v>76</v>
      </c>
      <c r="E142" s="233" t="s">
        <v>87</v>
      </c>
      <c r="F142" s="233" t="s">
        <v>342</v>
      </c>
      <c r="G142" s="220"/>
      <c r="H142" s="220"/>
      <c r="I142" s="223"/>
      <c r="J142" s="234">
        <f>BK142</f>
        <v>0</v>
      </c>
      <c r="K142" s="220"/>
      <c r="L142" s="225"/>
      <c r="M142" s="226"/>
      <c r="N142" s="227"/>
      <c r="O142" s="227"/>
      <c r="P142" s="228">
        <f>SUM(P143:P153)</f>
        <v>0</v>
      </c>
      <c r="Q142" s="227"/>
      <c r="R142" s="228">
        <f>SUM(R143:R153)</f>
        <v>249.48464625</v>
      </c>
      <c r="S142" s="227"/>
      <c r="T142" s="229">
        <f>SUM(T143:T153)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0" t="s">
        <v>85</v>
      </c>
      <c r="AT142" s="231" t="s">
        <v>76</v>
      </c>
      <c r="AU142" s="231" t="s">
        <v>85</v>
      </c>
      <c r="AY142" s="230" t="s">
        <v>149</v>
      </c>
      <c r="BK142" s="232">
        <f>SUM(BK143:BK153)</f>
        <v>0</v>
      </c>
    </row>
    <row r="143" spans="1:65" s="2" customFormat="1" ht="16.5" customHeight="1">
      <c r="A143" s="38"/>
      <c r="B143" s="39"/>
      <c r="C143" s="235" t="s">
        <v>183</v>
      </c>
      <c r="D143" s="235" t="s">
        <v>151</v>
      </c>
      <c r="E143" s="236" t="s">
        <v>1693</v>
      </c>
      <c r="F143" s="237" t="s">
        <v>1694</v>
      </c>
      <c r="G143" s="238" t="s">
        <v>209</v>
      </c>
      <c r="H143" s="239">
        <v>48.477</v>
      </c>
      <c r="I143" s="240"/>
      <c r="J143" s="241">
        <f>ROUND(I143*H143,2)</f>
        <v>0</v>
      </c>
      <c r="K143" s="237" t="s">
        <v>155</v>
      </c>
      <c r="L143" s="44"/>
      <c r="M143" s="242" t="s">
        <v>1</v>
      </c>
      <c r="N143" s="243" t="s">
        <v>42</v>
      </c>
      <c r="O143" s="91"/>
      <c r="P143" s="244">
        <f>O143*H143</f>
        <v>0</v>
      </c>
      <c r="Q143" s="244">
        <v>1.93125</v>
      </c>
      <c r="R143" s="244">
        <f>Q143*H143</f>
        <v>93.62120624999999</v>
      </c>
      <c r="S143" s="244">
        <v>0</v>
      </c>
      <c r="T143" s="24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6" t="s">
        <v>156</v>
      </c>
      <c r="AT143" s="246" t="s">
        <v>151</v>
      </c>
      <c r="AU143" s="246" t="s">
        <v>87</v>
      </c>
      <c r="AY143" s="17" t="s">
        <v>149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7" t="s">
        <v>85</v>
      </c>
      <c r="BK143" s="247">
        <f>ROUND(I143*H143,2)</f>
        <v>0</v>
      </c>
      <c r="BL143" s="17" t="s">
        <v>156</v>
      </c>
      <c r="BM143" s="246" t="s">
        <v>1695</v>
      </c>
    </row>
    <row r="144" spans="1:51" s="14" customFormat="1" ht="12">
      <c r="A144" s="14"/>
      <c r="B144" s="260"/>
      <c r="C144" s="261"/>
      <c r="D144" s="250" t="s">
        <v>158</v>
      </c>
      <c r="E144" s="262" t="s">
        <v>1</v>
      </c>
      <c r="F144" s="263" t="s">
        <v>1677</v>
      </c>
      <c r="G144" s="261"/>
      <c r="H144" s="262" t="s">
        <v>1</v>
      </c>
      <c r="I144" s="264"/>
      <c r="J144" s="261"/>
      <c r="K144" s="261"/>
      <c r="L144" s="265"/>
      <c r="M144" s="266"/>
      <c r="N144" s="267"/>
      <c r="O144" s="267"/>
      <c r="P144" s="267"/>
      <c r="Q144" s="267"/>
      <c r="R144" s="267"/>
      <c r="S144" s="267"/>
      <c r="T144" s="26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9" t="s">
        <v>158</v>
      </c>
      <c r="AU144" s="269" t="s">
        <v>87</v>
      </c>
      <c r="AV144" s="14" t="s">
        <v>85</v>
      </c>
      <c r="AW144" s="14" t="s">
        <v>33</v>
      </c>
      <c r="AX144" s="14" t="s">
        <v>77</v>
      </c>
      <c r="AY144" s="269" t="s">
        <v>149</v>
      </c>
    </row>
    <row r="145" spans="1:51" s="13" customFormat="1" ht="12">
      <c r="A145" s="13"/>
      <c r="B145" s="248"/>
      <c r="C145" s="249"/>
      <c r="D145" s="250" t="s">
        <v>158</v>
      </c>
      <c r="E145" s="251" t="s">
        <v>1</v>
      </c>
      <c r="F145" s="252" t="s">
        <v>1683</v>
      </c>
      <c r="G145" s="249"/>
      <c r="H145" s="253">
        <v>27.027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9" t="s">
        <v>158</v>
      </c>
      <c r="AU145" s="259" t="s">
        <v>87</v>
      </c>
      <c r="AV145" s="13" t="s">
        <v>87</v>
      </c>
      <c r="AW145" s="13" t="s">
        <v>33</v>
      </c>
      <c r="AX145" s="13" t="s">
        <v>77</v>
      </c>
      <c r="AY145" s="259" t="s">
        <v>149</v>
      </c>
    </row>
    <row r="146" spans="1:51" s="13" customFormat="1" ht="12">
      <c r="A146" s="13"/>
      <c r="B146" s="248"/>
      <c r="C146" s="249"/>
      <c r="D146" s="250" t="s">
        <v>158</v>
      </c>
      <c r="E146" s="251" t="s">
        <v>1</v>
      </c>
      <c r="F146" s="252" t="s">
        <v>1684</v>
      </c>
      <c r="G146" s="249"/>
      <c r="H146" s="253">
        <v>21.45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158</v>
      </c>
      <c r="AU146" s="259" t="s">
        <v>87</v>
      </c>
      <c r="AV146" s="13" t="s">
        <v>87</v>
      </c>
      <c r="AW146" s="13" t="s">
        <v>33</v>
      </c>
      <c r="AX146" s="13" t="s">
        <v>77</v>
      </c>
      <c r="AY146" s="259" t="s">
        <v>149</v>
      </c>
    </row>
    <row r="147" spans="1:51" s="15" customFormat="1" ht="12">
      <c r="A147" s="15"/>
      <c r="B147" s="270"/>
      <c r="C147" s="271"/>
      <c r="D147" s="250" t="s">
        <v>158</v>
      </c>
      <c r="E147" s="272" t="s">
        <v>1</v>
      </c>
      <c r="F147" s="273" t="s">
        <v>167</v>
      </c>
      <c r="G147" s="271"/>
      <c r="H147" s="274">
        <v>48.477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0" t="s">
        <v>158</v>
      </c>
      <c r="AU147" s="280" t="s">
        <v>87</v>
      </c>
      <c r="AV147" s="15" t="s">
        <v>156</v>
      </c>
      <c r="AW147" s="15" t="s">
        <v>33</v>
      </c>
      <c r="AX147" s="15" t="s">
        <v>85</v>
      </c>
      <c r="AY147" s="280" t="s">
        <v>149</v>
      </c>
    </row>
    <row r="148" spans="1:65" s="2" customFormat="1" ht="16.5" customHeight="1">
      <c r="A148" s="38"/>
      <c r="B148" s="39"/>
      <c r="C148" s="235" t="s">
        <v>189</v>
      </c>
      <c r="D148" s="235" t="s">
        <v>151</v>
      </c>
      <c r="E148" s="236" t="s">
        <v>1696</v>
      </c>
      <c r="F148" s="237" t="s">
        <v>1697</v>
      </c>
      <c r="G148" s="238" t="s">
        <v>154</v>
      </c>
      <c r="H148" s="239">
        <v>323.18</v>
      </c>
      <c r="I148" s="240"/>
      <c r="J148" s="241">
        <f>ROUND(I148*H148,2)</f>
        <v>0</v>
      </c>
      <c r="K148" s="237" t="s">
        <v>155</v>
      </c>
      <c r="L148" s="44"/>
      <c r="M148" s="242" t="s">
        <v>1</v>
      </c>
      <c r="N148" s="243" t="s">
        <v>42</v>
      </c>
      <c r="O148" s="91"/>
      <c r="P148" s="244">
        <f>O148*H148</f>
        <v>0</v>
      </c>
      <c r="Q148" s="244">
        <v>0.108</v>
      </c>
      <c r="R148" s="244">
        <f>Q148*H148</f>
        <v>34.90344</v>
      </c>
      <c r="S148" s="244">
        <v>0</v>
      </c>
      <c r="T148" s="24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156</v>
      </c>
      <c r="AT148" s="246" t="s">
        <v>151</v>
      </c>
      <c r="AU148" s="246" t="s">
        <v>87</v>
      </c>
      <c r="AY148" s="17" t="s">
        <v>149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7" t="s">
        <v>85</v>
      </c>
      <c r="BK148" s="247">
        <f>ROUND(I148*H148,2)</f>
        <v>0</v>
      </c>
      <c r="BL148" s="17" t="s">
        <v>156</v>
      </c>
      <c r="BM148" s="246" t="s">
        <v>1698</v>
      </c>
    </row>
    <row r="149" spans="1:51" s="14" customFormat="1" ht="12">
      <c r="A149" s="14"/>
      <c r="B149" s="260"/>
      <c r="C149" s="261"/>
      <c r="D149" s="250" t="s">
        <v>158</v>
      </c>
      <c r="E149" s="262" t="s">
        <v>1</v>
      </c>
      <c r="F149" s="263" t="s">
        <v>1677</v>
      </c>
      <c r="G149" s="261"/>
      <c r="H149" s="262" t="s">
        <v>1</v>
      </c>
      <c r="I149" s="264"/>
      <c r="J149" s="261"/>
      <c r="K149" s="261"/>
      <c r="L149" s="265"/>
      <c r="M149" s="266"/>
      <c r="N149" s="267"/>
      <c r="O149" s="267"/>
      <c r="P149" s="267"/>
      <c r="Q149" s="267"/>
      <c r="R149" s="267"/>
      <c r="S149" s="267"/>
      <c r="T149" s="26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9" t="s">
        <v>158</v>
      </c>
      <c r="AU149" s="269" t="s">
        <v>87</v>
      </c>
      <c r="AV149" s="14" t="s">
        <v>85</v>
      </c>
      <c r="AW149" s="14" t="s">
        <v>33</v>
      </c>
      <c r="AX149" s="14" t="s">
        <v>77</v>
      </c>
      <c r="AY149" s="269" t="s">
        <v>149</v>
      </c>
    </row>
    <row r="150" spans="1:51" s="13" customFormat="1" ht="12">
      <c r="A150" s="13"/>
      <c r="B150" s="248"/>
      <c r="C150" s="249"/>
      <c r="D150" s="250" t="s">
        <v>158</v>
      </c>
      <c r="E150" s="251" t="s">
        <v>1</v>
      </c>
      <c r="F150" s="252" t="s">
        <v>1678</v>
      </c>
      <c r="G150" s="249"/>
      <c r="H150" s="253">
        <v>180.18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158</v>
      </c>
      <c r="AU150" s="259" t="s">
        <v>87</v>
      </c>
      <c r="AV150" s="13" t="s">
        <v>87</v>
      </c>
      <c r="AW150" s="13" t="s">
        <v>33</v>
      </c>
      <c r="AX150" s="13" t="s">
        <v>77</v>
      </c>
      <c r="AY150" s="259" t="s">
        <v>149</v>
      </c>
    </row>
    <row r="151" spans="1:51" s="13" customFormat="1" ht="12">
      <c r="A151" s="13"/>
      <c r="B151" s="248"/>
      <c r="C151" s="249"/>
      <c r="D151" s="250" t="s">
        <v>158</v>
      </c>
      <c r="E151" s="251" t="s">
        <v>1</v>
      </c>
      <c r="F151" s="252" t="s">
        <v>1679</v>
      </c>
      <c r="G151" s="249"/>
      <c r="H151" s="253">
        <v>143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158</v>
      </c>
      <c r="AU151" s="259" t="s">
        <v>87</v>
      </c>
      <c r="AV151" s="13" t="s">
        <v>87</v>
      </c>
      <c r="AW151" s="13" t="s">
        <v>33</v>
      </c>
      <c r="AX151" s="13" t="s">
        <v>77</v>
      </c>
      <c r="AY151" s="259" t="s">
        <v>149</v>
      </c>
    </row>
    <row r="152" spans="1:51" s="15" customFormat="1" ht="12">
      <c r="A152" s="15"/>
      <c r="B152" s="270"/>
      <c r="C152" s="271"/>
      <c r="D152" s="250" t="s">
        <v>158</v>
      </c>
      <c r="E152" s="272" t="s">
        <v>1</v>
      </c>
      <c r="F152" s="273" t="s">
        <v>167</v>
      </c>
      <c r="G152" s="271"/>
      <c r="H152" s="274">
        <v>323.18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80" t="s">
        <v>158</v>
      </c>
      <c r="AU152" s="280" t="s">
        <v>87</v>
      </c>
      <c r="AV152" s="15" t="s">
        <v>156</v>
      </c>
      <c r="AW152" s="15" t="s">
        <v>33</v>
      </c>
      <c r="AX152" s="15" t="s">
        <v>85</v>
      </c>
      <c r="AY152" s="280" t="s">
        <v>149</v>
      </c>
    </row>
    <row r="153" spans="1:65" s="2" customFormat="1" ht="16.5" customHeight="1">
      <c r="A153" s="38"/>
      <c r="B153" s="39"/>
      <c r="C153" s="284" t="s">
        <v>195</v>
      </c>
      <c r="D153" s="284" t="s">
        <v>327</v>
      </c>
      <c r="E153" s="285" t="s">
        <v>1699</v>
      </c>
      <c r="F153" s="286" t="s">
        <v>1700</v>
      </c>
      <c r="G153" s="287" t="s">
        <v>579</v>
      </c>
      <c r="H153" s="288">
        <v>108</v>
      </c>
      <c r="I153" s="289"/>
      <c r="J153" s="290">
        <f>ROUND(I153*H153,2)</f>
        <v>0</v>
      </c>
      <c r="K153" s="286" t="s">
        <v>155</v>
      </c>
      <c r="L153" s="291"/>
      <c r="M153" s="292" t="s">
        <v>1</v>
      </c>
      <c r="N153" s="293" t="s">
        <v>42</v>
      </c>
      <c r="O153" s="91"/>
      <c r="P153" s="244">
        <f>O153*H153</f>
        <v>0</v>
      </c>
      <c r="Q153" s="244">
        <v>1.12</v>
      </c>
      <c r="R153" s="244">
        <f>Q153*H153</f>
        <v>120.96000000000001</v>
      </c>
      <c r="S153" s="244">
        <v>0</v>
      </c>
      <c r="T153" s="24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6" t="s">
        <v>200</v>
      </c>
      <c r="AT153" s="246" t="s">
        <v>327</v>
      </c>
      <c r="AU153" s="246" t="s">
        <v>87</v>
      </c>
      <c r="AY153" s="17" t="s">
        <v>149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7" t="s">
        <v>85</v>
      </c>
      <c r="BK153" s="247">
        <f>ROUND(I153*H153,2)</f>
        <v>0</v>
      </c>
      <c r="BL153" s="17" t="s">
        <v>156</v>
      </c>
      <c r="BM153" s="246" t="s">
        <v>1701</v>
      </c>
    </row>
    <row r="154" spans="1:63" s="12" customFormat="1" ht="22.8" customHeight="1">
      <c r="A154" s="12"/>
      <c r="B154" s="219"/>
      <c r="C154" s="220"/>
      <c r="D154" s="221" t="s">
        <v>76</v>
      </c>
      <c r="E154" s="233" t="s">
        <v>771</v>
      </c>
      <c r="F154" s="233" t="s">
        <v>772</v>
      </c>
      <c r="G154" s="220"/>
      <c r="H154" s="220"/>
      <c r="I154" s="223"/>
      <c r="J154" s="234">
        <f>BK154</f>
        <v>0</v>
      </c>
      <c r="K154" s="220"/>
      <c r="L154" s="225"/>
      <c r="M154" s="226"/>
      <c r="N154" s="227"/>
      <c r="O154" s="227"/>
      <c r="P154" s="228">
        <f>SUM(P155:P158)</f>
        <v>0</v>
      </c>
      <c r="Q154" s="227"/>
      <c r="R154" s="228">
        <f>SUM(R155:R158)</f>
        <v>0</v>
      </c>
      <c r="S154" s="227"/>
      <c r="T154" s="229">
        <f>SUM(T155:T158)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0" t="s">
        <v>85</v>
      </c>
      <c r="AT154" s="231" t="s">
        <v>76</v>
      </c>
      <c r="AU154" s="231" t="s">
        <v>85</v>
      </c>
      <c r="AY154" s="230" t="s">
        <v>149</v>
      </c>
      <c r="BK154" s="232">
        <f>SUM(BK155:BK158)</f>
        <v>0</v>
      </c>
    </row>
    <row r="155" spans="1:65" s="2" customFormat="1" ht="16.5" customHeight="1">
      <c r="A155" s="38"/>
      <c r="B155" s="39"/>
      <c r="C155" s="235" t="s">
        <v>200</v>
      </c>
      <c r="D155" s="235" t="s">
        <v>151</v>
      </c>
      <c r="E155" s="236" t="s">
        <v>1702</v>
      </c>
      <c r="F155" s="237" t="s">
        <v>1703</v>
      </c>
      <c r="G155" s="238" t="s">
        <v>295</v>
      </c>
      <c r="H155" s="239">
        <v>177.749</v>
      </c>
      <c r="I155" s="240"/>
      <c r="J155" s="241">
        <f>ROUND(I155*H155,2)</f>
        <v>0</v>
      </c>
      <c r="K155" s="237" t="s">
        <v>155</v>
      </c>
      <c r="L155" s="44"/>
      <c r="M155" s="242" t="s">
        <v>1</v>
      </c>
      <c r="N155" s="243" t="s">
        <v>42</v>
      </c>
      <c r="O155" s="91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6" t="s">
        <v>156</v>
      </c>
      <c r="AT155" s="246" t="s">
        <v>151</v>
      </c>
      <c r="AU155" s="246" t="s">
        <v>87</v>
      </c>
      <c r="AY155" s="17" t="s">
        <v>149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7" t="s">
        <v>85</v>
      </c>
      <c r="BK155" s="247">
        <f>ROUND(I155*H155,2)</f>
        <v>0</v>
      </c>
      <c r="BL155" s="17" t="s">
        <v>156</v>
      </c>
      <c r="BM155" s="246" t="s">
        <v>1704</v>
      </c>
    </row>
    <row r="156" spans="1:65" s="2" customFormat="1" ht="16.5" customHeight="1">
      <c r="A156" s="38"/>
      <c r="B156" s="39"/>
      <c r="C156" s="235" t="s">
        <v>206</v>
      </c>
      <c r="D156" s="235" t="s">
        <v>151</v>
      </c>
      <c r="E156" s="236" t="s">
        <v>1705</v>
      </c>
      <c r="F156" s="237" t="s">
        <v>1706</v>
      </c>
      <c r="G156" s="238" t="s">
        <v>295</v>
      </c>
      <c r="H156" s="239">
        <v>3377.231</v>
      </c>
      <c r="I156" s="240"/>
      <c r="J156" s="241">
        <f>ROUND(I156*H156,2)</f>
        <v>0</v>
      </c>
      <c r="K156" s="237" t="s">
        <v>155</v>
      </c>
      <c r="L156" s="44"/>
      <c r="M156" s="242" t="s">
        <v>1</v>
      </c>
      <c r="N156" s="243" t="s">
        <v>42</v>
      </c>
      <c r="O156" s="91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6" t="s">
        <v>156</v>
      </c>
      <c r="AT156" s="246" t="s">
        <v>151</v>
      </c>
      <c r="AU156" s="246" t="s">
        <v>87</v>
      </c>
      <c r="AY156" s="17" t="s">
        <v>149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7" t="s">
        <v>85</v>
      </c>
      <c r="BK156" s="247">
        <f>ROUND(I156*H156,2)</f>
        <v>0</v>
      </c>
      <c r="BL156" s="17" t="s">
        <v>156</v>
      </c>
      <c r="BM156" s="246" t="s">
        <v>1707</v>
      </c>
    </row>
    <row r="157" spans="1:51" s="13" customFormat="1" ht="12">
      <c r="A157" s="13"/>
      <c r="B157" s="248"/>
      <c r="C157" s="249"/>
      <c r="D157" s="250" t="s">
        <v>158</v>
      </c>
      <c r="E157" s="249"/>
      <c r="F157" s="252" t="s">
        <v>1708</v>
      </c>
      <c r="G157" s="249"/>
      <c r="H157" s="253">
        <v>3377.231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158</v>
      </c>
      <c r="AU157" s="259" t="s">
        <v>87</v>
      </c>
      <c r="AV157" s="13" t="s">
        <v>87</v>
      </c>
      <c r="AW157" s="13" t="s">
        <v>4</v>
      </c>
      <c r="AX157" s="13" t="s">
        <v>85</v>
      </c>
      <c r="AY157" s="259" t="s">
        <v>149</v>
      </c>
    </row>
    <row r="158" spans="1:65" s="2" customFormat="1" ht="16.5" customHeight="1">
      <c r="A158" s="38"/>
      <c r="B158" s="39"/>
      <c r="C158" s="235" t="s">
        <v>215</v>
      </c>
      <c r="D158" s="235" t="s">
        <v>151</v>
      </c>
      <c r="E158" s="236" t="s">
        <v>1709</v>
      </c>
      <c r="F158" s="237" t="s">
        <v>1710</v>
      </c>
      <c r="G158" s="238" t="s">
        <v>295</v>
      </c>
      <c r="H158" s="239">
        <v>177.749</v>
      </c>
      <c r="I158" s="240"/>
      <c r="J158" s="241">
        <f>ROUND(I158*H158,2)</f>
        <v>0</v>
      </c>
      <c r="K158" s="237" t="s">
        <v>155</v>
      </c>
      <c r="L158" s="44"/>
      <c r="M158" s="242" t="s">
        <v>1</v>
      </c>
      <c r="N158" s="243" t="s">
        <v>42</v>
      </c>
      <c r="O158" s="91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6" t="s">
        <v>156</v>
      </c>
      <c r="AT158" s="246" t="s">
        <v>151</v>
      </c>
      <c r="AU158" s="246" t="s">
        <v>87</v>
      </c>
      <c r="AY158" s="17" t="s">
        <v>149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7" t="s">
        <v>85</v>
      </c>
      <c r="BK158" s="247">
        <f>ROUND(I158*H158,2)</f>
        <v>0</v>
      </c>
      <c r="BL158" s="17" t="s">
        <v>156</v>
      </c>
      <c r="BM158" s="246" t="s">
        <v>1711</v>
      </c>
    </row>
    <row r="159" spans="1:63" s="12" customFormat="1" ht="22.8" customHeight="1">
      <c r="A159" s="12"/>
      <c r="B159" s="219"/>
      <c r="C159" s="220"/>
      <c r="D159" s="221" t="s">
        <v>76</v>
      </c>
      <c r="E159" s="233" t="s">
        <v>790</v>
      </c>
      <c r="F159" s="233" t="s">
        <v>791</v>
      </c>
      <c r="G159" s="220"/>
      <c r="H159" s="220"/>
      <c r="I159" s="223"/>
      <c r="J159" s="234">
        <f>BK159</f>
        <v>0</v>
      </c>
      <c r="K159" s="220"/>
      <c r="L159" s="225"/>
      <c r="M159" s="226"/>
      <c r="N159" s="227"/>
      <c r="O159" s="227"/>
      <c r="P159" s="228">
        <f>P160</f>
        <v>0</v>
      </c>
      <c r="Q159" s="227"/>
      <c r="R159" s="228">
        <f>R160</f>
        <v>0</v>
      </c>
      <c r="S159" s="227"/>
      <c r="T159" s="229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0" t="s">
        <v>85</v>
      </c>
      <c r="AT159" s="231" t="s">
        <v>76</v>
      </c>
      <c r="AU159" s="231" t="s">
        <v>85</v>
      </c>
      <c r="AY159" s="230" t="s">
        <v>149</v>
      </c>
      <c r="BK159" s="232">
        <f>BK160</f>
        <v>0</v>
      </c>
    </row>
    <row r="160" spans="1:65" s="2" customFormat="1" ht="16.5" customHeight="1">
      <c r="A160" s="38"/>
      <c r="B160" s="39"/>
      <c r="C160" s="235" t="s">
        <v>221</v>
      </c>
      <c r="D160" s="235" t="s">
        <v>151</v>
      </c>
      <c r="E160" s="236" t="s">
        <v>1712</v>
      </c>
      <c r="F160" s="237" t="s">
        <v>1713</v>
      </c>
      <c r="G160" s="238" t="s">
        <v>295</v>
      </c>
      <c r="H160" s="239">
        <v>249.494</v>
      </c>
      <c r="I160" s="240"/>
      <c r="J160" s="241">
        <f>ROUND(I160*H160,2)</f>
        <v>0</v>
      </c>
      <c r="K160" s="237" t="s">
        <v>155</v>
      </c>
      <c r="L160" s="44"/>
      <c r="M160" s="242" t="s">
        <v>1</v>
      </c>
      <c r="N160" s="243" t="s">
        <v>42</v>
      </c>
      <c r="O160" s="91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6" t="s">
        <v>156</v>
      </c>
      <c r="AT160" s="246" t="s">
        <v>151</v>
      </c>
      <c r="AU160" s="246" t="s">
        <v>87</v>
      </c>
      <c r="AY160" s="17" t="s">
        <v>149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7" t="s">
        <v>85</v>
      </c>
      <c r="BK160" s="247">
        <f>ROUND(I160*H160,2)</f>
        <v>0</v>
      </c>
      <c r="BL160" s="17" t="s">
        <v>156</v>
      </c>
      <c r="BM160" s="246" t="s">
        <v>1714</v>
      </c>
    </row>
    <row r="161" spans="1:63" s="12" customFormat="1" ht="25.9" customHeight="1">
      <c r="A161" s="12"/>
      <c r="B161" s="219"/>
      <c r="C161" s="220"/>
      <c r="D161" s="221" t="s">
        <v>76</v>
      </c>
      <c r="E161" s="222" t="s">
        <v>1715</v>
      </c>
      <c r="F161" s="222" t="s">
        <v>1716</v>
      </c>
      <c r="G161" s="220"/>
      <c r="H161" s="220"/>
      <c r="I161" s="223"/>
      <c r="J161" s="224">
        <f>BK161</f>
        <v>0</v>
      </c>
      <c r="K161" s="220"/>
      <c r="L161" s="225"/>
      <c r="M161" s="226"/>
      <c r="N161" s="227"/>
      <c r="O161" s="227"/>
      <c r="P161" s="228">
        <f>P162+P165</f>
        <v>0</v>
      </c>
      <c r="Q161" s="227"/>
      <c r="R161" s="228">
        <f>R162+R165</f>
        <v>0</v>
      </c>
      <c r="S161" s="227"/>
      <c r="T161" s="229">
        <f>T162+T165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0" t="s">
        <v>85</v>
      </c>
      <c r="AT161" s="231" t="s">
        <v>76</v>
      </c>
      <c r="AU161" s="231" t="s">
        <v>77</v>
      </c>
      <c r="AY161" s="230" t="s">
        <v>149</v>
      </c>
      <c r="BK161" s="232">
        <f>BK162+BK165</f>
        <v>0</v>
      </c>
    </row>
    <row r="162" spans="1:63" s="12" customFormat="1" ht="22.8" customHeight="1">
      <c r="A162" s="12"/>
      <c r="B162" s="219"/>
      <c r="C162" s="220"/>
      <c r="D162" s="221" t="s">
        <v>76</v>
      </c>
      <c r="E162" s="233" t="s">
        <v>1717</v>
      </c>
      <c r="F162" s="233" t="s">
        <v>1718</v>
      </c>
      <c r="G162" s="220"/>
      <c r="H162" s="220"/>
      <c r="I162" s="223"/>
      <c r="J162" s="234">
        <f>BK162</f>
        <v>0</v>
      </c>
      <c r="K162" s="220"/>
      <c r="L162" s="225"/>
      <c r="M162" s="226"/>
      <c r="N162" s="227"/>
      <c r="O162" s="227"/>
      <c r="P162" s="228">
        <f>SUM(P163:P164)</f>
        <v>0</v>
      </c>
      <c r="Q162" s="227"/>
      <c r="R162" s="228">
        <f>SUM(R163:R164)</f>
        <v>0</v>
      </c>
      <c r="S162" s="227"/>
      <c r="T162" s="229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0" t="s">
        <v>183</v>
      </c>
      <c r="AT162" s="231" t="s">
        <v>76</v>
      </c>
      <c r="AU162" s="231" t="s">
        <v>85</v>
      </c>
      <c r="AY162" s="230" t="s">
        <v>149</v>
      </c>
      <c r="BK162" s="232">
        <f>SUM(BK163:BK164)</f>
        <v>0</v>
      </c>
    </row>
    <row r="163" spans="1:65" s="2" customFormat="1" ht="16.5" customHeight="1">
      <c r="A163" s="38"/>
      <c r="B163" s="39"/>
      <c r="C163" s="235" t="s">
        <v>233</v>
      </c>
      <c r="D163" s="235" t="s">
        <v>151</v>
      </c>
      <c r="E163" s="236" t="s">
        <v>1719</v>
      </c>
      <c r="F163" s="237" t="s">
        <v>1720</v>
      </c>
      <c r="G163" s="238" t="s">
        <v>1721</v>
      </c>
      <c r="H163" s="239">
        <v>1</v>
      </c>
      <c r="I163" s="240"/>
      <c r="J163" s="241">
        <f>ROUND(I163*H163,2)</f>
        <v>0</v>
      </c>
      <c r="K163" s="237" t="s">
        <v>155</v>
      </c>
      <c r="L163" s="44"/>
      <c r="M163" s="242" t="s">
        <v>1</v>
      </c>
      <c r="N163" s="243" t="s">
        <v>42</v>
      </c>
      <c r="O163" s="91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6" t="s">
        <v>1722</v>
      </c>
      <c r="AT163" s="246" t="s">
        <v>151</v>
      </c>
      <c r="AU163" s="246" t="s">
        <v>87</v>
      </c>
      <c r="AY163" s="17" t="s">
        <v>149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7" t="s">
        <v>85</v>
      </c>
      <c r="BK163" s="247">
        <f>ROUND(I163*H163,2)</f>
        <v>0</v>
      </c>
      <c r="BL163" s="17" t="s">
        <v>1722</v>
      </c>
      <c r="BM163" s="246" t="s">
        <v>1723</v>
      </c>
    </row>
    <row r="164" spans="1:65" s="2" customFormat="1" ht="16.5" customHeight="1">
      <c r="A164" s="38"/>
      <c r="B164" s="39"/>
      <c r="C164" s="235" t="s">
        <v>248</v>
      </c>
      <c r="D164" s="235" t="s">
        <v>151</v>
      </c>
      <c r="E164" s="236" t="s">
        <v>1724</v>
      </c>
      <c r="F164" s="237" t="s">
        <v>1725</v>
      </c>
      <c r="G164" s="238" t="s">
        <v>1721</v>
      </c>
      <c r="H164" s="239">
        <v>1</v>
      </c>
      <c r="I164" s="240"/>
      <c r="J164" s="241">
        <f>ROUND(I164*H164,2)</f>
        <v>0</v>
      </c>
      <c r="K164" s="237" t="s">
        <v>155</v>
      </c>
      <c r="L164" s="44"/>
      <c r="M164" s="242" t="s">
        <v>1</v>
      </c>
      <c r="N164" s="243" t="s">
        <v>42</v>
      </c>
      <c r="O164" s="91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6" t="s">
        <v>1722</v>
      </c>
      <c r="AT164" s="246" t="s">
        <v>151</v>
      </c>
      <c r="AU164" s="246" t="s">
        <v>87</v>
      </c>
      <c r="AY164" s="17" t="s">
        <v>149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7" t="s">
        <v>85</v>
      </c>
      <c r="BK164" s="247">
        <f>ROUND(I164*H164,2)</f>
        <v>0</v>
      </c>
      <c r="BL164" s="17" t="s">
        <v>1722</v>
      </c>
      <c r="BM164" s="246" t="s">
        <v>1726</v>
      </c>
    </row>
    <row r="165" spans="1:63" s="12" customFormat="1" ht="22.8" customHeight="1">
      <c r="A165" s="12"/>
      <c r="B165" s="219"/>
      <c r="C165" s="220"/>
      <c r="D165" s="221" t="s">
        <v>76</v>
      </c>
      <c r="E165" s="233" t="s">
        <v>1727</v>
      </c>
      <c r="F165" s="233" t="s">
        <v>1728</v>
      </c>
      <c r="G165" s="220"/>
      <c r="H165" s="220"/>
      <c r="I165" s="223"/>
      <c r="J165" s="234">
        <f>BK165</f>
        <v>0</v>
      </c>
      <c r="K165" s="220"/>
      <c r="L165" s="225"/>
      <c r="M165" s="226"/>
      <c r="N165" s="227"/>
      <c r="O165" s="227"/>
      <c r="P165" s="228">
        <f>SUM(P166:P172)</f>
        <v>0</v>
      </c>
      <c r="Q165" s="227"/>
      <c r="R165" s="228">
        <f>SUM(R166:R172)</f>
        <v>0</v>
      </c>
      <c r="S165" s="227"/>
      <c r="T165" s="229">
        <f>SUM(T166:T172)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0" t="s">
        <v>183</v>
      </c>
      <c r="AT165" s="231" t="s">
        <v>76</v>
      </c>
      <c r="AU165" s="231" t="s">
        <v>85</v>
      </c>
      <c r="AY165" s="230" t="s">
        <v>149</v>
      </c>
      <c r="BK165" s="232">
        <f>SUM(BK166:BK172)</f>
        <v>0</v>
      </c>
    </row>
    <row r="166" spans="1:65" s="2" customFormat="1" ht="16.5" customHeight="1">
      <c r="A166" s="38"/>
      <c r="B166" s="39"/>
      <c r="C166" s="235" t="s">
        <v>254</v>
      </c>
      <c r="D166" s="235" t="s">
        <v>151</v>
      </c>
      <c r="E166" s="236" t="s">
        <v>1729</v>
      </c>
      <c r="F166" s="237" t="s">
        <v>1730</v>
      </c>
      <c r="G166" s="238" t="s">
        <v>1721</v>
      </c>
      <c r="H166" s="239">
        <v>3</v>
      </c>
      <c r="I166" s="240"/>
      <c r="J166" s="241">
        <f>ROUND(I166*H166,2)</f>
        <v>0</v>
      </c>
      <c r="K166" s="237" t="s">
        <v>155</v>
      </c>
      <c r="L166" s="44"/>
      <c r="M166" s="242" t="s">
        <v>1</v>
      </c>
      <c r="N166" s="243" t="s">
        <v>42</v>
      </c>
      <c r="O166" s="91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1722</v>
      </c>
      <c r="AT166" s="246" t="s">
        <v>151</v>
      </c>
      <c r="AU166" s="246" t="s">
        <v>87</v>
      </c>
      <c r="AY166" s="17" t="s">
        <v>149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7" t="s">
        <v>85</v>
      </c>
      <c r="BK166" s="247">
        <f>ROUND(I166*H166,2)</f>
        <v>0</v>
      </c>
      <c r="BL166" s="17" t="s">
        <v>1722</v>
      </c>
      <c r="BM166" s="246" t="s">
        <v>1731</v>
      </c>
    </row>
    <row r="167" spans="1:51" s="14" customFormat="1" ht="12">
      <c r="A167" s="14"/>
      <c r="B167" s="260"/>
      <c r="C167" s="261"/>
      <c r="D167" s="250" t="s">
        <v>158</v>
      </c>
      <c r="E167" s="262" t="s">
        <v>1</v>
      </c>
      <c r="F167" s="263" t="s">
        <v>1732</v>
      </c>
      <c r="G167" s="261"/>
      <c r="H167" s="262" t="s">
        <v>1</v>
      </c>
      <c r="I167" s="264"/>
      <c r="J167" s="261"/>
      <c r="K167" s="261"/>
      <c r="L167" s="265"/>
      <c r="M167" s="266"/>
      <c r="N167" s="267"/>
      <c r="O167" s="267"/>
      <c r="P167" s="267"/>
      <c r="Q167" s="267"/>
      <c r="R167" s="267"/>
      <c r="S167" s="267"/>
      <c r="T167" s="26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9" t="s">
        <v>158</v>
      </c>
      <c r="AU167" s="269" t="s">
        <v>87</v>
      </c>
      <c r="AV167" s="14" t="s">
        <v>85</v>
      </c>
      <c r="AW167" s="14" t="s">
        <v>33</v>
      </c>
      <c r="AX167" s="14" t="s">
        <v>77</v>
      </c>
      <c r="AY167" s="269" t="s">
        <v>149</v>
      </c>
    </row>
    <row r="168" spans="1:51" s="13" customFormat="1" ht="12">
      <c r="A168" s="13"/>
      <c r="B168" s="248"/>
      <c r="C168" s="249"/>
      <c r="D168" s="250" t="s">
        <v>158</v>
      </c>
      <c r="E168" s="251" t="s">
        <v>1</v>
      </c>
      <c r="F168" s="252" t="s">
        <v>1733</v>
      </c>
      <c r="G168" s="249"/>
      <c r="H168" s="253">
        <v>3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158</v>
      </c>
      <c r="AU168" s="259" t="s">
        <v>87</v>
      </c>
      <c r="AV168" s="13" t="s">
        <v>87</v>
      </c>
      <c r="AW168" s="13" t="s">
        <v>33</v>
      </c>
      <c r="AX168" s="13" t="s">
        <v>85</v>
      </c>
      <c r="AY168" s="259" t="s">
        <v>149</v>
      </c>
    </row>
    <row r="169" spans="1:65" s="2" customFormat="1" ht="16.5" customHeight="1">
      <c r="A169" s="38"/>
      <c r="B169" s="39"/>
      <c r="C169" s="235" t="s">
        <v>8</v>
      </c>
      <c r="D169" s="235" t="s">
        <v>151</v>
      </c>
      <c r="E169" s="236" t="s">
        <v>1734</v>
      </c>
      <c r="F169" s="237" t="s">
        <v>1735</v>
      </c>
      <c r="G169" s="238" t="s">
        <v>1721</v>
      </c>
      <c r="H169" s="239">
        <v>3</v>
      </c>
      <c r="I169" s="240"/>
      <c r="J169" s="241">
        <f>ROUND(I169*H169,2)</f>
        <v>0</v>
      </c>
      <c r="K169" s="237" t="s">
        <v>155</v>
      </c>
      <c r="L169" s="44"/>
      <c r="M169" s="242" t="s">
        <v>1</v>
      </c>
      <c r="N169" s="243" t="s">
        <v>42</v>
      </c>
      <c r="O169" s="91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6" t="s">
        <v>1722</v>
      </c>
      <c r="AT169" s="246" t="s">
        <v>151</v>
      </c>
      <c r="AU169" s="246" t="s">
        <v>87</v>
      </c>
      <c r="AY169" s="17" t="s">
        <v>149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7" t="s">
        <v>85</v>
      </c>
      <c r="BK169" s="247">
        <f>ROUND(I169*H169,2)</f>
        <v>0</v>
      </c>
      <c r="BL169" s="17" t="s">
        <v>1722</v>
      </c>
      <c r="BM169" s="246" t="s">
        <v>1736</v>
      </c>
    </row>
    <row r="170" spans="1:51" s="14" customFormat="1" ht="12">
      <c r="A170" s="14"/>
      <c r="B170" s="260"/>
      <c r="C170" s="261"/>
      <c r="D170" s="250" t="s">
        <v>158</v>
      </c>
      <c r="E170" s="262" t="s">
        <v>1</v>
      </c>
      <c r="F170" s="263" t="s">
        <v>1737</v>
      </c>
      <c r="G170" s="261"/>
      <c r="H170" s="262" t="s">
        <v>1</v>
      </c>
      <c r="I170" s="264"/>
      <c r="J170" s="261"/>
      <c r="K170" s="261"/>
      <c r="L170" s="265"/>
      <c r="M170" s="266"/>
      <c r="N170" s="267"/>
      <c r="O170" s="267"/>
      <c r="P170" s="267"/>
      <c r="Q170" s="267"/>
      <c r="R170" s="267"/>
      <c r="S170" s="267"/>
      <c r="T170" s="26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9" t="s">
        <v>158</v>
      </c>
      <c r="AU170" s="269" t="s">
        <v>87</v>
      </c>
      <c r="AV170" s="14" t="s">
        <v>85</v>
      </c>
      <c r="AW170" s="14" t="s">
        <v>33</v>
      </c>
      <c r="AX170" s="14" t="s">
        <v>77</v>
      </c>
      <c r="AY170" s="269" t="s">
        <v>149</v>
      </c>
    </row>
    <row r="171" spans="1:51" s="13" customFormat="1" ht="12">
      <c r="A171" s="13"/>
      <c r="B171" s="248"/>
      <c r="C171" s="249"/>
      <c r="D171" s="250" t="s">
        <v>158</v>
      </c>
      <c r="E171" s="251" t="s">
        <v>1</v>
      </c>
      <c r="F171" s="252" t="s">
        <v>1733</v>
      </c>
      <c r="G171" s="249"/>
      <c r="H171" s="253">
        <v>3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158</v>
      </c>
      <c r="AU171" s="259" t="s">
        <v>87</v>
      </c>
      <c r="AV171" s="13" t="s">
        <v>87</v>
      </c>
      <c r="AW171" s="13" t="s">
        <v>33</v>
      </c>
      <c r="AX171" s="13" t="s">
        <v>85</v>
      </c>
      <c r="AY171" s="259" t="s">
        <v>149</v>
      </c>
    </row>
    <row r="172" spans="1:65" s="2" customFormat="1" ht="16.5" customHeight="1">
      <c r="A172" s="38"/>
      <c r="B172" s="39"/>
      <c r="C172" s="235" t="s">
        <v>261</v>
      </c>
      <c r="D172" s="235" t="s">
        <v>151</v>
      </c>
      <c r="E172" s="236" t="s">
        <v>1738</v>
      </c>
      <c r="F172" s="237" t="s">
        <v>1739</v>
      </c>
      <c r="G172" s="238" t="s">
        <v>1721</v>
      </c>
      <c r="H172" s="239">
        <v>1</v>
      </c>
      <c r="I172" s="240"/>
      <c r="J172" s="241">
        <f>ROUND(I172*H172,2)</f>
        <v>0</v>
      </c>
      <c r="K172" s="237" t="s">
        <v>155</v>
      </c>
      <c r="L172" s="44"/>
      <c r="M172" s="295" t="s">
        <v>1</v>
      </c>
      <c r="N172" s="296" t="s">
        <v>42</v>
      </c>
      <c r="O172" s="297"/>
      <c r="P172" s="298">
        <f>O172*H172</f>
        <v>0</v>
      </c>
      <c r="Q172" s="298">
        <v>0</v>
      </c>
      <c r="R172" s="298">
        <f>Q172*H172</f>
        <v>0</v>
      </c>
      <c r="S172" s="298">
        <v>0</v>
      </c>
      <c r="T172" s="29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1722</v>
      </c>
      <c r="AT172" s="246" t="s">
        <v>151</v>
      </c>
      <c r="AU172" s="246" t="s">
        <v>87</v>
      </c>
      <c r="AY172" s="17" t="s">
        <v>149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7" t="s">
        <v>85</v>
      </c>
      <c r="BK172" s="247">
        <f>ROUND(I172*H172,2)</f>
        <v>0</v>
      </c>
      <c r="BL172" s="17" t="s">
        <v>1722</v>
      </c>
      <c r="BM172" s="246" t="s">
        <v>1740</v>
      </c>
    </row>
    <row r="173" spans="1:31" s="2" customFormat="1" ht="6.95" customHeight="1">
      <c r="A173" s="38"/>
      <c r="B173" s="66"/>
      <c r="C173" s="67"/>
      <c r="D173" s="67"/>
      <c r="E173" s="67"/>
      <c r="F173" s="67"/>
      <c r="G173" s="67"/>
      <c r="H173" s="67"/>
      <c r="I173" s="183"/>
      <c r="J173" s="67"/>
      <c r="K173" s="67"/>
      <c r="L173" s="44"/>
      <c r="M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</row>
  </sheetData>
  <sheetProtection password="CC35" sheet="1" objects="1" scenarios="1" formatColumns="0" formatRows="0" autoFilter="0"/>
  <autoFilter ref="C123:K17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pans="2:46" s="1" customFormat="1" ht="24.95" customHeight="1">
      <c r="B4" s="20"/>
      <c r="D4" s="140" t="s">
        <v>101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PRÁVNICKÁ FAKULTA UNIVERZITY PALACKÉHO V OLOMOUCI, BEZBARIÉROVÉ ÚPRAVY V PAVILONU 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102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1741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46" t="s">
        <v>35</v>
      </c>
      <c r="G12" s="38"/>
      <c r="H12" s="38"/>
      <c r="I12" s="147" t="s">
        <v>23</v>
      </c>
      <c r="J12" s="148" t="str">
        <f>'Rekapitulace stavby'!AN8</f>
        <v>15. 6. 2020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7" t="s">
        <v>26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>Universita Palackého v Olomouci</v>
      </c>
      <c r="F15" s="38"/>
      <c r="G15" s="38"/>
      <c r="H15" s="38"/>
      <c r="I15" s="147" t="s">
        <v>28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7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7" t="s">
        <v>26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>Ing.Vladimír Zoubek</v>
      </c>
      <c r="F21" s="38"/>
      <c r="G21" s="38"/>
      <c r="H21" s="38"/>
      <c r="I21" s="147" t="s">
        <v>28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7" t="s">
        <v>26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1742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37</v>
      </c>
      <c r="E30" s="38"/>
      <c r="F30" s="38"/>
      <c r="G30" s="38"/>
      <c r="H30" s="38"/>
      <c r="I30" s="144"/>
      <c r="J30" s="157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39</v>
      </c>
      <c r="G32" s="38"/>
      <c r="H32" s="38"/>
      <c r="I32" s="159" t="s">
        <v>38</v>
      </c>
      <c r="J32" s="158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41</v>
      </c>
      <c r="E33" s="142" t="s">
        <v>42</v>
      </c>
      <c r="F33" s="161">
        <f>ROUND((SUM(BE121:BE141)),2)</f>
        <v>0</v>
      </c>
      <c r="G33" s="38"/>
      <c r="H33" s="38"/>
      <c r="I33" s="162">
        <v>0.21</v>
      </c>
      <c r="J33" s="161">
        <f>ROUND(((SUM(BE121:BE141))*I33),2)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43</v>
      </c>
      <c r="F34" s="161">
        <f>ROUND((SUM(BF121:BF141)),2)</f>
        <v>0</v>
      </c>
      <c r="G34" s="38"/>
      <c r="H34" s="38"/>
      <c r="I34" s="162">
        <v>0.15</v>
      </c>
      <c r="J34" s="161">
        <f>ROUND(((SUM(BF121:BF141))*I34),2)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44</v>
      </c>
      <c r="F35" s="161">
        <f>ROUND((SUM(BG121:BG141)),2)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45</v>
      </c>
      <c r="F36" s="161">
        <f>ROUND((SUM(BH121:BH141)),2)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61">
        <f>ROUND((SUM(BI121:BI141)),2)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47</v>
      </c>
      <c r="E39" s="165"/>
      <c r="F39" s="165"/>
      <c r="G39" s="166" t="s">
        <v>48</v>
      </c>
      <c r="H39" s="167" t="s">
        <v>49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50</v>
      </c>
      <c r="E50" s="172"/>
      <c r="F50" s="172"/>
      <c r="G50" s="171" t="s">
        <v>51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7"/>
      <c r="J61" s="178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54</v>
      </c>
      <c r="E65" s="179"/>
      <c r="F65" s="179"/>
      <c r="G65" s="171" t="s">
        <v>55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7"/>
      <c r="J76" s="178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PRÁVNICKÁ FAKULTA UNIVERZITY PALACKÉHO V OLOMOUCI, BEZBARIÉROVÉ ÚPRAVY V PAVILONU 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04 - ŘEŠENÍ UT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 xml:space="preserve"> </v>
      </c>
      <c r="G89" s="40"/>
      <c r="H89" s="40"/>
      <c r="I89" s="147" t="s">
        <v>23</v>
      </c>
      <c r="J89" s="79" t="str">
        <f>IF(J12="","",J12)</f>
        <v>15. 6. 2020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Universita Palackého v Olomouci</v>
      </c>
      <c r="G91" s="40"/>
      <c r="H91" s="40"/>
      <c r="I91" s="147" t="s">
        <v>31</v>
      </c>
      <c r="J91" s="36" t="str">
        <f>E21</f>
        <v>Ing.Vladimír Zoubek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7" t="s">
        <v>34</v>
      </c>
      <c r="J92" s="36" t="str">
        <f>E24</f>
        <v>Ing.Ivo Galík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106</v>
      </c>
      <c r="D94" s="189"/>
      <c r="E94" s="189"/>
      <c r="F94" s="189"/>
      <c r="G94" s="189"/>
      <c r="H94" s="189"/>
      <c r="I94" s="190"/>
      <c r="J94" s="191" t="s">
        <v>107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108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93"/>
      <c r="C97" s="194"/>
      <c r="D97" s="195" t="s">
        <v>1743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1744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1745</v>
      </c>
      <c r="E99" s="203"/>
      <c r="F99" s="203"/>
      <c r="G99" s="203"/>
      <c r="H99" s="203"/>
      <c r="I99" s="204"/>
      <c r="J99" s="205">
        <f>J129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1746</v>
      </c>
      <c r="E100" s="203"/>
      <c r="F100" s="203"/>
      <c r="G100" s="203"/>
      <c r="H100" s="203"/>
      <c r="I100" s="204"/>
      <c r="J100" s="205">
        <f>J135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3"/>
      <c r="C101" s="194"/>
      <c r="D101" s="195" t="s">
        <v>1747</v>
      </c>
      <c r="E101" s="196"/>
      <c r="F101" s="196"/>
      <c r="G101" s="196"/>
      <c r="H101" s="196"/>
      <c r="I101" s="197"/>
      <c r="J101" s="198">
        <f>J140</f>
        <v>0</v>
      </c>
      <c r="K101" s="194"/>
      <c r="L101" s="19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134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7" t="str">
        <f>E7</f>
        <v>PRÁVNICKÁ FAKULTA UNIVERZITY PALACKÉHO V OLOMOUCI, BEZBARIÉROVÉ ÚPRAVY V PAVILONU A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102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04 - ŘEŠENÍ UT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21</v>
      </c>
      <c r="D115" s="40"/>
      <c r="E115" s="40"/>
      <c r="F115" s="27" t="str">
        <f>F12</f>
        <v xml:space="preserve"> </v>
      </c>
      <c r="G115" s="40"/>
      <c r="H115" s="40"/>
      <c r="I115" s="147" t="s">
        <v>23</v>
      </c>
      <c r="J115" s="79" t="str">
        <f>IF(J12="","",J12)</f>
        <v>15. 6. 2020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25</v>
      </c>
      <c r="D117" s="40"/>
      <c r="E117" s="40"/>
      <c r="F117" s="27" t="str">
        <f>E15</f>
        <v>Universita Palackého v Olomouci</v>
      </c>
      <c r="G117" s="40"/>
      <c r="H117" s="40"/>
      <c r="I117" s="147" t="s">
        <v>31</v>
      </c>
      <c r="J117" s="36" t="str">
        <f>E21</f>
        <v>Ing.Vladimír Zoubek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29</v>
      </c>
      <c r="D118" s="40"/>
      <c r="E118" s="40"/>
      <c r="F118" s="27" t="str">
        <f>IF(E18="","",E18)</f>
        <v>Vyplň údaj</v>
      </c>
      <c r="G118" s="40"/>
      <c r="H118" s="40"/>
      <c r="I118" s="147" t="s">
        <v>34</v>
      </c>
      <c r="J118" s="36" t="str">
        <f>E24</f>
        <v>Ing.Ivo Galík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07"/>
      <c r="B120" s="208"/>
      <c r="C120" s="209" t="s">
        <v>135</v>
      </c>
      <c r="D120" s="210" t="s">
        <v>62</v>
      </c>
      <c r="E120" s="210" t="s">
        <v>58</v>
      </c>
      <c r="F120" s="210" t="s">
        <v>59</v>
      </c>
      <c r="G120" s="210" t="s">
        <v>136</v>
      </c>
      <c r="H120" s="210" t="s">
        <v>137</v>
      </c>
      <c r="I120" s="211" t="s">
        <v>138</v>
      </c>
      <c r="J120" s="210" t="s">
        <v>107</v>
      </c>
      <c r="K120" s="212" t="s">
        <v>139</v>
      </c>
      <c r="L120" s="213"/>
      <c r="M120" s="100" t="s">
        <v>1</v>
      </c>
      <c r="N120" s="101" t="s">
        <v>41</v>
      </c>
      <c r="O120" s="101" t="s">
        <v>140</v>
      </c>
      <c r="P120" s="101" t="s">
        <v>141</v>
      </c>
      <c r="Q120" s="101" t="s">
        <v>142</v>
      </c>
      <c r="R120" s="101" t="s">
        <v>143</v>
      </c>
      <c r="S120" s="101" t="s">
        <v>144</v>
      </c>
      <c r="T120" s="102" t="s">
        <v>145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pans="1:63" s="2" customFormat="1" ht="22.8" customHeight="1">
      <c r="A121" s="38"/>
      <c r="B121" s="39"/>
      <c r="C121" s="107" t="s">
        <v>146</v>
      </c>
      <c r="D121" s="40"/>
      <c r="E121" s="40"/>
      <c r="F121" s="40"/>
      <c r="G121" s="40"/>
      <c r="H121" s="40"/>
      <c r="I121" s="144"/>
      <c r="J121" s="214">
        <f>BK121</f>
        <v>0</v>
      </c>
      <c r="K121" s="40"/>
      <c r="L121" s="44"/>
      <c r="M121" s="103"/>
      <c r="N121" s="215"/>
      <c r="O121" s="104"/>
      <c r="P121" s="216">
        <f>P122+P140</f>
        <v>0</v>
      </c>
      <c r="Q121" s="104"/>
      <c r="R121" s="216">
        <f>R122+R140</f>
        <v>0.00549</v>
      </c>
      <c r="S121" s="104"/>
      <c r="T121" s="217">
        <f>T122+T140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76</v>
      </c>
      <c r="AU121" s="17" t="s">
        <v>109</v>
      </c>
      <c r="BK121" s="218">
        <f>BK122+BK140</f>
        <v>0</v>
      </c>
    </row>
    <row r="122" spans="1:63" s="12" customFormat="1" ht="25.9" customHeight="1">
      <c r="A122" s="12"/>
      <c r="B122" s="219"/>
      <c r="C122" s="220"/>
      <c r="D122" s="221" t="s">
        <v>76</v>
      </c>
      <c r="E122" s="222" t="s">
        <v>796</v>
      </c>
      <c r="F122" s="222" t="s">
        <v>1748</v>
      </c>
      <c r="G122" s="220"/>
      <c r="H122" s="220"/>
      <c r="I122" s="223"/>
      <c r="J122" s="224">
        <f>BK122</f>
        <v>0</v>
      </c>
      <c r="K122" s="220"/>
      <c r="L122" s="225"/>
      <c r="M122" s="226"/>
      <c r="N122" s="227"/>
      <c r="O122" s="227"/>
      <c r="P122" s="228">
        <f>P123+P129+P135</f>
        <v>0</v>
      </c>
      <c r="Q122" s="227"/>
      <c r="R122" s="228">
        <f>R123+R129+R135</f>
        <v>0.00549</v>
      </c>
      <c r="S122" s="227"/>
      <c r="T122" s="229">
        <f>T123+T129+T135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87</v>
      </c>
      <c r="AT122" s="231" t="s">
        <v>76</v>
      </c>
      <c r="AU122" s="231" t="s">
        <v>77</v>
      </c>
      <c r="AY122" s="230" t="s">
        <v>149</v>
      </c>
      <c r="BK122" s="232">
        <f>BK123+BK129+BK135</f>
        <v>0</v>
      </c>
    </row>
    <row r="123" spans="1:63" s="12" customFormat="1" ht="22.8" customHeight="1">
      <c r="A123" s="12"/>
      <c r="B123" s="219"/>
      <c r="C123" s="220"/>
      <c r="D123" s="221" t="s">
        <v>76</v>
      </c>
      <c r="E123" s="233" t="s">
        <v>1749</v>
      </c>
      <c r="F123" s="233" t="s">
        <v>1750</v>
      </c>
      <c r="G123" s="220"/>
      <c r="H123" s="220"/>
      <c r="I123" s="223"/>
      <c r="J123" s="234">
        <f>BK123</f>
        <v>0</v>
      </c>
      <c r="K123" s="220"/>
      <c r="L123" s="225"/>
      <c r="M123" s="226"/>
      <c r="N123" s="227"/>
      <c r="O123" s="227"/>
      <c r="P123" s="228">
        <f>SUM(P124:P128)</f>
        <v>0</v>
      </c>
      <c r="Q123" s="227"/>
      <c r="R123" s="228">
        <f>SUM(R124:R128)</f>
        <v>0.00396</v>
      </c>
      <c r="S123" s="227"/>
      <c r="T123" s="229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87</v>
      </c>
      <c r="AT123" s="231" t="s">
        <v>76</v>
      </c>
      <c r="AU123" s="231" t="s">
        <v>85</v>
      </c>
      <c r="AY123" s="230" t="s">
        <v>149</v>
      </c>
      <c r="BK123" s="232">
        <f>SUM(BK124:BK128)</f>
        <v>0</v>
      </c>
    </row>
    <row r="124" spans="1:65" s="2" customFormat="1" ht="16.5" customHeight="1">
      <c r="A124" s="38"/>
      <c r="B124" s="39"/>
      <c r="C124" s="235" t="s">
        <v>85</v>
      </c>
      <c r="D124" s="235" t="s">
        <v>151</v>
      </c>
      <c r="E124" s="236" t="s">
        <v>1751</v>
      </c>
      <c r="F124" s="237" t="s">
        <v>1752</v>
      </c>
      <c r="G124" s="238" t="s">
        <v>203</v>
      </c>
      <c r="H124" s="239">
        <v>8</v>
      </c>
      <c r="I124" s="240"/>
      <c r="J124" s="241">
        <f>ROUND(I124*H124,2)</f>
        <v>0</v>
      </c>
      <c r="K124" s="237" t="s">
        <v>1</v>
      </c>
      <c r="L124" s="44"/>
      <c r="M124" s="242" t="s">
        <v>1</v>
      </c>
      <c r="N124" s="243" t="s">
        <v>42</v>
      </c>
      <c r="O124" s="91"/>
      <c r="P124" s="244">
        <f>O124*H124</f>
        <v>0</v>
      </c>
      <c r="Q124" s="244">
        <v>2E-05</v>
      </c>
      <c r="R124" s="244">
        <f>Q124*H124</f>
        <v>0.00016</v>
      </c>
      <c r="S124" s="244">
        <v>0</v>
      </c>
      <c r="T124" s="24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261</v>
      </c>
      <c r="AT124" s="246" t="s">
        <v>151</v>
      </c>
      <c r="AU124" s="246" t="s">
        <v>87</v>
      </c>
      <c r="AY124" s="17" t="s">
        <v>149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85</v>
      </c>
      <c r="BK124" s="247">
        <f>ROUND(I124*H124,2)</f>
        <v>0</v>
      </c>
      <c r="BL124" s="17" t="s">
        <v>261</v>
      </c>
      <c r="BM124" s="246" t="s">
        <v>87</v>
      </c>
    </row>
    <row r="125" spans="1:65" s="2" customFormat="1" ht="16.5" customHeight="1">
      <c r="A125" s="38"/>
      <c r="B125" s="39"/>
      <c r="C125" s="235" t="s">
        <v>87</v>
      </c>
      <c r="D125" s="235" t="s">
        <v>151</v>
      </c>
      <c r="E125" s="236" t="s">
        <v>1753</v>
      </c>
      <c r="F125" s="237" t="s">
        <v>1754</v>
      </c>
      <c r="G125" s="238" t="s">
        <v>203</v>
      </c>
      <c r="H125" s="239">
        <v>8</v>
      </c>
      <c r="I125" s="240"/>
      <c r="J125" s="241">
        <f>ROUND(I125*H125,2)</f>
        <v>0</v>
      </c>
      <c r="K125" s="237" t="s">
        <v>1</v>
      </c>
      <c r="L125" s="44"/>
      <c r="M125" s="242" t="s">
        <v>1</v>
      </c>
      <c r="N125" s="243" t="s">
        <v>42</v>
      </c>
      <c r="O125" s="91"/>
      <c r="P125" s="244">
        <f>O125*H125</f>
        <v>0</v>
      </c>
      <c r="Q125" s="244">
        <v>0.00047</v>
      </c>
      <c r="R125" s="244">
        <f>Q125*H125</f>
        <v>0.00376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261</v>
      </c>
      <c r="AT125" s="246" t="s">
        <v>151</v>
      </c>
      <c r="AU125" s="246" t="s">
        <v>87</v>
      </c>
      <c r="AY125" s="17" t="s">
        <v>149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85</v>
      </c>
      <c r="BK125" s="247">
        <f>ROUND(I125*H125,2)</f>
        <v>0</v>
      </c>
      <c r="BL125" s="17" t="s">
        <v>261</v>
      </c>
      <c r="BM125" s="246" t="s">
        <v>156</v>
      </c>
    </row>
    <row r="126" spans="1:65" s="2" customFormat="1" ht="16.5" customHeight="1">
      <c r="A126" s="38"/>
      <c r="B126" s="39"/>
      <c r="C126" s="235" t="s">
        <v>168</v>
      </c>
      <c r="D126" s="235" t="s">
        <v>151</v>
      </c>
      <c r="E126" s="236" t="s">
        <v>1755</v>
      </c>
      <c r="F126" s="237" t="s">
        <v>1756</v>
      </c>
      <c r="G126" s="238" t="s">
        <v>579</v>
      </c>
      <c r="H126" s="239">
        <v>4</v>
      </c>
      <c r="I126" s="240"/>
      <c r="J126" s="241">
        <f>ROUND(I126*H126,2)</f>
        <v>0</v>
      </c>
      <c r="K126" s="237" t="s">
        <v>1</v>
      </c>
      <c r="L126" s="44"/>
      <c r="M126" s="242" t="s">
        <v>1</v>
      </c>
      <c r="N126" s="243" t="s">
        <v>42</v>
      </c>
      <c r="O126" s="91"/>
      <c r="P126" s="244">
        <f>O126*H126</f>
        <v>0</v>
      </c>
      <c r="Q126" s="244">
        <v>1E-05</v>
      </c>
      <c r="R126" s="244">
        <f>Q126*H126</f>
        <v>4E-05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261</v>
      </c>
      <c r="AT126" s="246" t="s">
        <v>151</v>
      </c>
      <c r="AU126" s="246" t="s">
        <v>87</v>
      </c>
      <c r="AY126" s="17" t="s">
        <v>149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85</v>
      </c>
      <c r="BK126" s="247">
        <f>ROUND(I126*H126,2)</f>
        <v>0</v>
      </c>
      <c r="BL126" s="17" t="s">
        <v>261</v>
      </c>
      <c r="BM126" s="246" t="s">
        <v>189</v>
      </c>
    </row>
    <row r="127" spans="1:65" s="2" customFormat="1" ht="16.5" customHeight="1">
      <c r="A127" s="38"/>
      <c r="B127" s="39"/>
      <c r="C127" s="235" t="s">
        <v>156</v>
      </c>
      <c r="D127" s="235" t="s">
        <v>151</v>
      </c>
      <c r="E127" s="236" t="s">
        <v>1757</v>
      </c>
      <c r="F127" s="237" t="s">
        <v>1758</v>
      </c>
      <c r="G127" s="238" t="s">
        <v>203</v>
      </c>
      <c r="H127" s="239">
        <v>20</v>
      </c>
      <c r="I127" s="240"/>
      <c r="J127" s="241">
        <f>ROUND(I127*H127,2)</f>
        <v>0</v>
      </c>
      <c r="K127" s="237" t="s">
        <v>1</v>
      </c>
      <c r="L127" s="44"/>
      <c r="M127" s="242" t="s">
        <v>1</v>
      </c>
      <c r="N127" s="243" t="s">
        <v>42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261</v>
      </c>
      <c r="AT127" s="246" t="s">
        <v>151</v>
      </c>
      <c r="AU127" s="246" t="s">
        <v>87</v>
      </c>
      <c r="AY127" s="17" t="s">
        <v>149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85</v>
      </c>
      <c r="BK127" s="247">
        <f>ROUND(I127*H127,2)</f>
        <v>0</v>
      </c>
      <c r="BL127" s="17" t="s">
        <v>261</v>
      </c>
      <c r="BM127" s="246" t="s">
        <v>200</v>
      </c>
    </row>
    <row r="128" spans="1:65" s="2" customFormat="1" ht="16.5" customHeight="1">
      <c r="A128" s="38"/>
      <c r="B128" s="39"/>
      <c r="C128" s="235" t="s">
        <v>183</v>
      </c>
      <c r="D128" s="235" t="s">
        <v>151</v>
      </c>
      <c r="E128" s="236" t="s">
        <v>1759</v>
      </c>
      <c r="F128" s="237" t="s">
        <v>1760</v>
      </c>
      <c r="G128" s="238" t="s">
        <v>295</v>
      </c>
      <c r="H128" s="239">
        <v>0.004</v>
      </c>
      <c r="I128" s="240"/>
      <c r="J128" s="241">
        <f>ROUND(I128*H128,2)</f>
        <v>0</v>
      </c>
      <c r="K128" s="237" t="s">
        <v>1</v>
      </c>
      <c r="L128" s="44"/>
      <c r="M128" s="242" t="s">
        <v>1</v>
      </c>
      <c r="N128" s="243" t="s">
        <v>42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261</v>
      </c>
      <c r="AT128" s="246" t="s">
        <v>151</v>
      </c>
      <c r="AU128" s="246" t="s">
        <v>87</v>
      </c>
      <c r="AY128" s="17" t="s">
        <v>149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85</v>
      </c>
      <c r="BK128" s="247">
        <f>ROUND(I128*H128,2)</f>
        <v>0</v>
      </c>
      <c r="BL128" s="17" t="s">
        <v>261</v>
      </c>
      <c r="BM128" s="246" t="s">
        <v>215</v>
      </c>
    </row>
    <row r="129" spans="1:63" s="12" customFormat="1" ht="22.8" customHeight="1">
      <c r="A129" s="12"/>
      <c r="B129" s="219"/>
      <c r="C129" s="220"/>
      <c r="D129" s="221" t="s">
        <v>76</v>
      </c>
      <c r="E129" s="233" t="s">
        <v>1761</v>
      </c>
      <c r="F129" s="233" t="s">
        <v>1762</v>
      </c>
      <c r="G129" s="220"/>
      <c r="H129" s="220"/>
      <c r="I129" s="223"/>
      <c r="J129" s="234">
        <f>BK129</f>
        <v>0</v>
      </c>
      <c r="K129" s="220"/>
      <c r="L129" s="225"/>
      <c r="M129" s="226"/>
      <c r="N129" s="227"/>
      <c r="O129" s="227"/>
      <c r="P129" s="228">
        <f>SUM(P130:P134)</f>
        <v>0</v>
      </c>
      <c r="Q129" s="227"/>
      <c r="R129" s="228">
        <f>SUM(R130:R134)</f>
        <v>0.0015300000000000001</v>
      </c>
      <c r="S129" s="227"/>
      <c r="T129" s="229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87</v>
      </c>
      <c r="AT129" s="231" t="s">
        <v>76</v>
      </c>
      <c r="AU129" s="231" t="s">
        <v>85</v>
      </c>
      <c r="AY129" s="230" t="s">
        <v>149</v>
      </c>
      <c r="BK129" s="232">
        <f>SUM(BK130:BK134)</f>
        <v>0</v>
      </c>
    </row>
    <row r="130" spans="1:65" s="2" customFormat="1" ht="16.5" customHeight="1">
      <c r="A130" s="38"/>
      <c r="B130" s="39"/>
      <c r="C130" s="235" t="s">
        <v>189</v>
      </c>
      <c r="D130" s="235" t="s">
        <v>151</v>
      </c>
      <c r="E130" s="236" t="s">
        <v>1763</v>
      </c>
      <c r="F130" s="237" t="s">
        <v>1764</v>
      </c>
      <c r="G130" s="238" t="s">
        <v>579</v>
      </c>
      <c r="H130" s="239">
        <v>1</v>
      </c>
      <c r="I130" s="240"/>
      <c r="J130" s="241">
        <f>ROUND(I130*H130,2)</f>
        <v>0</v>
      </c>
      <c r="K130" s="237" t="s">
        <v>1</v>
      </c>
      <c r="L130" s="44"/>
      <c r="M130" s="242" t="s">
        <v>1</v>
      </c>
      <c r="N130" s="243" t="s">
        <v>42</v>
      </c>
      <c r="O130" s="91"/>
      <c r="P130" s="244">
        <f>O130*H130</f>
        <v>0</v>
      </c>
      <c r="Q130" s="244">
        <v>0.00011</v>
      </c>
      <c r="R130" s="244">
        <f>Q130*H130</f>
        <v>0.00011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261</v>
      </c>
      <c r="AT130" s="246" t="s">
        <v>151</v>
      </c>
      <c r="AU130" s="246" t="s">
        <v>87</v>
      </c>
      <c r="AY130" s="17" t="s">
        <v>149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85</v>
      </c>
      <c r="BK130" s="247">
        <f>ROUND(I130*H130,2)</f>
        <v>0</v>
      </c>
      <c r="BL130" s="17" t="s">
        <v>261</v>
      </c>
      <c r="BM130" s="246" t="s">
        <v>233</v>
      </c>
    </row>
    <row r="131" spans="1:65" s="2" customFormat="1" ht="16.5" customHeight="1">
      <c r="A131" s="38"/>
      <c r="B131" s="39"/>
      <c r="C131" s="235" t="s">
        <v>195</v>
      </c>
      <c r="D131" s="235" t="s">
        <v>151</v>
      </c>
      <c r="E131" s="236" t="s">
        <v>1765</v>
      </c>
      <c r="F131" s="237" t="s">
        <v>1766</v>
      </c>
      <c r="G131" s="238" t="s">
        <v>579</v>
      </c>
      <c r="H131" s="239">
        <v>1</v>
      </c>
      <c r="I131" s="240"/>
      <c r="J131" s="241">
        <f>ROUND(I131*H131,2)</f>
        <v>0</v>
      </c>
      <c r="K131" s="237" t="s">
        <v>1</v>
      </c>
      <c r="L131" s="44"/>
      <c r="M131" s="242" t="s">
        <v>1</v>
      </c>
      <c r="N131" s="243" t="s">
        <v>42</v>
      </c>
      <c r="O131" s="91"/>
      <c r="P131" s="244">
        <f>O131*H131</f>
        <v>0</v>
      </c>
      <c r="Q131" s="244">
        <v>0.00028</v>
      </c>
      <c r="R131" s="244">
        <f>Q131*H131</f>
        <v>0.00028</v>
      </c>
      <c r="S131" s="244">
        <v>0</v>
      </c>
      <c r="T131" s="24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6" t="s">
        <v>261</v>
      </c>
      <c r="AT131" s="246" t="s">
        <v>151</v>
      </c>
      <c r="AU131" s="246" t="s">
        <v>87</v>
      </c>
      <c r="AY131" s="17" t="s">
        <v>149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7" t="s">
        <v>85</v>
      </c>
      <c r="BK131" s="247">
        <f>ROUND(I131*H131,2)</f>
        <v>0</v>
      </c>
      <c r="BL131" s="17" t="s">
        <v>261</v>
      </c>
      <c r="BM131" s="246" t="s">
        <v>254</v>
      </c>
    </row>
    <row r="132" spans="1:65" s="2" customFormat="1" ht="16.5" customHeight="1">
      <c r="A132" s="38"/>
      <c r="B132" s="39"/>
      <c r="C132" s="235" t="s">
        <v>200</v>
      </c>
      <c r="D132" s="235" t="s">
        <v>151</v>
      </c>
      <c r="E132" s="236" t="s">
        <v>1767</v>
      </c>
      <c r="F132" s="237" t="s">
        <v>1768</v>
      </c>
      <c r="G132" s="238" t="s">
        <v>579</v>
      </c>
      <c r="H132" s="239">
        <v>1</v>
      </c>
      <c r="I132" s="240"/>
      <c r="J132" s="241">
        <f>ROUND(I132*H132,2)</f>
        <v>0</v>
      </c>
      <c r="K132" s="237" t="s">
        <v>1</v>
      </c>
      <c r="L132" s="44"/>
      <c r="M132" s="242" t="s">
        <v>1</v>
      </c>
      <c r="N132" s="243" t="s">
        <v>42</v>
      </c>
      <c r="O132" s="91"/>
      <c r="P132" s="244">
        <f>O132*H132</f>
        <v>0</v>
      </c>
      <c r="Q132" s="244">
        <v>0.0007</v>
      </c>
      <c r="R132" s="244">
        <f>Q132*H132</f>
        <v>0.0007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261</v>
      </c>
      <c r="AT132" s="246" t="s">
        <v>151</v>
      </c>
      <c r="AU132" s="246" t="s">
        <v>87</v>
      </c>
      <c r="AY132" s="17" t="s">
        <v>149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85</v>
      </c>
      <c r="BK132" s="247">
        <f>ROUND(I132*H132,2)</f>
        <v>0</v>
      </c>
      <c r="BL132" s="17" t="s">
        <v>261</v>
      </c>
      <c r="BM132" s="246" t="s">
        <v>261</v>
      </c>
    </row>
    <row r="133" spans="1:65" s="2" customFormat="1" ht="16.5" customHeight="1">
      <c r="A133" s="38"/>
      <c r="B133" s="39"/>
      <c r="C133" s="235" t="s">
        <v>206</v>
      </c>
      <c r="D133" s="235" t="s">
        <v>151</v>
      </c>
      <c r="E133" s="236" t="s">
        <v>1769</v>
      </c>
      <c r="F133" s="237" t="s">
        <v>1770</v>
      </c>
      <c r="G133" s="238" t="s">
        <v>579</v>
      </c>
      <c r="H133" s="239">
        <v>2</v>
      </c>
      <c r="I133" s="240"/>
      <c r="J133" s="241">
        <f>ROUND(I133*H133,2)</f>
        <v>0</v>
      </c>
      <c r="K133" s="237" t="s">
        <v>1</v>
      </c>
      <c r="L133" s="44"/>
      <c r="M133" s="242" t="s">
        <v>1</v>
      </c>
      <c r="N133" s="243" t="s">
        <v>42</v>
      </c>
      <c r="O133" s="91"/>
      <c r="P133" s="244">
        <f>O133*H133</f>
        <v>0</v>
      </c>
      <c r="Q133" s="244">
        <v>0.00022</v>
      </c>
      <c r="R133" s="244">
        <f>Q133*H133</f>
        <v>0.00044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261</v>
      </c>
      <c r="AT133" s="246" t="s">
        <v>151</v>
      </c>
      <c r="AU133" s="246" t="s">
        <v>87</v>
      </c>
      <c r="AY133" s="17" t="s">
        <v>149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7" t="s">
        <v>85</v>
      </c>
      <c r="BK133" s="247">
        <f>ROUND(I133*H133,2)</f>
        <v>0</v>
      </c>
      <c r="BL133" s="17" t="s">
        <v>261</v>
      </c>
      <c r="BM133" s="246" t="s">
        <v>273</v>
      </c>
    </row>
    <row r="134" spans="1:65" s="2" customFormat="1" ht="16.5" customHeight="1">
      <c r="A134" s="38"/>
      <c r="B134" s="39"/>
      <c r="C134" s="235" t="s">
        <v>215</v>
      </c>
      <c r="D134" s="235" t="s">
        <v>151</v>
      </c>
      <c r="E134" s="236" t="s">
        <v>1771</v>
      </c>
      <c r="F134" s="237" t="s">
        <v>1772</v>
      </c>
      <c r="G134" s="238" t="s">
        <v>295</v>
      </c>
      <c r="H134" s="239">
        <v>0.002</v>
      </c>
      <c r="I134" s="240"/>
      <c r="J134" s="241">
        <f>ROUND(I134*H134,2)</f>
        <v>0</v>
      </c>
      <c r="K134" s="237" t="s">
        <v>1</v>
      </c>
      <c r="L134" s="44"/>
      <c r="M134" s="242" t="s">
        <v>1</v>
      </c>
      <c r="N134" s="243" t="s">
        <v>42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261</v>
      </c>
      <c r="AT134" s="246" t="s">
        <v>151</v>
      </c>
      <c r="AU134" s="246" t="s">
        <v>87</v>
      </c>
      <c r="AY134" s="17" t="s">
        <v>149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85</v>
      </c>
      <c r="BK134" s="247">
        <f>ROUND(I134*H134,2)</f>
        <v>0</v>
      </c>
      <c r="BL134" s="17" t="s">
        <v>261</v>
      </c>
      <c r="BM134" s="246" t="s">
        <v>289</v>
      </c>
    </row>
    <row r="135" spans="1:63" s="12" customFormat="1" ht="22.8" customHeight="1">
      <c r="A135" s="12"/>
      <c r="B135" s="219"/>
      <c r="C135" s="220"/>
      <c r="D135" s="221" t="s">
        <v>76</v>
      </c>
      <c r="E135" s="233" t="s">
        <v>1773</v>
      </c>
      <c r="F135" s="233" t="s">
        <v>1774</v>
      </c>
      <c r="G135" s="220"/>
      <c r="H135" s="220"/>
      <c r="I135" s="223"/>
      <c r="J135" s="234">
        <f>BK135</f>
        <v>0</v>
      </c>
      <c r="K135" s="220"/>
      <c r="L135" s="225"/>
      <c r="M135" s="226"/>
      <c r="N135" s="227"/>
      <c r="O135" s="227"/>
      <c r="P135" s="228">
        <f>SUM(P136:P139)</f>
        <v>0</v>
      </c>
      <c r="Q135" s="227"/>
      <c r="R135" s="228">
        <f>SUM(R136:R139)</f>
        <v>0</v>
      </c>
      <c r="S135" s="227"/>
      <c r="T135" s="229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0" t="s">
        <v>87</v>
      </c>
      <c r="AT135" s="231" t="s">
        <v>76</v>
      </c>
      <c r="AU135" s="231" t="s">
        <v>85</v>
      </c>
      <c r="AY135" s="230" t="s">
        <v>149</v>
      </c>
      <c r="BK135" s="232">
        <f>SUM(BK136:BK139)</f>
        <v>0</v>
      </c>
    </row>
    <row r="136" spans="1:65" s="2" customFormat="1" ht="16.5" customHeight="1">
      <c r="A136" s="38"/>
      <c r="B136" s="39"/>
      <c r="C136" s="235" t="s">
        <v>221</v>
      </c>
      <c r="D136" s="235" t="s">
        <v>151</v>
      </c>
      <c r="E136" s="236" t="s">
        <v>1775</v>
      </c>
      <c r="F136" s="237" t="s">
        <v>1776</v>
      </c>
      <c r="G136" s="238" t="s">
        <v>154</v>
      </c>
      <c r="H136" s="239">
        <v>4</v>
      </c>
      <c r="I136" s="240"/>
      <c r="J136" s="241">
        <f>ROUND(I136*H136,2)</f>
        <v>0</v>
      </c>
      <c r="K136" s="237" t="s">
        <v>1</v>
      </c>
      <c r="L136" s="44"/>
      <c r="M136" s="242" t="s">
        <v>1</v>
      </c>
      <c r="N136" s="243" t="s">
        <v>42</v>
      </c>
      <c r="O136" s="91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261</v>
      </c>
      <c r="AT136" s="246" t="s">
        <v>151</v>
      </c>
      <c r="AU136" s="246" t="s">
        <v>87</v>
      </c>
      <c r="AY136" s="17" t="s">
        <v>149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85</v>
      </c>
      <c r="BK136" s="247">
        <f>ROUND(I136*H136,2)</f>
        <v>0</v>
      </c>
      <c r="BL136" s="17" t="s">
        <v>261</v>
      </c>
      <c r="BM136" s="246" t="s">
        <v>298</v>
      </c>
    </row>
    <row r="137" spans="1:65" s="2" customFormat="1" ht="16.5" customHeight="1">
      <c r="A137" s="38"/>
      <c r="B137" s="39"/>
      <c r="C137" s="235" t="s">
        <v>233</v>
      </c>
      <c r="D137" s="235" t="s">
        <v>151</v>
      </c>
      <c r="E137" s="236" t="s">
        <v>1777</v>
      </c>
      <c r="F137" s="237" t="s">
        <v>1778</v>
      </c>
      <c r="G137" s="238" t="s">
        <v>579</v>
      </c>
      <c r="H137" s="239">
        <v>1</v>
      </c>
      <c r="I137" s="240"/>
      <c r="J137" s="241">
        <f>ROUND(I137*H137,2)</f>
        <v>0</v>
      </c>
      <c r="K137" s="237" t="s">
        <v>1</v>
      </c>
      <c r="L137" s="44"/>
      <c r="M137" s="242" t="s">
        <v>1</v>
      </c>
      <c r="N137" s="243" t="s">
        <v>42</v>
      </c>
      <c r="O137" s="91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261</v>
      </c>
      <c r="AT137" s="246" t="s">
        <v>151</v>
      </c>
      <c r="AU137" s="246" t="s">
        <v>87</v>
      </c>
      <c r="AY137" s="17" t="s">
        <v>149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85</v>
      </c>
      <c r="BK137" s="247">
        <f>ROUND(I137*H137,2)</f>
        <v>0</v>
      </c>
      <c r="BL137" s="17" t="s">
        <v>261</v>
      </c>
      <c r="BM137" s="246" t="s">
        <v>318</v>
      </c>
    </row>
    <row r="138" spans="1:65" s="2" customFormat="1" ht="16.5" customHeight="1">
      <c r="A138" s="38"/>
      <c r="B138" s="39"/>
      <c r="C138" s="235" t="s">
        <v>248</v>
      </c>
      <c r="D138" s="235" t="s">
        <v>151</v>
      </c>
      <c r="E138" s="236" t="s">
        <v>1779</v>
      </c>
      <c r="F138" s="237" t="s">
        <v>1780</v>
      </c>
      <c r="G138" s="238" t="s">
        <v>579</v>
      </c>
      <c r="H138" s="239">
        <v>1</v>
      </c>
      <c r="I138" s="240"/>
      <c r="J138" s="241">
        <f>ROUND(I138*H138,2)</f>
        <v>0</v>
      </c>
      <c r="K138" s="237" t="s">
        <v>1</v>
      </c>
      <c r="L138" s="44"/>
      <c r="M138" s="242" t="s">
        <v>1</v>
      </c>
      <c r="N138" s="243" t="s">
        <v>42</v>
      </c>
      <c r="O138" s="91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261</v>
      </c>
      <c r="AT138" s="246" t="s">
        <v>151</v>
      </c>
      <c r="AU138" s="246" t="s">
        <v>87</v>
      </c>
      <c r="AY138" s="17" t="s">
        <v>149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7" t="s">
        <v>85</v>
      </c>
      <c r="BK138" s="247">
        <f>ROUND(I138*H138,2)</f>
        <v>0</v>
      </c>
      <c r="BL138" s="17" t="s">
        <v>261</v>
      </c>
      <c r="BM138" s="246" t="s">
        <v>336</v>
      </c>
    </row>
    <row r="139" spans="1:65" s="2" customFormat="1" ht="16.5" customHeight="1">
      <c r="A139" s="38"/>
      <c r="B139" s="39"/>
      <c r="C139" s="235" t="s">
        <v>254</v>
      </c>
      <c r="D139" s="235" t="s">
        <v>151</v>
      </c>
      <c r="E139" s="236" t="s">
        <v>1781</v>
      </c>
      <c r="F139" s="237" t="s">
        <v>1782</v>
      </c>
      <c r="G139" s="238" t="s">
        <v>295</v>
      </c>
      <c r="H139" s="239">
        <v>0</v>
      </c>
      <c r="I139" s="240"/>
      <c r="J139" s="241">
        <f>ROUND(I139*H139,2)</f>
        <v>0</v>
      </c>
      <c r="K139" s="237" t="s">
        <v>1</v>
      </c>
      <c r="L139" s="44"/>
      <c r="M139" s="242" t="s">
        <v>1</v>
      </c>
      <c r="N139" s="243" t="s">
        <v>42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261</v>
      </c>
      <c r="AT139" s="246" t="s">
        <v>151</v>
      </c>
      <c r="AU139" s="246" t="s">
        <v>87</v>
      </c>
      <c r="AY139" s="17" t="s">
        <v>149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85</v>
      </c>
      <c r="BK139" s="247">
        <f>ROUND(I139*H139,2)</f>
        <v>0</v>
      </c>
      <c r="BL139" s="17" t="s">
        <v>261</v>
      </c>
      <c r="BM139" s="246" t="s">
        <v>326</v>
      </c>
    </row>
    <row r="140" spans="1:63" s="12" customFormat="1" ht="25.9" customHeight="1">
      <c r="A140" s="12"/>
      <c r="B140" s="219"/>
      <c r="C140" s="220"/>
      <c r="D140" s="221" t="s">
        <v>76</v>
      </c>
      <c r="E140" s="222" t="s">
        <v>1783</v>
      </c>
      <c r="F140" s="222" t="s">
        <v>1784</v>
      </c>
      <c r="G140" s="220"/>
      <c r="H140" s="220"/>
      <c r="I140" s="223"/>
      <c r="J140" s="224">
        <f>BK140</f>
        <v>0</v>
      </c>
      <c r="K140" s="220"/>
      <c r="L140" s="225"/>
      <c r="M140" s="226"/>
      <c r="N140" s="227"/>
      <c r="O140" s="227"/>
      <c r="P140" s="228">
        <f>P141</f>
        <v>0</v>
      </c>
      <c r="Q140" s="227"/>
      <c r="R140" s="228">
        <f>R141</f>
        <v>0</v>
      </c>
      <c r="S140" s="227"/>
      <c r="T140" s="229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156</v>
      </c>
      <c r="AT140" s="231" t="s">
        <v>76</v>
      </c>
      <c r="AU140" s="231" t="s">
        <v>77</v>
      </c>
      <c r="AY140" s="230" t="s">
        <v>149</v>
      </c>
      <c r="BK140" s="232">
        <f>BK141</f>
        <v>0</v>
      </c>
    </row>
    <row r="141" spans="1:65" s="2" customFormat="1" ht="16.5" customHeight="1">
      <c r="A141" s="38"/>
      <c r="B141" s="39"/>
      <c r="C141" s="235" t="s">
        <v>8</v>
      </c>
      <c r="D141" s="235" t="s">
        <v>151</v>
      </c>
      <c r="E141" s="236" t="s">
        <v>1785</v>
      </c>
      <c r="F141" s="237" t="s">
        <v>1786</v>
      </c>
      <c r="G141" s="238" t="s">
        <v>1787</v>
      </c>
      <c r="H141" s="239">
        <v>82</v>
      </c>
      <c r="I141" s="240"/>
      <c r="J141" s="241">
        <f>ROUND(I141*H141,2)</f>
        <v>0</v>
      </c>
      <c r="K141" s="237" t="s">
        <v>1</v>
      </c>
      <c r="L141" s="44"/>
      <c r="M141" s="295" t="s">
        <v>1</v>
      </c>
      <c r="N141" s="296" t="s">
        <v>42</v>
      </c>
      <c r="O141" s="297"/>
      <c r="P141" s="298">
        <f>O141*H141</f>
        <v>0</v>
      </c>
      <c r="Q141" s="298">
        <v>0</v>
      </c>
      <c r="R141" s="298">
        <f>Q141*H141</f>
        <v>0</v>
      </c>
      <c r="S141" s="298">
        <v>0</v>
      </c>
      <c r="T141" s="29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6" t="s">
        <v>1788</v>
      </c>
      <c r="AT141" s="246" t="s">
        <v>151</v>
      </c>
      <c r="AU141" s="246" t="s">
        <v>85</v>
      </c>
      <c r="AY141" s="17" t="s">
        <v>149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7" t="s">
        <v>85</v>
      </c>
      <c r="BK141" s="247">
        <f>ROUND(I141*H141,2)</f>
        <v>0</v>
      </c>
      <c r="BL141" s="17" t="s">
        <v>1788</v>
      </c>
      <c r="BM141" s="246" t="s">
        <v>348</v>
      </c>
    </row>
    <row r="142" spans="1:31" s="2" customFormat="1" ht="6.95" customHeight="1">
      <c r="A142" s="38"/>
      <c r="B142" s="66"/>
      <c r="C142" s="67"/>
      <c r="D142" s="67"/>
      <c r="E142" s="67"/>
      <c r="F142" s="67"/>
      <c r="G142" s="67"/>
      <c r="H142" s="67"/>
      <c r="I142" s="183"/>
      <c r="J142" s="67"/>
      <c r="K142" s="67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120:K14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87</v>
      </c>
    </row>
    <row r="4" spans="2:46" s="1" customFormat="1" ht="24.95" customHeight="1">
      <c r="B4" s="20"/>
      <c r="D4" s="140" t="s">
        <v>101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PRÁVNICKÁ FAKULTA UNIVERZITY PALACKÉHO V OLOMOUCI, BEZBARIÉROVÉ ÚPRAVY V PAVILONU 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102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1789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46" t="s">
        <v>22</v>
      </c>
      <c r="G12" s="38"/>
      <c r="H12" s="38"/>
      <c r="I12" s="147" t="s">
        <v>23</v>
      </c>
      <c r="J12" s="148" t="str">
        <f>'Rekapitulace stavby'!AN8</f>
        <v>15. 6. 2020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7" t="s">
        <v>26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35</v>
      </c>
      <c r="F15" s="38"/>
      <c r="G15" s="38"/>
      <c r="H15" s="38"/>
      <c r="I15" s="147" t="s">
        <v>28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7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7" t="s">
        <v>26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35</v>
      </c>
      <c r="F21" s="38"/>
      <c r="G21" s="38"/>
      <c r="H21" s="38"/>
      <c r="I21" s="147" t="s">
        <v>28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7" t="s">
        <v>26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1790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37</v>
      </c>
      <c r="E30" s="38"/>
      <c r="F30" s="38"/>
      <c r="G30" s="38"/>
      <c r="H30" s="38"/>
      <c r="I30" s="144"/>
      <c r="J30" s="157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39</v>
      </c>
      <c r="G32" s="38"/>
      <c r="H32" s="38"/>
      <c r="I32" s="159" t="s">
        <v>38</v>
      </c>
      <c r="J32" s="158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41</v>
      </c>
      <c r="E33" s="142" t="s">
        <v>42</v>
      </c>
      <c r="F33" s="161">
        <f>ROUND((SUM(BE121:BE279)),2)</f>
        <v>0</v>
      </c>
      <c r="G33" s="38"/>
      <c r="H33" s="38"/>
      <c r="I33" s="162">
        <v>0.21</v>
      </c>
      <c r="J33" s="161">
        <f>ROUND(((SUM(BE121:BE279))*I33),2)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43</v>
      </c>
      <c r="F34" s="161">
        <f>ROUND((SUM(BF121:BF279)),2)</f>
        <v>0</v>
      </c>
      <c r="G34" s="38"/>
      <c r="H34" s="38"/>
      <c r="I34" s="162">
        <v>0.15</v>
      </c>
      <c r="J34" s="161">
        <f>ROUND(((SUM(BF121:BF279))*I34),2)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44</v>
      </c>
      <c r="F35" s="161">
        <f>ROUND((SUM(BG121:BG279)),2)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45</v>
      </c>
      <c r="F36" s="161">
        <f>ROUND((SUM(BH121:BH279)),2)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61">
        <f>ROUND((SUM(BI121:BI279)),2)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47</v>
      </c>
      <c r="E39" s="165"/>
      <c r="F39" s="165"/>
      <c r="G39" s="166" t="s">
        <v>48</v>
      </c>
      <c r="H39" s="167" t="s">
        <v>49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50</v>
      </c>
      <c r="E50" s="172"/>
      <c r="F50" s="172"/>
      <c r="G50" s="171" t="s">
        <v>51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7"/>
      <c r="J61" s="178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54</v>
      </c>
      <c r="E65" s="179"/>
      <c r="F65" s="179"/>
      <c r="G65" s="171" t="s">
        <v>55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7"/>
      <c r="J76" s="178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PRÁVNICKÁ FAKULTA UNIVERZITY PALACKÉHO V OLOMOUCI, BEZBARIÉROVÉ ÚPRAVY V PAVILONU 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05 - SILNOPROUDÁ ELEKTROTECHNIKA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Olomouc</v>
      </c>
      <c r="G89" s="40"/>
      <c r="H89" s="40"/>
      <c r="I89" s="147" t="s">
        <v>23</v>
      </c>
      <c r="J89" s="79" t="str">
        <f>IF(J12="","",J12)</f>
        <v>15. 6. 2020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 xml:space="preserve"> </v>
      </c>
      <c r="G91" s="40"/>
      <c r="H91" s="40"/>
      <c r="I91" s="147" t="s">
        <v>31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7" t="s">
        <v>34</v>
      </c>
      <c r="J92" s="36" t="str">
        <f>E24</f>
        <v>Anna Krakovská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106</v>
      </c>
      <c r="D94" s="189"/>
      <c r="E94" s="189"/>
      <c r="F94" s="189"/>
      <c r="G94" s="189"/>
      <c r="H94" s="189"/>
      <c r="I94" s="190"/>
      <c r="J94" s="191" t="s">
        <v>107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108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93"/>
      <c r="C97" s="194"/>
      <c r="D97" s="195" t="s">
        <v>121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1791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1792</v>
      </c>
      <c r="E99" s="203"/>
      <c r="F99" s="203"/>
      <c r="G99" s="203"/>
      <c r="H99" s="203"/>
      <c r="I99" s="204"/>
      <c r="J99" s="205">
        <f>J125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93"/>
      <c r="C100" s="194"/>
      <c r="D100" s="195" t="s">
        <v>132</v>
      </c>
      <c r="E100" s="196"/>
      <c r="F100" s="196"/>
      <c r="G100" s="196"/>
      <c r="H100" s="196"/>
      <c r="I100" s="197"/>
      <c r="J100" s="198">
        <f>J266</f>
        <v>0</v>
      </c>
      <c r="K100" s="194"/>
      <c r="L100" s="19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00"/>
      <c r="C101" s="201"/>
      <c r="D101" s="202" t="s">
        <v>1793</v>
      </c>
      <c r="E101" s="203"/>
      <c r="F101" s="203"/>
      <c r="G101" s="203"/>
      <c r="H101" s="203"/>
      <c r="I101" s="204"/>
      <c r="J101" s="205">
        <f>J267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134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7" t="str">
        <f>E7</f>
        <v>PRÁVNICKÁ FAKULTA UNIVERZITY PALACKÉHO V OLOMOUCI, BEZBARIÉROVÉ ÚPRAVY V PAVILONU A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102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05 - SILNOPROUDÁ ELEKTROTECHNIKA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21</v>
      </c>
      <c r="D115" s="40"/>
      <c r="E115" s="40"/>
      <c r="F115" s="27" t="str">
        <f>F12</f>
        <v>Olomouc</v>
      </c>
      <c r="G115" s="40"/>
      <c r="H115" s="40"/>
      <c r="I115" s="147" t="s">
        <v>23</v>
      </c>
      <c r="J115" s="79" t="str">
        <f>IF(J12="","",J12)</f>
        <v>15. 6. 2020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25</v>
      </c>
      <c r="D117" s="40"/>
      <c r="E117" s="40"/>
      <c r="F117" s="27" t="str">
        <f>E15</f>
        <v xml:space="preserve"> </v>
      </c>
      <c r="G117" s="40"/>
      <c r="H117" s="40"/>
      <c r="I117" s="147" t="s">
        <v>31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29</v>
      </c>
      <c r="D118" s="40"/>
      <c r="E118" s="40"/>
      <c r="F118" s="27" t="str">
        <f>IF(E18="","",E18)</f>
        <v>Vyplň údaj</v>
      </c>
      <c r="G118" s="40"/>
      <c r="H118" s="40"/>
      <c r="I118" s="147" t="s">
        <v>34</v>
      </c>
      <c r="J118" s="36" t="str">
        <f>E24</f>
        <v>Anna Krakovská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07"/>
      <c r="B120" s="208"/>
      <c r="C120" s="209" t="s">
        <v>135</v>
      </c>
      <c r="D120" s="210" t="s">
        <v>62</v>
      </c>
      <c r="E120" s="210" t="s">
        <v>58</v>
      </c>
      <c r="F120" s="210" t="s">
        <v>59</v>
      </c>
      <c r="G120" s="210" t="s">
        <v>136</v>
      </c>
      <c r="H120" s="210" t="s">
        <v>137</v>
      </c>
      <c r="I120" s="211" t="s">
        <v>138</v>
      </c>
      <c r="J120" s="210" t="s">
        <v>107</v>
      </c>
      <c r="K120" s="212" t="s">
        <v>139</v>
      </c>
      <c r="L120" s="213"/>
      <c r="M120" s="100" t="s">
        <v>1</v>
      </c>
      <c r="N120" s="101" t="s">
        <v>41</v>
      </c>
      <c r="O120" s="101" t="s">
        <v>140</v>
      </c>
      <c r="P120" s="101" t="s">
        <v>141</v>
      </c>
      <c r="Q120" s="101" t="s">
        <v>142</v>
      </c>
      <c r="R120" s="101" t="s">
        <v>143</v>
      </c>
      <c r="S120" s="101" t="s">
        <v>144</v>
      </c>
      <c r="T120" s="102" t="s">
        <v>145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pans="1:63" s="2" customFormat="1" ht="22.8" customHeight="1">
      <c r="A121" s="38"/>
      <c r="B121" s="39"/>
      <c r="C121" s="107" t="s">
        <v>146</v>
      </c>
      <c r="D121" s="40"/>
      <c r="E121" s="40"/>
      <c r="F121" s="40"/>
      <c r="G121" s="40"/>
      <c r="H121" s="40"/>
      <c r="I121" s="144"/>
      <c r="J121" s="214">
        <f>BK121</f>
        <v>0</v>
      </c>
      <c r="K121" s="40"/>
      <c r="L121" s="44"/>
      <c r="M121" s="103"/>
      <c r="N121" s="215"/>
      <c r="O121" s="104"/>
      <c r="P121" s="216">
        <f>P122+P266</f>
        <v>0</v>
      </c>
      <c r="Q121" s="104"/>
      <c r="R121" s="216">
        <f>R122+R266</f>
        <v>1.075101</v>
      </c>
      <c r="S121" s="104"/>
      <c r="T121" s="217">
        <f>T122+T266</f>
        <v>0.005746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76</v>
      </c>
      <c r="AU121" s="17" t="s">
        <v>109</v>
      </c>
      <c r="BK121" s="218">
        <f>BK122+BK266</f>
        <v>0</v>
      </c>
    </row>
    <row r="122" spans="1:63" s="12" customFormat="1" ht="25.9" customHeight="1">
      <c r="A122" s="12"/>
      <c r="B122" s="219"/>
      <c r="C122" s="220"/>
      <c r="D122" s="221" t="s">
        <v>76</v>
      </c>
      <c r="E122" s="222" t="s">
        <v>796</v>
      </c>
      <c r="F122" s="222" t="s">
        <v>797</v>
      </c>
      <c r="G122" s="220"/>
      <c r="H122" s="220"/>
      <c r="I122" s="223"/>
      <c r="J122" s="224">
        <f>BK122</f>
        <v>0</v>
      </c>
      <c r="K122" s="220"/>
      <c r="L122" s="225"/>
      <c r="M122" s="226"/>
      <c r="N122" s="227"/>
      <c r="O122" s="227"/>
      <c r="P122" s="228">
        <f>P123+P125</f>
        <v>0</v>
      </c>
      <c r="Q122" s="227"/>
      <c r="R122" s="228">
        <f>R123+R125</f>
        <v>0.12150100000000003</v>
      </c>
      <c r="S122" s="227"/>
      <c r="T122" s="229">
        <f>T123+T125</f>
        <v>0.005746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87</v>
      </c>
      <c r="AT122" s="231" t="s">
        <v>76</v>
      </c>
      <c r="AU122" s="231" t="s">
        <v>77</v>
      </c>
      <c r="AY122" s="230" t="s">
        <v>149</v>
      </c>
      <c r="BK122" s="232">
        <f>BK123+BK125</f>
        <v>0</v>
      </c>
    </row>
    <row r="123" spans="1:63" s="12" customFormat="1" ht="22.8" customHeight="1">
      <c r="A123" s="12"/>
      <c r="B123" s="219"/>
      <c r="C123" s="220"/>
      <c r="D123" s="221" t="s">
        <v>76</v>
      </c>
      <c r="E123" s="233" t="s">
        <v>588</v>
      </c>
      <c r="F123" s="233" t="s">
        <v>1794</v>
      </c>
      <c r="G123" s="220"/>
      <c r="H123" s="220"/>
      <c r="I123" s="223"/>
      <c r="J123" s="234">
        <f>BK123</f>
        <v>0</v>
      </c>
      <c r="K123" s="220"/>
      <c r="L123" s="225"/>
      <c r="M123" s="226"/>
      <c r="N123" s="227"/>
      <c r="O123" s="227"/>
      <c r="P123" s="228">
        <f>P124</f>
        <v>0</v>
      </c>
      <c r="Q123" s="227"/>
      <c r="R123" s="228">
        <f>R124</f>
        <v>0</v>
      </c>
      <c r="S123" s="227"/>
      <c r="T123" s="229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87</v>
      </c>
      <c r="AT123" s="231" t="s">
        <v>76</v>
      </c>
      <c r="AU123" s="231" t="s">
        <v>85</v>
      </c>
      <c r="AY123" s="230" t="s">
        <v>149</v>
      </c>
      <c r="BK123" s="232">
        <f>BK124</f>
        <v>0</v>
      </c>
    </row>
    <row r="124" spans="1:65" s="2" customFormat="1" ht="21.75" customHeight="1">
      <c r="A124" s="38"/>
      <c r="B124" s="39"/>
      <c r="C124" s="235" t="s">
        <v>85</v>
      </c>
      <c r="D124" s="235" t="s">
        <v>151</v>
      </c>
      <c r="E124" s="236" t="s">
        <v>1795</v>
      </c>
      <c r="F124" s="237" t="s">
        <v>1796</v>
      </c>
      <c r="G124" s="238" t="s">
        <v>295</v>
      </c>
      <c r="H124" s="239">
        <v>0.122</v>
      </c>
      <c r="I124" s="240"/>
      <c r="J124" s="241">
        <f>ROUND(I124*H124,2)</f>
        <v>0</v>
      </c>
      <c r="K124" s="237" t="s">
        <v>155</v>
      </c>
      <c r="L124" s="44"/>
      <c r="M124" s="242" t="s">
        <v>1</v>
      </c>
      <c r="N124" s="243" t="s">
        <v>42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261</v>
      </c>
      <c r="AT124" s="246" t="s">
        <v>151</v>
      </c>
      <c r="AU124" s="246" t="s">
        <v>87</v>
      </c>
      <c r="AY124" s="17" t="s">
        <v>149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85</v>
      </c>
      <c r="BK124" s="247">
        <f>ROUND(I124*H124,2)</f>
        <v>0</v>
      </c>
      <c r="BL124" s="17" t="s">
        <v>261</v>
      </c>
      <c r="BM124" s="246" t="s">
        <v>1797</v>
      </c>
    </row>
    <row r="125" spans="1:63" s="12" customFormat="1" ht="22.8" customHeight="1">
      <c r="A125" s="12"/>
      <c r="B125" s="219"/>
      <c r="C125" s="220"/>
      <c r="D125" s="221" t="s">
        <v>76</v>
      </c>
      <c r="E125" s="233" t="s">
        <v>1798</v>
      </c>
      <c r="F125" s="233" t="s">
        <v>1799</v>
      </c>
      <c r="G125" s="220"/>
      <c r="H125" s="220"/>
      <c r="I125" s="223"/>
      <c r="J125" s="234">
        <f>BK125</f>
        <v>0</v>
      </c>
      <c r="K125" s="220"/>
      <c r="L125" s="225"/>
      <c r="M125" s="226"/>
      <c r="N125" s="227"/>
      <c r="O125" s="227"/>
      <c r="P125" s="228">
        <f>SUM(P126:P265)</f>
        <v>0</v>
      </c>
      <c r="Q125" s="227"/>
      <c r="R125" s="228">
        <f>SUM(R126:R265)</f>
        <v>0.12150100000000003</v>
      </c>
      <c r="S125" s="227"/>
      <c r="T125" s="229">
        <f>SUM(T126:T265)</f>
        <v>0.005746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87</v>
      </c>
      <c r="AT125" s="231" t="s">
        <v>76</v>
      </c>
      <c r="AU125" s="231" t="s">
        <v>85</v>
      </c>
      <c r="AY125" s="230" t="s">
        <v>149</v>
      </c>
      <c r="BK125" s="232">
        <f>SUM(BK126:BK265)</f>
        <v>0</v>
      </c>
    </row>
    <row r="126" spans="1:65" s="2" customFormat="1" ht="21.75" customHeight="1">
      <c r="A126" s="38"/>
      <c r="B126" s="39"/>
      <c r="C126" s="235" t="s">
        <v>87</v>
      </c>
      <c r="D126" s="235" t="s">
        <v>151</v>
      </c>
      <c r="E126" s="236" t="s">
        <v>1800</v>
      </c>
      <c r="F126" s="237" t="s">
        <v>1801</v>
      </c>
      <c r="G126" s="238" t="s">
        <v>203</v>
      </c>
      <c r="H126" s="239">
        <v>52</v>
      </c>
      <c r="I126" s="240"/>
      <c r="J126" s="241">
        <f>ROUND(I126*H126,2)</f>
        <v>0</v>
      </c>
      <c r="K126" s="237" t="s">
        <v>155</v>
      </c>
      <c r="L126" s="44"/>
      <c r="M126" s="242" t="s">
        <v>1</v>
      </c>
      <c r="N126" s="243" t="s">
        <v>42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261</v>
      </c>
      <c r="AT126" s="246" t="s">
        <v>151</v>
      </c>
      <c r="AU126" s="246" t="s">
        <v>87</v>
      </c>
      <c r="AY126" s="17" t="s">
        <v>149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85</v>
      </c>
      <c r="BK126" s="247">
        <f>ROUND(I126*H126,2)</f>
        <v>0</v>
      </c>
      <c r="BL126" s="17" t="s">
        <v>261</v>
      </c>
      <c r="BM126" s="246" t="s">
        <v>1802</v>
      </c>
    </row>
    <row r="127" spans="1:51" s="13" customFormat="1" ht="12">
      <c r="A127" s="13"/>
      <c r="B127" s="248"/>
      <c r="C127" s="249"/>
      <c r="D127" s="250" t="s">
        <v>158</v>
      </c>
      <c r="E127" s="251" t="s">
        <v>1</v>
      </c>
      <c r="F127" s="252" t="s">
        <v>475</v>
      </c>
      <c r="G127" s="249"/>
      <c r="H127" s="253">
        <v>52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9" t="s">
        <v>158</v>
      </c>
      <c r="AU127" s="259" t="s">
        <v>87</v>
      </c>
      <c r="AV127" s="13" t="s">
        <v>87</v>
      </c>
      <c r="AW127" s="13" t="s">
        <v>33</v>
      </c>
      <c r="AX127" s="13" t="s">
        <v>85</v>
      </c>
      <c r="AY127" s="259" t="s">
        <v>149</v>
      </c>
    </row>
    <row r="128" spans="1:65" s="2" customFormat="1" ht="16.5" customHeight="1">
      <c r="A128" s="38"/>
      <c r="B128" s="39"/>
      <c r="C128" s="284" t="s">
        <v>168</v>
      </c>
      <c r="D128" s="284" t="s">
        <v>327</v>
      </c>
      <c r="E128" s="285" t="s">
        <v>1803</v>
      </c>
      <c r="F128" s="286" t="s">
        <v>1804</v>
      </c>
      <c r="G128" s="287" t="s">
        <v>203</v>
      </c>
      <c r="H128" s="288">
        <v>52</v>
      </c>
      <c r="I128" s="289"/>
      <c r="J128" s="290">
        <f>ROUND(I128*H128,2)</f>
        <v>0</v>
      </c>
      <c r="K128" s="286" t="s">
        <v>1</v>
      </c>
      <c r="L128" s="291"/>
      <c r="M128" s="292" t="s">
        <v>1</v>
      </c>
      <c r="N128" s="293" t="s">
        <v>42</v>
      </c>
      <c r="O128" s="91"/>
      <c r="P128" s="244">
        <f>O128*H128</f>
        <v>0</v>
      </c>
      <c r="Q128" s="244">
        <v>3E-05</v>
      </c>
      <c r="R128" s="244">
        <f>Q128*H128</f>
        <v>0.00156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361</v>
      </c>
      <c r="AT128" s="246" t="s">
        <v>327</v>
      </c>
      <c r="AU128" s="246" t="s">
        <v>87</v>
      </c>
      <c r="AY128" s="17" t="s">
        <v>149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85</v>
      </c>
      <c r="BK128" s="247">
        <f>ROUND(I128*H128,2)</f>
        <v>0</v>
      </c>
      <c r="BL128" s="17" t="s">
        <v>261</v>
      </c>
      <c r="BM128" s="246" t="s">
        <v>1805</v>
      </c>
    </row>
    <row r="129" spans="1:51" s="13" customFormat="1" ht="12">
      <c r="A129" s="13"/>
      <c r="B129" s="248"/>
      <c r="C129" s="249"/>
      <c r="D129" s="250" t="s">
        <v>158</v>
      </c>
      <c r="E129" s="251" t="s">
        <v>1</v>
      </c>
      <c r="F129" s="252" t="s">
        <v>475</v>
      </c>
      <c r="G129" s="249"/>
      <c r="H129" s="253">
        <v>52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158</v>
      </c>
      <c r="AU129" s="259" t="s">
        <v>87</v>
      </c>
      <c r="AV129" s="13" t="s">
        <v>87</v>
      </c>
      <c r="AW129" s="13" t="s">
        <v>33</v>
      </c>
      <c r="AX129" s="13" t="s">
        <v>85</v>
      </c>
      <c r="AY129" s="259" t="s">
        <v>149</v>
      </c>
    </row>
    <row r="130" spans="1:65" s="2" customFormat="1" ht="21.75" customHeight="1">
      <c r="A130" s="38"/>
      <c r="B130" s="39"/>
      <c r="C130" s="235" t="s">
        <v>156</v>
      </c>
      <c r="D130" s="235" t="s">
        <v>151</v>
      </c>
      <c r="E130" s="236" t="s">
        <v>1806</v>
      </c>
      <c r="F130" s="237" t="s">
        <v>1807</v>
      </c>
      <c r="G130" s="238" t="s">
        <v>203</v>
      </c>
      <c r="H130" s="239">
        <v>54</v>
      </c>
      <c r="I130" s="240"/>
      <c r="J130" s="241">
        <f>ROUND(I130*H130,2)</f>
        <v>0</v>
      </c>
      <c r="K130" s="237" t="s">
        <v>155</v>
      </c>
      <c r="L130" s="44"/>
      <c r="M130" s="242" t="s">
        <v>1</v>
      </c>
      <c r="N130" s="243" t="s">
        <v>42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261</v>
      </c>
      <c r="AT130" s="246" t="s">
        <v>151</v>
      </c>
      <c r="AU130" s="246" t="s">
        <v>87</v>
      </c>
      <c r="AY130" s="17" t="s">
        <v>149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85</v>
      </c>
      <c r="BK130" s="247">
        <f>ROUND(I130*H130,2)</f>
        <v>0</v>
      </c>
      <c r="BL130" s="17" t="s">
        <v>261</v>
      </c>
      <c r="BM130" s="246" t="s">
        <v>1808</v>
      </c>
    </row>
    <row r="131" spans="1:51" s="13" customFormat="1" ht="12">
      <c r="A131" s="13"/>
      <c r="B131" s="248"/>
      <c r="C131" s="249"/>
      <c r="D131" s="250" t="s">
        <v>158</v>
      </c>
      <c r="E131" s="251" t="s">
        <v>1</v>
      </c>
      <c r="F131" s="252" t="s">
        <v>1809</v>
      </c>
      <c r="G131" s="249"/>
      <c r="H131" s="253">
        <v>54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158</v>
      </c>
      <c r="AU131" s="259" t="s">
        <v>87</v>
      </c>
      <c r="AV131" s="13" t="s">
        <v>87</v>
      </c>
      <c r="AW131" s="13" t="s">
        <v>33</v>
      </c>
      <c r="AX131" s="13" t="s">
        <v>85</v>
      </c>
      <c r="AY131" s="259" t="s">
        <v>149</v>
      </c>
    </row>
    <row r="132" spans="1:65" s="2" customFormat="1" ht="16.5" customHeight="1">
      <c r="A132" s="38"/>
      <c r="B132" s="39"/>
      <c r="C132" s="284" t="s">
        <v>183</v>
      </c>
      <c r="D132" s="284" t="s">
        <v>327</v>
      </c>
      <c r="E132" s="285" t="s">
        <v>1810</v>
      </c>
      <c r="F132" s="286" t="s">
        <v>1811</v>
      </c>
      <c r="G132" s="287" t="s">
        <v>203</v>
      </c>
      <c r="H132" s="288">
        <v>21</v>
      </c>
      <c r="I132" s="289"/>
      <c r="J132" s="290">
        <f>ROUND(I132*H132,2)</f>
        <v>0</v>
      </c>
      <c r="K132" s="286" t="s">
        <v>155</v>
      </c>
      <c r="L132" s="291"/>
      <c r="M132" s="292" t="s">
        <v>1</v>
      </c>
      <c r="N132" s="293" t="s">
        <v>42</v>
      </c>
      <c r="O132" s="91"/>
      <c r="P132" s="244">
        <f>O132*H132</f>
        <v>0</v>
      </c>
      <c r="Q132" s="244">
        <v>0.00013</v>
      </c>
      <c r="R132" s="244">
        <f>Q132*H132</f>
        <v>0.00273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361</v>
      </c>
      <c r="AT132" s="246" t="s">
        <v>327</v>
      </c>
      <c r="AU132" s="246" t="s">
        <v>87</v>
      </c>
      <c r="AY132" s="17" t="s">
        <v>149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85</v>
      </c>
      <c r="BK132" s="247">
        <f>ROUND(I132*H132,2)</f>
        <v>0</v>
      </c>
      <c r="BL132" s="17" t="s">
        <v>261</v>
      </c>
      <c r="BM132" s="246" t="s">
        <v>1812</v>
      </c>
    </row>
    <row r="133" spans="1:51" s="13" customFormat="1" ht="12">
      <c r="A133" s="13"/>
      <c r="B133" s="248"/>
      <c r="C133" s="249"/>
      <c r="D133" s="250" t="s">
        <v>158</v>
      </c>
      <c r="E133" s="251" t="s">
        <v>1</v>
      </c>
      <c r="F133" s="252" t="s">
        <v>1813</v>
      </c>
      <c r="G133" s="249"/>
      <c r="H133" s="253">
        <v>21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9" t="s">
        <v>158</v>
      </c>
      <c r="AU133" s="259" t="s">
        <v>87</v>
      </c>
      <c r="AV133" s="13" t="s">
        <v>87</v>
      </c>
      <c r="AW133" s="13" t="s">
        <v>33</v>
      </c>
      <c r="AX133" s="13" t="s">
        <v>85</v>
      </c>
      <c r="AY133" s="259" t="s">
        <v>149</v>
      </c>
    </row>
    <row r="134" spans="1:65" s="2" customFormat="1" ht="16.5" customHeight="1">
      <c r="A134" s="38"/>
      <c r="B134" s="39"/>
      <c r="C134" s="284" t="s">
        <v>189</v>
      </c>
      <c r="D134" s="284" t="s">
        <v>327</v>
      </c>
      <c r="E134" s="285" t="s">
        <v>1814</v>
      </c>
      <c r="F134" s="286" t="s">
        <v>1815</v>
      </c>
      <c r="G134" s="287" t="s">
        <v>203</v>
      </c>
      <c r="H134" s="288">
        <v>21</v>
      </c>
      <c r="I134" s="289"/>
      <c r="J134" s="290">
        <f>ROUND(I134*H134,2)</f>
        <v>0</v>
      </c>
      <c r="K134" s="286" t="s">
        <v>155</v>
      </c>
      <c r="L134" s="291"/>
      <c r="M134" s="292" t="s">
        <v>1</v>
      </c>
      <c r="N134" s="293" t="s">
        <v>42</v>
      </c>
      <c r="O134" s="91"/>
      <c r="P134" s="244">
        <f>O134*H134</f>
        <v>0</v>
      </c>
      <c r="Q134" s="244">
        <v>0.00021</v>
      </c>
      <c r="R134" s="244">
        <f>Q134*H134</f>
        <v>0.00441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361</v>
      </c>
      <c r="AT134" s="246" t="s">
        <v>327</v>
      </c>
      <c r="AU134" s="246" t="s">
        <v>87</v>
      </c>
      <c r="AY134" s="17" t="s">
        <v>149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85</v>
      </c>
      <c r="BK134" s="247">
        <f>ROUND(I134*H134,2)</f>
        <v>0</v>
      </c>
      <c r="BL134" s="17" t="s">
        <v>261</v>
      </c>
      <c r="BM134" s="246" t="s">
        <v>1816</v>
      </c>
    </row>
    <row r="135" spans="1:51" s="13" customFormat="1" ht="12">
      <c r="A135" s="13"/>
      <c r="B135" s="248"/>
      <c r="C135" s="249"/>
      <c r="D135" s="250" t="s">
        <v>158</v>
      </c>
      <c r="E135" s="251" t="s">
        <v>1</v>
      </c>
      <c r="F135" s="252" t="s">
        <v>1813</v>
      </c>
      <c r="G135" s="249"/>
      <c r="H135" s="253">
        <v>21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158</v>
      </c>
      <c r="AU135" s="259" t="s">
        <v>87</v>
      </c>
      <c r="AV135" s="13" t="s">
        <v>87</v>
      </c>
      <c r="AW135" s="13" t="s">
        <v>33</v>
      </c>
      <c r="AX135" s="13" t="s">
        <v>85</v>
      </c>
      <c r="AY135" s="259" t="s">
        <v>149</v>
      </c>
    </row>
    <row r="136" spans="1:65" s="2" customFormat="1" ht="16.5" customHeight="1">
      <c r="A136" s="38"/>
      <c r="B136" s="39"/>
      <c r="C136" s="284" t="s">
        <v>195</v>
      </c>
      <c r="D136" s="284" t="s">
        <v>327</v>
      </c>
      <c r="E136" s="285" t="s">
        <v>1817</v>
      </c>
      <c r="F136" s="286" t="s">
        <v>1818</v>
      </c>
      <c r="G136" s="287" t="s">
        <v>203</v>
      </c>
      <c r="H136" s="288">
        <v>14.7</v>
      </c>
      <c r="I136" s="289"/>
      <c r="J136" s="290">
        <f>ROUND(I136*H136,2)</f>
        <v>0</v>
      </c>
      <c r="K136" s="286" t="s">
        <v>155</v>
      </c>
      <c r="L136" s="291"/>
      <c r="M136" s="292" t="s">
        <v>1</v>
      </c>
      <c r="N136" s="293" t="s">
        <v>42</v>
      </c>
      <c r="O136" s="91"/>
      <c r="P136" s="244">
        <f>O136*H136</f>
        <v>0</v>
      </c>
      <c r="Q136" s="244">
        <v>0.00039</v>
      </c>
      <c r="R136" s="244">
        <f>Q136*H136</f>
        <v>0.005732999999999999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361</v>
      </c>
      <c r="AT136" s="246" t="s">
        <v>327</v>
      </c>
      <c r="AU136" s="246" t="s">
        <v>87</v>
      </c>
      <c r="AY136" s="17" t="s">
        <v>149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85</v>
      </c>
      <c r="BK136" s="247">
        <f>ROUND(I136*H136,2)</f>
        <v>0</v>
      </c>
      <c r="BL136" s="17" t="s">
        <v>261</v>
      </c>
      <c r="BM136" s="246" t="s">
        <v>1819</v>
      </c>
    </row>
    <row r="137" spans="1:51" s="13" customFormat="1" ht="12">
      <c r="A137" s="13"/>
      <c r="B137" s="248"/>
      <c r="C137" s="249"/>
      <c r="D137" s="250" t="s">
        <v>158</v>
      </c>
      <c r="E137" s="251" t="s">
        <v>1</v>
      </c>
      <c r="F137" s="252" t="s">
        <v>1820</v>
      </c>
      <c r="G137" s="249"/>
      <c r="H137" s="253">
        <v>14.7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158</v>
      </c>
      <c r="AU137" s="259" t="s">
        <v>87</v>
      </c>
      <c r="AV137" s="13" t="s">
        <v>87</v>
      </c>
      <c r="AW137" s="13" t="s">
        <v>33</v>
      </c>
      <c r="AX137" s="13" t="s">
        <v>85</v>
      </c>
      <c r="AY137" s="259" t="s">
        <v>149</v>
      </c>
    </row>
    <row r="138" spans="1:65" s="2" customFormat="1" ht="21.75" customHeight="1">
      <c r="A138" s="38"/>
      <c r="B138" s="39"/>
      <c r="C138" s="235" t="s">
        <v>200</v>
      </c>
      <c r="D138" s="235" t="s">
        <v>151</v>
      </c>
      <c r="E138" s="236" t="s">
        <v>1821</v>
      </c>
      <c r="F138" s="237" t="s">
        <v>1822</v>
      </c>
      <c r="G138" s="238" t="s">
        <v>579</v>
      </c>
      <c r="H138" s="239">
        <v>2</v>
      </c>
      <c r="I138" s="240"/>
      <c r="J138" s="241">
        <f>ROUND(I138*H138,2)</f>
        <v>0</v>
      </c>
      <c r="K138" s="237" t="s">
        <v>155</v>
      </c>
      <c r="L138" s="44"/>
      <c r="M138" s="242" t="s">
        <v>1</v>
      </c>
      <c r="N138" s="243" t="s">
        <v>42</v>
      </c>
      <c r="O138" s="91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261</v>
      </c>
      <c r="AT138" s="246" t="s">
        <v>151</v>
      </c>
      <c r="AU138" s="246" t="s">
        <v>87</v>
      </c>
      <c r="AY138" s="17" t="s">
        <v>149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7" t="s">
        <v>85</v>
      </c>
      <c r="BK138" s="247">
        <f>ROUND(I138*H138,2)</f>
        <v>0</v>
      </c>
      <c r="BL138" s="17" t="s">
        <v>261</v>
      </c>
      <c r="BM138" s="246" t="s">
        <v>1823</v>
      </c>
    </row>
    <row r="139" spans="1:51" s="13" customFormat="1" ht="12">
      <c r="A139" s="13"/>
      <c r="B139" s="248"/>
      <c r="C139" s="249"/>
      <c r="D139" s="250" t="s">
        <v>158</v>
      </c>
      <c r="E139" s="251" t="s">
        <v>1</v>
      </c>
      <c r="F139" s="252" t="s">
        <v>87</v>
      </c>
      <c r="G139" s="249"/>
      <c r="H139" s="253">
        <v>2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158</v>
      </c>
      <c r="AU139" s="259" t="s">
        <v>87</v>
      </c>
      <c r="AV139" s="13" t="s">
        <v>87</v>
      </c>
      <c r="AW139" s="13" t="s">
        <v>33</v>
      </c>
      <c r="AX139" s="13" t="s">
        <v>85</v>
      </c>
      <c r="AY139" s="259" t="s">
        <v>149</v>
      </c>
    </row>
    <row r="140" spans="1:65" s="2" customFormat="1" ht="16.5" customHeight="1">
      <c r="A140" s="38"/>
      <c r="B140" s="39"/>
      <c r="C140" s="284" t="s">
        <v>206</v>
      </c>
      <c r="D140" s="284" t="s">
        <v>327</v>
      </c>
      <c r="E140" s="285" t="s">
        <v>1824</v>
      </c>
      <c r="F140" s="286" t="s">
        <v>1825</v>
      </c>
      <c r="G140" s="287" t="s">
        <v>579</v>
      </c>
      <c r="H140" s="288">
        <v>2</v>
      </c>
      <c r="I140" s="289"/>
      <c r="J140" s="290">
        <f>ROUND(I140*H140,2)</f>
        <v>0</v>
      </c>
      <c r="K140" s="286" t="s">
        <v>155</v>
      </c>
      <c r="L140" s="291"/>
      <c r="M140" s="292" t="s">
        <v>1</v>
      </c>
      <c r="N140" s="293" t="s">
        <v>42</v>
      </c>
      <c r="O140" s="91"/>
      <c r="P140" s="244">
        <f>O140*H140</f>
        <v>0</v>
      </c>
      <c r="Q140" s="244">
        <v>3E-05</v>
      </c>
      <c r="R140" s="244">
        <f>Q140*H140</f>
        <v>6E-05</v>
      </c>
      <c r="S140" s="244">
        <v>0</v>
      </c>
      <c r="T140" s="24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361</v>
      </c>
      <c r="AT140" s="246" t="s">
        <v>327</v>
      </c>
      <c r="AU140" s="246" t="s">
        <v>87</v>
      </c>
      <c r="AY140" s="17" t="s">
        <v>149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85</v>
      </c>
      <c r="BK140" s="247">
        <f>ROUND(I140*H140,2)</f>
        <v>0</v>
      </c>
      <c r="BL140" s="17" t="s">
        <v>261</v>
      </c>
      <c r="BM140" s="246" t="s">
        <v>1826</v>
      </c>
    </row>
    <row r="141" spans="1:51" s="13" customFormat="1" ht="12">
      <c r="A141" s="13"/>
      <c r="B141" s="248"/>
      <c r="C141" s="249"/>
      <c r="D141" s="250" t="s">
        <v>158</v>
      </c>
      <c r="E141" s="251" t="s">
        <v>1</v>
      </c>
      <c r="F141" s="252" t="s">
        <v>87</v>
      </c>
      <c r="G141" s="249"/>
      <c r="H141" s="253">
        <v>2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158</v>
      </c>
      <c r="AU141" s="259" t="s">
        <v>87</v>
      </c>
      <c r="AV141" s="13" t="s">
        <v>87</v>
      </c>
      <c r="AW141" s="13" t="s">
        <v>33</v>
      </c>
      <c r="AX141" s="13" t="s">
        <v>85</v>
      </c>
      <c r="AY141" s="259" t="s">
        <v>149</v>
      </c>
    </row>
    <row r="142" spans="1:65" s="2" customFormat="1" ht="21.75" customHeight="1">
      <c r="A142" s="38"/>
      <c r="B142" s="39"/>
      <c r="C142" s="235" t="s">
        <v>215</v>
      </c>
      <c r="D142" s="235" t="s">
        <v>151</v>
      </c>
      <c r="E142" s="236" t="s">
        <v>1827</v>
      </c>
      <c r="F142" s="237" t="s">
        <v>1828</v>
      </c>
      <c r="G142" s="238" t="s">
        <v>579</v>
      </c>
      <c r="H142" s="239">
        <v>1</v>
      </c>
      <c r="I142" s="240"/>
      <c r="J142" s="241">
        <f>ROUND(I142*H142,2)</f>
        <v>0</v>
      </c>
      <c r="K142" s="237" t="s">
        <v>155</v>
      </c>
      <c r="L142" s="44"/>
      <c r="M142" s="242" t="s">
        <v>1</v>
      </c>
      <c r="N142" s="243" t="s">
        <v>42</v>
      </c>
      <c r="O142" s="91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261</v>
      </c>
      <c r="AT142" s="246" t="s">
        <v>151</v>
      </c>
      <c r="AU142" s="246" t="s">
        <v>87</v>
      </c>
      <c r="AY142" s="17" t="s">
        <v>149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7" t="s">
        <v>85</v>
      </c>
      <c r="BK142" s="247">
        <f>ROUND(I142*H142,2)</f>
        <v>0</v>
      </c>
      <c r="BL142" s="17" t="s">
        <v>261</v>
      </c>
      <c r="BM142" s="246" t="s">
        <v>1829</v>
      </c>
    </row>
    <row r="143" spans="1:51" s="13" customFormat="1" ht="12">
      <c r="A143" s="13"/>
      <c r="B143" s="248"/>
      <c r="C143" s="249"/>
      <c r="D143" s="250" t="s">
        <v>158</v>
      </c>
      <c r="E143" s="251" t="s">
        <v>1</v>
      </c>
      <c r="F143" s="252" t="s">
        <v>85</v>
      </c>
      <c r="G143" s="249"/>
      <c r="H143" s="253">
        <v>1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158</v>
      </c>
      <c r="AU143" s="259" t="s">
        <v>87</v>
      </c>
      <c r="AV143" s="13" t="s">
        <v>87</v>
      </c>
      <c r="AW143" s="13" t="s">
        <v>33</v>
      </c>
      <c r="AX143" s="13" t="s">
        <v>85</v>
      </c>
      <c r="AY143" s="259" t="s">
        <v>149</v>
      </c>
    </row>
    <row r="144" spans="1:65" s="2" customFormat="1" ht="16.5" customHeight="1">
      <c r="A144" s="38"/>
      <c r="B144" s="39"/>
      <c r="C144" s="284" t="s">
        <v>221</v>
      </c>
      <c r="D144" s="284" t="s">
        <v>327</v>
      </c>
      <c r="E144" s="285" t="s">
        <v>1830</v>
      </c>
      <c r="F144" s="286" t="s">
        <v>1831</v>
      </c>
      <c r="G144" s="287" t="s">
        <v>579</v>
      </c>
      <c r="H144" s="288">
        <v>1</v>
      </c>
      <c r="I144" s="289"/>
      <c r="J144" s="290">
        <f>ROUND(I144*H144,2)</f>
        <v>0</v>
      </c>
      <c r="K144" s="286" t="s">
        <v>1</v>
      </c>
      <c r="L144" s="291"/>
      <c r="M144" s="292" t="s">
        <v>1</v>
      </c>
      <c r="N144" s="293" t="s">
        <v>42</v>
      </c>
      <c r="O144" s="91"/>
      <c r="P144" s="244">
        <f>O144*H144</f>
        <v>0</v>
      </c>
      <c r="Q144" s="244">
        <v>9E-05</v>
      </c>
      <c r="R144" s="244">
        <f>Q144*H144</f>
        <v>9E-05</v>
      </c>
      <c r="S144" s="244">
        <v>0</v>
      </c>
      <c r="T144" s="24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6" t="s">
        <v>361</v>
      </c>
      <c r="AT144" s="246" t="s">
        <v>327</v>
      </c>
      <c r="AU144" s="246" t="s">
        <v>87</v>
      </c>
      <c r="AY144" s="17" t="s">
        <v>149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7" t="s">
        <v>85</v>
      </c>
      <c r="BK144" s="247">
        <f>ROUND(I144*H144,2)</f>
        <v>0</v>
      </c>
      <c r="BL144" s="17" t="s">
        <v>261</v>
      </c>
      <c r="BM144" s="246" t="s">
        <v>1832</v>
      </c>
    </row>
    <row r="145" spans="1:51" s="13" customFormat="1" ht="12">
      <c r="A145" s="13"/>
      <c r="B145" s="248"/>
      <c r="C145" s="249"/>
      <c r="D145" s="250" t="s">
        <v>158</v>
      </c>
      <c r="E145" s="251" t="s">
        <v>1</v>
      </c>
      <c r="F145" s="252" t="s">
        <v>85</v>
      </c>
      <c r="G145" s="249"/>
      <c r="H145" s="253">
        <v>1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9" t="s">
        <v>158</v>
      </c>
      <c r="AU145" s="259" t="s">
        <v>87</v>
      </c>
      <c r="AV145" s="13" t="s">
        <v>87</v>
      </c>
      <c r="AW145" s="13" t="s">
        <v>33</v>
      </c>
      <c r="AX145" s="13" t="s">
        <v>85</v>
      </c>
      <c r="AY145" s="259" t="s">
        <v>149</v>
      </c>
    </row>
    <row r="146" spans="1:65" s="2" customFormat="1" ht="21.75" customHeight="1">
      <c r="A146" s="38"/>
      <c r="B146" s="39"/>
      <c r="C146" s="235" t="s">
        <v>233</v>
      </c>
      <c r="D146" s="235" t="s">
        <v>151</v>
      </c>
      <c r="E146" s="236" t="s">
        <v>1833</v>
      </c>
      <c r="F146" s="237" t="s">
        <v>1834</v>
      </c>
      <c r="G146" s="238" t="s">
        <v>579</v>
      </c>
      <c r="H146" s="239">
        <v>2</v>
      </c>
      <c r="I146" s="240"/>
      <c r="J146" s="241">
        <f>ROUND(I146*H146,2)</f>
        <v>0</v>
      </c>
      <c r="K146" s="237" t="s">
        <v>155</v>
      </c>
      <c r="L146" s="44"/>
      <c r="M146" s="242" t="s">
        <v>1</v>
      </c>
      <c r="N146" s="243" t="s">
        <v>42</v>
      </c>
      <c r="O146" s="91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261</v>
      </c>
      <c r="AT146" s="246" t="s">
        <v>151</v>
      </c>
      <c r="AU146" s="246" t="s">
        <v>87</v>
      </c>
      <c r="AY146" s="17" t="s">
        <v>149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85</v>
      </c>
      <c r="BK146" s="247">
        <f>ROUND(I146*H146,2)</f>
        <v>0</v>
      </c>
      <c r="BL146" s="17" t="s">
        <v>261</v>
      </c>
      <c r="BM146" s="246" t="s">
        <v>1835</v>
      </c>
    </row>
    <row r="147" spans="1:51" s="13" customFormat="1" ht="12">
      <c r="A147" s="13"/>
      <c r="B147" s="248"/>
      <c r="C147" s="249"/>
      <c r="D147" s="250" t="s">
        <v>158</v>
      </c>
      <c r="E147" s="251" t="s">
        <v>1</v>
      </c>
      <c r="F147" s="252" t="s">
        <v>87</v>
      </c>
      <c r="G147" s="249"/>
      <c r="H147" s="253">
        <v>2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158</v>
      </c>
      <c r="AU147" s="259" t="s">
        <v>87</v>
      </c>
      <c r="AV147" s="13" t="s">
        <v>87</v>
      </c>
      <c r="AW147" s="13" t="s">
        <v>33</v>
      </c>
      <c r="AX147" s="13" t="s">
        <v>85</v>
      </c>
      <c r="AY147" s="259" t="s">
        <v>149</v>
      </c>
    </row>
    <row r="148" spans="1:65" s="2" customFormat="1" ht="16.5" customHeight="1">
      <c r="A148" s="38"/>
      <c r="B148" s="39"/>
      <c r="C148" s="284" t="s">
        <v>248</v>
      </c>
      <c r="D148" s="284" t="s">
        <v>327</v>
      </c>
      <c r="E148" s="285" t="s">
        <v>1836</v>
      </c>
      <c r="F148" s="286" t="s">
        <v>1837</v>
      </c>
      <c r="G148" s="287" t="s">
        <v>579</v>
      </c>
      <c r="H148" s="288">
        <v>2</v>
      </c>
      <c r="I148" s="289"/>
      <c r="J148" s="290">
        <f>ROUND(I148*H148,2)</f>
        <v>0</v>
      </c>
      <c r="K148" s="286" t="s">
        <v>155</v>
      </c>
      <c r="L148" s="291"/>
      <c r="M148" s="292" t="s">
        <v>1</v>
      </c>
      <c r="N148" s="293" t="s">
        <v>42</v>
      </c>
      <c r="O148" s="91"/>
      <c r="P148" s="244">
        <f>O148*H148</f>
        <v>0</v>
      </c>
      <c r="Q148" s="244">
        <v>0.00013</v>
      </c>
      <c r="R148" s="244">
        <f>Q148*H148</f>
        <v>0.00026</v>
      </c>
      <c r="S148" s="244">
        <v>0</v>
      </c>
      <c r="T148" s="24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361</v>
      </c>
      <c r="AT148" s="246" t="s">
        <v>327</v>
      </c>
      <c r="AU148" s="246" t="s">
        <v>87</v>
      </c>
      <c r="AY148" s="17" t="s">
        <v>149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7" t="s">
        <v>85</v>
      </c>
      <c r="BK148" s="247">
        <f>ROUND(I148*H148,2)</f>
        <v>0</v>
      </c>
      <c r="BL148" s="17" t="s">
        <v>261</v>
      </c>
      <c r="BM148" s="246" t="s">
        <v>1838</v>
      </c>
    </row>
    <row r="149" spans="1:51" s="13" customFormat="1" ht="12">
      <c r="A149" s="13"/>
      <c r="B149" s="248"/>
      <c r="C149" s="249"/>
      <c r="D149" s="250" t="s">
        <v>158</v>
      </c>
      <c r="E149" s="251" t="s">
        <v>1</v>
      </c>
      <c r="F149" s="252" t="s">
        <v>87</v>
      </c>
      <c r="G149" s="249"/>
      <c r="H149" s="253">
        <v>2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158</v>
      </c>
      <c r="AU149" s="259" t="s">
        <v>87</v>
      </c>
      <c r="AV149" s="13" t="s">
        <v>87</v>
      </c>
      <c r="AW149" s="13" t="s">
        <v>33</v>
      </c>
      <c r="AX149" s="13" t="s">
        <v>85</v>
      </c>
      <c r="AY149" s="259" t="s">
        <v>149</v>
      </c>
    </row>
    <row r="150" spans="1:65" s="2" customFormat="1" ht="21.75" customHeight="1">
      <c r="A150" s="38"/>
      <c r="B150" s="39"/>
      <c r="C150" s="235" t="s">
        <v>254</v>
      </c>
      <c r="D150" s="235" t="s">
        <v>151</v>
      </c>
      <c r="E150" s="236" t="s">
        <v>1839</v>
      </c>
      <c r="F150" s="237" t="s">
        <v>1840</v>
      </c>
      <c r="G150" s="238" t="s">
        <v>203</v>
      </c>
      <c r="H150" s="239">
        <v>40</v>
      </c>
      <c r="I150" s="240"/>
      <c r="J150" s="241">
        <f>ROUND(I150*H150,2)</f>
        <v>0</v>
      </c>
      <c r="K150" s="237" t="s">
        <v>155</v>
      </c>
      <c r="L150" s="44"/>
      <c r="M150" s="242" t="s">
        <v>1</v>
      </c>
      <c r="N150" s="243" t="s">
        <v>42</v>
      </c>
      <c r="O150" s="91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6" t="s">
        <v>261</v>
      </c>
      <c r="AT150" s="246" t="s">
        <v>151</v>
      </c>
      <c r="AU150" s="246" t="s">
        <v>87</v>
      </c>
      <c r="AY150" s="17" t="s">
        <v>149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7" t="s">
        <v>85</v>
      </c>
      <c r="BK150" s="247">
        <f>ROUND(I150*H150,2)</f>
        <v>0</v>
      </c>
      <c r="BL150" s="17" t="s">
        <v>261</v>
      </c>
      <c r="BM150" s="246" t="s">
        <v>1841</v>
      </c>
    </row>
    <row r="151" spans="1:51" s="13" customFormat="1" ht="12">
      <c r="A151" s="13"/>
      <c r="B151" s="248"/>
      <c r="C151" s="249"/>
      <c r="D151" s="250" t="s">
        <v>158</v>
      </c>
      <c r="E151" s="251" t="s">
        <v>1</v>
      </c>
      <c r="F151" s="252" t="s">
        <v>413</v>
      </c>
      <c r="G151" s="249"/>
      <c r="H151" s="253">
        <v>40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158</v>
      </c>
      <c r="AU151" s="259" t="s">
        <v>87</v>
      </c>
      <c r="AV151" s="13" t="s">
        <v>87</v>
      </c>
      <c r="AW151" s="13" t="s">
        <v>33</v>
      </c>
      <c r="AX151" s="13" t="s">
        <v>85</v>
      </c>
      <c r="AY151" s="259" t="s">
        <v>149</v>
      </c>
    </row>
    <row r="152" spans="1:65" s="2" customFormat="1" ht="16.5" customHeight="1">
      <c r="A152" s="38"/>
      <c r="B152" s="39"/>
      <c r="C152" s="284" t="s">
        <v>8</v>
      </c>
      <c r="D152" s="284" t="s">
        <v>327</v>
      </c>
      <c r="E152" s="285" t="s">
        <v>1842</v>
      </c>
      <c r="F152" s="286" t="s">
        <v>1843</v>
      </c>
      <c r="G152" s="287" t="s">
        <v>203</v>
      </c>
      <c r="H152" s="288">
        <v>48</v>
      </c>
      <c r="I152" s="289"/>
      <c r="J152" s="290">
        <f>ROUND(I152*H152,2)</f>
        <v>0</v>
      </c>
      <c r="K152" s="286" t="s">
        <v>155</v>
      </c>
      <c r="L152" s="291"/>
      <c r="M152" s="292" t="s">
        <v>1</v>
      </c>
      <c r="N152" s="293" t="s">
        <v>42</v>
      </c>
      <c r="O152" s="91"/>
      <c r="P152" s="244">
        <f>O152*H152</f>
        <v>0</v>
      </c>
      <c r="Q152" s="244">
        <v>0.00012</v>
      </c>
      <c r="R152" s="244">
        <f>Q152*H152</f>
        <v>0.00576</v>
      </c>
      <c r="S152" s="244">
        <v>0</v>
      </c>
      <c r="T152" s="24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6" t="s">
        <v>361</v>
      </c>
      <c r="AT152" s="246" t="s">
        <v>327</v>
      </c>
      <c r="AU152" s="246" t="s">
        <v>87</v>
      </c>
      <c r="AY152" s="17" t="s">
        <v>149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7" t="s">
        <v>85</v>
      </c>
      <c r="BK152" s="247">
        <f>ROUND(I152*H152,2)</f>
        <v>0</v>
      </c>
      <c r="BL152" s="17" t="s">
        <v>261</v>
      </c>
      <c r="BM152" s="246" t="s">
        <v>1844</v>
      </c>
    </row>
    <row r="153" spans="1:51" s="13" customFormat="1" ht="12">
      <c r="A153" s="13"/>
      <c r="B153" s="248"/>
      <c r="C153" s="249"/>
      <c r="D153" s="250" t="s">
        <v>158</v>
      </c>
      <c r="E153" s="251" t="s">
        <v>1</v>
      </c>
      <c r="F153" s="252" t="s">
        <v>1845</v>
      </c>
      <c r="G153" s="249"/>
      <c r="H153" s="253">
        <v>48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158</v>
      </c>
      <c r="AU153" s="259" t="s">
        <v>87</v>
      </c>
      <c r="AV153" s="13" t="s">
        <v>87</v>
      </c>
      <c r="AW153" s="13" t="s">
        <v>33</v>
      </c>
      <c r="AX153" s="13" t="s">
        <v>85</v>
      </c>
      <c r="AY153" s="259" t="s">
        <v>149</v>
      </c>
    </row>
    <row r="154" spans="1:65" s="2" customFormat="1" ht="21.75" customHeight="1">
      <c r="A154" s="38"/>
      <c r="B154" s="39"/>
      <c r="C154" s="235" t="s">
        <v>261</v>
      </c>
      <c r="D154" s="235" t="s">
        <v>151</v>
      </c>
      <c r="E154" s="236" t="s">
        <v>1846</v>
      </c>
      <c r="F154" s="237" t="s">
        <v>1847</v>
      </c>
      <c r="G154" s="238" t="s">
        <v>203</v>
      </c>
      <c r="H154" s="239">
        <v>10</v>
      </c>
      <c r="I154" s="240"/>
      <c r="J154" s="241">
        <f>ROUND(I154*H154,2)</f>
        <v>0</v>
      </c>
      <c r="K154" s="237" t="s">
        <v>155</v>
      </c>
      <c r="L154" s="44"/>
      <c r="M154" s="242" t="s">
        <v>1</v>
      </c>
      <c r="N154" s="243" t="s">
        <v>42</v>
      </c>
      <c r="O154" s="91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261</v>
      </c>
      <c r="AT154" s="246" t="s">
        <v>151</v>
      </c>
      <c r="AU154" s="246" t="s">
        <v>87</v>
      </c>
      <c r="AY154" s="17" t="s">
        <v>149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7" t="s">
        <v>85</v>
      </c>
      <c r="BK154" s="247">
        <f>ROUND(I154*H154,2)</f>
        <v>0</v>
      </c>
      <c r="BL154" s="17" t="s">
        <v>261</v>
      </c>
      <c r="BM154" s="246" t="s">
        <v>1848</v>
      </c>
    </row>
    <row r="155" spans="1:51" s="13" customFormat="1" ht="12">
      <c r="A155" s="13"/>
      <c r="B155" s="248"/>
      <c r="C155" s="249"/>
      <c r="D155" s="250" t="s">
        <v>158</v>
      </c>
      <c r="E155" s="251" t="s">
        <v>1</v>
      </c>
      <c r="F155" s="252" t="s">
        <v>215</v>
      </c>
      <c r="G155" s="249"/>
      <c r="H155" s="253">
        <v>10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158</v>
      </c>
      <c r="AU155" s="259" t="s">
        <v>87</v>
      </c>
      <c r="AV155" s="13" t="s">
        <v>87</v>
      </c>
      <c r="AW155" s="13" t="s">
        <v>33</v>
      </c>
      <c r="AX155" s="13" t="s">
        <v>85</v>
      </c>
      <c r="AY155" s="259" t="s">
        <v>149</v>
      </c>
    </row>
    <row r="156" spans="1:65" s="2" customFormat="1" ht="21.75" customHeight="1">
      <c r="A156" s="38"/>
      <c r="B156" s="39"/>
      <c r="C156" s="235" t="s">
        <v>265</v>
      </c>
      <c r="D156" s="235" t="s">
        <v>151</v>
      </c>
      <c r="E156" s="236" t="s">
        <v>1849</v>
      </c>
      <c r="F156" s="237" t="s">
        <v>1850</v>
      </c>
      <c r="G156" s="238" t="s">
        <v>203</v>
      </c>
      <c r="H156" s="239">
        <v>52</v>
      </c>
      <c r="I156" s="240"/>
      <c r="J156" s="241">
        <f>ROUND(I156*H156,2)</f>
        <v>0</v>
      </c>
      <c r="K156" s="237" t="s">
        <v>155</v>
      </c>
      <c r="L156" s="44"/>
      <c r="M156" s="242" t="s">
        <v>1</v>
      </c>
      <c r="N156" s="243" t="s">
        <v>42</v>
      </c>
      <c r="O156" s="91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6" t="s">
        <v>261</v>
      </c>
      <c r="AT156" s="246" t="s">
        <v>151</v>
      </c>
      <c r="AU156" s="246" t="s">
        <v>87</v>
      </c>
      <c r="AY156" s="17" t="s">
        <v>149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7" t="s">
        <v>85</v>
      </c>
      <c r="BK156" s="247">
        <f>ROUND(I156*H156,2)</f>
        <v>0</v>
      </c>
      <c r="BL156" s="17" t="s">
        <v>261</v>
      </c>
      <c r="BM156" s="246" t="s">
        <v>1851</v>
      </c>
    </row>
    <row r="157" spans="1:51" s="13" customFormat="1" ht="12">
      <c r="A157" s="13"/>
      <c r="B157" s="248"/>
      <c r="C157" s="249"/>
      <c r="D157" s="250" t="s">
        <v>158</v>
      </c>
      <c r="E157" s="251" t="s">
        <v>1</v>
      </c>
      <c r="F157" s="252" t="s">
        <v>1852</v>
      </c>
      <c r="G157" s="249"/>
      <c r="H157" s="253">
        <v>52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158</v>
      </c>
      <c r="AU157" s="259" t="s">
        <v>87</v>
      </c>
      <c r="AV157" s="13" t="s">
        <v>87</v>
      </c>
      <c r="AW157" s="13" t="s">
        <v>33</v>
      </c>
      <c r="AX157" s="13" t="s">
        <v>85</v>
      </c>
      <c r="AY157" s="259" t="s">
        <v>149</v>
      </c>
    </row>
    <row r="158" spans="1:65" s="2" customFormat="1" ht="16.5" customHeight="1">
      <c r="A158" s="38"/>
      <c r="B158" s="39"/>
      <c r="C158" s="284" t="s">
        <v>273</v>
      </c>
      <c r="D158" s="284" t="s">
        <v>327</v>
      </c>
      <c r="E158" s="285" t="s">
        <v>1853</v>
      </c>
      <c r="F158" s="286" t="s">
        <v>1854</v>
      </c>
      <c r="G158" s="287" t="s">
        <v>203</v>
      </c>
      <c r="H158" s="288">
        <v>42</v>
      </c>
      <c r="I158" s="289"/>
      <c r="J158" s="290">
        <f>ROUND(I158*H158,2)</f>
        <v>0</v>
      </c>
      <c r="K158" s="286" t="s">
        <v>155</v>
      </c>
      <c r="L158" s="291"/>
      <c r="M158" s="292" t="s">
        <v>1</v>
      </c>
      <c r="N158" s="293" t="s">
        <v>42</v>
      </c>
      <c r="O158" s="91"/>
      <c r="P158" s="244">
        <f>O158*H158</f>
        <v>0</v>
      </c>
      <c r="Q158" s="244">
        <v>0.0001</v>
      </c>
      <c r="R158" s="244">
        <f>Q158*H158</f>
        <v>0.004200000000000001</v>
      </c>
      <c r="S158" s="244">
        <v>0</v>
      </c>
      <c r="T158" s="24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6" t="s">
        <v>361</v>
      </c>
      <c r="AT158" s="246" t="s">
        <v>327</v>
      </c>
      <c r="AU158" s="246" t="s">
        <v>87</v>
      </c>
      <c r="AY158" s="17" t="s">
        <v>149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7" t="s">
        <v>85</v>
      </c>
      <c r="BK158" s="247">
        <f>ROUND(I158*H158,2)</f>
        <v>0</v>
      </c>
      <c r="BL158" s="17" t="s">
        <v>261</v>
      </c>
      <c r="BM158" s="246" t="s">
        <v>1855</v>
      </c>
    </row>
    <row r="159" spans="1:51" s="13" customFormat="1" ht="12">
      <c r="A159" s="13"/>
      <c r="B159" s="248"/>
      <c r="C159" s="249"/>
      <c r="D159" s="250" t="s">
        <v>158</v>
      </c>
      <c r="E159" s="251" t="s">
        <v>1</v>
      </c>
      <c r="F159" s="252" t="s">
        <v>1856</v>
      </c>
      <c r="G159" s="249"/>
      <c r="H159" s="253">
        <v>42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158</v>
      </c>
      <c r="AU159" s="259" t="s">
        <v>87</v>
      </c>
      <c r="AV159" s="13" t="s">
        <v>87</v>
      </c>
      <c r="AW159" s="13" t="s">
        <v>33</v>
      </c>
      <c r="AX159" s="13" t="s">
        <v>85</v>
      </c>
      <c r="AY159" s="259" t="s">
        <v>149</v>
      </c>
    </row>
    <row r="160" spans="1:65" s="2" customFormat="1" ht="16.5" customHeight="1">
      <c r="A160" s="38"/>
      <c r="B160" s="39"/>
      <c r="C160" s="284" t="s">
        <v>283</v>
      </c>
      <c r="D160" s="284" t="s">
        <v>327</v>
      </c>
      <c r="E160" s="285" t="s">
        <v>1857</v>
      </c>
      <c r="F160" s="286" t="s">
        <v>1858</v>
      </c>
      <c r="G160" s="287" t="s">
        <v>203</v>
      </c>
      <c r="H160" s="288">
        <v>32.4</v>
      </c>
      <c r="I160" s="289"/>
      <c r="J160" s="290">
        <f>ROUND(I160*H160,2)</f>
        <v>0</v>
      </c>
      <c r="K160" s="286" t="s">
        <v>155</v>
      </c>
      <c r="L160" s="291"/>
      <c r="M160" s="292" t="s">
        <v>1</v>
      </c>
      <c r="N160" s="293" t="s">
        <v>42</v>
      </c>
      <c r="O160" s="91"/>
      <c r="P160" s="244">
        <f>O160*H160</f>
        <v>0</v>
      </c>
      <c r="Q160" s="244">
        <v>0.00014</v>
      </c>
      <c r="R160" s="244">
        <f>Q160*H160</f>
        <v>0.004535999999999999</v>
      </c>
      <c r="S160" s="244">
        <v>0</v>
      </c>
      <c r="T160" s="24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6" t="s">
        <v>361</v>
      </c>
      <c r="AT160" s="246" t="s">
        <v>327</v>
      </c>
      <c r="AU160" s="246" t="s">
        <v>87</v>
      </c>
      <c r="AY160" s="17" t="s">
        <v>149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7" t="s">
        <v>85</v>
      </c>
      <c r="BK160" s="247">
        <f>ROUND(I160*H160,2)</f>
        <v>0</v>
      </c>
      <c r="BL160" s="17" t="s">
        <v>261</v>
      </c>
      <c r="BM160" s="246" t="s">
        <v>1859</v>
      </c>
    </row>
    <row r="161" spans="1:51" s="13" customFormat="1" ht="12">
      <c r="A161" s="13"/>
      <c r="B161" s="248"/>
      <c r="C161" s="249"/>
      <c r="D161" s="250" t="s">
        <v>158</v>
      </c>
      <c r="E161" s="251" t="s">
        <v>1</v>
      </c>
      <c r="F161" s="252" t="s">
        <v>1860</v>
      </c>
      <c r="G161" s="249"/>
      <c r="H161" s="253">
        <v>32.4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158</v>
      </c>
      <c r="AU161" s="259" t="s">
        <v>87</v>
      </c>
      <c r="AV161" s="13" t="s">
        <v>87</v>
      </c>
      <c r="AW161" s="13" t="s">
        <v>33</v>
      </c>
      <c r="AX161" s="13" t="s">
        <v>85</v>
      </c>
      <c r="AY161" s="259" t="s">
        <v>149</v>
      </c>
    </row>
    <row r="162" spans="1:65" s="2" customFormat="1" ht="21.75" customHeight="1">
      <c r="A162" s="38"/>
      <c r="B162" s="39"/>
      <c r="C162" s="235" t="s">
        <v>289</v>
      </c>
      <c r="D162" s="235" t="s">
        <v>151</v>
      </c>
      <c r="E162" s="236" t="s">
        <v>1861</v>
      </c>
      <c r="F162" s="237" t="s">
        <v>1862</v>
      </c>
      <c r="G162" s="238" t="s">
        <v>203</v>
      </c>
      <c r="H162" s="239">
        <v>5</v>
      </c>
      <c r="I162" s="240"/>
      <c r="J162" s="241">
        <f>ROUND(I162*H162,2)</f>
        <v>0</v>
      </c>
      <c r="K162" s="237" t="s">
        <v>155</v>
      </c>
      <c r="L162" s="44"/>
      <c r="M162" s="242" t="s">
        <v>1</v>
      </c>
      <c r="N162" s="243" t="s">
        <v>42</v>
      </c>
      <c r="O162" s="91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6" t="s">
        <v>261</v>
      </c>
      <c r="AT162" s="246" t="s">
        <v>151</v>
      </c>
      <c r="AU162" s="246" t="s">
        <v>87</v>
      </c>
      <c r="AY162" s="17" t="s">
        <v>149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17" t="s">
        <v>85</v>
      </c>
      <c r="BK162" s="247">
        <f>ROUND(I162*H162,2)</f>
        <v>0</v>
      </c>
      <c r="BL162" s="17" t="s">
        <v>261</v>
      </c>
      <c r="BM162" s="246" t="s">
        <v>1863</v>
      </c>
    </row>
    <row r="163" spans="1:51" s="13" customFormat="1" ht="12">
      <c r="A163" s="13"/>
      <c r="B163" s="248"/>
      <c r="C163" s="249"/>
      <c r="D163" s="250" t="s">
        <v>158</v>
      </c>
      <c r="E163" s="251" t="s">
        <v>1</v>
      </c>
      <c r="F163" s="252" t="s">
        <v>183</v>
      </c>
      <c r="G163" s="249"/>
      <c r="H163" s="253">
        <v>5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158</v>
      </c>
      <c r="AU163" s="259" t="s">
        <v>87</v>
      </c>
      <c r="AV163" s="13" t="s">
        <v>87</v>
      </c>
      <c r="AW163" s="13" t="s">
        <v>33</v>
      </c>
      <c r="AX163" s="13" t="s">
        <v>85</v>
      </c>
      <c r="AY163" s="259" t="s">
        <v>149</v>
      </c>
    </row>
    <row r="164" spans="1:65" s="2" customFormat="1" ht="16.5" customHeight="1">
      <c r="A164" s="38"/>
      <c r="B164" s="39"/>
      <c r="C164" s="284" t="s">
        <v>7</v>
      </c>
      <c r="D164" s="284" t="s">
        <v>327</v>
      </c>
      <c r="E164" s="285" t="s">
        <v>1864</v>
      </c>
      <c r="F164" s="286" t="s">
        <v>1865</v>
      </c>
      <c r="G164" s="287" t="s">
        <v>203</v>
      </c>
      <c r="H164" s="288">
        <v>6</v>
      </c>
      <c r="I164" s="289"/>
      <c r="J164" s="290">
        <f>ROUND(I164*H164,2)</f>
        <v>0</v>
      </c>
      <c r="K164" s="286" t="s">
        <v>155</v>
      </c>
      <c r="L164" s="291"/>
      <c r="M164" s="292" t="s">
        <v>1</v>
      </c>
      <c r="N164" s="293" t="s">
        <v>42</v>
      </c>
      <c r="O164" s="91"/>
      <c r="P164" s="244">
        <f>O164*H164</f>
        <v>0</v>
      </c>
      <c r="Q164" s="244">
        <v>0.00016</v>
      </c>
      <c r="R164" s="244">
        <f>Q164*H164</f>
        <v>0.0009600000000000001</v>
      </c>
      <c r="S164" s="244">
        <v>0</v>
      </c>
      <c r="T164" s="24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6" t="s">
        <v>361</v>
      </c>
      <c r="AT164" s="246" t="s">
        <v>327</v>
      </c>
      <c r="AU164" s="246" t="s">
        <v>87</v>
      </c>
      <c r="AY164" s="17" t="s">
        <v>149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7" t="s">
        <v>85</v>
      </c>
      <c r="BK164" s="247">
        <f>ROUND(I164*H164,2)</f>
        <v>0</v>
      </c>
      <c r="BL164" s="17" t="s">
        <v>261</v>
      </c>
      <c r="BM164" s="246" t="s">
        <v>1866</v>
      </c>
    </row>
    <row r="165" spans="1:51" s="13" customFormat="1" ht="12">
      <c r="A165" s="13"/>
      <c r="B165" s="248"/>
      <c r="C165" s="249"/>
      <c r="D165" s="250" t="s">
        <v>158</v>
      </c>
      <c r="E165" s="251" t="s">
        <v>1</v>
      </c>
      <c r="F165" s="252" t="s">
        <v>1867</v>
      </c>
      <c r="G165" s="249"/>
      <c r="H165" s="253">
        <v>6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158</v>
      </c>
      <c r="AU165" s="259" t="s">
        <v>87</v>
      </c>
      <c r="AV165" s="13" t="s">
        <v>87</v>
      </c>
      <c r="AW165" s="13" t="s">
        <v>33</v>
      </c>
      <c r="AX165" s="13" t="s">
        <v>85</v>
      </c>
      <c r="AY165" s="259" t="s">
        <v>149</v>
      </c>
    </row>
    <row r="166" spans="1:65" s="2" customFormat="1" ht="21.75" customHeight="1">
      <c r="A166" s="38"/>
      <c r="B166" s="39"/>
      <c r="C166" s="235" t="s">
        <v>298</v>
      </c>
      <c r="D166" s="235" t="s">
        <v>151</v>
      </c>
      <c r="E166" s="236" t="s">
        <v>1868</v>
      </c>
      <c r="F166" s="237" t="s">
        <v>1869</v>
      </c>
      <c r="G166" s="238" t="s">
        <v>203</v>
      </c>
      <c r="H166" s="239">
        <v>23</v>
      </c>
      <c r="I166" s="240"/>
      <c r="J166" s="241">
        <f>ROUND(I166*H166,2)</f>
        <v>0</v>
      </c>
      <c r="K166" s="237" t="s">
        <v>155</v>
      </c>
      <c r="L166" s="44"/>
      <c r="M166" s="242" t="s">
        <v>1</v>
      </c>
      <c r="N166" s="243" t="s">
        <v>42</v>
      </c>
      <c r="O166" s="91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261</v>
      </c>
      <c r="AT166" s="246" t="s">
        <v>151</v>
      </c>
      <c r="AU166" s="246" t="s">
        <v>87</v>
      </c>
      <c r="AY166" s="17" t="s">
        <v>149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7" t="s">
        <v>85</v>
      </c>
      <c r="BK166" s="247">
        <f>ROUND(I166*H166,2)</f>
        <v>0</v>
      </c>
      <c r="BL166" s="17" t="s">
        <v>261</v>
      </c>
      <c r="BM166" s="246" t="s">
        <v>1870</v>
      </c>
    </row>
    <row r="167" spans="1:51" s="13" customFormat="1" ht="12">
      <c r="A167" s="13"/>
      <c r="B167" s="248"/>
      <c r="C167" s="249"/>
      <c r="D167" s="250" t="s">
        <v>158</v>
      </c>
      <c r="E167" s="251" t="s">
        <v>1</v>
      </c>
      <c r="F167" s="252" t="s">
        <v>312</v>
      </c>
      <c r="G167" s="249"/>
      <c r="H167" s="253">
        <v>23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158</v>
      </c>
      <c r="AU167" s="259" t="s">
        <v>87</v>
      </c>
      <c r="AV167" s="13" t="s">
        <v>87</v>
      </c>
      <c r="AW167" s="13" t="s">
        <v>33</v>
      </c>
      <c r="AX167" s="13" t="s">
        <v>85</v>
      </c>
      <c r="AY167" s="259" t="s">
        <v>149</v>
      </c>
    </row>
    <row r="168" spans="1:65" s="2" customFormat="1" ht="16.5" customHeight="1">
      <c r="A168" s="38"/>
      <c r="B168" s="39"/>
      <c r="C168" s="284" t="s">
        <v>312</v>
      </c>
      <c r="D168" s="284" t="s">
        <v>327</v>
      </c>
      <c r="E168" s="285" t="s">
        <v>1871</v>
      </c>
      <c r="F168" s="286" t="s">
        <v>1872</v>
      </c>
      <c r="G168" s="287" t="s">
        <v>203</v>
      </c>
      <c r="H168" s="288">
        <v>27.6</v>
      </c>
      <c r="I168" s="289"/>
      <c r="J168" s="290">
        <f>ROUND(I168*H168,2)</f>
        <v>0</v>
      </c>
      <c r="K168" s="286" t="s">
        <v>155</v>
      </c>
      <c r="L168" s="291"/>
      <c r="M168" s="292" t="s">
        <v>1</v>
      </c>
      <c r="N168" s="293" t="s">
        <v>42</v>
      </c>
      <c r="O168" s="91"/>
      <c r="P168" s="244">
        <f>O168*H168</f>
        <v>0</v>
      </c>
      <c r="Q168" s="244">
        <v>0.00063</v>
      </c>
      <c r="R168" s="244">
        <f>Q168*H168</f>
        <v>0.017388</v>
      </c>
      <c r="S168" s="244">
        <v>0</v>
      </c>
      <c r="T168" s="24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6" t="s">
        <v>361</v>
      </c>
      <c r="AT168" s="246" t="s">
        <v>327</v>
      </c>
      <c r="AU168" s="246" t="s">
        <v>87</v>
      </c>
      <c r="AY168" s="17" t="s">
        <v>149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7" t="s">
        <v>85</v>
      </c>
      <c r="BK168" s="247">
        <f>ROUND(I168*H168,2)</f>
        <v>0</v>
      </c>
      <c r="BL168" s="17" t="s">
        <v>261</v>
      </c>
      <c r="BM168" s="246" t="s">
        <v>1873</v>
      </c>
    </row>
    <row r="169" spans="1:51" s="13" customFormat="1" ht="12">
      <c r="A169" s="13"/>
      <c r="B169" s="248"/>
      <c r="C169" s="249"/>
      <c r="D169" s="250" t="s">
        <v>158</v>
      </c>
      <c r="E169" s="251" t="s">
        <v>1</v>
      </c>
      <c r="F169" s="252" t="s">
        <v>1874</v>
      </c>
      <c r="G169" s="249"/>
      <c r="H169" s="253">
        <v>27.6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158</v>
      </c>
      <c r="AU169" s="259" t="s">
        <v>87</v>
      </c>
      <c r="AV169" s="13" t="s">
        <v>87</v>
      </c>
      <c r="AW169" s="13" t="s">
        <v>33</v>
      </c>
      <c r="AX169" s="13" t="s">
        <v>85</v>
      </c>
      <c r="AY169" s="259" t="s">
        <v>149</v>
      </c>
    </row>
    <row r="170" spans="1:65" s="2" customFormat="1" ht="21.75" customHeight="1">
      <c r="A170" s="38"/>
      <c r="B170" s="39"/>
      <c r="C170" s="235" t="s">
        <v>318</v>
      </c>
      <c r="D170" s="235" t="s">
        <v>151</v>
      </c>
      <c r="E170" s="236" t="s">
        <v>1875</v>
      </c>
      <c r="F170" s="237" t="s">
        <v>1876</v>
      </c>
      <c r="G170" s="238" t="s">
        <v>203</v>
      </c>
      <c r="H170" s="239">
        <v>15</v>
      </c>
      <c r="I170" s="240"/>
      <c r="J170" s="241">
        <f>ROUND(I170*H170,2)</f>
        <v>0</v>
      </c>
      <c r="K170" s="237" t="s">
        <v>155</v>
      </c>
      <c r="L170" s="44"/>
      <c r="M170" s="242" t="s">
        <v>1</v>
      </c>
      <c r="N170" s="243" t="s">
        <v>42</v>
      </c>
      <c r="O170" s="91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6" t="s">
        <v>261</v>
      </c>
      <c r="AT170" s="246" t="s">
        <v>151</v>
      </c>
      <c r="AU170" s="246" t="s">
        <v>87</v>
      </c>
      <c r="AY170" s="17" t="s">
        <v>149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7" t="s">
        <v>85</v>
      </c>
      <c r="BK170" s="247">
        <f>ROUND(I170*H170,2)</f>
        <v>0</v>
      </c>
      <c r="BL170" s="17" t="s">
        <v>261</v>
      </c>
      <c r="BM170" s="246" t="s">
        <v>1877</v>
      </c>
    </row>
    <row r="171" spans="1:51" s="13" customFormat="1" ht="12">
      <c r="A171" s="13"/>
      <c r="B171" s="248"/>
      <c r="C171" s="249"/>
      <c r="D171" s="250" t="s">
        <v>158</v>
      </c>
      <c r="E171" s="251" t="s">
        <v>1</v>
      </c>
      <c r="F171" s="252" t="s">
        <v>8</v>
      </c>
      <c r="G171" s="249"/>
      <c r="H171" s="253">
        <v>15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158</v>
      </c>
      <c r="AU171" s="259" t="s">
        <v>87</v>
      </c>
      <c r="AV171" s="13" t="s">
        <v>87</v>
      </c>
      <c r="AW171" s="13" t="s">
        <v>33</v>
      </c>
      <c r="AX171" s="13" t="s">
        <v>85</v>
      </c>
      <c r="AY171" s="259" t="s">
        <v>149</v>
      </c>
    </row>
    <row r="172" spans="1:65" s="2" customFormat="1" ht="16.5" customHeight="1">
      <c r="A172" s="38"/>
      <c r="B172" s="39"/>
      <c r="C172" s="284" t="s">
        <v>322</v>
      </c>
      <c r="D172" s="284" t="s">
        <v>327</v>
      </c>
      <c r="E172" s="285" t="s">
        <v>1878</v>
      </c>
      <c r="F172" s="286" t="s">
        <v>1879</v>
      </c>
      <c r="G172" s="287" t="s">
        <v>203</v>
      </c>
      <c r="H172" s="288">
        <v>18</v>
      </c>
      <c r="I172" s="289"/>
      <c r="J172" s="290">
        <f>ROUND(I172*H172,2)</f>
        <v>0</v>
      </c>
      <c r="K172" s="286" t="s">
        <v>1</v>
      </c>
      <c r="L172" s="291"/>
      <c r="M172" s="292" t="s">
        <v>1</v>
      </c>
      <c r="N172" s="293" t="s">
        <v>42</v>
      </c>
      <c r="O172" s="91"/>
      <c r="P172" s="244">
        <f>O172*H172</f>
        <v>0</v>
      </c>
      <c r="Q172" s="244">
        <v>7E-05</v>
      </c>
      <c r="R172" s="244">
        <f>Q172*H172</f>
        <v>0.0012599999999999998</v>
      </c>
      <c r="S172" s="244">
        <v>0</v>
      </c>
      <c r="T172" s="24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361</v>
      </c>
      <c r="AT172" s="246" t="s">
        <v>327</v>
      </c>
      <c r="AU172" s="246" t="s">
        <v>87</v>
      </c>
      <c r="AY172" s="17" t="s">
        <v>149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7" t="s">
        <v>85</v>
      </c>
      <c r="BK172" s="247">
        <f>ROUND(I172*H172,2)</f>
        <v>0</v>
      </c>
      <c r="BL172" s="17" t="s">
        <v>261</v>
      </c>
      <c r="BM172" s="246" t="s">
        <v>1880</v>
      </c>
    </row>
    <row r="173" spans="1:51" s="13" customFormat="1" ht="12">
      <c r="A173" s="13"/>
      <c r="B173" s="248"/>
      <c r="C173" s="249"/>
      <c r="D173" s="250" t="s">
        <v>158</v>
      </c>
      <c r="E173" s="251" t="s">
        <v>1</v>
      </c>
      <c r="F173" s="252" t="s">
        <v>1881</v>
      </c>
      <c r="G173" s="249"/>
      <c r="H173" s="253">
        <v>18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158</v>
      </c>
      <c r="AU173" s="259" t="s">
        <v>87</v>
      </c>
      <c r="AV173" s="13" t="s">
        <v>87</v>
      </c>
      <c r="AW173" s="13" t="s">
        <v>33</v>
      </c>
      <c r="AX173" s="13" t="s">
        <v>85</v>
      </c>
      <c r="AY173" s="259" t="s">
        <v>149</v>
      </c>
    </row>
    <row r="174" spans="1:65" s="2" customFormat="1" ht="21.75" customHeight="1">
      <c r="A174" s="38"/>
      <c r="B174" s="39"/>
      <c r="C174" s="235" t="s">
        <v>326</v>
      </c>
      <c r="D174" s="235" t="s">
        <v>151</v>
      </c>
      <c r="E174" s="236" t="s">
        <v>1882</v>
      </c>
      <c r="F174" s="237" t="s">
        <v>1883</v>
      </c>
      <c r="G174" s="238" t="s">
        <v>579</v>
      </c>
      <c r="H174" s="239">
        <v>8</v>
      </c>
      <c r="I174" s="240"/>
      <c r="J174" s="241">
        <f>ROUND(I174*H174,2)</f>
        <v>0</v>
      </c>
      <c r="K174" s="237" t="s">
        <v>155</v>
      </c>
      <c r="L174" s="44"/>
      <c r="M174" s="242" t="s">
        <v>1</v>
      </c>
      <c r="N174" s="243" t="s">
        <v>42</v>
      </c>
      <c r="O174" s="91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6" t="s">
        <v>261</v>
      </c>
      <c r="AT174" s="246" t="s">
        <v>151</v>
      </c>
      <c r="AU174" s="246" t="s">
        <v>87</v>
      </c>
      <c r="AY174" s="17" t="s">
        <v>149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7" t="s">
        <v>85</v>
      </c>
      <c r="BK174" s="247">
        <f>ROUND(I174*H174,2)</f>
        <v>0</v>
      </c>
      <c r="BL174" s="17" t="s">
        <v>261</v>
      </c>
      <c r="BM174" s="246" t="s">
        <v>1884</v>
      </c>
    </row>
    <row r="175" spans="1:51" s="13" customFormat="1" ht="12">
      <c r="A175" s="13"/>
      <c r="B175" s="248"/>
      <c r="C175" s="249"/>
      <c r="D175" s="250" t="s">
        <v>158</v>
      </c>
      <c r="E175" s="251" t="s">
        <v>1</v>
      </c>
      <c r="F175" s="252" t="s">
        <v>200</v>
      </c>
      <c r="G175" s="249"/>
      <c r="H175" s="253">
        <v>8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9" t="s">
        <v>158</v>
      </c>
      <c r="AU175" s="259" t="s">
        <v>87</v>
      </c>
      <c r="AV175" s="13" t="s">
        <v>87</v>
      </c>
      <c r="AW175" s="13" t="s">
        <v>33</v>
      </c>
      <c r="AX175" s="13" t="s">
        <v>85</v>
      </c>
      <c r="AY175" s="259" t="s">
        <v>149</v>
      </c>
    </row>
    <row r="176" spans="1:65" s="2" customFormat="1" ht="21.75" customHeight="1">
      <c r="A176" s="38"/>
      <c r="B176" s="39"/>
      <c r="C176" s="235" t="s">
        <v>332</v>
      </c>
      <c r="D176" s="235" t="s">
        <v>151</v>
      </c>
      <c r="E176" s="236" t="s">
        <v>1885</v>
      </c>
      <c r="F176" s="237" t="s">
        <v>1886</v>
      </c>
      <c r="G176" s="238" t="s">
        <v>579</v>
      </c>
      <c r="H176" s="239">
        <v>4</v>
      </c>
      <c r="I176" s="240"/>
      <c r="J176" s="241">
        <f>ROUND(I176*H176,2)</f>
        <v>0</v>
      </c>
      <c r="K176" s="237" t="s">
        <v>155</v>
      </c>
      <c r="L176" s="44"/>
      <c r="M176" s="242" t="s">
        <v>1</v>
      </c>
      <c r="N176" s="243" t="s">
        <v>42</v>
      </c>
      <c r="O176" s="91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6" t="s">
        <v>261</v>
      </c>
      <c r="AT176" s="246" t="s">
        <v>151</v>
      </c>
      <c r="AU176" s="246" t="s">
        <v>87</v>
      </c>
      <c r="AY176" s="17" t="s">
        <v>149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7" t="s">
        <v>85</v>
      </c>
      <c r="BK176" s="247">
        <f>ROUND(I176*H176,2)</f>
        <v>0</v>
      </c>
      <c r="BL176" s="17" t="s">
        <v>261</v>
      </c>
      <c r="BM176" s="246" t="s">
        <v>1887</v>
      </c>
    </row>
    <row r="177" spans="1:51" s="13" customFormat="1" ht="12">
      <c r="A177" s="13"/>
      <c r="B177" s="248"/>
      <c r="C177" s="249"/>
      <c r="D177" s="250" t="s">
        <v>158</v>
      </c>
      <c r="E177" s="251" t="s">
        <v>1</v>
      </c>
      <c r="F177" s="252" t="s">
        <v>156</v>
      </c>
      <c r="G177" s="249"/>
      <c r="H177" s="253">
        <v>4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158</v>
      </c>
      <c r="AU177" s="259" t="s">
        <v>87</v>
      </c>
      <c r="AV177" s="13" t="s">
        <v>87</v>
      </c>
      <c r="AW177" s="13" t="s">
        <v>33</v>
      </c>
      <c r="AX177" s="13" t="s">
        <v>85</v>
      </c>
      <c r="AY177" s="259" t="s">
        <v>149</v>
      </c>
    </row>
    <row r="178" spans="1:65" s="2" customFormat="1" ht="16.5" customHeight="1">
      <c r="A178" s="38"/>
      <c r="B178" s="39"/>
      <c r="C178" s="235" t="s">
        <v>336</v>
      </c>
      <c r="D178" s="235" t="s">
        <v>151</v>
      </c>
      <c r="E178" s="236" t="s">
        <v>1888</v>
      </c>
      <c r="F178" s="237" t="s">
        <v>1889</v>
      </c>
      <c r="G178" s="238" t="s">
        <v>579</v>
      </c>
      <c r="H178" s="239">
        <v>2</v>
      </c>
      <c r="I178" s="240"/>
      <c r="J178" s="241">
        <f>ROUND(I178*H178,2)</f>
        <v>0</v>
      </c>
      <c r="K178" s="237" t="s">
        <v>155</v>
      </c>
      <c r="L178" s="44"/>
      <c r="M178" s="242" t="s">
        <v>1</v>
      </c>
      <c r="N178" s="243" t="s">
        <v>42</v>
      </c>
      <c r="O178" s="91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6" t="s">
        <v>261</v>
      </c>
      <c r="AT178" s="246" t="s">
        <v>151</v>
      </c>
      <c r="AU178" s="246" t="s">
        <v>87</v>
      </c>
      <c r="AY178" s="17" t="s">
        <v>149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7" t="s">
        <v>85</v>
      </c>
      <c r="BK178" s="247">
        <f>ROUND(I178*H178,2)</f>
        <v>0</v>
      </c>
      <c r="BL178" s="17" t="s">
        <v>261</v>
      </c>
      <c r="BM178" s="246" t="s">
        <v>1890</v>
      </c>
    </row>
    <row r="179" spans="1:51" s="13" customFormat="1" ht="12">
      <c r="A179" s="13"/>
      <c r="B179" s="248"/>
      <c r="C179" s="249"/>
      <c r="D179" s="250" t="s">
        <v>158</v>
      </c>
      <c r="E179" s="251" t="s">
        <v>1</v>
      </c>
      <c r="F179" s="252" t="s">
        <v>87</v>
      </c>
      <c r="G179" s="249"/>
      <c r="H179" s="253">
        <v>2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9" t="s">
        <v>158</v>
      </c>
      <c r="AU179" s="259" t="s">
        <v>87</v>
      </c>
      <c r="AV179" s="13" t="s">
        <v>87</v>
      </c>
      <c r="AW179" s="13" t="s">
        <v>33</v>
      </c>
      <c r="AX179" s="13" t="s">
        <v>85</v>
      </c>
      <c r="AY179" s="259" t="s">
        <v>149</v>
      </c>
    </row>
    <row r="180" spans="1:65" s="2" customFormat="1" ht="21.75" customHeight="1">
      <c r="A180" s="38"/>
      <c r="B180" s="39"/>
      <c r="C180" s="235" t="s">
        <v>343</v>
      </c>
      <c r="D180" s="235" t="s">
        <v>151</v>
      </c>
      <c r="E180" s="236" t="s">
        <v>1891</v>
      </c>
      <c r="F180" s="237" t="s">
        <v>1892</v>
      </c>
      <c r="G180" s="238" t="s">
        <v>579</v>
      </c>
      <c r="H180" s="239">
        <v>42</v>
      </c>
      <c r="I180" s="240"/>
      <c r="J180" s="241">
        <f>ROUND(I180*H180,2)</f>
        <v>0</v>
      </c>
      <c r="K180" s="237" t="s">
        <v>155</v>
      </c>
      <c r="L180" s="44"/>
      <c r="M180" s="242" t="s">
        <v>1</v>
      </c>
      <c r="N180" s="243" t="s">
        <v>42</v>
      </c>
      <c r="O180" s="91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6" t="s">
        <v>261</v>
      </c>
      <c r="AT180" s="246" t="s">
        <v>151</v>
      </c>
      <c r="AU180" s="246" t="s">
        <v>87</v>
      </c>
      <c r="AY180" s="17" t="s">
        <v>149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17" t="s">
        <v>85</v>
      </c>
      <c r="BK180" s="247">
        <f>ROUND(I180*H180,2)</f>
        <v>0</v>
      </c>
      <c r="BL180" s="17" t="s">
        <v>261</v>
      </c>
      <c r="BM180" s="246" t="s">
        <v>1893</v>
      </c>
    </row>
    <row r="181" spans="1:51" s="13" customFormat="1" ht="12">
      <c r="A181" s="13"/>
      <c r="B181" s="248"/>
      <c r="C181" s="249"/>
      <c r="D181" s="250" t="s">
        <v>158</v>
      </c>
      <c r="E181" s="251" t="s">
        <v>1</v>
      </c>
      <c r="F181" s="252" t="s">
        <v>424</v>
      </c>
      <c r="G181" s="249"/>
      <c r="H181" s="253">
        <v>42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9" t="s">
        <v>158</v>
      </c>
      <c r="AU181" s="259" t="s">
        <v>87</v>
      </c>
      <c r="AV181" s="13" t="s">
        <v>87</v>
      </c>
      <c r="AW181" s="13" t="s">
        <v>33</v>
      </c>
      <c r="AX181" s="13" t="s">
        <v>85</v>
      </c>
      <c r="AY181" s="259" t="s">
        <v>149</v>
      </c>
    </row>
    <row r="182" spans="1:65" s="2" customFormat="1" ht="16.5" customHeight="1">
      <c r="A182" s="38"/>
      <c r="B182" s="39"/>
      <c r="C182" s="235" t="s">
        <v>348</v>
      </c>
      <c r="D182" s="235" t="s">
        <v>151</v>
      </c>
      <c r="E182" s="236" t="s">
        <v>1894</v>
      </c>
      <c r="F182" s="237" t="s">
        <v>1895</v>
      </c>
      <c r="G182" s="238" t="s">
        <v>579</v>
      </c>
      <c r="H182" s="239">
        <v>2</v>
      </c>
      <c r="I182" s="240"/>
      <c r="J182" s="241">
        <f>ROUND(I182*H182,2)</f>
        <v>0</v>
      </c>
      <c r="K182" s="237" t="s">
        <v>155</v>
      </c>
      <c r="L182" s="44"/>
      <c r="M182" s="242" t="s">
        <v>1</v>
      </c>
      <c r="N182" s="243" t="s">
        <v>42</v>
      </c>
      <c r="O182" s="91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6" t="s">
        <v>261</v>
      </c>
      <c r="AT182" s="246" t="s">
        <v>151</v>
      </c>
      <c r="AU182" s="246" t="s">
        <v>87</v>
      </c>
      <c r="AY182" s="17" t="s">
        <v>149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7" t="s">
        <v>85</v>
      </c>
      <c r="BK182" s="247">
        <f>ROUND(I182*H182,2)</f>
        <v>0</v>
      </c>
      <c r="BL182" s="17" t="s">
        <v>261</v>
      </c>
      <c r="BM182" s="246" t="s">
        <v>1896</v>
      </c>
    </row>
    <row r="183" spans="1:51" s="13" customFormat="1" ht="12">
      <c r="A183" s="13"/>
      <c r="B183" s="248"/>
      <c r="C183" s="249"/>
      <c r="D183" s="250" t="s">
        <v>158</v>
      </c>
      <c r="E183" s="251" t="s">
        <v>1</v>
      </c>
      <c r="F183" s="252" t="s">
        <v>87</v>
      </c>
      <c r="G183" s="249"/>
      <c r="H183" s="253">
        <v>2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158</v>
      </c>
      <c r="AU183" s="259" t="s">
        <v>87</v>
      </c>
      <c r="AV183" s="13" t="s">
        <v>87</v>
      </c>
      <c r="AW183" s="13" t="s">
        <v>33</v>
      </c>
      <c r="AX183" s="13" t="s">
        <v>85</v>
      </c>
      <c r="AY183" s="259" t="s">
        <v>149</v>
      </c>
    </row>
    <row r="184" spans="1:65" s="2" customFormat="1" ht="21.75" customHeight="1">
      <c r="A184" s="38"/>
      <c r="B184" s="39"/>
      <c r="C184" s="235" t="s">
        <v>355</v>
      </c>
      <c r="D184" s="235" t="s">
        <v>151</v>
      </c>
      <c r="E184" s="236" t="s">
        <v>1897</v>
      </c>
      <c r="F184" s="237" t="s">
        <v>1898</v>
      </c>
      <c r="G184" s="238" t="s">
        <v>579</v>
      </c>
      <c r="H184" s="239">
        <v>2</v>
      </c>
      <c r="I184" s="240"/>
      <c r="J184" s="241">
        <f>ROUND(I184*H184,2)</f>
        <v>0</v>
      </c>
      <c r="K184" s="237" t="s">
        <v>155</v>
      </c>
      <c r="L184" s="44"/>
      <c r="M184" s="242" t="s">
        <v>1</v>
      </c>
      <c r="N184" s="243" t="s">
        <v>42</v>
      </c>
      <c r="O184" s="91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6" t="s">
        <v>261</v>
      </c>
      <c r="AT184" s="246" t="s">
        <v>151</v>
      </c>
      <c r="AU184" s="246" t="s">
        <v>87</v>
      </c>
      <c r="AY184" s="17" t="s">
        <v>149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7" t="s">
        <v>85</v>
      </c>
      <c r="BK184" s="247">
        <f>ROUND(I184*H184,2)</f>
        <v>0</v>
      </c>
      <c r="BL184" s="17" t="s">
        <v>261</v>
      </c>
      <c r="BM184" s="246" t="s">
        <v>1899</v>
      </c>
    </row>
    <row r="185" spans="1:51" s="13" customFormat="1" ht="12">
      <c r="A185" s="13"/>
      <c r="B185" s="248"/>
      <c r="C185" s="249"/>
      <c r="D185" s="250" t="s">
        <v>158</v>
      </c>
      <c r="E185" s="251" t="s">
        <v>1</v>
      </c>
      <c r="F185" s="252" t="s">
        <v>87</v>
      </c>
      <c r="G185" s="249"/>
      <c r="H185" s="253">
        <v>2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9" t="s">
        <v>158</v>
      </c>
      <c r="AU185" s="259" t="s">
        <v>87</v>
      </c>
      <c r="AV185" s="13" t="s">
        <v>87</v>
      </c>
      <c r="AW185" s="13" t="s">
        <v>33</v>
      </c>
      <c r="AX185" s="13" t="s">
        <v>85</v>
      </c>
      <c r="AY185" s="259" t="s">
        <v>149</v>
      </c>
    </row>
    <row r="186" spans="1:65" s="2" customFormat="1" ht="16.5" customHeight="1">
      <c r="A186" s="38"/>
      <c r="B186" s="39"/>
      <c r="C186" s="235" t="s">
        <v>361</v>
      </c>
      <c r="D186" s="235" t="s">
        <v>151</v>
      </c>
      <c r="E186" s="236" t="s">
        <v>1900</v>
      </c>
      <c r="F186" s="237" t="s">
        <v>1901</v>
      </c>
      <c r="G186" s="238" t="s">
        <v>579</v>
      </c>
      <c r="H186" s="239">
        <v>1</v>
      </c>
      <c r="I186" s="240"/>
      <c r="J186" s="241">
        <f>ROUND(I186*H186,2)</f>
        <v>0</v>
      </c>
      <c r="K186" s="237" t="s">
        <v>155</v>
      </c>
      <c r="L186" s="44"/>
      <c r="M186" s="242" t="s">
        <v>1</v>
      </c>
      <c r="N186" s="243" t="s">
        <v>42</v>
      </c>
      <c r="O186" s="91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6" t="s">
        <v>261</v>
      </c>
      <c r="AT186" s="246" t="s">
        <v>151</v>
      </c>
      <c r="AU186" s="246" t="s">
        <v>87</v>
      </c>
      <c r="AY186" s="17" t="s">
        <v>149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7" t="s">
        <v>85</v>
      </c>
      <c r="BK186" s="247">
        <f>ROUND(I186*H186,2)</f>
        <v>0</v>
      </c>
      <c r="BL186" s="17" t="s">
        <v>261</v>
      </c>
      <c r="BM186" s="246" t="s">
        <v>1902</v>
      </c>
    </row>
    <row r="187" spans="1:51" s="13" customFormat="1" ht="12">
      <c r="A187" s="13"/>
      <c r="B187" s="248"/>
      <c r="C187" s="249"/>
      <c r="D187" s="250" t="s">
        <v>158</v>
      </c>
      <c r="E187" s="251" t="s">
        <v>1</v>
      </c>
      <c r="F187" s="252" t="s">
        <v>85</v>
      </c>
      <c r="G187" s="249"/>
      <c r="H187" s="253">
        <v>1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9" t="s">
        <v>158</v>
      </c>
      <c r="AU187" s="259" t="s">
        <v>87</v>
      </c>
      <c r="AV187" s="13" t="s">
        <v>87</v>
      </c>
      <c r="AW187" s="13" t="s">
        <v>33</v>
      </c>
      <c r="AX187" s="13" t="s">
        <v>85</v>
      </c>
      <c r="AY187" s="259" t="s">
        <v>149</v>
      </c>
    </row>
    <row r="188" spans="1:65" s="2" customFormat="1" ht="21.75" customHeight="1">
      <c r="A188" s="38"/>
      <c r="B188" s="39"/>
      <c r="C188" s="284" t="s">
        <v>368</v>
      </c>
      <c r="D188" s="284" t="s">
        <v>327</v>
      </c>
      <c r="E188" s="285" t="s">
        <v>1903</v>
      </c>
      <c r="F188" s="286" t="s">
        <v>1904</v>
      </c>
      <c r="G188" s="287" t="s">
        <v>579</v>
      </c>
      <c r="H188" s="288">
        <v>1</v>
      </c>
      <c r="I188" s="289"/>
      <c r="J188" s="290">
        <f>ROUND(I188*H188,2)</f>
        <v>0</v>
      </c>
      <c r="K188" s="286" t="s">
        <v>1</v>
      </c>
      <c r="L188" s="291"/>
      <c r="M188" s="292" t="s">
        <v>1</v>
      </c>
      <c r="N188" s="293" t="s">
        <v>42</v>
      </c>
      <c r="O188" s="91"/>
      <c r="P188" s="244">
        <f>O188*H188</f>
        <v>0</v>
      </c>
      <c r="Q188" s="244">
        <v>0.00203</v>
      </c>
      <c r="R188" s="244">
        <f>Q188*H188</f>
        <v>0.00203</v>
      </c>
      <c r="S188" s="244">
        <v>0</v>
      </c>
      <c r="T188" s="24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6" t="s">
        <v>361</v>
      </c>
      <c r="AT188" s="246" t="s">
        <v>327</v>
      </c>
      <c r="AU188" s="246" t="s">
        <v>87</v>
      </c>
      <c r="AY188" s="17" t="s">
        <v>149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17" t="s">
        <v>85</v>
      </c>
      <c r="BK188" s="247">
        <f>ROUND(I188*H188,2)</f>
        <v>0</v>
      </c>
      <c r="BL188" s="17" t="s">
        <v>261</v>
      </c>
      <c r="BM188" s="246" t="s">
        <v>1905</v>
      </c>
    </row>
    <row r="189" spans="1:51" s="13" customFormat="1" ht="12">
      <c r="A189" s="13"/>
      <c r="B189" s="248"/>
      <c r="C189" s="249"/>
      <c r="D189" s="250" t="s">
        <v>158</v>
      </c>
      <c r="E189" s="251" t="s">
        <v>1</v>
      </c>
      <c r="F189" s="252" t="s">
        <v>85</v>
      </c>
      <c r="G189" s="249"/>
      <c r="H189" s="253">
        <v>1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9" t="s">
        <v>158</v>
      </c>
      <c r="AU189" s="259" t="s">
        <v>87</v>
      </c>
      <c r="AV189" s="13" t="s">
        <v>87</v>
      </c>
      <c r="AW189" s="13" t="s">
        <v>33</v>
      </c>
      <c r="AX189" s="13" t="s">
        <v>85</v>
      </c>
      <c r="AY189" s="259" t="s">
        <v>149</v>
      </c>
    </row>
    <row r="190" spans="1:65" s="2" customFormat="1" ht="21.75" customHeight="1">
      <c r="A190" s="38"/>
      <c r="B190" s="39"/>
      <c r="C190" s="235" t="s">
        <v>374</v>
      </c>
      <c r="D190" s="235" t="s">
        <v>151</v>
      </c>
      <c r="E190" s="236" t="s">
        <v>1906</v>
      </c>
      <c r="F190" s="237" t="s">
        <v>1907</v>
      </c>
      <c r="G190" s="238" t="s">
        <v>579</v>
      </c>
      <c r="H190" s="239">
        <v>2</v>
      </c>
      <c r="I190" s="240"/>
      <c r="J190" s="241">
        <f>ROUND(I190*H190,2)</f>
        <v>0</v>
      </c>
      <c r="K190" s="237" t="s">
        <v>155</v>
      </c>
      <c r="L190" s="44"/>
      <c r="M190" s="242" t="s">
        <v>1</v>
      </c>
      <c r="N190" s="243" t="s">
        <v>42</v>
      </c>
      <c r="O190" s="91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6" t="s">
        <v>261</v>
      </c>
      <c r="AT190" s="246" t="s">
        <v>151</v>
      </c>
      <c r="AU190" s="246" t="s">
        <v>87</v>
      </c>
      <c r="AY190" s="17" t="s">
        <v>149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7" t="s">
        <v>85</v>
      </c>
      <c r="BK190" s="247">
        <f>ROUND(I190*H190,2)</f>
        <v>0</v>
      </c>
      <c r="BL190" s="17" t="s">
        <v>261</v>
      </c>
      <c r="BM190" s="246" t="s">
        <v>1908</v>
      </c>
    </row>
    <row r="191" spans="1:51" s="13" customFormat="1" ht="12">
      <c r="A191" s="13"/>
      <c r="B191" s="248"/>
      <c r="C191" s="249"/>
      <c r="D191" s="250" t="s">
        <v>158</v>
      </c>
      <c r="E191" s="251" t="s">
        <v>1</v>
      </c>
      <c r="F191" s="252" t="s">
        <v>87</v>
      </c>
      <c r="G191" s="249"/>
      <c r="H191" s="253">
        <v>2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158</v>
      </c>
      <c r="AU191" s="259" t="s">
        <v>87</v>
      </c>
      <c r="AV191" s="13" t="s">
        <v>87</v>
      </c>
      <c r="AW191" s="13" t="s">
        <v>33</v>
      </c>
      <c r="AX191" s="13" t="s">
        <v>85</v>
      </c>
      <c r="AY191" s="259" t="s">
        <v>149</v>
      </c>
    </row>
    <row r="192" spans="1:65" s="2" customFormat="1" ht="16.5" customHeight="1">
      <c r="A192" s="38"/>
      <c r="B192" s="39"/>
      <c r="C192" s="284" t="s">
        <v>379</v>
      </c>
      <c r="D192" s="284" t="s">
        <v>327</v>
      </c>
      <c r="E192" s="285" t="s">
        <v>1909</v>
      </c>
      <c r="F192" s="286" t="s">
        <v>1910</v>
      </c>
      <c r="G192" s="287" t="s">
        <v>579</v>
      </c>
      <c r="H192" s="288">
        <v>2</v>
      </c>
      <c r="I192" s="289"/>
      <c r="J192" s="290">
        <f>ROUND(I192*H192,2)</f>
        <v>0</v>
      </c>
      <c r="K192" s="286" t="s">
        <v>1</v>
      </c>
      <c r="L192" s="291"/>
      <c r="M192" s="292" t="s">
        <v>1</v>
      </c>
      <c r="N192" s="293" t="s">
        <v>42</v>
      </c>
      <c r="O192" s="91"/>
      <c r="P192" s="244">
        <f>O192*H192</f>
        <v>0</v>
      </c>
      <c r="Q192" s="244">
        <v>5E-05</v>
      </c>
      <c r="R192" s="244">
        <f>Q192*H192</f>
        <v>0.0001</v>
      </c>
      <c r="S192" s="244">
        <v>0</v>
      </c>
      <c r="T192" s="24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6" t="s">
        <v>361</v>
      </c>
      <c r="AT192" s="246" t="s">
        <v>327</v>
      </c>
      <c r="AU192" s="246" t="s">
        <v>87</v>
      </c>
      <c r="AY192" s="17" t="s">
        <v>149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7" t="s">
        <v>85</v>
      </c>
      <c r="BK192" s="247">
        <f>ROUND(I192*H192,2)</f>
        <v>0</v>
      </c>
      <c r="BL192" s="17" t="s">
        <v>261</v>
      </c>
      <c r="BM192" s="246" t="s">
        <v>1911</v>
      </c>
    </row>
    <row r="193" spans="1:51" s="13" customFormat="1" ht="12">
      <c r="A193" s="13"/>
      <c r="B193" s="248"/>
      <c r="C193" s="249"/>
      <c r="D193" s="250" t="s">
        <v>158</v>
      </c>
      <c r="E193" s="251" t="s">
        <v>1</v>
      </c>
      <c r="F193" s="252" t="s">
        <v>87</v>
      </c>
      <c r="G193" s="249"/>
      <c r="H193" s="253">
        <v>2</v>
      </c>
      <c r="I193" s="254"/>
      <c r="J193" s="249"/>
      <c r="K193" s="249"/>
      <c r="L193" s="255"/>
      <c r="M193" s="256"/>
      <c r="N193" s="257"/>
      <c r="O193" s="257"/>
      <c r="P193" s="257"/>
      <c r="Q193" s="257"/>
      <c r="R193" s="257"/>
      <c r="S193" s="257"/>
      <c r="T193" s="25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9" t="s">
        <v>158</v>
      </c>
      <c r="AU193" s="259" t="s">
        <v>87</v>
      </c>
      <c r="AV193" s="13" t="s">
        <v>87</v>
      </c>
      <c r="AW193" s="13" t="s">
        <v>33</v>
      </c>
      <c r="AX193" s="13" t="s">
        <v>85</v>
      </c>
      <c r="AY193" s="259" t="s">
        <v>149</v>
      </c>
    </row>
    <row r="194" spans="1:65" s="2" customFormat="1" ht="16.5" customHeight="1">
      <c r="A194" s="38"/>
      <c r="B194" s="39"/>
      <c r="C194" s="235" t="s">
        <v>385</v>
      </c>
      <c r="D194" s="235" t="s">
        <v>151</v>
      </c>
      <c r="E194" s="236" t="s">
        <v>1912</v>
      </c>
      <c r="F194" s="237" t="s">
        <v>1913</v>
      </c>
      <c r="G194" s="238" t="s">
        <v>579</v>
      </c>
      <c r="H194" s="239">
        <v>1</v>
      </c>
      <c r="I194" s="240"/>
      <c r="J194" s="241">
        <f>ROUND(I194*H194,2)</f>
        <v>0</v>
      </c>
      <c r="K194" s="237" t="s">
        <v>155</v>
      </c>
      <c r="L194" s="44"/>
      <c r="M194" s="242" t="s">
        <v>1</v>
      </c>
      <c r="N194" s="243" t="s">
        <v>42</v>
      </c>
      <c r="O194" s="91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6" t="s">
        <v>261</v>
      </c>
      <c r="AT194" s="246" t="s">
        <v>151</v>
      </c>
      <c r="AU194" s="246" t="s">
        <v>87</v>
      </c>
      <c r="AY194" s="17" t="s">
        <v>149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17" t="s">
        <v>85</v>
      </c>
      <c r="BK194" s="247">
        <f>ROUND(I194*H194,2)</f>
        <v>0</v>
      </c>
      <c r="BL194" s="17" t="s">
        <v>261</v>
      </c>
      <c r="BM194" s="246" t="s">
        <v>1914</v>
      </c>
    </row>
    <row r="195" spans="1:51" s="13" customFormat="1" ht="12">
      <c r="A195" s="13"/>
      <c r="B195" s="248"/>
      <c r="C195" s="249"/>
      <c r="D195" s="250" t="s">
        <v>158</v>
      </c>
      <c r="E195" s="251" t="s">
        <v>1</v>
      </c>
      <c r="F195" s="252" t="s">
        <v>1915</v>
      </c>
      <c r="G195" s="249"/>
      <c r="H195" s="253">
        <v>1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158</v>
      </c>
      <c r="AU195" s="259" t="s">
        <v>87</v>
      </c>
      <c r="AV195" s="13" t="s">
        <v>87</v>
      </c>
      <c r="AW195" s="13" t="s">
        <v>33</v>
      </c>
      <c r="AX195" s="13" t="s">
        <v>85</v>
      </c>
      <c r="AY195" s="259" t="s">
        <v>149</v>
      </c>
    </row>
    <row r="196" spans="1:65" s="2" customFormat="1" ht="21.75" customHeight="1">
      <c r="A196" s="38"/>
      <c r="B196" s="39"/>
      <c r="C196" s="235" t="s">
        <v>395</v>
      </c>
      <c r="D196" s="235" t="s">
        <v>151</v>
      </c>
      <c r="E196" s="236" t="s">
        <v>1916</v>
      </c>
      <c r="F196" s="237" t="s">
        <v>1917</v>
      </c>
      <c r="G196" s="238" t="s">
        <v>579</v>
      </c>
      <c r="H196" s="239">
        <v>2</v>
      </c>
      <c r="I196" s="240"/>
      <c r="J196" s="241">
        <f>ROUND(I196*H196,2)</f>
        <v>0</v>
      </c>
      <c r="K196" s="237" t="s">
        <v>155</v>
      </c>
      <c r="L196" s="44"/>
      <c r="M196" s="242" t="s">
        <v>1</v>
      </c>
      <c r="N196" s="243" t="s">
        <v>42</v>
      </c>
      <c r="O196" s="91"/>
      <c r="P196" s="244">
        <f>O196*H196</f>
        <v>0</v>
      </c>
      <c r="Q196" s="244">
        <v>0</v>
      </c>
      <c r="R196" s="244">
        <f>Q196*H196</f>
        <v>0</v>
      </c>
      <c r="S196" s="244">
        <v>4.8E-05</v>
      </c>
      <c r="T196" s="245">
        <f>S196*H196</f>
        <v>9.6E-05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6" t="s">
        <v>261</v>
      </c>
      <c r="AT196" s="246" t="s">
        <v>151</v>
      </c>
      <c r="AU196" s="246" t="s">
        <v>87</v>
      </c>
      <c r="AY196" s="17" t="s">
        <v>149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17" t="s">
        <v>85</v>
      </c>
      <c r="BK196" s="247">
        <f>ROUND(I196*H196,2)</f>
        <v>0</v>
      </c>
      <c r="BL196" s="17" t="s">
        <v>261</v>
      </c>
      <c r="BM196" s="246" t="s">
        <v>1918</v>
      </c>
    </row>
    <row r="197" spans="1:51" s="13" customFormat="1" ht="12">
      <c r="A197" s="13"/>
      <c r="B197" s="248"/>
      <c r="C197" s="249"/>
      <c r="D197" s="250" t="s">
        <v>158</v>
      </c>
      <c r="E197" s="251" t="s">
        <v>1</v>
      </c>
      <c r="F197" s="252" t="s">
        <v>87</v>
      </c>
      <c r="G197" s="249"/>
      <c r="H197" s="253">
        <v>2</v>
      </c>
      <c r="I197" s="254"/>
      <c r="J197" s="249"/>
      <c r="K197" s="249"/>
      <c r="L197" s="255"/>
      <c r="M197" s="256"/>
      <c r="N197" s="257"/>
      <c r="O197" s="257"/>
      <c r="P197" s="257"/>
      <c r="Q197" s="257"/>
      <c r="R197" s="257"/>
      <c r="S197" s="257"/>
      <c r="T197" s="25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9" t="s">
        <v>158</v>
      </c>
      <c r="AU197" s="259" t="s">
        <v>87</v>
      </c>
      <c r="AV197" s="13" t="s">
        <v>87</v>
      </c>
      <c r="AW197" s="13" t="s">
        <v>33</v>
      </c>
      <c r="AX197" s="13" t="s">
        <v>85</v>
      </c>
      <c r="AY197" s="259" t="s">
        <v>149</v>
      </c>
    </row>
    <row r="198" spans="1:65" s="2" customFormat="1" ht="16.5" customHeight="1">
      <c r="A198" s="38"/>
      <c r="B198" s="39"/>
      <c r="C198" s="235" t="s">
        <v>405</v>
      </c>
      <c r="D198" s="235" t="s">
        <v>151</v>
      </c>
      <c r="E198" s="236" t="s">
        <v>1919</v>
      </c>
      <c r="F198" s="237" t="s">
        <v>1920</v>
      </c>
      <c r="G198" s="238" t="s">
        <v>579</v>
      </c>
      <c r="H198" s="239">
        <v>4</v>
      </c>
      <c r="I198" s="240"/>
      <c r="J198" s="241">
        <f>ROUND(I198*H198,2)</f>
        <v>0</v>
      </c>
      <c r="K198" s="237" t="s">
        <v>155</v>
      </c>
      <c r="L198" s="44"/>
      <c r="M198" s="242" t="s">
        <v>1</v>
      </c>
      <c r="N198" s="243" t="s">
        <v>42</v>
      </c>
      <c r="O198" s="91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6" t="s">
        <v>261</v>
      </c>
      <c r="AT198" s="246" t="s">
        <v>151</v>
      </c>
      <c r="AU198" s="246" t="s">
        <v>87</v>
      </c>
      <c r="AY198" s="17" t="s">
        <v>149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17" t="s">
        <v>85</v>
      </c>
      <c r="BK198" s="247">
        <f>ROUND(I198*H198,2)</f>
        <v>0</v>
      </c>
      <c r="BL198" s="17" t="s">
        <v>261</v>
      </c>
      <c r="BM198" s="246" t="s">
        <v>1921</v>
      </c>
    </row>
    <row r="199" spans="1:51" s="13" customFormat="1" ht="12">
      <c r="A199" s="13"/>
      <c r="B199" s="248"/>
      <c r="C199" s="249"/>
      <c r="D199" s="250" t="s">
        <v>158</v>
      </c>
      <c r="E199" s="251" t="s">
        <v>1</v>
      </c>
      <c r="F199" s="252" t="s">
        <v>156</v>
      </c>
      <c r="G199" s="249"/>
      <c r="H199" s="253">
        <v>4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158</v>
      </c>
      <c r="AU199" s="259" t="s">
        <v>87</v>
      </c>
      <c r="AV199" s="13" t="s">
        <v>87</v>
      </c>
      <c r="AW199" s="13" t="s">
        <v>33</v>
      </c>
      <c r="AX199" s="13" t="s">
        <v>85</v>
      </c>
      <c r="AY199" s="259" t="s">
        <v>149</v>
      </c>
    </row>
    <row r="200" spans="1:65" s="2" customFormat="1" ht="16.5" customHeight="1">
      <c r="A200" s="38"/>
      <c r="B200" s="39"/>
      <c r="C200" s="284" t="s">
        <v>409</v>
      </c>
      <c r="D200" s="284" t="s">
        <v>327</v>
      </c>
      <c r="E200" s="285" t="s">
        <v>1922</v>
      </c>
      <c r="F200" s="286" t="s">
        <v>1923</v>
      </c>
      <c r="G200" s="287" t="s">
        <v>1924</v>
      </c>
      <c r="H200" s="288">
        <v>4</v>
      </c>
      <c r="I200" s="289"/>
      <c r="J200" s="290">
        <f>ROUND(I200*H200,2)</f>
        <v>0</v>
      </c>
      <c r="K200" s="286" t="s">
        <v>1</v>
      </c>
      <c r="L200" s="291"/>
      <c r="M200" s="292" t="s">
        <v>1</v>
      </c>
      <c r="N200" s="293" t="s">
        <v>42</v>
      </c>
      <c r="O200" s="91"/>
      <c r="P200" s="244">
        <f>O200*H200</f>
        <v>0</v>
      </c>
      <c r="Q200" s="244">
        <v>0.0008</v>
      </c>
      <c r="R200" s="244">
        <f>Q200*H200</f>
        <v>0.0032</v>
      </c>
      <c r="S200" s="244">
        <v>0</v>
      </c>
      <c r="T200" s="245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6" t="s">
        <v>361</v>
      </c>
      <c r="AT200" s="246" t="s">
        <v>327</v>
      </c>
      <c r="AU200" s="246" t="s">
        <v>87</v>
      </c>
      <c r="AY200" s="17" t="s">
        <v>149</v>
      </c>
      <c r="BE200" s="247">
        <f>IF(N200="základní",J200,0)</f>
        <v>0</v>
      </c>
      <c r="BF200" s="247">
        <f>IF(N200="snížená",J200,0)</f>
        <v>0</v>
      </c>
      <c r="BG200" s="247">
        <f>IF(N200="zákl. přenesená",J200,0)</f>
        <v>0</v>
      </c>
      <c r="BH200" s="247">
        <f>IF(N200="sníž. přenesená",J200,0)</f>
        <v>0</v>
      </c>
      <c r="BI200" s="247">
        <f>IF(N200="nulová",J200,0)</f>
        <v>0</v>
      </c>
      <c r="BJ200" s="17" t="s">
        <v>85</v>
      </c>
      <c r="BK200" s="247">
        <f>ROUND(I200*H200,2)</f>
        <v>0</v>
      </c>
      <c r="BL200" s="17" t="s">
        <v>261</v>
      </c>
      <c r="BM200" s="246" t="s">
        <v>1925</v>
      </c>
    </row>
    <row r="201" spans="1:51" s="13" customFormat="1" ht="12">
      <c r="A201" s="13"/>
      <c r="B201" s="248"/>
      <c r="C201" s="249"/>
      <c r="D201" s="250" t="s">
        <v>158</v>
      </c>
      <c r="E201" s="251" t="s">
        <v>1</v>
      </c>
      <c r="F201" s="252" t="s">
        <v>156</v>
      </c>
      <c r="G201" s="249"/>
      <c r="H201" s="253">
        <v>4</v>
      </c>
      <c r="I201" s="254"/>
      <c r="J201" s="249"/>
      <c r="K201" s="249"/>
      <c r="L201" s="255"/>
      <c r="M201" s="256"/>
      <c r="N201" s="257"/>
      <c r="O201" s="257"/>
      <c r="P201" s="257"/>
      <c r="Q201" s="257"/>
      <c r="R201" s="257"/>
      <c r="S201" s="257"/>
      <c r="T201" s="25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9" t="s">
        <v>158</v>
      </c>
      <c r="AU201" s="259" t="s">
        <v>87</v>
      </c>
      <c r="AV201" s="13" t="s">
        <v>87</v>
      </c>
      <c r="AW201" s="13" t="s">
        <v>33</v>
      </c>
      <c r="AX201" s="13" t="s">
        <v>85</v>
      </c>
      <c r="AY201" s="259" t="s">
        <v>149</v>
      </c>
    </row>
    <row r="202" spans="1:65" s="2" customFormat="1" ht="21.75" customHeight="1">
      <c r="A202" s="38"/>
      <c r="B202" s="39"/>
      <c r="C202" s="235" t="s">
        <v>413</v>
      </c>
      <c r="D202" s="235" t="s">
        <v>151</v>
      </c>
      <c r="E202" s="236" t="s">
        <v>1926</v>
      </c>
      <c r="F202" s="237" t="s">
        <v>1927</v>
      </c>
      <c r="G202" s="238" t="s">
        <v>579</v>
      </c>
      <c r="H202" s="239">
        <v>1</v>
      </c>
      <c r="I202" s="240"/>
      <c r="J202" s="241">
        <f>ROUND(I202*H202,2)</f>
        <v>0</v>
      </c>
      <c r="K202" s="237" t="s">
        <v>155</v>
      </c>
      <c r="L202" s="44"/>
      <c r="M202" s="242" t="s">
        <v>1</v>
      </c>
      <c r="N202" s="243" t="s">
        <v>42</v>
      </c>
      <c r="O202" s="91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6" t="s">
        <v>261</v>
      </c>
      <c r="AT202" s="246" t="s">
        <v>151</v>
      </c>
      <c r="AU202" s="246" t="s">
        <v>87</v>
      </c>
      <c r="AY202" s="17" t="s">
        <v>149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7" t="s">
        <v>85</v>
      </c>
      <c r="BK202" s="247">
        <f>ROUND(I202*H202,2)</f>
        <v>0</v>
      </c>
      <c r="BL202" s="17" t="s">
        <v>261</v>
      </c>
      <c r="BM202" s="246" t="s">
        <v>1928</v>
      </c>
    </row>
    <row r="203" spans="1:51" s="13" customFormat="1" ht="12">
      <c r="A203" s="13"/>
      <c r="B203" s="248"/>
      <c r="C203" s="249"/>
      <c r="D203" s="250" t="s">
        <v>158</v>
      </c>
      <c r="E203" s="251" t="s">
        <v>1</v>
      </c>
      <c r="F203" s="252" t="s">
        <v>85</v>
      </c>
      <c r="G203" s="249"/>
      <c r="H203" s="253">
        <v>1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158</v>
      </c>
      <c r="AU203" s="259" t="s">
        <v>87</v>
      </c>
      <c r="AV203" s="13" t="s">
        <v>87</v>
      </c>
      <c r="AW203" s="13" t="s">
        <v>33</v>
      </c>
      <c r="AX203" s="13" t="s">
        <v>85</v>
      </c>
      <c r="AY203" s="259" t="s">
        <v>149</v>
      </c>
    </row>
    <row r="204" spans="1:65" s="2" customFormat="1" ht="16.5" customHeight="1">
      <c r="A204" s="38"/>
      <c r="B204" s="39"/>
      <c r="C204" s="284" t="s">
        <v>418</v>
      </c>
      <c r="D204" s="284" t="s">
        <v>327</v>
      </c>
      <c r="E204" s="285" t="s">
        <v>1929</v>
      </c>
      <c r="F204" s="286" t="s">
        <v>1930</v>
      </c>
      <c r="G204" s="287" t="s">
        <v>579</v>
      </c>
      <c r="H204" s="288">
        <v>1</v>
      </c>
      <c r="I204" s="289"/>
      <c r="J204" s="290">
        <f>ROUND(I204*H204,2)</f>
        <v>0</v>
      </c>
      <c r="K204" s="286" t="s">
        <v>155</v>
      </c>
      <c r="L204" s="291"/>
      <c r="M204" s="292" t="s">
        <v>1</v>
      </c>
      <c r="N204" s="293" t="s">
        <v>42</v>
      </c>
      <c r="O204" s="91"/>
      <c r="P204" s="244">
        <f>O204*H204</f>
        <v>0</v>
      </c>
      <c r="Q204" s="244">
        <v>0.0033</v>
      </c>
      <c r="R204" s="244">
        <f>Q204*H204</f>
        <v>0.0033</v>
      </c>
      <c r="S204" s="244">
        <v>0</v>
      </c>
      <c r="T204" s="24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6" t="s">
        <v>361</v>
      </c>
      <c r="AT204" s="246" t="s">
        <v>327</v>
      </c>
      <c r="AU204" s="246" t="s">
        <v>87</v>
      </c>
      <c r="AY204" s="17" t="s">
        <v>149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7" t="s">
        <v>85</v>
      </c>
      <c r="BK204" s="247">
        <f>ROUND(I204*H204,2)</f>
        <v>0</v>
      </c>
      <c r="BL204" s="17" t="s">
        <v>261</v>
      </c>
      <c r="BM204" s="246" t="s">
        <v>1931</v>
      </c>
    </row>
    <row r="205" spans="1:51" s="13" customFormat="1" ht="12">
      <c r="A205" s="13"/>
      <c r="B205" s="248"/>
      <c r="C205" s="249"/>
      <c r="D205" s="250" t="s">
        <v>158</v>
      </c>
      <c r="E205" s="251" t="s">
        <v>1</v>
      </c>
      <c r="F205" s="252" t="s">
        <v>85</v>
      </c>
      <c r="G205" s="249"/>
      <c r="H205" s="253">
        <v>1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9" t="s">
        <v>158</v>
      </c>
      <c r="AU205" s="259" t="s">
        <v>87</v>
      </c>
      <c r="AV205" s="13" t="s">
        <v>87</v>
      </c>
      <c r="AW205" s="13" t="s">
        <v>33</v>
      </c>
      <c r="AX205" s="13" t="s">
        <v>85</v>
      </c>
      <c r="AY205" s="259" t="s">
        <v>149</v>
      </c>
    </row>
    <row r="206" spans="1:65" s="2" customFormat="1" ht="21.75" customHeight="1">
      <c r="A206" s="38"/>
      <c r="B206" s="39"/>
      <c r="C206" s="235" t="s">
        <v>424</v>
      </c>
      <c r="D206" s="235" t="s">
        <v>151</v>
      </c>
      <c r="E206" s="236" t="s">
        <v>1932</v>
      </c>
      <c r="F206" s="237" t="s">
        <v>1933</v>
      </c>
      <c r="G206" s="238" t="s">
        <v>203</v>
      </c>
      <c r="H206" s="239">
        <v>35</v>
      </c>
      <c r="I206" s="240"/>
      <c r="J206" s="241">
        <f>ROUND(I206*H206,2)</f>
        <v>0</v>
      </c>
      <c r="K206" s="237" t="s">
        <v>155</v>
      </c>
      <c r="L206" s="44"/>
      <c r="M206" s="242" t="s">
        <v>1</v>
      </c>
      <c r="N206" s="243" t="s">
        <v>42</v>
      </c>
      <c r="O206" s="91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6" t="s">
        <v>261</v>
      </c>
      <c r="AT206" s="246" t="s">
        <v>151</v>
      </c>
      <c r="AU206" s="246" t="s">
        <v>87</v>
      </c>
      <c r="AY206" s="17" t="s">
        <v>149</v>
      </c>
      <c r="BE206" s="247">
        <f>IF(N206="základní",J206,0)</f>
        <v>0</v>
      </c>
      <c r="BF206" s="247">
        <f>IF(N206="snížená",J206,0)</f>
        <v>0</v>
      </c>
      <c r="BG206" s="247">
        <f>IF(N206="zákl. přenesená",J206,0)</f>
        <v>0</v>
      </c>
      <c r="BH206" s="247">
        <f>IF(N206="sníž. přenesená",J206,0)</f>
        <v>0</v>
      </c>
      <c r="BI206" s="247">
        <f>IF(N206="nulová",J206,0)</f>
        <v>0</v>
      </c>
      <c r="BJ206" s="17" t="s">
        <v>85</v>
      </c>
      <c r="BK206" s="247">
        <f>ROUND(I206*H206,2)</f>
        <v>0</v>
      </c>
      <c r="BL206" s="17" t="s">
        <v>261</v>
      </c>
      <c r="BM206" s="246" t="s">
        <v>1934</v>
      </c>
    </row>
    <row r="207" spans="1:51" s="13" customFormat="1" ht="12">
      <c r="A207" s="13"/>
      <c r="B207" s="248"/>
      <c r="C207" s="249"/>
      <c r="D207" s="250" t="s">
        <v>158</v>
      </c>
      <c r="E207" s="251" t="s">
        <v>1</v>
      </c>
      <c r="F207" s="252" t="s">
        <v>379</v>
      </c>
      <c r="G207" s="249"/>
      <c r="H207" s="253">
        <v>35</v>
      </c>
      <c r="I207" s="254"/>
      <c r="J207" s="249"/>
      <c r="K207" s="249"/>
      <c r="L207" s="255"/>
      <c r="M207" s="256"/>
      <c r="N207" s="257"/>
      <c r="O207" s="257"/>
      <c r="P207" s="257"/>
      <c r="Q207" s="257"/>
      <c r="R207" s="257"/>
      <c r="S207" s="257"/>
      <c r="T207" s="25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9" t="s">
        <v>158</v>
      </c>
      <c r="AU207" s="259" t="s">
        <v>87</v>
      </c>
      <c r="AV207" s="13" t="s">
        <v>87</v>
      </c>
      <c r="AW207" s="13" t="s">
        <v>33</v>
      </c>
      <c r="AX207" s="13" t="s">
        <v>85</v>
      </c>
      <c r="AY207" s="259" t="s">
        <v>149</v>
      </c>
    </row>
    <row r="208" spans="1:65" s="2" customFormat="1" ht="16.5" customHeight="1">
      <c r="A208" s="38"/>
      <c r="B208" s="39"/>
      <c r="C208" s="284" t="s">
        <v>429</v>
      </c>
      <c r="D208" s="284" t="s">
        <v>327</v>
      </c>
      <c r="E208" s="285" t="s">
        <v>1935</v>
      </c>
      <c r="F208" s="286" t="s">
        <v>1936</v>
      </c>
      <c r="G208" s="287" t="s">
        <v>203</v>
      </c>
      <c r="H208" s="288">
        <v>35</v>
      </c>
      <c r="I208" s="289"/>
      <c r="J208" s="290">
        <f>ROUND(I208*H208,2)</f>
        <v>0</v>
      </c>
      <c r="K208" s="286" t="s">
        <v>1</v>
      </c>
      <c r="L208" s="291"/>
      <c r="M208" s="292" t="s">
        <v>1</v>
      </c>
      <c r="N208" s="293" t="s">
        <v>42</v>
      </c>
      <c r="O208" s="91"/>
      <c r="P208" s="244">
        <f>O208*H208</f>
        <v>0</v>
      </c>
      <c r="Q208" s="244">
        <v>0.0008</v>
      </c>
      <c r="R208" s="244">
        <f>Q208*H208</f>
        <v>0.028</v>
      </c>
      <c r="S208" s="244">
        <v>0</v>
      </c>
      <c r="T208" s="24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6" t="s">
        <v>361</v>
      </c>
      <c r="AT208" s="246" t="s">
        <v>327</v>
      </c>
      <c r="AU208" s="246" t="s">
        <v>87</v>
      </c>
      <c r="AY208" s="17" t="s">
        <v>149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17" t="s">
        <v>85</v>
      </c>
      <c r="BK208" s="247">
        <f>ROUND(I208*H208,2)</f>
        <v>0</v>
      </c>
      <c r="BL208" s="17" t="s">
        <v>261</v>
      </c>
      <c r="BM208" s="246" t="s">
        <v>1937</v>
      </c>
    </row>
    <row r="209" spans="1:51" s="13" customFormat="1" ht="12">
      <c r="A209" s="13"/>
      <c r="B209" s="248"/>
      <c r="C209" s="249"/>
      <c r="D209" s="250" t="s">
        <v>158</v>
      </c>
      <c r="E209" s="251" t="s">
        <v>1</v>
      </c>
      <c r="F209" s="252" t="s">
        <v>379</v>
      </c>
      <c r="G209" s="249"/>
      <c r="H209" s="253">
        <v>35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9" t="s">
        <v>158</v>
      </c>
      <c r="AU209" s="259" t="s">
        <v>87</v>
      </c>
      <c r="AV209" s="13" t="s">
        <v>87</v>
      </c>
      <c r="AW209" s="13" t="s">
        <v>33</v>
      </c>
      <c r="AX209" s="13" t="s">
        <v>85</v>
      </c>
      <c r="AY209" s="259" t="s">
        <v>149</v>
      </c>
    </row>
    <row r="210" spans="1:65" s="2" customFormat="1" ht="16.5" customHeight="1">
      <c r="A210" s="38"/>
      <c r="B210" s="39"/>
      <c r="C210" s="284" t="s">
        <v>435</v>
      </c>
      <c r="D210" s="284" t="s">
        <v>327</v>
      </c>
      <c r="E210" s="285" t="s">
        <v>1938</v>
      </c>
      <c r="F210" s="286" t="s">
        <v>1939</v>
      </c>
      <c r="G210" s="287" t="s">
        <v>1924</v>
      </c>
      <c r="H210" s="288">
        <v>14</v>
      </c>
      <c r="I210" s="289"/>
      <c r="J210" s="290">
        <f>ROUND(I210*H210,2)</f>
        <v>0</v>
      </c>
      <c r="K210" s="286" t="s">
        <v>1</v>
      </c>
      <c r="L210" s="291"/>
      <c r="M210" s="292" t="s">
        <v>1</v>
      </c>
      <c r="N210" s="293" t="s">
        <v>42</v>
      </c>
      <c r="O210" s="91"/>
      <c r="P210" s="244">
        <f>O210*H210</f>
        <v>0</v>
      </c>
      <c r="Q210" s="244">
        <v>0.0008</v>
      </c>
      <c r="R210" s="244">
        <f>Q210*H210</f>
        <v>0.0112</v>
      </c>
      <c r="S210" s="244">
        <v>0</v>
      </c>
      <c r="T210" s="24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6" t="s">
        <v>361</v>
      </c>
      <c r="AT210" s="246" t="s">
        <v>327</v>
      </c>
      <c r="AU210" s="246" t="s">
        <v>87</v>
      </c>
      <c r="AY210" s="17" t="s">
        <v>149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7" t="s">
        <v>85</v>
      </c>
      <c r="BK210" s="247">
        <f>ROUND(I210*H210,2)</f>
        <v>0</v>
      </c>
      <c r="BL210" s="17" t="s">
        <v>261</v>
      </c>
      <c r="BM210" s="246" t="s">
        <v>1940</v>
      </c>
    </row>
    <row r="211" spans="1:51" s="13" customFormat="1" ht="12">
      <c r="A211" s="13"/>
      <c r="B211" s="248"/>
      <c r="C211" s="249"/>
      <c r="D211" s="250" t="s">
        <v>158</v>
      </c>
      <c r="E211" s="251" t="s">
        <v>1</v>
      </c>
      <c r="F211" s="252" t="s">
        <v>254</v>
      </c>
      <c r="G211" s="249"/>
      <c r="H211" s="253">
        <v>14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158</v>
      </c>
      <c r="AU211" s="259" t="s">
        <v>87</v>
      </c>
      <c r="AV211" s="13" t="s">
        <v>87</v>
      </c>
      <c r="AW211" s="13" t="s">
        <v>33</v>
      </c>
      <c r="AX211" s="13" t="s">
        <v>85</v>
      </c>
      <c r="AY211" s="259" t="s">
        <v>149</v>
      </c>
    </row>
    <row r="212" spans="1:65" s="2" customFormat="1" ht="21.75" customHeight="1">
      <c r="A212" s="38"/>
      <c r="B212" s="39"/>
      <c r="C212" s="235" t="s">
        <v>441</v>
      </c>
      <c r="D212" s="235" t="s">
        <v>151</v>
      </c>
      <c r="E212" s="236" t="s">
        <v>1941</v>
      </c>
      <c r="F212" s="237" t="s">
        <v>1942</v>
      </c>
      <c r="G212" s="238" t="s">
        <v>579</v>
      </c>
      <c r="H212" s="239">
        <v>1</v>
      </c>
      <c r="I212" s="240"/>
      <c r="J212" s="241">
        <f>ROUND(I212*H212,2)</f>
        <v>0</v>
      </c>
      <c r="K212" s="237" t="s">
        <v>155</v>
      </c>
      <c r="L212" s="44"/>
      <c r="M212" s="242" t="s">
        <v>1</v>
      </c>
      <c r="N212" s="243" t="s">
        <v>42</v>
      </c>
      <c r="O212" s="91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6" t="s">
        <v>261</v>
      </c>
      <c r="AT212" s="246" t="s">
        <v>151</v>
      </c>
      <c r="AU212" s="246" t="s">
        <v>87</v>
      </c>
      <c r="AY212" s="17" t="s">
        <v>149</v>
      </c>
      <c r="BE212" s="247">
        <f>IF(N212="základní",J212,0)</f>
        <v>0</v>
      </c>
      <c r="BF212" s="247">
        <f>IF(N212="snížená",J212,0)</f>
        <v>0</v>
      </c>
      <c r="BG212" s="247">
        <f>IF(N212="zákl. přenesená",J212,0)</f>
        <v>0</v>
      </c>
      <c r="BH212" s="247">
        <f>IF(N212="sníž. přenesená",J212,0)</f>
        <v>0</v>
      </c>
      <c r="BI212" s="247">
        <f>IF(N212="nulová",J212,0)</f>
        <v>0</v>
      </c>
      <c r="BJ212" s="17" t="s">
        <v>85</v>
      </c>
      <c r="BK212" s="247">
        <f>ROUND(I212*H212,2)</f>
        <v>0</v>
      </c>
      <c r="BL212" s="17" t="s">
        <v>261</v>
      </c>
      <c r="BM212" s="246" t="s">
        <v>1943</v>
      </c>
    </row>
    <row r="213" spans="1:51" s="13" customFormat="1" ht="12">
      <c r="A213" s="13"/>
      <c r="B213" s="248"/>
      <c r="C213" s="249"/>
      <c r="D213" s="250" t="s">
        <v>158</v>
      </c>
      <c r="E213" s="251" t="s">
        <v>1</v>
      </c>
      <c r="F213" s="252" t="s">
        <v>85</v>
      </c>
      <c r="G213" s="249"/>
      <c r="H213" s="253">
        <v>1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9" t="s">
        <v>158</v>
      </c>
      <c r="AU213" s="259" t="s">
        <v>87</v>
      </c>
      <c r="AV213" s="13" t="s">
        <v>87</v>
      </c>
      <c r="AW213" s="13" t="s">
        <v>33</v>
      </c>
      <c r="AX213" s="13" t="s">
        <v>85</v>
      </c>
      <c r="AY213" s="259" t="s">
        <v>149</v>
      </c>
    </row>
    <row r="214" spans="1:65" s="2" customFormat="1" ht="21.75" customHeight="1">
      <c r="A214" s="38"/>
      <c r="B214" s="39"/>
      <c r="C214" s="235" t="s">
        <v>445</v>
      </c>
      <c r="D214" s="235" t="s">
        <v>151</v>
      </c>
      <c r="E214" s="236" t="s">
        <v>1944</v>
      </c>
      <c r="F214" s="237" t="s">
        <v>1945</v>
      </c>
      <c r="G214" s="238" t="s">
        <v>203</v>
      </c>
      <c r="H214" s="239">
        <v>16</v>
      </c>
      <c r="I214" s="240"/>
      <c r="J214" s="241">
        <f>ROUND(I214*H214,2)</f>
        <v>0</v>
      </c>
      <c r="K214" s="237" t="s">
        <v>155</v>
      </c>
      <c r="L214" s="44"/>
      <c r="M214" s="242" t="s">
        <v>1</v>
      </c>
      <c r="N214" s="243" t="s">
        <v>42</v>
      </c>
      <c r="O214" s="91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6" t="s">
        <v>261</v>
      </c>
      <c r="AT214" s="246" t="s">
        <v>151</v>
      </c>
      <c r="AU214" s="246" t="s">
        <v>87</v>
      </c>
      <c r="AY214" s="17" t="s">
        <v>149</v>
      </c>
      <c r="BE214" s="247">
        <f>IF(N214="základní",J214,0)</f>
        <v>0</v>
      </c>
      <c r="BF214" s="247">
        <f>IF(N214="snížená",J214,0)</f>
        <v>0</v>
      </c>
      <c r="BG214" s="247">
        <f>IF(N214="zákl. přenesená",J214,0)</f>
        <v>0</v>
      </c>
      <c r="BH214" s="247">
        <f>IF(N214="sníž. přenesená",J214,0)</f>
        <v>0</v>
      </c>
      <c r="BI214" s="247">
        <f>IF(N214="nulová",J214,0)</f>
        <v>0</v>
      </c>
      <c r="BJ214" s="17" t="s">
        <v>85</v>
      </c>
      <c r="BK214" s="247">
        <f>ROUND(I214*H214,2)</f>
        <v>0</v>
      </c>
      <c r="BL214" s="17" t="s">
        <v>261</v>
      </c>
      <c r="BM214" s="246" t="s">
        <v>1946</v>
      </c>
    </row>
    <row r="215" spans="1:51" s="13" customFormat="1" ht="12">
      <c r="A215" s="13"/>
      <c r="B215" s="248"/>
      <c r="C215" s="249"/>
      <c r="D215" s="250" t="s">
        <v>158</v>
      </c>
      <c r="E215" s="251" t="s">
        <v>1</v>
      </c>
      <c r="F215" s="252" t="s">
        <v>261</v>
      </c>
      <c r="G215" s="249"/>
      <c r="H215" s="253">
        <v>16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9" t="s">
        <v>158</v>
      </c>
      <c r="AU215" s="259" t="s">
        <v>87</v>
      </c>
      <c r="AV215" s="13" t="s">
        <v>87</v>
      </c>
      <c r="AW215" s="13" t="s">
        <v>33</v>
      </c>
      <c r="AX215" s="13" t="s">
        <v>85</v>
      </c>
      <c r="AY215" s="259" t="s">
        <v>149</v>
      </c>
    </row>
    <row r="216" spans="1:65" s="2" customFormat="1" ht="16.5" customHeight="1">
      <c r="A216" s="38"/>
      <c r="B216" s="39"/>
      <c r="C216" s="284" t="s">
        <v>451</v>
      </c>
      <c r="D216" s="284" t="s">
        <v>327</v>
      </c>
      <c r="E216" s="285" t="s">
        <v>1947</v>
      </c>
      <c r="F216" s="286" t="s">
        <v>1948</v>
      </c>
      <c r="G216" s="287" t="s">
        <v>339</v>
      </c>
      <c r="H216" s="288">
        <v>15.2</v>
      </c>
      <c r="I216" s="289"/>
      <c r="J216" s="290">
        <f>ROUND(I216*H216,2)</f>
        <v>0</v>
      </c>
      <c r="K216" s="286" t="s">
        <v>155</v>
      </c>
      <c r="L216" s="291"/>
      <c r="M216" s="292" t="s">
        <v>1</v>
      </c>
      <c r="N216" s="293" t="s">
        <v>42</v>
      </c>
      <c r="O216" s="91"/>
      <c r="P216" s="244">
        <f>O216*H216</f>
        <v>0</v>
      </c>
      <c r="Q216" s="244">
        <v>0.001</v>
      </c>
      <c r="R216" s="244">
        <f>Q216*H216</f>
        <v>0.0152</v>
      </c>
      <c r="S216" s="244">
        <v>0</v>
      </c>
      <c r="T216" s="245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6" t="s">
        <v>361</v>
      </c>
      <c r="AT216" s="246" t="s">
        <v>327</v>
      </c>
      <c r="AU216" s="246" t="s">
        <v>87</v>
      </c>
      <c r="AY216" s="17" t="s">
        <v>149</v>
      </c>
      <c r="BE216" s="247">
        <f>IF(N216="základní",J216,0)</f>
        <v>0</v>
      </c>
      <c r="BF216" s="247">
        <f>IF(N216="snížená",J216,0)</f>
        <v>0</v>
      </c>
      <c r="BG216" s="247">
        <f>IF(N216="zákl. přenesená",J216,0)</f>
        <v>0</v>
      </c>
      <c r="BH216" s="247">
        <f>IF(N216="sníž. přenesená",J216,0)</f>
        <v>0</v>
      </c>
      <c r="BI216" s="247">
        <f>IF(N216="nulová",J216,0)</f>
        <v>0</v>
      </c>
      <c r="BJ216" s="17" t="s">
        <v>85</v>
      </c>
      <c r="BK216" s="247">
        <f>ROUND(I216*H216,2)</f>
        <v>0</v>
      </c>
      <c r="BL216" s="17" t="s">
        <v>261</v>
      </c>
      <c r="BM216" s="246" t="s">
        <v>1949</v>
      </c>
    </row>
    <row r="217" spans="1:51" s="13" customFormat="1" ht="12">
      <c r="A217" s="13"/>
      <c r="B217" s="248"/>
      <c r="C217" s="249"/>
      <c r="D217" s="250" t="s">
        <v>158</v>
      </c>
      <c r="E217" s="251" t="s">
        <v>1</v>
      </c>
      <c r="F217" s="252" t="s">
        <v>1950</v>
      </c>
      <c r="G217" s="249"/>
      <c r="H217" s="253">
        <v>15.2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9" t="s">
        <v>158</v>
      </c>
      <c r="AU217" s="259" t="s">
        <v>87</v>
      </c>
      <c r="AV217" s="13" t="s">
        <v>87</v>
      </c>
      <c r="AW217" s="13" t="s">
        <v>33</v>
      </c>
      <c r="AX217" s="13" t="s">
        <v>85</v>
      </c>
      <c r="AY217" s="259" t="s">
        <v>149</v>
      </c>
    </row>
    <row r="218" spans="1:65" s="2" customFormat="1" ht="21.75" customHeight="1">
      <c r="A218" s="38"/>
      <c r="B218" s="39"/>
      <c r="C218" s="235" t="s">
        <v>457</v>
      </c>
      <c r="D218" s="235" t="s">
        <v>151</v>
      </c>
      <c r="E218" s="236" t="s">
        <v>1951</v>
      </c>
      <c r="F218" s="237" t="s">
        <v>1952</v>
      </c>
      <c r="G218" s="238" t="s">
        <v>203</v>
      </c>
      <c r="H218" s="239">
        <v>41</v>
      </c>
      <c r="I218" s="240"/>
      <c r="J218" s="241">
        <f>ROUND(I218*H218,2)</f>
        <v>0</v>
      </c>
      <c r="K218" s="237" t="s">
        <v>155</v>
      </c>
      <c r="L218" s="44"/>
      <c r="M218" s="242" t="s">
        <v>1</v>
      </c>
      <c r="N218" s="243" t="s">
        <v>42</v>
      </c>
      <c r="O218" s="91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6" t="s">
        <v>261</v>
      </c>
      <c r="AT218" s="246" t="s">
        <v>151</v>
      </c>
      <c r="AU218" s="246" t="s">
        <v>87</v>
      </c>
      <c r="AY218" s="17" t="s">
        <v>149</v>
      </c>
      <c r="BE218" s="247">
        <f>IF(N218="základní",J218,0)</f>
        <v>0</v>
      </c>
      <c r="BF218" s="247">
        <f>IF(N218="snížená",J218,0)</f>
        <v>0</v>
      </c>
      <c r="BG218" s="247">
        <f>IF(N218="zákl. přenesená",J218,0)</f>
        <v>0</v>
      </c>
      <c r="BH218" s="247">
        <f>IF(N218="sníž. přenesená",J218,0)</f>
        <v>0</v>
      </c>
      <c r="BI218" s="247">
        <f>IF(N218="nulová",J218,0)</f>
        <v>0</v>
      </c>
      <c r="BJ218" s="17" t="s">
        <v>85</v>
      </c>
      <c r="BK218" s="247">
        <f>ROUND(I218*H218,2)</f>
        <v>0</v>
      </c>
      <c r="BL218" s="17" t="s">
        <v>261</v>
      </c>
      <c r="BM218" s="246" t="s">
        <v>1953</v>
      </c>
    </row>
    <row r="219" spans="1:51" s="13" customFormat="1" ht="12">
      <c r="A219" s="13"/>
      <c r="B219" s="248"/>
      <c r="C219" s="249"/>
      <c r="D219" s="250" t="s">
        <v>158</v>
      </c>
      <c r="E219" s="251" t="s">
        <v>1</v>
      </c>
      <c r="F219" s="252" t="s">
        <v>418</v>
      </c>
      <c r="G219" s="249"/>
      <c r="H219" s="253">
        <v>41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158</v>
      </c>
      <c r="AU219" s="259" t="s">
        <v>87</v>
      </c>
      <c r="AV219" s="13" t="s">
        <v>87</v>
      </c>
      <c r="AW219" s="13" t="s">
        <v>33</v>
      </c>
      <c r="AX219" s="13" t="s">
        <v>85</v>
      </c>
      <c r="AY219" s="259" t="s">
        <v>149</v>
      </c>
    </row>
    <row r="220" spans="1:65" s="2" customFormat="1" ht="16.5" customHeight="1">
      <c r="A220" s="38"/>
      <c r="B220" s="39"/>
      <c r="C220" s="284" t="s">
        <v>462</v>
      </c>
      <c r="D220" s="284" t="s">
        <v>327</v>
      </c>
      <c r="E220" s="285" t="s">
        <v>1954</v>
      </c>
      <c r="F220" s="286" t="s">
        <v>1955</v>
      </c>
      <c r="G220" s="287" t="s">
        <v>203</v>
      </c>
      <c r="H220" s="288">
        <v>14.4</v>
      </c>
      <c r="I220" s="289"/>
      <c r="J220" s="290">
        <f>ROUND(I220*H220,2)</f>
        <v>0</v>
      </c>
      <c r="K220" s="286" t="s">
        <v>155</v>
      </c>
      <c r="L220" s="291"/>
      <c r="M220" s="292" t="s">
        <v>1</v>
      </c>
      <c r="N220" s="293" t="s">
        <v>42</v>
      </c>
      <c r="O220" s="91"/>
      <c r="P220" s="244">
        <f>O220*H220</f>
        <v>0</v>
      </c>
      <c r="Q220" s="244">
        <v>5E-05</v>
      </c>
      <c r="R220" s="244">
        <f>Q220*H220</f>
        <v>0.00072</v>
      </c>
      <c r="S220" s="244">
        <v>0</v>
      </c>
      <c r="T220" s="245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6" t="s">
        <v>361</v>
      </c>
      <c r="AT220" s="246" t="s">
        <v>327</v>
      </c>
      <c r="AU220" s="246" t="s">
        <v>87</v>
      </c>
      <c r="AY220" s="17" t="s">
        <v>149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17" t="s">
        <v>85</v>
      </c>
      <c r="BK220" s="247">
        <f>ROUND(I220*H220,2)</f>
        <v>0</v>
      </c>
      <c r="BL220" s="17" t="s">
        <v>261</v>
      </c>
      <c r="BM220" s="246" t="s">
        <v>1956</v>
      </c>
    </row>
    <row r="221" spans="1:51" s="13" customFormat="1" ht="12">
      <c r="A221" s="13"/>
      <c r="B221" s="248"/>
      <c r="C221" s="249"/>
      <c r="D221" s="250" t="s">
        <v>158</v>
      </c>
      <c r="E221" s="251" t="s">
        <v>1</v>
      </c>
      <c r="F221" s="252" t="s">
        <v>1957</v>
      </c>
      <c r="G221" s="249"/>
      <c r="H221" s="253">
        <v>14.4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9" t="s">
        <v>158</v>
      </c>
      <c r="AU221" s="259" t="s">
        <v>87</v>
      </c>
      <c r="AV221" s="13" t="s">
        <v>87</v>
      </c>
      <c r="AW221" s="13" t="s">
        <v>33</v>
      </c>
      <c r="AX221" s="13" t="s">
        <v>85</v>
      </c>
      <c r="AY221" s="259" t="s">
        <v>149</v>
      </c>
    </row>
    <row r="222" spans="1:65" s="2" customFormat="1" ht="16.5" customHeight="1">
      <c r="A222" s="38"/>
      <c r="B222" s="39"/>
      <c r="C222" s="284" t="s">
        <v>466</v>
      </c>
      <c r="D222" s="284" t="s">
        <v>327</v>
      </c>
      <c r="E222" s="285" t="s">
        <v>1958</v>
      </c>
      <c r="F222" s="286" t="s">
        <v>1959</v>
      </c>
      <c r="G222" s="287" t="s">
        <v>203</v>
      </c>
      <c r="H222" s="288">
        <v>27.6</v>
      </c>
      <c r="I222" s="289"/>
      <c r="J222" s="290">
        <f>ROUND(I222*H222,2)</f>
        <v>0</v>
      </c>
      <c r="K222" s="286" t="s">
        <v>155</v>
      </c>
      <c r="L222" s="291"/>
      <c r="M222" s="292" t="s">
        <v>1</v>
      </c>
      <c r="N222" s="293" t="s">
        <v>42</v>
      </c>
      <c r="O222" s="91"/>
      <c r="P222" s="244">
        <f>O222*H222</f>
        <v>0</v>
      </c>
      <c r="Q222" s="244">
        <v>0.00018</v>
      </c>
      <c r="R222" s="244">
        <f>Q222*H222</f>
        <v>0.004968</v>
      </c>
      <c r="S222" s="244">
        <v>0</v>
      </c>
      <c r="T222" s="245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6" t="s">
        <v>361</v>
      </c>
      <c r="AT222" s="246" t="s">
        <v>327</v>
      </c>
      <c r="AU222" s="246" t="s">
        <v>87</v>
      </c>
      <c r="AY222" s="17" t="s">
        <v>149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17" t="s">
        <v>85</v>
      </c>
      <c r="BK222" s="247">
        <f>ROUND(I222*H222,2)</f>
        <v>0</v>
      </c>
      <c r="BL222" s="17" t="s">
        <v>261</v>
      </c>
      <c r="BM222" s="246" t="s">
        <v>1960</v>
      </c>
    </row>
    <row r="223" spans="1:51" s="13" customFormat="1" ht="12">
      <c r="A223" s="13"/>
      <c r="B223" s="248"/>
      <c r="C223" s="249"/>
      <c r="D223" s="250" t="s">
        <v>158</v>
      </c>
      <c r="E223" s="251" t="s">
        <v>1</v>
      </c>
      <c r="F223" s="252" t="s">
        <v>1874</v>
      </c>
      <c r="G223" s="249"/>
      <c r="H223" s="253">
        <v>27.6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9" t="s">
        <v>158</v>
      </c>
      <c r="AU223" s="259" t="s">
        <v>87</v>
      </c>
      <c r="AV223" s="13" t="s">
        <v>87</v>
      </c>
      <c r="AW223" s="13" t="s">
        <v>33</v>
      </c>
      <c r="AX223" s="13" t="s">
        <v>85</v>
      </c>
      <c r="AY223" s="259" t="s">
        <v>149</v>
      </c>
    </row>
    <row r="224" spans="1:65" s="2" customFormat="1" ht="16.5" customHeight="1">
      <c r="A224" s="38"/>
      <c r="B224" s="39"/>
      <c r="C224" s="284" t="s">
        <v>471</v>
      </c>
      <c r="D224" s="284" t="s">
        <v>327</v>
      </c>
      <c r="E224" s="285" t="s">
        <v>1961</v>
      </c>
      <c r="F224" s="286" t="s">
        <v>1962</v>
      </c>
      <c r="G224" s="287" t="s">
        <v>203</v>
      </c>
      <c r="H224" s="288">
        <v>7.2</v>
      </c>
      <c r="I224" s="289"/>
      <c r="J224" s="290">
        <f>ROUND(I224*H224,2)</f>
        <v>0</v>
      </c>
      <c r="K224" s="286" t="s">
        <v>155</v>
      </c>
      <c r="L224" s="291"/>
      <c r="M224" s="292" t="s">
        <v>1</v>
      </c>
      <c r="N224" s="293" t="s">
        <v>42</v>
      </c>
      <c r="O224" s="91"/>
      <c r="P224" s="244">
        <f>O224*H224</f>
        <v>0</v>
      </c>
      <c r="Q224" s="244">
        <v>8E-05</v>
      </c>
      <c r="R224" s="244">
        <f>Q224*H224</f>
        <v>0.000576</v>
      </c>
      <c r="S224" s="244">
        <v>0</v>
      </c>
      <c r="T224" s="24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6" t="s">
        <v>361</v>
      </c>
      <c r="AT224" s="246" t="s">
        <v>327</v>
      </c>
      <c r="AU224" s="246" t="s">
        <v>87</v>
      </c>
      <c r="AY224" s="17" t="s">
        <v>149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17" t="s">
        <v>85</v>
      </c>
      <c r="BK224" s="247">
        <f>ROUND(I224*H224,2)</f>
        <v>0</v>
      </c>
      <c r="BL224" s="17" t="s">
        <v>261</v>
      </c>
      <c r="BM224" s="246" t="s">
        <v>1963</v>
      </c>
    </row>
    <row r="225" spans="1:51" s="13" customFormat="1" ht="12">
      <c r="A225" s="13"/>
      <c r="B225" s="248"/>
      <c r="C225" s="249"/>
      <c r="D225" s="250" t="s">
        <v>158</v>
      </c>
      <c r="E225" s="251" t="s">
        <v>1</v>
      </c>
      <c r="F225" s="252" t="s">
        <v>1964</v>
      </c>
      <c r="G225" s="249"/>
      <c r="H225" s="253">
        <v>7.2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9" t="s">
        <v>158</v>
      </c>
      <c r="AU225" s="259" t="s">
        <v>87</v>
      </c>
      <c r="AV225" s="13" t="s">
        <v>87</v>
      </c>
      <c r="AW225" s="13" t="s">
        <v>33</v>
      </c>
      <c r="AX225" s="13" t="s">
        <v>85</v>
      </c>
      <c r="AY225" s="259" t="s">
        <v>149</v>
      </c>
    </row>
    <row r="226" spans="1:65" s="2" customFormat="1" ht="16.5" customHeight="1">
      <c r="A226" s="38"/>
      <c r="B226" s="39"/>
      <c r="C226" s="235" t="s">
        <v>475</v>
      </c>
      <c r="D226" s="235" t="s">
        <v>151</v>
      </c>
      <c r="E226" s="236" t="s">
        <v>1965</v>
      </c>
      <c r="F226" s="237" t="s">
        <v>1966</v>
      </c>
      <c r="G226" s="238" t="s">
        <v>203</v>
      </c>
      <c r="H226" s="239">
        <v>5.5</v>
      </c>
      <c r="I226" s="240"/>
      <c r="J226" s="241">
        <f>ROUND(I226*H226,2)</f>
        <v>0</v>
      </c>
      <c r="K226" s="237" t="s">
        <v>155</v>
      </c>
      <c r="L226" s="44"/>
      <c r="M226" s="242" t="s">
        <v>1</v>
      </c>
      <c r="N226" s="243" t="s">
        <v>42</v>
      </c>
      <c r="O226" s="91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6" t="s">
        <v>261</v>
      </c>
      <c r="AT226" s="246" t="s">
        <v>151</v>
      </c>
      <c r="AU226" s="246" t="s">
        <v>87</v>
      </c>
      <c r="AY226" s="17" t="s">
        <v>149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17" t="s">
        <v>85</v>
      </c>
      <c r="BK226" s="247">
        <f>ROUND(I226*H226,2)</f>
        <v>0</v>
      </c>
      <c r="BL226" s="17" t="s">
        <v>261</v>
      </c>
      <c r="BM226" s="246" t="s">
        <v>1967</v>
      </c>
    </row>
    <row r="227" spans="1:51" s="13" customFormat="1" ht="12">
      <c r="A227" s="13"/>
      <c r="B227" s="248"/>
      <c r="C227" s="249"/>
      <c r="D227" s="250" t="s">
        <v>158</v>
      </c>
      <c r="E227" s="251" t="s">
        <v>1</v>
      </c>
      <c r="F227" s="252" t="s">
        <v>1968</v>
      </c>
      <c r="G227" s="249"/>
      <c r="H227" s="253">
        <v>5.5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9" t="s">
        <v>158</v>
      </c>
      <c r="AU227" s="259" t="s">
        <v>87</v>
      </c>
      <c r="AV227" s="13" t="s">
        <v>87</v>
      </c>
      <c r="AW227" s="13" t="s">
        <v>33</v>
      </c>
      <c r="AX227" s="13" t="s">
        <v>85</v>
      </c>
      <c r="AY227" s="259" t="s">
        <v>149</v>
      </c>
    </row>
    <row r="228" spans="1:65" s="2" customFormat="1" ht="16.5" customHeight="1">
      <c r="A228" s="38"/>
      <c r="B228" s="39"/>
      <c r="C228" s="284" t="s">
        <v>479</v>
      </c>
      <c r="D228" s="284" t="s">
        <v>327</v>
      </c>
      <c r="E228" s="285" t="s">
        <v>1969</v>
      </c>
      <c r="F228" s="286" t="s">
        <v>1970</v>
      </c>
      <c r="G228" s="287" t="s">
        <v>579</v>
      </c>
      <c r="H228" s="288">
        <v>1</v>
      </c>
      <c r="I228" s="289"/>
      <c r="J228" s="290">
        <f>ROUND(I228*H228,2)</f>
        <v>0</v>
      </c>
      <c r="K228" s="286" t="s">
        <v>1</v>
      </c>
      <c r="L228" s="291"/>
      <c r="M228" s="292" t="s">
        <v>1</v>
      </c>
      <c r="N228" s="293" t="s">
        <v>42</v>
      </c>
      <c r="O228" s="91"/>
      <c r="P228" s="244">
        <f>O228*H228</f>
        <v>0</v>
      </c>
      <c r="Q228" s="244">
        <v>0.00014</v>
      </c>
      <c r="R228" s="244">
        <f>Q228*H228</f>
        <v>0.00014</v>
      </c>
      <c r="S228" s="244">
        <v>0</v>
      </c>
      <c r="T228" s="24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6" t="s">
        <v>361</v>
      </c>
      <c r="AT228" s="246" t="s">
        <v>327</v>
      </c>
      <c r="AU228" s="246" t="s">
        <v>87</v>
      </c>
      <c r="AY228" s="17" t="s">
        <v>149</v>
      </c>
      <c r="BE228" s="247">
        <f>IF(N228="základní",J228,0)</f>
        <v>0</v>
      </c>
      <c r="BF228" s="247">
        <f>IF(N228="snížená",J228,0)</f>
        <v>0</v>
      </c>
      <c r="BG228" s="247">
        <f>IF(N228="zákl. přenesená",J228,0)</f>
        <v>0</v>
      </c>
      <c r="BH228" s="247">
        <f>IF(N228="sníž. přenesená",J228,0)</f>
        <v>0</v>
      </c>
      <c r="BI228" s="247">
        <f>IF(N228="nulová",J228,0)</f>
        <v>0</v>
      </c>
      <c r="BJ228" s="17" t="s">
        <v>85</v>
      </c>
      <c r="BK228" s="247">
        <f>ROUND(I228*H228,2)</f>
        <v>0</v>
      </c>
      <c r="BL228" s="17" t="s">
        <v>261</v>
      </c>
      <c r="BM228" s="246" t="s">
        <v>1971</v>
      </c>
    </row>
    <row r="229" spans="1:51" s="13" customFormat="1" ht="12">
      <c r="A229" s="13"/>
      <c r="B229" s="248"/>
      <c r="C229" s="249"/>
      <c r="D229" s="250" t="s">
        <v>158</v>
      </c>
      <c r="E229" s="251" t="s">
        <v>1</v>
      </c>
      <c r="F229" s="252" t="s">
        <v>85</v>
      </c>
      <c r="G229" s="249"/>
      <c r="H229" s="253">
        <v>1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9" t="s">
        <v>158</v>
      </c>
      <c r="AU229" s="259" t="s">
        <v>87</v>
      </c>
      <c r="AV229" s="13" t="s">
        <v>87</v>
      </c>
      <c r="AW229" s="13" t="s">
        <v>33</v>
      </c>
      <c r="AX229" s="13" t="s">
        <v>85</v>
      </c>
      <c r="AY229" s="259" t="s">
        <v>149</v>
      </c>
    </row>
    <row r="230" spans="1:65" s="2" customFormat="1" ht="16.5" customHeight="1">
      <c r="A230" s="38"/>
      <c r="B230" s="39"/>
      <c r="C230" s="284" t="s">
        <v>485</v>
      </c>
      <c r="D230" s="284" t="s">
        <v>327</v>
      </c>
      <c r="E230" s="285" t="s">
        <v>1972</v>
      </c>
      <c r="F230" s="286" t="s">
        <v>1973</v>
      </c>
      <c r="G230" s="287" t="s">
        <v>579</v>
      </c>
      <c r="H230" s="288">
        <v>5</v>
      </c>
      <c r="I230" s="289"/>
      <c r="J230" s="290">
        <f>ROUND(I230*H230,2)</f>
        <v>0</v>
      </c>
      <c r="K230" s="286" t="s">
        <v>1</v>
      </c>
      <c r="L230" s="291"/>
      <c r="M230" s="292" t="s">
        <v>1</v>
      </c>
      <c r="N230" s="293" t="s">
        <v>42</v>
      </c>
      <c r="O230" s="91"/>
      <c r="P230" s="244">
        <f>O230*H230</f>
        <v>0</v>
      </c>
      <c r="Q230" s="244">
        <v>0.00014</v>
      </c>
      <c r="R230" s="244">
        <f>Q230*H230</f>
        <v>0.0006999999999999999</v>
      </c>
      <c r="S230" s="244">
        <v>0</v>
      </c>
      <c r="T230" s="245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6" t="s">
        <v>361</v>
      </c>
      <c r="AT230" s="246" t="s">
        <v>327</v>
      </c>
      <c r="AU230" s="246" t="s">
        <v>87</v>
      </c>
      <c r="AY230" s="17" t="s">
        <v>149</v>
      </c>
      <c r="BE230" s="247">
        <f>IF(N230="základní",J230,0)</f>
        <v>0</v>
      </c>
      <c r="BF230" s="247">
        <f>IF(N230="snížená",J230,0)</f>
        <v>0</v>
      </c>
      <c r="BG230" s="247">
        <f>IF(N230="zákl. přenesená",J230,0)</f>
        <v>0</v>
      </c>
      <c r="BH230" s="247">
        <f>IF(N230="sníž. přenesená",J230,0)</f>
        <v>0</v>
      </c>
      <c r="BI230" s="247">
        <f>IF(N230="nulová",J230,0)</f>
        <v>0</v>
      </c>
      <c r="BJ230" s="17" t="s">
        <v>85</v>
      </c>
      <c r="BK230" s="247">
        <f>ROUND(I230*H230,2)</f>
        <v>0</v>
      </c>
      <c r="BL230" s="17" t="s">
        <v>261</v>
      </c>
      <c r="BM230" s="246" t="s">
        <v>1974</v>
      </c>
    </row>
    <row r="231" spans="1:51" s="13" customFormat="1" ht="12">
      <c r="A231" s="13"/>
      <c r="B231" s="248"/>
      <c r="C231" s="249"/>
      <c r="D231" s="250" t="s">
        <v>158</v>
      </c>
      <c r="E231" s="251" t="s">
        <v>1</v>
      </c>
      <c r="F231" s="252" t="s">
        <v>183</v>
      </c>
      <c r="G231" s="249"/>
      <c r="H231" s="253">
        <v>5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158</v>
      </c>
      <c r="AU231" s="259" t="s">
        <v>87</v>
      </c>
      <c r="AV231" s="13" t="s">
        <v>87</v>
      </c>
      <c r="AW231" s="13" t="s">
        <v>33</v>
      </c>
      <c r="AX231" s="13" t="s">
        <v>85</v>
      </c>
      <c r="AY231" s="259" t="s">
        <v>149</v>
      </c>
    </row>
    <row r="232" spans="1:65" s="2" customFormat="1" ht="16.5" customHeight="1">
      <c r="A232" s="38"/>
      <c r="B232" s="39"/>
      <c r="C232" s="235" t="s">
        <v>489</v>
      </c>
      <c r="D232" s="235" t="s">
        <v>151</v>
      </c>
      <c r="E232" s="236" t="s">
        <v>1975</v>
      </c>
      <c r="F232" s="237" t="s">
        <v>1976</v>
      </c>
      <c r="G232" s="238" t="s">
        <v>579</v>
      </c>
      <c r="H232" s="239">
        <v>11</v>
      </c>
      <c r="I232" s="240"/>
      <c r="J232" s="241">
        <f>ROUND(I232*H232,2)</f>
        <v>0</v>
      </c>
      <c r="K232" s="237" t="s">
        <v>155</v>
      </c>
      <c r="L232" s="44"/>
      <c r="M232" s="242" t="s">
        <v>1</v>
      </c>
      <c r="N232" s="243" t="s">
        <v>42</v>
      </c>
      <c r="O232" s="91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6" t="s">
        <v>261</v>
      </c>
      <c r="AT232" s="246" t="s">
        <v>151</v>
      </c>
      <c r="AU232" s="246" t="s">
        <v>87</v>
      </c>
      <c r="AY232" s="17" t="s">
        <v>149</v>
      </c>
      <c r="BE232" s="247">
        <f>IF(N232="základní",J232,0)</f>
        <v>0</v>
      </c>
      <c r="BF232" s="247">
        <f>IF(N232="snížená",J232,0)</f>
        <v>0</v>
      </c>
      <c r="BG232" s="247">
        <f>IF(N232="zákl. přenesená",J232,0)</f>
        <v>0</v>
      </c>
      <c r="BH232" s="247">
        <f>IF(N232="sníž. přenesená",J232,0)</f>
        <v>0</v>
      </c>
      <c r="BI232" s="247">
        <f>IF(N232="nulová",J232,0)</f>
        <v>0</v>
      </c>
      <c r="BJ232" s="17" t="s">
        <v>85</v>
      </c>
      <c r="BK232" s="247">
        <f>ROUND(I232*H232,2)</f>
        <v>0</v>
      </c>
      <c r="BL232" s="17" t="s">
        <v>261</v>
      </c>
      <c r="BM232" s="246" t="s">
        <v>1977</v>
      </c>
    </row>
    <row r="233" spans="1:51" s="13" customFormat="1" ht="12">
      <c r="A233" s="13"/>
      <c r="B233" s="248"/>
      <c r="C233" s="249"/>
      <c r="D233" s="250" t="s">
        <v>158</v>
      </c>
      <c r="E233" s="251" t="s">
        <v>1</v>
      </c>
      <c r="F233" s="252" t="s">
        <v>221</v>
      </c>
      <c r="G233" s="249"/>
      <c r="H233" s="253">
        <v>11</v>
      </c>
      <c r="I233" s="254"/>
      <c r="J233" s="249"/>
      <c r="K233" s="249"/>
      <c r="L233" s="255"/>
      <c r="M233" s="256"/>
      <c r="N233" s="257"/>
      <c r="O233" s="257"/>
      <c r="P233" s="257"/>
      <c r="Q233" s="257"/>
      <c r="R233" s="257"/>
      <c r="S233" s="257"/>
      <c r="T233" s="25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9" t="s">
        <v>158</v>
      </c>
      <c r="AU233" s="259" t="s">
        <v>87</v>
      </c>
      <c r="AV233" s="13" t="s">
        <v>87</v>
      </c>
      <c r="AW233" s="13" t="s">
        <v>33</v>
      </c>
      <c r="AX233" s="13" t="s">
        <v>85</v>
      </c>
      <c r="AY233" s="259" t="s">
        <v>149</v>
      </c>
    </row>
    <row r="234" spans="1:65" s="2" customFormat="1" ht="16.5" customHeight="1">
      <c r="A234" s="38"/>
      <c r="B234" s="39"/>
      <c r="C234" s="284" t="s">
        <v>493</v>
      </c>
      <c r="D234" s="284" t="s">
        <v>327</v>
      </c>
      <c r="E234" s="285" t="s">
        <v>1978</v>
      </c>
      <c r="F234" s="286" t="s">
        <v>1979</v>
      </c>
      <c r="G234" s="287" t="s">
        <v>579</v>
      </c>
      <c r="H234" s="288">
        <v>4</v>
      </c>
      <c r="I234" s="289"/>
      <c r="J234" s="290">
        <f>ROUND(I234*H234,2)</f>
        <v>0</v>
      </c>
      <c r="K234" s="286" t="s">
        <v>155</v>
      </c>
      <c r="L234" s="291"/>
      <c r="M234" s="292" t="s">
        <v>1</v>
      </c>
      <c r="N234" s="293" t="s">
        <v>42</v>
      </c>
      <c r="O234" s="91"/>
      <c r="P234" s="244">
        <f>O234*H234</f>
        <v>0</v>
      </c>
      <c r="Q234" s="244">
        <v>0.00026</v>
      </c>
      <c r="R234" s="244">
        <f>Q234*H234</f>
        <v>0.00104</v>
      </c>
      <c r="S234" s="244">
        <v>0</v>
      </c>
      <c r="T234" s="24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6" t="s">
        <v>361</v>
      </c>
      <c r="AT234" s="246" t="s">
        <v>327</v>
      </c>
      <c r="AU234" s="246" t="s">
        <v>87</v>
      </c>
      <c r="AY234" s="17" t="s">
        <v>149</v>
      </c>
      <c r="BE234" s="247">
        <f>IF(N234="základní",J234,0)</f>
        <v>0</v>
      </c>
      <c r="BF234" s="247">
        <f>IF(N234="snížená",J234,0)</f>
        <v>0</v>
      </c>
      <c r="BG234" s="247">
        <f>IF(N234="zákl. přenesená",J234,0)</f>
        <v>0</v>
      </c>
      <c r="BH234" s="247">
        <f>IF(N234="sníž. přenesená",J234,0)</f>
        <v>0</v>
      </c>
      <c r="BI234" s="247">
        <f>IF(N234="nulová",J234,0)</f>
        <v>0</v>
      </c>
      <c r="BJ234" s="17" t="s">
        <v>85</v>
      </c>
      <c r="BK234" s="247">
        <f>ROUND(I234*H234,2)</f>
        <v>0</v>
      </c>
      <c r="BL234" s="17" t="s">
        <v>261</v>
      </c>
      <c r="BM234" s="246" t="s">
        <v>1980</v>
      </c>
    </row>
    <row r="235" spans="1:51" s="13" customFormat="1" ht="12">
      <c r="A235" s="13"/>
      <c r="B235" s="248"/>
      <c r="C235" s="249"/>
      <c r="D235" s="250" t="s">
        <v>158</v>
      </c>
      <c r="E235" s="251" t="s">
        <v>1</v>
      </c>
      <c r="F235" s="252" t="s">
        <v>156</v>
      </c>
      <c r="G235" s="249"/>
      <c r="H235" s="253">
        <v>4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9" t="s">
        <v>158</v>
      </c>
      <c r="AU235" s="259" t="s">
        <v>87</v>
      </c>
      <c r="AV235" s="13" t="s">
        <v>87</v>
      </c>
      <c r="AW235" s="13" t="s">
        <v>33</v>
      </c>
      <c r="AX235" s="13" t="s">
        <v>85</v>
      </c>
      <c r="AY235" s="259" t="s">
        <v>149</v>
      </c>
    </row>
    <row r="236" spans="1:65" s="2" customFormat="1" ht="16.5" customHeight="1">
      <c r="A236" s="38"/>
      <c r="B236" s="39"/>
      <c r="C236" s="284" t="s">
        <v>500</v>
      </c>
      <c r="D236" s="284" t="s">
        <v>327</v>
      </c>
      <c r="E236" s="285" t="s">
        <v>1981</v>
      </c>
      <c r="F236" s="286" t="s">
        <v>1982</v>
      </c>
      <c r="G236" s="287" t="s">
        <v>579</v>
      </c>
      <c r="H236" s="288">
        <v>1</v>
      </c>
      <c r="I236" s="289"/>
      <c r="J236" s="290">
        <f>ROUND(I236*H236,2)</f>
        <v>0</v>
      </c>
      <c r="K236" s="286" t="s">
        <v>1</v>
      </c>
      <c r="L236" s="291"/>
      <c r="M236" s="292" t="s">
        <v>1</v>
      </c>
      <c r="N236" s="293" t="s">
        <v>42</v>
      </c>
      <c r="O236" s="91"/>
      <c r="P236" s="244">
        <f>O236*H236</f>
        <v>0</v>
      </c>
      <c r="Q236" s="244">
        <v>0.00026</v>
      </c>
      <c r="R236" s="244">
        <f>Q236*H236</f>
        <v>0.00026</v>
      </c>
      <c r="S236" s="244">
        <v>0</v>
      </c>
      <c r="T236" s="24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6" t="s">
        <v>361</v>
      </c>
      <c r="AT236" s="246" t="s">
        <v>327</v>
      </c>
      <c r="AU236" s="246" t="s">
        <v>87</v>
      </c>
      <c r="AY236" s="17" t="s">
        <v>149</v>
      </c>
      <c r="BE236" s="247">
        <f>IF(N236="základní",J236,0)</f>
        <v>0</v>
      </c>
      <c r="BF236" s="247">
        <f>IF(N236="snížená",J236,0)</f>
        <v>0</v>
      </c>
      <c r="BG236" s="247">
        <f>IF(N236="zákl. přenesená",J236,0)</f>
        <v>0</v>
      </c>
      <c r="BH236" s="247">
        <f>IF(N236="sníž. přenesená",J236,0)</f>
        <v>0</v>
      </c>
      <c r="BI236" s="247">
        <f>IF(N236="nulová",J236,0)</f>
        <v>0</v>
      </c>
      <c r="BJ236" s="17" t="s">
        <v>85</v>
      </c>
      <c r="BK236" s="247">
        <f>ROUND(I236*H236,2)</f>
        <v>0</v>
      </c>
      <c r="BL236" s="17" t="s">
        <v>261</v>
      </c>
      <c r="BM236" s="246" t="s">
        <v>1983</v>
      </c>
    </row>
    <row r="237" spans="1:51" s="13" customFormat="1" ht="12">
      <c r="A237" s="13"/>
      <c r="B237" s="248"/>
      <c r="C237" s="249"/>
      <c r="D237" s="250" t="s">
        <v>158</v>
      </c>
      <c r="E237" s="251" t="s">
        <v>1</v>
      </c>
      <c r="F237" s="252" t="s">
        <v>85</v>
      </c>
      <c r="G237" s="249"/>
      <c r="H237" s="253">
        <v>1</v>
      </c>
      <c r="I237" s="254"/>
      <c r="J237" s="249"/>
      <c r="K237" s="249"/>
      <c r="L237" s="255"/>
      <c r="M237" s="256"/>
      <c r="N237" s="257"/>
      <c r="O237" s="257"/>
      <c r="P237" s="257"/>
      <c r="Q237" s="257"/>
      <c r="R237" s="257"/>
      <c r="S237" s="257"/>
      <c r="T237" s="25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9" t="s">
        <v>158</v>
      </c>
      <c r="AU237" s="259" t="s">
        <v>87</v>
      </c>
      <c r="AV237" s="13" t="s">
        <v>87</v>
      </c>
      <c r="AW237" s="13" t="s">
        <v>33</v>
      </c>
      <c r="AX237" s="13" t="s">
        <v>85</v>
      </c>
      <c r="AY237" s="259" t="s">
        <v>149</v>
      </c>
    </row>
    <row r="238" spans="1:65" s="2" customFormat="1" ht="16.5" customHeight="1">
      <c r="A238" s="38"/>
      <c r="B238" s="39"/>
      <c r="C238" s="284" t="s">
        <v>505</v>
      </c>
      <c r="D238" s="284" t="s">
        <v>327</v>
      </c>
      <c r="E238" s="285" t="s">
        <v>1984</v>
      </c>
      <c r="F238" s="286" t="s">
        <v>1985</v>
      </c>
      <c r="G238" s="287" t="s">
        <v>579</v>
      </c>
      <c r="H238" s="288">
        <v>2</v>
      </c>
      <c r="I238" s="289"/>
      <c r="J238" s="290">
        <f>ROUND(I238*H238,2)</f>
        <v>0</v>
      </c>
      <c r="K238" s="286" t="s">
        <v>1</v>
      </c>
      <c r="L238" s="291"/>
      <c r="M238" s="292" t="s">
        <v>1</v>
      </c>
      <c r="N238" s="293" t="s">
        <v>42</v>
      </c>
      <c r="O238" s="91"/>
      <c r="P238" s="244">
        <f>O238*H238</f>
        <v>0</v>
      </c>
      <c r="Q238" s="244">
        <v>0.00026</v>
      </c>
      <c r="R238" s="244">
        <f>Q238*H238</f>
        <v>0.00052</v>
      </c>
      <c r="S238" s="244">
        <v>0</v>
      </c>
      <c r="T238" s="245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6" t="s">
        <v>361</v>
      </c>
      <c r="AT238" s="246" t="s">
        <v>327</v>
      </c>
      <c r="AU238" s="246" t="s">
        <v>87</v>
      </c>
      <c r="AY238" s="17" t="s">
        <v>149</v>
      </c>
      <c r="BE238" s="247">
        <f>IF(N238="základní",J238,0)</f>
        <v>0</v>
      </c>
      <c r="BF238" s="247">
        <f>IF(N238="snížená",J238,0)</f>
        <v>0</v>
      </c>
      <c r="BG238" s="247">
        <f>IF(N238="zákl. přenesená",J238,0)</f>
        <v>0</v>
      </c>
      <c r="BH238" s="247">
        <f>IF(N238="sníž. přenesená",J238,0)</f>
        <v>0</v>
      </c>
      <c r="BI238" s="247">
        <f>IF(N238="nulová",J238,0)</f>
        <v>0</v>
      </c>
      <c r="BJ238" s="17" t="s">
        <v>85</v>
      </c>
      <c r="BK238" s="247">
        <f>ROUND(I238*H238,2)</f>
        <v>0</v>
      </c>
      <c r="BL238" s="17" t="s">
        <v>261</v>
      </c>
      <c r="BM238" s="246" t="s">
        <v>1986</v>
      </c>
    </row>
    <row r="239" spans="1:51" s="13" customFormat="1" ht="12">
      <c r="A239" s="13"/>
      <c r="B239" s="248"/>
      <c r="C239" s="249"/>
      <c r="D239" s="250" t="s">
        <v>158</v>
      </c>
      <c r="E239" s="251" t="s">
        <v>1</v>
      </c>
      <c r="F239" s="252" t="s">
        <v>87</v>
      </c>
      <c r="G239" s="249"/>
      <c r="H239" s="253">
        <v>2</v>
      </c>
      <c r="I239" s="254"/>
      <c r="J239" s="249"/>
      <c r="K239" s="249"/>
      <c r="L239" s="255"/>
      <c r="M239" s="256"/>
      <c r="N239" s="257"/>
      <c r="O239" s="257"/>
      <c r="P239" s="257"/>
      <c r="Q239" s="257"/>
      <c r="R239" s="257"/>
      <c r="S239" s="257"/>
      <c r="T239" s="25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9" t="s">
        <v>158</v>
      </c>
      <c r="AU239" s="259" t="s">
        <v>87</v>
      </c>
      <c r="AV239" s="13" t="s">
        <v>87</v>
      </c>
      <c r="AW239" s="13" t="s">
        <v>33</v>
      </c>
      <c r="AX239" s="13" t="s">
        <v>85</v>
      </c>
      <c r="AY239" s="259" t="s">
        <v>149</v>
      </c>
    </row>
    <row r="240" spans="1:65" s="2" customFormat="1" ht="16.5" customHeight="1">
      <c r="A240" s="38"/>
      <c r="B240" s="39"/>
      <c r="C240" s="284" t="s">
        <v>509</v>
      </c>
      <c r="D240" s="284" t="s">
        <v>327</v>
      </c>
      <c r="E240" s="285" t="s">
        <v>1987</v>
      </c>
      <c r="F240" s="286" t="s">
        <v>1988</v>
      </c>
      <c r="G240" s="287" t="s">
        <v>579</v>
      </c>
      <c r="H240" s="288">
        <v>4</v>
      </c>
      <c r="I240" s="289"/>
      <c r="J240" s="290">
        <f>ROUND(I240*H240,2)</f>
        <v>0</v>
      </c>
      <c r="K240" s="286" t="s">
        <v>155</v>
      </c>
      <c r="L240" s="291"/>
      <c r="M240" s="292" t="s">
        <v>1</v>
      </c>
      <c r="N240" s="293" t="s">
        <v>42</v>
      </c>
      <c r="O240" s="91"/>
      <c r="P240" s="244">
        <f>O240*H240</f>
        <v>0</v>
      </c>
      <c r="Q240" s="244">
        <v>0.00015</v>
      </c>
      <c r="R240" s="244">
        <f>Q240*H240</f>
        <v>0.0006</v>
      </c>
      <c r="S240" s="244">
        <v>0</v>
      </c>
      <c r="T240" s="245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6" t="s">
        <v>361</v>
      </c>
      <c r="AT240" s="246" t="s">
        <v>327</v>
      </c>
      <c r="AU240" s="246" t="s">
        <v>87</v>
      </c>
      <c r="AY240" s="17" t="s">
        <v>149</v>
      </c>
      <c r="BE240" s="247">
        <f>IF(N240="základní",J240,0)</f>
        <v>0</v>
      </c>
      <c r="BF240" s="247">
        <f>IF(N240="snížená",J240,0)</f>
        <v>0</v>
      </c>
      <c r="BG240" s="247">
        <f>IF(N240="zákl. přenesená",J240,0)</f>
        <v>0</v>
      </c>
      <c r="BH240" s="247">
        <f>IF(N240="sníž. přenesená",J240,0)</f>
        <v>0</v>
      </c>
      <c r="BI240" s="247">
        <f>IF(N240="nulová",J240,0)</f>
        <v>0</v>
      </c>
      <c r="BJ240" s="17" t="s">
        <v>85</v>
      </c>
      <c r="BK240" s="247">
        <f>ROUND(I240*H240,2)</f>
        <v>0</v>
      </c>
      <c r="BL240" s="17" t="s">
        <v>261</v>
      </c>
      <c r="BM240" s="246" t="s">
        <v>1989</v>
      </c>
    </row>
    <row r="241" spans="1:51" s="13" customFormat="1" ht="12">
      <c r="A241" s="13"/>
      <c r="B241" s="248"/>
      <c r="C241" s="249"/>
      <c r="D241" s="250" t="s">
        <v>158</v>
      </c>
      <c r="E241" s="251" t="s">
        <v>1</v>
      </c>
      <c r="F241" s="252" t="s">
        <v>156</v>
      </c>
      <c r="G241" s="249"/>
      <c r="H241" s="253">
        <v>4</v>
      </c>
      <c r="I241" s="254"/>
      <c r="J241" s="249"/>
      <c r="K241" s="249"/>
      <c r="L241" s="255"/>
      <c r="M241" s="256"/>
      <c r="N241" s="257"/>
      <c r="O241" s="257"/>
      <c r="P241" s="257"/>
      <c r="Q241" s="257"/>
      <c r="R241" s="257"/>
      <c r="S241" s="257"/>
      <c r="T241" s="25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9" t="s">
        <v>158</v>
      </c>
      <c r="AU241" s="259" t="s">
        <v>87</v>
      </c>
      <c r="AV241" s="13" t="s">
        <v>87</v>
      </c>
      <c r="AW241" s="13" t="s">
        <v>33</v>
      </c>
      <c r="AX241" s="13" t="s">
        <v>85</v>
      </c>
      <c r="AY241" s="259" t="s">
        <v>149</v>
      </c>
    </row>
    <row r="242" spans="1:65" s="2" customFormat="1" ht="21.75" customHeight="1">
      <c r="A242" s="38"/>
      <c r="B242" s="39"/>
      <c r="C242" s="235" t="s">
        <v>513</v>
      </c>
      <c r="D242" s="235" t="s">
        <v>151</v>
      </c>
      <c r="E242" s="236" t="s">
        <v>1990</v>
      </c>
      <c r="F242" s="237" t="s">
        <v>1991</v>
      </c>
      <c r="G242" s="238" t="s">
        <v>203</v>
      </c>
      <c r="H242" s="239">
        <v>5</v>
      </c>
      <c r="I242" s="240"/>
      <c r="J242" s="241">
        <f>ROUND(I242*H242,2)</f>
        <v>0</v>
      </c>
      <c r="K242" s="237" t="s">
        <v>155</v>
      </c>
      <c r="L242" s="44"/>
      <c r="M242" s="242" t="s">
        <v>1</v>
      </c>
      <c r="N242" s="243" t="s">
        <v>42</v>
      </c>
      <c r="O242" s="91"/>
      <c r="P242" s="244">
        <f>O242*H242</f>
        <v>0</v>
      </c>
      <c r="Q242" s="244">
        <v>0</v>
      </c>
      <c r="R242" s="244">
        <f>Q242*H242</f>
        <v>0</v>
      </c>
      <c r="S242" s="244">
        <v>0.0004</v>
      </c>
      <c r="T242" s="245">
        <f>S242*H242</f>
        <v>0.002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6" t="s">
        <v>261</v>
      </c>
      <c r="AT242" s="246" t="s">
        <v>151</v>
      </c>
      <c r="AU242" s="246" t="s">
        <v>87</v>
      </c>
      <c r="AY242" s="17" t="s">
        <v>149</v>
      </c>
      <c r="BE242" s="247">
        <f>IF(N242="základní",J242,0)</f>
        <v>0</v>
      </c>
      <c r="BF242" s="247">
        <f>IF(N242="snížená",J242,0)</f>
        <v>0</v>
      </c>
      <c r="BG242" s="247">
        <f>IF(N242="zákl. přenesená",J242,0)</f>
        <v>0</v>
      </c>
      <c r="BH242" s="247">
        <f>IF(N242="sníž. přenesená",J242,0)</f>
        <v>0</v>
      </c>
      <c r="BI242" s="247">
        <f>IF(N242="nulová",J242,0)</f>
        <v>0</v>
      </c>
      <c r="BJ242" s="17" t="s">
        <v>85</v>
      </c>
      <c r="BK242" s="247">
        <f>ROUND(I242*H242,2)</f>
        <v>0</v>
      </c>
      <c r="BL242" s="17" t="s">
        <v>261</v>
      </c>
      <c r="BM242" s="246" t="s">
        <v>1992</v>
      </c>
    </row>
    <row r="243" spans="1:51" s="13" customFormat="1" ht="12">
      <c r="A243" s="13"/>
      <c r="B243" s="248"/>
      <c r="C243" s="249"/>
      <c r="D243" s="250" t="s">
        <v>158</v>
      </c>
      <c r="E243" s="251" t="s">
        <v>1</v>
      </c>
      <c r="F243" s="252" t="s">
        <v>183</v>
      </c>
      <c r="G243" s="249"/>
      <c r="H243" s="253">
        <v>5</v>
      </c>
      <c r="I243" s="254"/>
      <c r="J243" s="249"/>
      <c r="K243" s="249"/>
      <c r="L243" s="255"/>
      <c r="M243" s="256"/>
      <c r="N243" s="257"/>
      <c r="O243" s="257"/>
      <c r="P243" s="257"/>
      <c r="Q243" s="257"/>
      <c r="R243" s="257"/>
      <c r="S243" s="257"/>
      <c r="T243" s="25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9" t="s">
        <v>158</v>
      </c>
      <c r="AU243" s="259" t="s">
        <v>87</v>
      </c>
      <c r="AV243" s="13" t="s">
        <v>87</v>
      </c>
      <c r="AW243" s="13" t="s">
        <v>33</v>
      </c>
      <c r="AX243" s="13" t="s">
        <v>85</v>
      </c>
      <c r="AY243" s="259" t="s">
        <v>149</v>
      </c>
    </row>
    <row r="244" spans="1:65" s="2" customFormat="1" ht="16.5" customHeight="1">
      <c r="A244" s="38"/>
      <c r="B244" s="39"/>
      <c r="C244" s="235" t="s">
        <v>518</v>
      </c>
      <c r="D244" s="235" t="s">
        <v>151</v>
      </c>
      <c r="E244" s="236" t="s">
        <v>1993</v>
      </c>
      <c r="F244" s="237" t="s">
        <v>1994</v>
      </c>
      <c r="G244" s="238" t="s">
        <v>579</v>
      </c>
      <c r="H244" s="239">
        <v>5</v>
      </c>
      <c r="I244" s="240"/>
      <c r="J244" s="241">
        <f>ROUND(I244*H244,2)</f>
        <v>0</v>
      </c>
      <c r="K244" s="237" t="s">
        <v>155</v>
      </c>
      <c r="L244" s="44"/>
      <c r="M244" s="242" t="s">
        <v>1</v>
      </c>
      <c r="N244" s="243" t="s">
        <v>42</v>
      </c>
      <c r="O244" s="91"/>
      <c r="P244" s="244">
        <f>O244*H244</f>
        <v>0</v>
      </c>
      <c r="Q244" s="244">
        <v>0</v>
      </c>
      <c r="R244" s="244">
        <f>Q244*H244</f>
        <v>0</v>
      </c>
      <c r="S244" s="244">
        <v>0.00021</v>
      </c>
      <c r="T244" s="245">
        <f>S244*H244</f>
        <v>0.0010500000000000002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6" t="s">
        <v>261</v>
      </c>
      <c r="AT244" s="246" t="s">
        <v>151</v>
      </c>
      <c r="AU244" s="246" t="s">
        <v>87</v>
      </c>
      <c r="AY244" s="17" t="s">
        <v>149</v>
      </c>
      <c r="BE244" s="247">
        <f>IF(N244="základní",J244,0)</f>
        <v>0</v>
      </c>
      <c r="BF244" s="247">
        <f>IF(N244="snížená",J244,0)</f>
        <v>0</v>
      </c>
      <c r="BG244" s="247">
        <f>IF(N244="zákl. přenesená",J244,0)</f>
        <v>0</v>
      </c>
      <c r="BH244" s="247">
        <f>IF(N244="sníž. přenesená",J244,0)</f>
        <v>0</v>
      </c>
      <c r="BI244" s="247">
        <f>IF(N244="nulová",J244,0)</f>
        <v>0</v>
      </c>
      <c r="BJ244" s="17" t="s">
        <v>85</v>
      </c>
      <c r="BK244" s="247">
        <f>ROUND(I244*H244,2)</f>
        <v>0</v>
      </c>
      <c r="BL244" s="17" t="s">
        <v>261</v>
      </c>
      <c r="BM244" s="246" t="s">
        <v>1995</v>
      </c>
    </row>
    <row r="245" spans="1:51" s="13" customFormat="1" ht="12">
      <c r="A245" s="13"/>
      <c r="B245" s="248"/>
      <c r="C245" s="249"/>
      <c r="D245" s="250" t="s">
        <v>158</v>
      </c>
      <c r="E245" s="251" t="s">
        <v>1</v>
      </c>
      <c r="F245" s="252" t="s">
        <v>183</v>
      </c>
      <c r="G245" s="249"/>
      <c r="H245" s="253">
        <v>5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9" t="s">
        <v>158</v>
      </c>
      <c r="AU245" s="259" t="s">
        <v>87</v>
      </c>
      <c r="AV245" s="13" t="s">
        <v>87</v>
      </c>
      <c r="AW245" s="13" t="s">
        <v>33</v>
      </c>
      <c r="AX245" s="13" t="s">
        <v>85</v>
      </c>
      <c r="AY245" s="259" t="s">
        <v>149</v>
      </c>
    </row>
    <row r="246" spans="1:65" s="2" customFormat="1" ht="16.5" customHeight="1">
      <c r="A246" s="38"/>
      <c r="B246" s="39"/>
      <c r="C246" s="235" t="s">
        <v>522</v>
      </c>
      <c r="D246" s="235" t="s">
        <v>151</v>
      </c>
      <c r="E246" s="236" t="s">
        <v>1996</v>
      </c>
      <c r="F246" s="237" t="s">
        <v>1997</v>
      </c>
      <c r="G246" s="238" t="s">
        <v>579</v>
      </c>
      <c r="H246" s="239">
        <v>1</v>
      </c>
      <c r="I246" s="240"/>
      <c r="J246" s="241">
        <f>ROUND(I246*H246,2)</f>
        <v>0</v>
      </c>
      <c r="K246" s="237" t="s">
        <v>155</v>
      </c>
      <c r="L246" s="44"/>
      <c r="M246" s="242" t="s">
        <v>1</v>
      </c>
      <c r="N246" s="243" t="s">
        <v>42</v>
      </c>
      <c r="O246" s="91"/>
      <c r="P246" s="244">
        <f>O246*H246</f>
        <v>0</v>
      </c>
      <c r="Q246" s="244">
        <v>0</v>
      </c>
      <c r="R246" s="244">
        <f>Q246*H246</f>
        <v>0</v>
      </c>
      <c r="S246" s="244">
        <v>0.0026</v>
      </c>
      <c r="T246" s="245">
        <f>S246*H246</f>
        <v>0.0026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6" t="s">
        <v>261</v>
      </c>
      <c r="AT246" s="246" t="s">
        <v>151</v>
      </c>
      <c r="AU246" s="246" t="s">
        <v>87</v>
      </c>
      <c r="AY246" s="17" t="s">
        <v>149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17" t="s">
        <v>85</v>
      </c>
      <c r="BK246" s="247">
        <f>ROUND(I246*H246,2)</f>
        <v>0</v>
      </c>
      <c r="BL246" s="17" t="s">
        <v>261</v>
      </c>
      <c r="BM246" s="246" t="s">
        <v>1998</v>
      </c>
    </row>
    <row r="247" spans="1:51" s="13" customFormat="1" ht="12">
      <c r="A247" s="13"/>
      <c r="B247" s="248"/>
      <c r="C247" s="249"/>
      <c r="D247" s="250" t="s">
        <v>158</v>
      </c>
      <c r="E247" s="251" t="s">
        <v>1</v>
      </c>
      <c r="F247" s="252" t="s">
        <v>85</v>
      </c>
      <c r="G247" s="249"/>
      <c r="H247" s="253">
        <v>1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9" t="s">
        <v>158</v>
      </c>
      <c r="AU247" s="259" t="s">
        <v>87</v>
      </c>
      <c r="AV247" s="13" t="s">
        <v>87</v>
      </c>
      <c r="AW247" s="13" t="s">
        <v>33</v>
      </c>
      <c r="AX247" s="13" t="s">
        <v>85</v>
      </c>
      <c r="AY247" s="259" t="s">
        <v>149</v>
      </c>
    </row>
    <row r="248" spans="1:65" s="2" customFormat="1" ht="21.75" customHeight="1">
      <c r="A248" s="38"/>
      <c r="B248" s="39"/>
      <c r="C248" s="235" t="s">
        <v>526</v>
      </c>
      <c r="D248" s="235" t="s">
        <v>151</v>
      </c>
      <c r="E248" s="236" t="s">
        <v>1999</v>
      </c>
      <c r="F248" s="237" t="s">
        <v>2000</v>
      </c>
      <c r="G248" s="238" t="s">
        <v>579</v>
      </c>
      <c r="H248" s="239">
        <v>1</v>
      </c>
      <c r="I248" s="240"/>
      <c r="J248" s="241">
        <f>ROUND(I248*H248,2)</f>
        <v>0</v>
      </c>
      <c r="K248" s="237" t="s">
        <v>155</v>
      </c>
      <c r="L248" s="44"/>
      <c r="M248" s="242" t="s">
        <v>1</v>
      </c>
      <c r="N248" s="243" t="s">
        <v>42</v>
      </c>
      <c r="O248" s="91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6" t="s">
        <v>261</v>
      </c>
      <c r="AT248" s="246" t="s">
        <v>151</v>
      </c>
      <c r="AU248" s="246" t="s">
        <v>87</v>
      </c>
      <c r="AY248" s="17" t="s">
        <v>149</v>
      </c>
      <c r="BE248" s="247">
        <f>IF(N248="základní",J248,0)</f>
        <v>0</v>
      </c>
      <c r="BF248" s="247">
        <f>IF(N248="snížená",J248,0)</f>
        <v>0</v>
      </c>
      <c r="BG248" s="247">
        <f>IF(N248="zákl. přenesená",J248,0)</f>
        <v>0</v>
      </c>
      <c r="BH248" s="247">
        <f>IF(N248="sníž. přenesená",J248,0)</f>
        <v>0</v>
      </c>
      <c r="BI248" s="247">
        <f>IF(N248="nulová",J248,0)</f>
        <v>0</v>
      </c>
      <c r="BJ248" s="17" t="s">
        <v>85</v>
      </c>
      <c r="BK248" s="247">
        <f>ROUND(I248*H248,2)</f>
        <v>0</v>
      </c>
      <c r="BL248" s="17" t="s">
        <v>261</v>
      </c>
      <c r="BM248" s="246" t="s">
        <v>2001</v>
      </c>
    </row>
    <row r="249" spans="1:51" s="13" customFormat="1" ht="12">
      <c r="A249" s="13"/>
      <c r="B249" s="248"/>
      <c r="C249" s="249"/>
      <c r="D249" s="250" t="s">
        <v>158</v>
      </c>
      <c r="E249" s="251" t="s">
        <v>1</v>
      </c>
      <c r="F249" s="252" t="s">
        <v>85</v>
      </c>
      <c r="G249" s="249"/>
      <c r="H249" s="253">
        <v>1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9" t="s">
        <v>158</v>
      </c>
      <c r="AU249" s="259" t="s">
        <v>87</v>
      </c>
      <c r="AV249" s="13" t="s">
        <v>87</v>
      </c>
      <c r="AW249" s="13" t="s">
        <v>33</v>
      </c>
      <c r="AX249" s="13" t="s">
        <v>85</v>
      </c>
      <c r="AY249" s="259" t="s">
        <v>149</v>
      </c>
    </row>
    <row r="250" spans="1:65" s="2" customFormat="1" ht="16.5" customHeight="1">
      <c r="A250" s="38"/>
      <c r="B250" s="39"/>
      <c r="C250" s="235" t="s">
        <v>532</v>
      </c>
      <c r="D250" s="235" t="s">
        <v>151</v>
      </c>
      <c r="E250" s="236" t="s">
        <v>2002</v>
      </c>
      <c r="F250" s="237" t="s">
        <v>2003</v>
      </c>
      <c r="G250" s="238" t="s">
        <v>579</v>
      </c>
      <c r="H250" s="239">
        <v>1</v>
      </c>
      <c r="I250" s="240"/>
      <c r="J250" s="241">
        <f>ROUND(I250*H250,2)</f>
        <v>0</v>
      </c>
      <c r="K250" s="237" t="s">
        <v>155</v>
      </c>
      <c r="L250" s="44"/>
      <c r="M250" s="242" t="s">
        <v>1</v>
      </c>
      <c r="N250" s="243" t="s">
        <v>42</v>
      </c>
      <c r="O250" s="91"/>
      <c r="P250" s="244">
        <f>O250*H250</f>
        <v>0</v>
      </c>
      <c r="Q250" s="244">
        <v>0</v>
      </c>
      <c r="R250" s="244">
        <f>Q250*H250</f>
        <v>0</v>
      </c>
      <c r="S250" s="244">
        <v>0</v>
      </c>
      <c r="T250" s="24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6" t="s">
        <v>261</v>
      </c>
      <c r="AT250" s="246" t="s">
        <v>151</v>
      </c>
      <c r="AU250" s="246" t="s">
        <v>87</v>
      </c>
      <c r="AY250" s="17" t="s">
        <v>149</v>
      </c>
      <c r="BE250" s="247">
        <f>IF(N250="základní",J250,0)</f>
        <v>0</v>
      </c>
      <c r="BF250" s="247">
        <f>IF(N250="snížená",J250,0)</f>
        <v>0</v>
      </c>
      <c r="BG250" s="247">
        <f>IF(N250="zákl. přenesená",J250,0)</f>
        <v>0</v>
      </c>
      <c r="BH250" s="247">
        <f>IF(N250="sníž. přenesená",J250,0)</f>
        <v>0</v>
      </c>
      <c r="BI250" s="247">
        <f>IF(N250="nulová",J250,0)</f>
        <v>0</v>
      </c>
      <c r="BJ250" s="17" t="s">
        <v>85</v>
      </c>
      <c r="BK250" s="247">
        <f>ROUND(I250*H250,2)</f>
        <v>0</v>
      </c>
      <c r="BL250" s="17" t="s">
        <v>261</v>
      </c>
      <c r="BM250" s="246" t="s">
        <v>2004</v>
      </c>
    </row>
    <row r="251" spans="1:51" s="13" customFormat="1" ht="12">
      <c r="A251" s="13"/>
      <c r="B251" s="248"/>
      <c r="C251" s="249"/>
      <c r="D251" s="250" t="s">
        <v>158</v>
      </c>
      <c r="E251" s="251" t="s">
        <v>1</v>
      </c>
      <c r="F251" s="252" t="s">
        <v>85</v>
      </c>
      <c r="G251" s="249"/>
      <c r="H251" s="253">
        <v>1</v>
      </c>
      <c r="I251" s="254"/>
      <c r="J251" s="249"/>
      <c r="K251" s="249"/>
      <c r="L251" s="255"/>
      <c r="M251" s="256"/>
      <c r="N251" s="257"/>
      <c r="O251" s="257"/>
      <c r="P251" s="257"/>
      <c r="Q251" s="257"/>
      <c r="R251" s="257"/>
      <c r="S251" s="257"/>
      <c r="T251" s="25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9" t="s">
        <v>158</v>
      </c>
      <c r="AU251" s="259" t="s">
        <v>87</v>
      </c>
      <c r="AV251" s="13" t="s">
        <v>87</v>
      </c>
      <c r="AW251" s="13" t="s">
        <v>33</v>
      </c>
      <c r="AX251" s="13" t="s">
        <v>85</v>
      </c>
      <c r="AY251" s="259" t="s">
        <v>149</v>
      </c>
    </row>
    <row r="252" spans="1:65" s="2" customFormat="1" ht="16.5" customHeight="1">
      <c r="A252" s="38"/>
      <c r="B252" s="39"/>
      <c r="C252" s="235" t="s">
        <v>538</v>
      </c>
      <c r="D252" s="235" t="s">
        <v>151</v>
      </c>
      <c r="E252" s="236" t="s">
        <v>2005</v>
      </c>
      <c r="F252" s="237" t="s">
        <v>2006</v>
      </c>
      <c r="G252" s="238" t="s">
        <v>579</v>
      </c>
      <c r="H252" s="239">
        <v>1</v>
      </c>
      <c r="I252" s="240"/>
      <c r="J252" s="241">
        <f>ROUND(I252*H252,2)</f>
        <v>0</v>
      </c>
      <c r="K252" s="237" t="s">
        <v>1</v>
      </c>
      <c r="L252" s="44"/>
      <c r="M252" s="242" t="s">
        <v>1</v>
      </c>
      <c r="N252" s="243" t="s">
        <v>42</v>
      </c>
      <c r="O252" s="91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6" t="s">
        <v>261</v>
      </c>
      <c r="AT252" s="246" t="s">
        <v>151</v>
      </c>
      <c r="AU252" s="246" t="s">
        <v>87</v>
      </c>
      <c r="AY252" s="17" t="s">
        <v>149</v>
      </c>
      <c r="BE252" s="247">
        <f>IF(N252="základní",J252,0)</f>
        <v>0</v>
      </c>
      <c r="BF252" s="247">
        <f>IF(N252="snížená",J252,0)</f>
        <v>0</v>
      </c>
      <c r="BG252" s="247">
        <f>IF(N252="zákl. přenesená",J252,0)</f>
        <v>0</v>
      </c>
      <c r="BH252" s="247">
        <f>IF(N252="sníž. přenesená",J252,0)</f>
        <v>0</v>
      </c>
      <c r="BI252" s="247">
        <f>IF(N252="nulová",J252,0)</f>
        <v>0</v>
      </c>
      <c r="BJ252" s="17" t="s">
        <v>85</v>
      </c>
      <c r="BK252" s="247">
        <f>ROUND(I252*H252,2)</f>
        <v>0</v>
      </c>
      <c r="BL252" s="17" t="s">
        <v>261</v>
      </c>
      <c r="BM252" s="246" t="s">
        <v>2007</v>
      </c>
    </row>
    <row r="253" spans="1:51" s="13" customFormat="1" ht="12">
      <c r="A253" s="13"/>
      <c r="B253" s="248"/>
      <c r="C253" s="249"/>
      <c r="D253" s="250" t="s">
        <v>158</v>
      </c>
      <c r="E253" s="251" t="s">
        <v>1</v>
      </c>
      <c r="F253" s="252" t="s">
        <v>85</v>
      </c>
      <c r="G253" s="249"/>
      <c r="H253" s="253">
        <v>1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9" t="s">
        <v>158</v>
      </c>
      <c r="AU253" s="259" t="s">
        <v>87</v>
      </c>
      <c r="AV253" s="13" t="s">
        <v>87</v>
      </c>
      <c r="AW253" s="13" t="s">
        <v>33</v>
      </c>
      <c r="AX253" s="13" t="s">
        <v>85</v>
      </c>
      <c r="AY253" s="259" t="s">
        <v>149</v>
      </c>
    </row>
    <row r="254" spans="1:51" s="14" customFormat="1" ht="12">
      <c r="A254" s="14"/>
      <c r="B254" s="260"/>
      <c r="C254" s="261"/>
      <c r="D254" s="250" t="s">
        <v>158</v>
      </c>
      <c r="E254" s="262" t="s">
        <v>1</v>
      </c>
      <c r="F254" s="263" t="s">
        <v>2008</v>
      </c>
      <c r="G254" s="261"/>
      <c r="H254" s="262" t="s">
        <v>1</v>
      </c>
      <c r="I254" s="264"/>
      <c r="J254" s="261"/>
      <c r="K254" s="261"/>
      <c r="L254" s="265"/>
      <c r="M254" s="266"/>
      <c r="N254" s="267"/>
      <c r="O254" s="267"/>
      <c r="P254" s="267"/>
      <c r="Q254" s="267"/>
      <c r="R254" s="267"/>
      <c r="S254" s="267"/>
      <c r="T254" s="26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9" t="s">
        <v>158</v>
      </c>
      <c r="AU254" s="269" t="s">
        <v>87</v>
      </c>
      <c r="AV254" s="14" t="s">
        <v>85</v>
      </c>
      <c r="AW254" s="14" t="s">
        <v>33</v>
      </c>
      <c r="AX254" s="14" t="s">
        <v>77</v>
      </c>
      <c r="AY254" s="269" t="s">
        <v>149</v>
      </c>
    </row>
    <row r="255" spans="1:51" s="14" customFormat="1" ht="12">
      <c r="A255" s="14"/>
      <c r="B255" s="260"/>
      <c r="C255" s="261"/>
      <c r="D255" s="250" t="s">
        <v>158</v>
      </c>
      <c r="E255" s="262" t="s">
        <v>1</v>
      </c>
      <c r="F255" s="263" t="s">
        <v>2009</v>
      </c>
      <c r="G255" s="261"/>
      <c r="H255" s="262" t="s">
        <v>1</v>
      </c>
      <c r="I255" s="264"/>
      <c r="J255" s="261"/>
      <c r="K255" s="261"/>
      <c r="L255" s="265"/>
      <c r="M255" s="266"/>
      <c r="N255" s="267"/>
      <c r="O255" s="267"/>
      <c r="P255" s="267"/>
      <c r="Q255" s="267"/>
      <c r="R255" s="267"/>
      <c r="S255" s="267"/>
      <c r="T255" s="26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9" t="s">
        <v>158</v>
      </c>
      <c r="AU255" s="269" t="s">
        <v>87</v>
      </c>
      <c r="AV255" s="14" t="s">
        <v>85</v>
      </c>
      <c r="AW255" s="14" t="s">
        <v>33</v>
      </c>
      <c r="AX255" s="14" t="s">
        <v>77</v>
      </c>
      <c r="AY255" s="269" t="s">
        <v>149</v>
      </c>
    </row>
    <row r="256" spans="1:51" s="14" customFormat="1" ht="12">
      <c r="A256" s="14"/>
      <c r="B256" s="260"/>
      <c r="C256" s="261"/>
      <c r="D256" s="250" t="s">
        <v>158</v>
      </c>
      <c r="E256" s="262" t="s">
        <v>1</v>
      </c>
      <c r="F256" s="263" t="s">
        <v>2010</v>
      </c>
      <c r="G256" s="261"/>
      <c r="H256" s="262" t="s">
        <v>1</v>
      </c>
      <c r="I256" s="264"/>
      <c r="J256" s="261"/>
      <c r="K256" s="261"/>
      <c r="L256" s="265"/>
      <c r="M256" s="266"/>
      <c r="N256" s="267"/>
      <c r="O256" s="267"/>
      <c r="P256" s="267"/>
      <c r="Q256" s="267"/>
      <c r="R256" s="267"/>
      <c r="S256" s="267"/>
      <c r="T256" s="26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9" t="s">
        <v>158</v>
      </c>
      <c r="AU256" s="269" t="s">
        <v>87</v>
      </c>
      <c r="AV256" s="14" t="s">
        <v>85</v>
      </c>
      <c r="AW256" s="14" t="s">
        <v>33</v>
      </c>
      <c r="AX256" s="14" t="s">
        <v>77</v>
      </c>
      <c r="AY256" s="269" t="s">
        <v>149</v>
      </c>
    </row>
    <row r="257" spans="1:51" s="14" customFormat="1" ht="12">
      <c r="A257" s="14"/>
      <c r="B257" s="260"/>
      <c r="C257" s="261"/>
      <c r="D257" s="250" t="s">
        <v>158</v>
      </c>
      <c r="E257" s="262" t="s">
        <v>1</v>
      </c>
      <c r="F257" s="263" t="s">
        <v>2011</v>
      </c>
      <c r="G257" s="261"/>
      <c r="H257" s="262" t="s">
        <v>1</v>
      </c>
      <c r="I257" s="264"/>
      <c r="J257" s="261"/>
      <c r="K257" s="261"/>
      <c r="L257" s="265"/>
      <c r="M257" s="266"/>
      <c r="N257" s="267"/>
      <c r="O257" s="267"/>
      <c r="P257" s="267"/>
      <c r="Q257" s="267"/>
      <c r="R257" s="267"/>
      <c r="S257" s="267"/>
      <c r="T257" s="26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9" t="s">
        <v>158</v>
      </c>
      <c r="AU257" s="269" t="s">
        <v>87</v>
      </c>
      <c r="AV257" s="14" t="s">
        <v>85</v>
      </c>
      <c r="AW257" s="14" t="s">
        <v>33</v>
      </c>
      <c r="AX257" s="14" t="s">
        <v>77</v>
      </c>
      <c r="AY257" s="269" t="s">
        <v>149</v>
      </c>
    </row>
    <row r="258" spans="1:51" s="14" customFormat="1" ht="12">
      <c r="A258" s="14"/>
      <c r="B258" s="260"/>
      <c r="C258" s="261"/>
      <c r="D258" s="250" t="s">
        <v>158</v>
      </c>
      <c r="E258" s="262" t="s">
        <v>1</v>
      </c>
      <c r="F258" s="263" t="s">
        <v>2012</v>
      </c>
      <c r="G258" s="261"/>
      <c r="H258" s="262" t="s">
        <v>1</v>
      </c>
      <c r="I258" s="264"/>
      <c r="J258" s="261"/>
      <c r="K258" s="261"/>
      <c r="L258" s="265"/>
      <c r="M258" s="266"/>
      <c r="N258" s="267"/>
      <c r="O258" s="267"/>
      <c r="P258" s="267"/>
      <c r="Q258" s="267"/>
      <c r="R258" s="267"/>
      <c r="S258" s="267"/>
      <c r="T258" s="26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9" t="s">
        <v>158</v>
      </c>
      <c r="AU258" s="269" t="s">
        <v>87</v>
      </c>
      <c r="AV258" s="14" t="s">
        <v>85</v>
      </c>
      <c r="AW258" s="14" t="s">
        <v>33</v>
      </c>
      <c r="AX258" s="14" t="s">
        <v>77</v>
      </c>
      <c r="AY258" s="269" t="s">
        <v>149</v>
      </c>
    </row>
    <row r="259" spans="1:51" s="14" customFormat="1" ht="12">
      <c r="A259" s="14"/>
      <c r="B259" s="260"/>
      <c r="C259" s="261"/>
      <c r="D259" s="250" t="s">
        <v>158</v>
      </c>
      <c r="E259" s="262" t="s">
        <v>1</v>
      </c>
      <c r="F259" s="263" t="s">
        <v>2013</v>
      </c>
      <c r="G259" s="261"/>
      <c r="H259" s="262" t="s">
        <v>1</v>
      </c>
      <c r="I259" s="264"/>
      <c r="J259" s="261"/>
      <c r="K259" s="261"/>
      <c r="L259" s="265"/>
      <c r="M259" s="266"/>
      <c r="N259" s="267"/>
      <c r="O259" s="267"/>
      <c r="P259" s="267"/>
      <c r="Q259" s="267"/>
      <c r="R259" s="267"/>
      <c r="S259" s="267"/>
      <c r="T259" s="26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9" t="s">
        <v>158</v>
      </c>
      <c r="AU259" s="269" t="s">
        <v>87</v>
      </c>
      <c r="AV259" s="14" t="s">
        <v>85</v>
      </c>
      <c r="AW259" s="14" t="s">
        <v>33</v>
      </c>
      <c r="AX259" s="14" t="s">
        <v>77</v>
      </c>
      <c r="AY259" s="269" t="s">
        <v>149</v>
      </c>
    </row>
    <row r="260" spans="1:65" s="2" customFormat="1" ht="16.5" customHeight="1">
      <c r="A260" s="38"/>
      <c r="B260" s="39"/>
      <c r="C260" s="235" t="s">
        <v>544</v>
      </c>
      <c r="D260" s="235" t="s">
        <v>151</v>
      </c>
      <c r="E260" s="236" t="s">
        <v>2014</v>
      </c>
      <c r="F260" s="237" t="s">
        <v>2015</v>
      </c>
      <c r="G260" s="238" t="s">
        <v>579</v>
      </c>
      <c r="H260" s="239">
        <v>2</v>
      </c>
      <c r="I260" s="240"/>
      <c r="J260" s="241">
        <f>ROUND(I260*H260,2)</f>
        <v>0</v>
      </c>
      <c r="K260" s="237" t="s">
        <v>155</v>
      </c>
      <c r="L260" s="44"/>
      <c r="M260" s="242" t="s">
        <v>1</v>
      </c>
      <c r="N260" s="243" t="s">
        <v>42</v>
      </c>
      <c r="O260" s="91"/>
      <c r="P260" s="244">
        <f>O260*H260</f>
        <v>0</v>
      </c>
      <c r="Q260" s="244">
        <v>0</v>
      </c>
      <c r="R260" s="244">
        <f>Q260*H260</f>
        <v>0</v>
      </c>
      <c r="S260" s="244">
        <v>0</v>
      </c>
      <c r="T260" s="245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6" t="s">
        <v>261</v>
      </c>
      <c r="AT260" s="246" t="s">
        <v>151</v>
      </c>
      <c r="AU260" s="246" t="s">
        <v>87</v>
      </c>
      <c r="AY260" s="17" t="s">
        <v>149</v>
      </c>
      <c r="BE260" s="247">
        <f>IF(N260="základní",J260,0)</f>
        <v>0</v>
      </c>
      <c r="BF260" s="247">
        <f>IF(N260="snížená",J260,0)</f>
        <v>0</v>
      </c>
      <c r="BG260" s="247">
        <f>IF(N260="zákl. přenesená",J260,0)</f>
        <v>0</v>
      </c>
      <c r="BH260" s="247">
        <f>IF(N260="sníž. přenesená",J260,0)</f>
        <v>0</v>
      </c>
      <c r="BI260" s="247">
        <f>IF(N260="nulová",J260,0)</f>
        <v>0</v>
      </c>
      <c r="BJ260" s="17" t="s">
        <v>85</v>
      </c>
      <c r="BK260" s="247">
        <f>ROUND(I260*H260,2)</f>
        <v>0</v>
      </c>
      <c r="BL260" s="17" t="s">
        <v>261</v>
      </c>
      <c r="BM260" s="246" t="s">
        <v>2016</v>
      </c>
    </row>
    <row r="261" spans="1:51" s="13" customFormat="1" ht="12">
      <c r="A261" s="13"/>
      <c r="B261" s="248"/>
      <c r="C261" s="249"/>
      <c r="D261" s="250" t="s">
        <v>158</v>
      </c>
      <c r="E261" s="251" t="s">
        <v>1</v>
      </c>
      <c r="F261" s="252" t="s">
        <v>87</v>
      </c>
      <c r="G261" s="249"/>
      <c r="H261" s="253">
        <v>2</v>
      </c>
      <c r="I261" s="254"/>
      <c r="J261" s="249"/>
      <c r="K261" s="249"/>
      <c r="L261" s="255"/>
      <c r="M261" s="256"/>
      <c r="N261" s="257"/>
      <c r="O261" s="257"/>
      <c r="P261" s="257"/>
      <c r="Q261" s="257"/>
      <c r="R261" s="257"/>
      <c r="S261" s="257"/>
      <c r="T261" s="25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9" t="s">
        <v>158</v>
      </c>
      <c r="AU261" s="259" t="s">
        <v>87</v>
      </c>
      <c r="AV261" s="13" t="s">
        <v>87</v>
      </c>
      <c r="AW261" s="13" t="s">
        <v>33</v>
      </c>
      <c r="AX261" s="13" t="s">
        <v>85</v>
      </c>
      <c r="AY261" s="259" t="s">
        <v>149</v>
      </c>
    </row>
    <row r="262" spans="1:65" s="2" customFormat="1" ht="16.5" customHeight="1">
      <c r="A262" s="38"/>
      <c r="B262" s="39"/>
      <c r="C262" s="235" t="s">
        <v>549</v>
      </c>
      <c r="D262" s="235" t="s">
        <v>151</v>
      </c>
      <c r="E262" s="236" t="s">
        <v>2017</v>
      </c>
      <c r="F262" s="237" t="s">
        <v>2018</v>
      </c>
      <c r="G262" s="238" t="s">
        <v>579</v>
      </c>
      <c r="H262" s="239">
        <v>1</v>
      </c>
      <c r="I262" s="240"/>
      <c r="J262" s="241">
        <f>ROUND(I262*H262,2)</f>
        <v>0</v>
      </c>
      <c r="K262" s="237" t="s">
        <v>155</v>
      </c>
      <c r="L262" s="44"/>
      <c r="M262" s="242" t="s">
        <v>1</v>
      </c>
      <c r="N262" s="243" t="s">
        <v>42</v>
      </c>
      <c r="O262" s="91"/>
      <c r="P262" s="244">
        <f>O262*H262</f>
        <v>0</v>
      </c>
      <c r="Q262" s="244">
        <v>0</v>
      </c>
      <c r="R262" s="244">
        <f>Q262*H262</f>
        <v>0</v>
      </c>
      <c r="S262" s="244">
        <v>0</v>
      </c>
      <c r="T262" s="245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6" t="s">
        <v>261</v>
      </c>
      <c r="AT262" s="246" t="s">
        <v>151</v>
      </c>
      <c r="AU262" s="246" t="s">
        <v>87</v>
      </c>
      <c r="AY262" s="17" t="s">
        <v>149</v>
      </c>
      <c r="BE262" s="247">
        <f>IF(N262="základní",J262,0)</f>
        <v>0</v>
      </c>
      <c r="BF262" s="247">
        <f>IF(N262="snížená",J262,0)</f>
        <v>0</v>
      </c>
      <c r="BG262" s="247">
        <f>IF(N262="zákl. přenesená",J262,0)</f>
        <v>0</v>
      </c>
      <c r="BH262" s="247">
        <f>IF(N262="sníž. přenesená",J262,0)</f>
        <v>0</v>
      </c>
      <c r="BI262" s="247">
        <f>IF(N262="nulová",J262,0)</f>
        <v>0</v>
      </c>
      <c r="BJ262" s="17" t="s">
        <v>85</v>
      </c>
      <c r="BK262" s="247">
        <f>ROUND(I262*H262,2)</f>
        <v>0</v>
      </c>
      <c r="BL262" s="17" t="s">
        <v>261</v>
      </c>
      <c r="BM262" s="246" t="s">
        <v>2019</v>
      </c>
    </row>
    <row r="263" spans="1:51" s="13" customFormat="1" ht="12">
      <c r="A263" s="13"/>
      <c r="B263" s="248"/>
      <c r="C263" s="249"/>
      <c r="D263" s="250" t="s">
        <v>158</v>
      </c>
      <c r="E263" s="251" t="s">
        <v>1</v>
      </c>
      <c r="F263" s="252" t="s">
        <v>85</v>
      </c>
      <c r="G263" s="249"/>
      <c r="H263" s="253">
        <v>1</v>
      </c>
      <c r="I263" s="254"/>
      <c r="J263" s="249"/>
      <c r="K263" s="249"/>
      <c r="L263" s="255"/>
      <c r="M263" s="256"/>
      <c r="N263" s="257"/>
      <c r="O263" s="257"/>
      <c r="P263" s="257"/>
      <c r="Q263" s="257"/>
      <c r="R263" s="257"/>
      <c r="S263" s="257"/>
      <c r="T263" s="25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9" t="s">
        <v>158</v>
      </c>
      <c r="AU263" s="259" t="s">
        <v>87</v>
      </c>
      <c r="AV263" s="13" t="s">
        <v>87</v>
      </c>
      <c r="AW263" s="13" t="s">
        <v>33</v>
      </c>
      <c r="AX263" s="13" t="s">
        <v>85</v>
      </c>
      <c r="AY263" s="259" t="s">
        <v>149</v>
      </c>
    </row>
    <row r="264" spans="1:65" s="2" customFormat="1" ht="16.5" customHeight="1">
      <c r="A264" s="38"/>
      <c r="B264" s="39"/>
      <c r="C264" s="235" t="s">
        <v>553</v>
      </c>
      <c r="D264" s="235" t="s">
        <v>151</v>
      </c>
      <c r="E264" s="236" t="s">
        <v>2020</v>
      </c>
      <c r="F264" s="237" t="s">
        <v>2021</v>
      </c>
      <c r="G264" s="238" t="s">
        <v>579</v>
      </c>
      <c r="H264" s="239">
        <v>1</v>
      </c>
      <c r="I264" s="240"/>
      <c r="J264" s="241">
        <f>ROUND(I264*H264,2)</f>
        <v>0</v>
      </c>
      <c r="K264" s="237" t="s">
        <v>1</v>
      </c>
      <c r="L264" s="44"/>
      <c r="M264" s="242" t="s">
        <v>1</v>
      </c>
      <c r="N264" s="243" t="s">
        <v>42</v>
      </c>
      <c r="O264" s="91"/>
      <c r="P264" s="244">
        <f>O264*H264</f>
        <v>0</v>
      </c>
      <c r="Q264" s="244">
        <v>0</v>
      </c>
      <c r="R264" s="244">
        <f>Q264*H264</f>
        <v>0</v>
      </c>
      <c r="S264" s="244">
        <v>0</v>
      </c>
      <c r="T264" s="245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6" t="s">
        <v>261</v>
      </c>
      <c r="AT264" s="246" t="s">
        <v>151</v>
      </c>
      <c r="AU264" s="246" t="s">
        <v>87</v>
      </c>
      <c r="AY264" s="17" t="s">
        <v>149</v>
      </c>
      <c r="BE264" s="247">
        <f>IF(N264="základní",J264,0)</f>
        <v>0</v>
      </c>
      <c r="BF264" s="247">
        <f>IF(N264="snížená",J264,0)</f>
        <v>0</v>
      </c>
      <c r="BG264" s="247">
        <f>IF(N264="zákl. přenesená",J264,0)</f>
        <v>0</v>
      </c>
      <c r="BH264" s="247">
        <f>IF(N264="sníž. přenesená",J264,0)</f>
        <v>0</v>
      </c>
      <c r="BI264" s="247">
        <f>IF(N264="nulová",J264,0)</f>
        <v>0</v>
      </c>
      <c r="BJ264" s="17" t="s">
        <v>85</v>
      </c>
      <c r="BK264" s="247">
        <f>ROUND(I264*H264,2)</f>
        <v>0</v>
      </c>
      <c r="BL264" s="17" t="s">
        <v>261</v>
      </c>
      <c r="BM264" s="246" t="s">
        <v>2022</v>
      </c>
    </row>
    <row r="265" spans="1:51" s="13" customFormat="1" ht="12">
      <c r="A265" s="13"/>
      <c r="B265" s="248"/>
      <c r="C265" s="249"/>
      <c r="D265" s="250" t="s">
        <v>158</v>
      </c>
      <c r="E265" s="251" t="s">
        <v>1</v>
      </c>
      <c r="F265" s="252" t="s">
        <v>85</v>
      </c>
      <c r="G265" s="249"/>
      <c r="H265" s="253">
        <v>1</v>
      </c>
      <c r="I265" s="254"/>
      <c r="J265" s="249"/>
      <c r="K265" s="249"/>
      <c r="L265" s="255"/>
      <c r="M265" s="256"/>
      <c r="N265" s="257"/>
      <c r="O265" s="257"/>
      <c r="P265" s="257"/>
      <c r="Q265" s="257"/>
      <c r="R265" s="257"/>
      <c r="S265" s="257"/>
      <c r="T265" s="25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9" t="s">
        <v>158</v>
      </c>
      <c r="AU265" s="259" t="s">
        <v>87</v>
      </c>
      <c r="AV265" s="13" t="s">
        <v>87</v>
      </c>
      <c r="AW265" s="13" t="s">
        <v>33</v>
      </c>
      <c r="AX265" s="13" t="s">
        <v>85</v>
      </c>
      <c r="AY265" s="259" t="s">
        <v>149</v>
      </c>
    </row>
    <row r="266" spans="1:63" s="12" customFormat="1" ht="25.9" customHeight="1">
      <c r="A266" s="12"/>
      <c r="B266" s="219"/>
      <c r="C266" s="220"/>
      <c r="D266" s="221" t="s">
        <v>76</v>
      </c>
      <c r="E266" s="222" t="s">
        <v>327</v>
      </c>
      <c r="F266" s="222" t="s">
        <v>1113</v>
      </c>
      <c r="G266" s="220"/>
      <c r="H266" s="220"/>
      <c r="I266" s="223"/>
      <c r="J266" s="224">
        <f>BK266</f>
        <v>0</v>
      </c>
      <c r="K266" s="220"/>
      <c r="L266" s="225"/>
      <c r="M266" s="226"/>
      <c r="N266" s="227"/>
      <c r="O266" s="227"/>
      <c r="P266" s="228">
        <f>P267</f>
        <v>0</v>
      </c>
      <c r="Q266" s="227"/>
      <c r="R266" s="228">
        <f>R267</f>
        <v>0.9536</v>
      </c>
      <c r="S266" s="227"/>
      <c r="T266" s="229">
        <f>T267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30" t="s">
        <v>168</v>
      </c>
      <c r="AT266" s="231" t="s">
        <v>76</v>
      </c>
      <c r="AU266" s="231" t="s">
        <v>77</v>
      </c>
      <c r="AY266" s="230" t="s">
        <v>149</v>
      </c>
      <c r="BK266" s="232">
        <f>BK267</f>
        <v>0</v>
      </c>
    </row>
    <row r="267" spans="1:63" s="12" customFormat="1" ht="22.8" customHeight="1">
      <c r="A267" s="12"/>
      <c r="B267" s="219"/>
      <c r="C267" s="220"/>
      <c r="D267" s="221" t="s">
        <v>76</v>
      </c>
      <c r="E267" s="233" t="s">
        <v>2023</v>
      </c>
      <c r="F267" s="233" t="s">
        <v>2024</v>
      </c>
      <c r="G267" s="220"/>
      <c r="H267" s="220"/>
      <c r="I267" s="223"/>
      <c r="J267" s="234">
        <f>BK267</f>
        <v>0</v>
      </c>
      <c r="K267" s="220"/>
      <c r="L267" s="225"/>
      <c r="M267" s="226"/>
      <c r="N267" s="227"/>
      <c r="O267" s="227"/>
      <c r="P267" s="228">
        <f>SUM(P268:P279)</f>
        <v>0</v>
      </c>
      <c r="Q267" s="227"/>
      <c r="R267" s="228">
        <f>SUM(R268:R279)</f>
        <v>0.9536</v>
      </c>
      <c r="S267" s="227"/>
      <c r="T267" s="229">
        <f>SUM(T268:T279)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30" t="s">
        <v>168</v>
      </c>
      <c r="AT267" s="231" t="s">
        <v>76</v>
      </c>
      <c r="AU267" s="231" t="s">
        <v>85</v>
      </c>
      <c r="AY267" s="230" t="s">
        <v>149</v>
      </c>
      <c r="BK267" s="232">
        <f>SUM(BK268:BK279)</f>
        <v>0</v>
      </c>
    </row>
    <row r="268" spans="1:65" s="2" customFormat="1" ht="33" customHeight="1">
      <c r="A268" s="38"/>
      <c r="B268" s="39"/>
      <c r="C268" s="235" t="s">
        <v>559</v>
      </c>
      <c r="D268" s="235" t="s">
        <v>151</v>
      </c>
      <c r="E268" s="236" t="s">
        <v>2025</v>
      </c>
      <c r="F268" s="237" t="s">
        <v>2026</v>
      </c>
      <c r="G268" s="238" t="s">
        <v>203</v>
      </c>
      <c r="H268" s="239">
        <v>15</v>
      </c>
      <c r="I268" s="240"/>
      <c r="J268" s="241">
        <f>ROUND(I268*H268,2)</f>
        <v>0</v>
      </c>
      <c r="K268" s="237" t="s">
        <v>155</v>
      </c>
      <c r="L268" s="44"/>
      <c r="M268" s="242" t="s">
        <v>1</v>
      </c>
      <c r="N268" s="243" t="s">
        <v>42</v>
      </c>
      <c r="O268" s="91"/>
      <c r="P268" s="244">
        <f>O268*H268</f>
        <v>0</v>
      </c>
      <c r="Q268" s="244">
        <v>0</v>
      </c>
      <c r="R268" s="244">
        <f>Q268*H268</f>
        <v>0</v>
      </c>
      <c r="S268" s="244">
        <v>0</v>
      </c>
      <c r="T268" s="245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6" t="s">
        <v>532</v>
      </c>
      <c r="AT268" s="246" t="s">
        <v>151</v>
      </c>
      <c r="AU268" s="246" t="s">
        <v>87</v>
      </c>
      <c r="AY268" s="17" t="s">
        <v>149</v>
      </c>
      <c r="BE268" s="247">
        <f>IF(N268="základní",J268,0)</f>
        <v>0</v>
      </c>
      <c r="BF268" s="247">
        <f>IF(N268="snížená",J268,0)</f>
        <v>0</v>
      </c>
      <c r="BG268" s="247">
        <f>IF(N268="zákl. přenesená",J268,0)</f>
        <v>0</v>
      </c>
      <c r="BH268" s="247">
        <f>IF(N268="sníž. přenesená",J268,0)</f>
        <v>0</v>
      </c>
      <c r="BI268" s="247">
        <f>IF(N268="nulová",J268,0)</f>
        <v>0</v>
      </c>
      <c r="BJ268" s="17" t="s">
        <v>85</v>
      </c>
      <c r="BK268" s="247">
        <f>ROUND(I268*H268,2)</f>
        <v>0</v>
      </c>
      <c r="BL268" s="17" t="s">
        <v>532</v>
      </c>
      <c r="BM268" s="246" t="s">
        <v>2027</v>
      </c>
    </row>
    <row r="269" spans="1:51" s="13" customFormat="1" ht="12">
      <c r="A269" s="13"/>
      <c r="B269" s="248"/>
      <c r="C269" s="249"/>
      <c r="D269" s="250" t="s">
        <v>158</v>
      </c>
      <c r="E269" s="251" t="s">
        <v>1</v>
      </c>
      <c r="F269" s="252" t="s">
        <v>8</v>
      </c>
      <c r="G269" s="249"/>
      <c r="H269" s="253">
        <v>15</v>
      </c>
      <c r="I269" s="254"/>
      <c r="J269" s="249"/>
      <c r="K269" s="249"/>
      <c r="L269" s="255"/>
      <c r="M269" s="256"/>
      <c r="N269" s="257"/>
      <c r="O269" s="257"/>
      <c r="P269" s="257"/>
      <c r="Q269" s="257"/>
      <c r="R269" s="257"/>
      <c r="S269" s="257"/>
      <c r="T269" s="25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9" t="s">
        <v>158</v>
      </c>
      <c r="AU269" s="259" t="s">
        <v>87</v>
      </c>
      <c r="AV269" s="13" t="s">
        <v>87</v>
      </c>
      <c r="AW269" s="13" t="s">
        <v>33</v>
      </c>
      <c r="AX269" s="13" t="s">
        <v>85</v>
      </c>
      <c r="AY269" s="259" t="s">
        <v>149</v>
      </c>
    </row>
    <row r="270" spans="1:65" s="2" customFormat="1" ht="33" customHeight="1">
      <c r="A270" s="38"/>
      <c r="B270" s="39"/>
      <c r="C270" s="235" t="s">
        <v>565</v>
      </c>
      <c r="D270" s="235" t="s">
        <v>151</v>
      </c>
      <c r="E270" s="236" t="s">
        <v>2028</v>
      </c>
      <c r="F270" s="237" t="s">
        <v>2029</v>
      </c>
      <c r="G270" s="238" t="s">
        <v>203</v>
      </c>
      <c r="H270" s="239">
        <v>11</v>
      </c>
      <c r="I270" s="240"/>
      <c r="J270" s="241">
        <f>ROUND(I270*H270,2)</f>
        <v>0</v>
      </c>
      <c r="K270" s="237" t="s">
        <v>155</v>
      </c>
      <c r="L270" s="44"/>
      <c r="M270" s="242" t="s">
        <v>1</v>
      </c>
      <c r="N270" s="243" t="s">
        <v>42</v>
      </c>
      <c r="O270" s="91"/>
      <c r="P270" s="244">
        <f>O270*H270</f>
        <v>0</v>
      </c>
      <c r="Q270" s="244">
        <v>0</v>
      </c>
      <c r="R270" s="244">
        <f>Q270*H270</f>
        <v>0</v>
      </c>
      <c r="S270" s="244">
        <v>0</v>
      </c>
      <c r="T270" s="245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6" t="s">
        <v>532</v>
      </c>
      <c r="AT270" s="246" t="s">
        <v>151</v>
      </c>
      <c r="AU270" s="246" t="s">
        <v>87</v>
      </c>
      <c r="AY270" s="17" t="s">
        <v>149</v>
      </c>
      <c r="BE270" s="247">
        <f>IF(N270="základní",J270,0)</f>
        <v>0</v>
      </c>
      <c r="BF270" s="247">
        <f>IF(N270="snížená",J270,0)</f>
        <v>0</v>
      </c>
      <c r="BG270" s="247">
        <f>IF(N270="zákl. přenesená",J270,0)</f>
        <v>0</v>
      </c>
      <c r="BH270" s="247">
        <f>IF(N270="sníž. přenesená",J270,0)</f>
        <v>0</v>
      </c>
      <c r="BI270" s="247">
        <f>IF(N270="nulová",J270,0)</f>
        <v>0</v>
      </c>
      <c r="BJ270" s="17" t="s">
        <v>85</v>
      </c>
      <c r="BK270" s="247">
        <f>ROUND(I270*H270,2)</f>
        <v>0</v>
      </c>
      <c r="BL270" s="17" t="s">
        <v>532</v>
      </c>
      <c r="BM270" s="246" t="s">
        <v>2030</v>
      </c>
    </row>
    <row r="271" spans="1:51" s="13" customFormat="1" ht="12">
      <c r="A271" s="13"/>
      <c r="B271" s="248"/>
      <c r="C271" s="249"/>
      <c r="D271" s="250" t="s">
        <v>158</v>
      </c>
      <c r="E271" s="251" t="s">
        <v>1</v>
      </c>
      <c r="F271" s="252" t="s">
        <v>221</v>
      </c>
      <c r="G271" s="249"/>
      <c r="H271" s="253">
        <v>11</v>
      </c>
      <c r="I271" s="254"/>
      <c r="J271" s="249"/>
      <c r="K271" s="249"/>
      <c r="L271" s="255"/>
      <c r="M271" s="256"/>
      <c r="N271" s="257"/>
      <c r="O271" s="257"/>
      <c r="P271" s="257"/>
      <c r="Q271" s="257"/>
      <c r="R271" s="257"/>
      <c r="S271" s="257"/>
      <c r="T271" s="25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9" t="s">
        <v>158</v>
      </c>
      <c r="AU271" s="259" t="s">
        <v>87</v>
      </c>
      <c r="AV271" s="13" t="s">
        <v>87</v>
      </c>
      <c r="AW271" s="13" t="s">
        <v>33</v>
      </c>
      <c r="AX271" s="13" t="s">
        <v>85</v>
      </c>
      <c r="AY271" s="259" t="s">
        <v>149</v>
      </c>
    </row>
    <row r="272" spans="1:65" s="2" customFormat="1" ht="21.75" customHeight="1">
      <c r="A272" s="38"/>
      <c r="B272" s="39"/>
      <c r="C272" s="235" t="s">
        <v>571</v>
      </c>
      <c r="D272" s="235" t="s">
        <v>151</v>
      </c>
      <c r="E272" s="236" t="s">
        <v>2031</v>
      </c>
      <c r="F272" s="237" t="s">
        <v>2032</v>
      </c>
      <c r="G272" s="238" t="s">
        <v>203</v>
      </c>
      <c r="H272" s="239">
        <v>16</v>
      </c>
      <c r="I272" s="240"/>
      <c r="J272" s="241">
        <f>ROUND(I272*H272,2)</f>
        <v>0</v>
      </c>
      <c r="K272" s="237" t="s">
        <v>155</v>
      </c>
      <c r="L272" s="44"/>
      <c r="M272" s="242" t="s">
        <v>1</v>
      </c>
      <c r="N272" s="243" t="s">
        <v>42</v>
      </c>
      <c r="O272" s="91"/>
      <c r="P272" s="244">
        <f>O272*H272</f>
        <v>0</v>
      </c>
      <c r="Q272" s="244">
        <v>0.01835</v>
      </c>
      <c r="R272" s="244">
        <f>Q272*H272</f>
        <v>0.2936</v>
      </c>
      <c r="S272" s="244">
        <v>0</v>
      </c>
      <c r="T272" s="245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6" t="s">
        <v>532</v>
      </c>
      <c r="AT272" s="246" t="s">
        <v>151</v>
      </c>
      <c r="AU272" s="246" t="s">
        <v>87</v>
      </c>
      <c r="AY272" s="17" t="s">
        <v>149</v>
      </c>
      <c r="BE272" s="247">
        <f>IF(N272="základní",J272,0)</f>
        <v>0</v>
      </c>
      <c r="BF272" s="247">
        <f>IF(N272="snížená",J272,0)</f>
        <v>0</v>
      </c>
      <c r="BG272" s="247">
        <f>IF(N272="zákl. přenesená",J272,0)</f>
        <v>0</v>
      </c>
      <c r="BH272" s="247">
        <f>IF(N272="sníž. přenesená",J272,0)</f>
        <v>0</v>
      </c>
      <c r="BI272" s="247">
        <f>IF(N272="nulová",J272,0)</f>
        <v>0</v>
      </c>
      <c r="BJ272" s="17" t="s">
        <v>85</v>
      </c>
      <c r="BK272" s="247">
        <f>ROUND(I272*H272,2)</f>
        <v>0</v>
      </c>
      <c r="BL272" s="17" t="s">
        <v>532</v>
      </c>
      <c r="BM272" s="246" t="s">
        <v>2033</v>
      </c>
    </row>
    <row r="273" spans="1:51" s="13" customFormat="1" ht="12">
      <c r="A273" s="13"/>
      <c r="B273" s="248"/>
      <c r="C273" s="249"/>
      <c r="D273" s="250" t="s">
        <v>158</v>
      </c>
      <c r="E273" s="251" t="s">
        <v>1</v>
      </c>
      <c r="F273" s="252" t="s">
        <v>261</v>
      </c>
      <c r="G273" s="249"/>
      <c r="H273" s="253">
        <v>16</v>
      </c>
      <c r="I273" s="254"/>
      <c r="J273" s="249"/>
      <c r="K273" s="249"/>
      <c r="L273" s="255"/>
      <c r="M273" s="256"/>
      <c r="N273" s="257"/>
      <c r="O273" s="257"/>
      <c r="P273" s="257"/>
      <c r="Q273" s="257"/>
      <c r="R273" s="257"/>
      <c r="S273" s="257"/>
      <c r="T273" s="25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9" t="s">
        <v>158</v>
      </c>
      <c r="AU273" s="259" t="s">
        <v>87</v>
      </c>
      <c r="AV273" s="13" t="s">
        <v>87</v>
      </c>
      <c r="AW273" s="13" t="s">
        <v>33</v>
      </c>
      <c r="AX273" s="13" t="s">
        <v>85</v>
      </c>
      <c r="AY273" s="259" t="s">
        <v>149</v>
      </c>
    </row>
    <row r="274" spans="1:65" s="2" customFormat="1" ht="16.5" customHeight="1">
      <c r="A274" s="38"/>
      <c r="B274" s="39"/>
      <c r="C274" s="284" t="s">
        <v>576</v>
      </c>
      <c r="D274" s="284" t="s">
        <v>327</v>
      </c>
      <c r="E274" s="285" t="s">
        <v>2034</v>
      </c>
      <c r="F274" s="286" t="s">
        <v>2035</v>
      </c>
      <c r="G274" s="287" t="s">
        <v>203</v>
      </c>
      <c r="H274" s="288">
        <v>11</v>
      </c>
      <c r="I274" s="289"/>
      <c r="J274" s="290">
        <f>ROUND(I274*H274,2)</f>
        <v>0</v>
      </c>
      <c r="K274" s="286" t="s">
        <v>1</v>
      </c>
      <c r="L274" s="291"/>
      <c r="M274" s="292" t="s">
        <v>1</v>
      </c>
      <c r="N274" s="293" t="s">
        <v>42</v>
      </c>
      <c r="O274" s="91"/>
      <c r="P274" s="244">
        <f>O274*H274</f>
        <v>0</v>
      </c>
      <c r="Q274" s="244">
        <v>0.06</v>
      </c>
      <c r="R274" s="244">
        <f>Q274*H274</f>
        <v>0.6599999999999999</v>
      </c>
      <c r="S274" s="244">
        <v>0</v>
      </c>
      <c r="T274" s="245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6" t="s">
        <v>900</v>
      </c>
      <c r="AT274" s="246" t="s">
        <v>327</v>
      </c>
      <c r="AU274" s="246" t="s">
        <v>87</v>
      </c>
      <c r="AY274" s="17" t="s">
        <v>149</v>
      </c>
      <c r="BE274" s="247">
        <f>IF(N274="základní",J274,0)</f>
        <v>0</v>
      </c>
      <c r="BF274" s="247">
        <f>IF(N274="snížená",J274,0)</f>
        <v>0</v>
      </c>
      <c r="BG274" s="247">
        <f>IF(N274="zákl. přenesená",J274,0)</f>
        <v>0</v>
      </c>
      <c r="BH274" s="247">
        <f>IF(N274="sníž. přenesená",J274,0)</f>
        <v>0</v>
      </c>
      <c r="BI274" s="247">
        <f>IF(N274="nulová",J274,0)</f>
        <v>0</v>
      </c>
      <c r="BJ274" s="17" t="s">
        <v>85</v>
      </c>
      <c r="BK274" s="247">
        <f>ROUND(I274*H274,2)</f>
        <v>0</v>
      </c>
      <c r="BL274" s="17" t="s">
        <v>900</v>
      </c>
      <c r="BM274" s="246" t="s">
        <v>2036</v>
      </c>
    </row>
    <row r="275" spans="1:51" s="13" customFormat="1" ht="12">
      <c r="A275" s="13"/>
      <c r="B275" s="248"/>
      <c r="C275" s="249"/>
      <c r="D275" s="250" t="s">
        <v>158</v>
      </c>
      <c r="E275" s="251" t="s">
        <v>1</v>
      </c>
      <c r="F275" s="252" t="s">
        <v>221</v>
      </c>
      <c r="G275" s="249"/>
      <c r="H275" s="253">
        <v>11</v>
      </c>
      <c r="I275" s="254"/>
      <c r="J275" s="249"/>
      <c r="K275" s="249"/>
      <c r="L275" s="255"/>
      <c r="M275" s="256"/>
      <c r="N275" s="257"/>
      <c r="O275" s="257"/>
      <c r="P275" s="257"/>
      <c r="Q275" s="257"/>
      <c r="R275" s="257"/>
      <c r="S275" s="257"/>
      <c r="T275" s="25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9" t="s">
        <v>158</v>
      </c>
      <c r="AU275" s="259" t="s">
        <v>87</v>
      </c>
      <c r="AV275" s="13" t="s">
        <v>87</v>
      </c>
      <c r="AW275" s="13" t="s">
        <v>33</v>
      </c>
      <c r="AX275" s="13" t="s">
        <v>85</v>
      </c>
      <c r="AY275" s="259" t="s">
        <v>149</v>
      </c>
    </row>
    <row r="276" spans="1:65" s="2" customFormat="1" ht="21.75" customHeight="1">
      <c r="A276" s="38"/>
      <c r="B276" s="39"/>
      <c r="C276" s="235" t="s">
        <v>582</v>
      </c>
      <c r="D276" s="235" t="s">
        <v>151</v>
      </c>
      <c r="E276" s="236" t="s">
        <v>2037</v>
      </c>
      <c r="F276" s="237" t="s">
        <v>2038</v>
      </c>
      <c r="G276" s="238" t="s">
        <v>203</v>
      </c>
      <c r="H276" s="239">
        <v>15</v>
      </c>
      <c r="I276" s="240"/>
      <c r="J276" s="241">
        <f>ROUND(I276*H276,2)</f>
        <v>0</v>
      </c>
      <c r="K276" s="237" t="s">
        <v>155</v>
      </c>
      <c r="L276" s="44"/>
      <c r="M276" s="242" t="s">
        <v>1</v>
      </c>
      <c r="N276" s="243" t="s">
        <v>42</v>
      </c>
      <c r="O276" s="91"/>
      <c r="P276" s="244">
        <f>O276*H276</f>
        <v>0</v>
      </c>
      <c r="Q276" s="244">
        <v>0</v>
      </c>
      <c r="R276" s="244">
        <f>Q276*H276</f>
        <v>0</v>
      </c>
      <c r="S276" s="244">
        <v>0</v>
      </c>
      <c r="T276" s="245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6" t="s">
        <v>532</v>
      </c>
      <c r="AT276" s="246" t="s">
        <v>151</v>
      </c>
      <c r="AU276" s="246" t="s">
        <v>87</v>
      </c>
      <c r="AY276" s="17" t="s">
        <v>149</v>
      </c>
      <c r="BE276" s="247">
        <f>IF(N276="základní",J276,0)</f>
        <v>0</v>
      </c>
      <c r="BF276" s="247">
        <f>IF(N276="snížená",J276,0)</f>
        <v>0</v>
      </c>
      <c r="BG276" s="247">
        <f>IF(N276="zákl. přenesená",J276,0)</f>
        <v>0</v>
      </c>
      <c r="BH276" s="247">
        <f>IF(N276="sníž. přenesená",J276,0)</f>
        <v>0</v>
      </c>
      <c r="BI276" s="247">
        <f>IF(N276="nulová",J276,0)</f>
        <v>0</v>
      </c>
      <c r="BJ276" s="17" t="s">
        <v>85</v>
      </c>
      <c r="BK276" s="247">
        <f>ROUND(I276*H276,2)</f>
        <v>0</v>
      </c>
      <c r="BL276" s="17" t="s">
        <v>532</v>
      </c>
      <c r="BM276" s="246" t="s">
        <v>2039</v>
      </c>
    </row>
    <row r="277" spans="1:51" s="13" customFormat="1" ht="12">
      <c r="A277" s="13"/>
      <c r="B277" s="248"/>
      <c r="C277" s="249"/>
      <c r="D277" s="250" t="s">
        <v>158</v>
      </c>
      <c r="E277" s="251" t="s">
        <v>1</v>
      </c>
      <c r="F277" s="252" t="s">
        <v>8</v>
      </c>
      <c r="G277" s="249"/>
      <c r="H277" s="253">
        <v>15</v>
      </c>
      <c r="I277" s="254"/>
      <c r="J277" s="249"/>
      <c r="K277" s="249"/>
      <c r="L277" s="255"/>
      <c r="M277" s="256"/>
      <c r="N277" s="257"/>
      <c r="O277" s="257"/>
      <c r="P277" s="257"/>
      <c r="Q277" s="257"/>
      <c r="R277" s="257"/>
      <c r="S277" s="257"/>
      <c r="T277" s="25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9" t="s">
        <v>158</v>
      </c>
      <c r="AU277" s="259" t="s">
        <v>87</v>
      </c>
      <c r="AV277" s="13" t="s">
        <v>87</v>
      </c>
      <c r="AW277" s="13" t="s">
        <v>33</v>
      </c>
      <c r="AX277" s="13" t="s">
        <v>85</v>
      </c>
      <c r="AY277" s="259" t="s">
        <v>149</v>
      </c>
    </row>
    <row r="278" spans="1:65" s="2" customFormat="1" ht="21.75" customHeight="1">
      <c r="A278" s="38"/>
      <c r="B278" s="39"/>
      <c r="C278" s="235" t="s">
        <v>588</v>
      </c>
      <c r="D278" s="235" t="s">
        <v>151</v>
      </c>
      <c r="E278" s="236" t="s">
        <v>2040</v>
      </c>
      <c r="F278" s="237" t="s">
        <v>2041</v>
      </c>
      <c r="G278" s="238" t="s">
        <v>203</v>
      </c>
      <c r="H278" s="239">
        <v>11</v>
      </c>
      <c r="I278" s="240"/>
      <c r="J278" s="241">
        <f>ROUND(I278*H278,2)</f>
        <v>0</v>
      </c>
      <c r="K278" s="237" t="s">
        <v>155</v>
      </c>
      <c r="L278" s="44"/>
      <c r="M278" s="242" t="s">
        <v>1</v>
      </c>
      <c r="N278" s="243" t="s">
        <v>42</v>
      </c>
      <c r="O278" s="91"/>
      <c r="P278" s="244">
        <f>O278*H278</f>
        <v>0</v>
      </c>
      <c r="Q278" s="244">
        <v>0</v>
      </c>
      <c r="R278" s="244">
        <f>Q278*H278</f>
        <v>0</v>
      </c>
      <c r="S278" s="244">
        <v>0</v>
      </c>
      <c r="T278" s="245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6" t="s">
        <v>532</v>
      </c>
      <c r="AT278" s="246" t="s">
        <v>151</v>
      </c>
      <c r="AU278" s="246" t="s">
        <v>87</v>
      </c>
      <c r="AY278" s="17" t="s">
        <v>149</v>
      </c>
      <c r="BE278" s="247">
        <f>IF(N278="základní",J278,0)</f>
        <v>0</v>
      </c>
      <c r="BF278" s="247">
        <f>IF(N278="snížená",J278,0)</f>
        <v>0</v>
      </c>
      <c r="BG278" s="247">
        <f>IF(N278="zákl. přenesená",J278,0)</f>
        <v>0</v>
      </c>
      <c r="BH278" s="247">
        <f>IF(N278="sníž. přenesená",J278,0)</f>
        <v>0</v>
      </c>
      <c r="BI278" s="247">
        <f>IF(N278="nulová",J278,0)</f>
        <v>0</v>
      </c>
      <c r="BJ278" s="17" t="s">
        <v>85</v>
      </c>
      <c r="BK278" s="247">
        <f>ROUND(I278*H278,2)</f>
        <v>0</v>
      </c>
      <c r="BL278" s="17" t="s">
        <v>532</v>
      </c>
      <c r="BM278" s="246" t="s">
        <v>2042</v>
      </c>
    </row>
    <row r="279" spans="1:51" s="13" customFormat="1" ht="12">
      <c r="A279" s="13"/>
      <c r="B279" s="248"/>
      <c r="C279" s="249"/>
      <c r="D279" s="250" t="s">
        <v>158</v>
      </c>
      <c r="E279" s="251" t="s">
        <v>1</v>
      </c>
      <c r="F279" s="252" t="s">
        <v>221</v>
      </c>
      <c r="G279" s="249"/>
      <c r="H279" s="253">
        <v>11</v>
      </c>
      <c r="I279" s="254"/>
      <c r="J279" s="249"/>
      <c r="K279" s="249"/>
      <c r="L279" s="255"/>
      <c r="M279" s="303"/>
      <c r="N279" s="304"/>
      <c r="O279" s="304"/>
      <c r="P279" s="304"/>
      <c r="Q279" s="304"/>
      <c r="R279" s="304"/>
      <c r="S279" s="304"/>
      <c r="T279" s="30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9" t="s">
        <v>158</v>
      </c>
      <c r="AU279" s="259" t="s">
        <v>87</v>
      </c>
      <c r="AV279" s="13" t="s">
        <v>87</v>
      </c>
      <c r="AW279" s="13" t="s">
        <v>33</v>
      </c>
      <c r="AX279" s="13" t="s">
        <v>85</v>
      </c>
      <c r="AY279" s="259" t="s">
        <v>149</v>
      </c>
    </row>
    <row r="280" spans="1:31" s="2" customFormat="1" ht="6.95" customHeight="1">
      <c r="A280" s="38"/>
      <c r="B280" s="66"/>
      <c r="C280" s="67"/>
      <c r="D280" s="67"/>
      <c r="E280" s="67"/>
      <c r="F280" s="67"/>
      <c r="G280" s="67"/>
      <c r="H280" s="67"/>
      <c r="I280" s="183"/>
      <c r="J280" s="67"/>
      <c r="K280" s="67"/>
      <c r="L280" s="44"/>
      <c r="M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</row>
  </sheetData>
  <sheetProtection password="CC35" sheet="1" objects="1" scenarios="1" formatColumns="0" formatRows="0" autoFilter="0"/>
  <autoFilter ref="C120:K27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idea-PC\Dana</dc:creator>
  <cp:keywords/>
  <dc:description/>
  <cp:lastModifiedBy>idea-PC\Dana</cp:lastModifiedBy>
  <dcterms:created xsi:type="dcterms:W3CDTF">2020-07-27T08:47:07Z</dcterms:created>
  <dcterms:modified xsi:type="dcterms:W3CDTF">2020-07-27T08:47:28Z</dcterms:modified>
  <cp:category/>
  <cp:version/>
  <cp:contentType/>
  <cp:contentStatus/>
</cp:coreProperties>
</file>