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25" windowWidth="28455" windowHeight="12210"/>
  </bookViews>
  <sheets>
    <sheet name="Rekapitulace stavby" sheetId="1" r:id="rId1"/>
    <sheet name="2019-54-5-I-1 - 1-Nábytek..." sheetId="2" r:id="rId2"/>
    <sheet name="Pokyny pro vyplnění" sheetId="3" r:id="rId3"/>
  </sheets>
  <definedNames>
    <definedName name="_xlnm._FilterDatabase" localSheetId="1" hidden="1">'2019-54-5-I-1 - 1-Nábytek...'!$C$91:$K$209</definedName>
    <definedName name="_xlnm.Print_Titles" localSheetId="1">'2019-54-5-I-1 - 1-Nábytek...'!$91:$91</definedName>
    <definedName name="_xlnm.Print_Titles" localSheetId="0">'Rekapitulace stavby'!$52:$52</definedName>
    <definedName name="_xlnm.Print_Area" localSheetId="1">'2019-54-5-I-1 - 1-Nábytek...'!$C$4:$J$43,'2019-54-5-I-1 - 1-Nábytek...'!$C$49:$J$69,'2019-54-5-I-1 - 1-Nábytek...'!$C$75:$K$209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</definedNames>
  <calcPr calcId="125725"/>
</workbook>
</file>

<file path=xl/calcChain.xml><?xml version="1.0" encoding="utf-8"?>
<calcChain xmlns="http://schemas.openxmlformats.org/spreadsheetml/2006/main">
  <c r="J41" i="2"/>
  <c r="J40"/>
  <c r="AY57" i="1" s="1"/>
  <c r="J39" i="2"/>
  <c r="AX57" i="1" s="1"/>
  <c r="BI208" i="2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8"/>
  <c r="F86"/>
  <c r="E84"/>
  <c r="J62"/>
  <c r="F60"/>
  <c r="E58"/>
  <c r="J28"/>
  <c r="E28"/>
  <c r="J63" s="1"/>
  <c r="J27"/>
  <c r="J22"/>
  <c r="E22"/>
  <c r="F89" s="1"/>
  <c r="J21"/>
  <c r="J19"/>
  <c r="E19"/>
  <c r="F62" s="1"/>
  <c r="J18"/>
  <c r="J16"/>
  <c r="J86"/>
  <c r="E7"/>
  <c r="E78" s="1"/>
  <c r="L50" i="1"/>
  <c r="AM50"/>
  <c r="AM49"/>
  <c r="L49"/>
  <c r="AM47"/>
  <c r="L47"/>
  <c r="L45"/>
  <c r="L44"/>
  <c r="BK204" i="2"/>
  <c r="J162"/>
  <c r="BK202"/>
  <c r="BK184"/>
  <c r="BK154"/>
  <c r="BK106"/>
  <c r="J176"/>
  <c r="J156"/>
  <c r="BK160"/>
  <c r="BK96"/>
  <c r="J160"/>
  <c r="BK110"/>
  <c r="J144"/>
  <c r="J118"/>
  <c r="BK192"/>
  <c r="BK138"/>
  <c r="J186"/>
  <c r="BK156"/>
  <c r="J198"/>
  <c r="J170"/>
  <c r="J172"/>
  <c r="J116"/>
  <c r="BK176"/>
  <c r="J104"/>
  <c r="J134"/>
  <c r="BK108"/>
  <c r="J204"/>
  <c r="BK186"/>
  <c r="BK120"/>
  <c r="BK190"/>
  <c r="J164"/>
  <c r="J94"/>
  <c r="BK172"/>
  <c r="J140"/>
  <c r="BK114"/>
  <c r="J158"/>
  <c r="J114"/>
  <c r="BK132"/>
  <c r="BK136"/>
  <c r="J110"/>
  <c r="J130"/>
  <c r="J102"/>
  <c r="BK208"/>
  <c r="J194"/>
  <c r="J174"/>
  <c r="BK198"/>
  <c r="BK150"/>
  <c r="BK188"/>
  <c r="BK166"/>
  <c r="J124"/>
  <c r="J96"/>
  <c r="J154"/>
  <c r="BK170"/>
  <c r="BK140"/>
  <c r="BK94"/>
  <c r="BK130"/>
  <c r="J108"/>
  <c r="BK128"/>
  <c r="J208"/>
  <c r="J184"/>
  <c r="J106"/>
  <c r="J188"/>
  <c r="BK162"/>
  <c r="J136"/>
  <c r="BK194"/>
  <c r="BK116"/>
  <c r="BK142"/>
  <c r="BK178"/>
  <c r="BK148"/>
  <c r="BK102"/>
  <c r="J132"/>
  <c r="J100"/>
  <c r="BK206"/>
  <c r="J142"/>
  <c r="J192"/>
  <c r="J168"/>
  <c r="BK144"/>
  <c r="BK180"/>
  <c r="BK158"/>
  <c r="J166"/>
  <c r="J128"/>
  <c r="J182"/>
  <c r="J150"/>
  <c r="BK118"/>
  <c r="J200"/>
  <c r="J122"/>
  <c r="J98"/>
  <c r="J196"/>
  <c r="J146"/>
  <c r="BK196"/>
  <c r="J180"/>
  <c r="BK152"/>
  <c r="BK100"/>
  <c r="BK174"/>
  <c r="J138"/>
  <c r="AS56" i="1"/>
  <c r="J152" i="2"/>
  <c r="BK122"/>
  <c r="J202"/>
  <c r="BK124"/>
  <c r="BK98"/>
  <c r="J206"/>
  <c r="J190"/>
  <c r="J148"/>
  <c r="BK200"/>
  <c r="BK182"/>
  <c r="J126"/>
  <c r="J178"/>
  <c r="BK146"/>
  <c r="J120"/>
  <c r="BK168"/>
  <c r="BK134"/>
  <c r="BK164"/>
  <c r="BK126"/>
  <c r="BK112"/>
  <c r="BK104"/>
  <c r="J112"/>
  <c r="BK93" l="1"/>
  <c r="BK92" s="1"/>
  <c r="J92" s="1"/>
  <c r="J67" s="1"/>
  <c r="R93"/>
  <c r="R92" s="1"/>
  <c r="P93"/>
  <c r="P92" s="1"/>
  <c r="AU57" i="1" s="1"/>
  <c r="AU56" s="1"/>
  <c r="AU55" s="1"/>
  <c r="AU54" s="1"/>
  <c r="T93" i="2"/>
  <c r="T92" s="1"/>
  <c r="E52"/>
  <c r="J60"/>
  <c r="F63"/>
  <c r="J89"/>
  <c r="BE116"/>
  <c r="BE190"/>
  <c r="BE98"/>
  <c r="BE124"/>
  <c r="BE126"/>
  <c r="BE100"/>
  <c r="BE130"/>
  <c r="BE138"/>
  <c r="BE146"/>
  <c r="BE158"/>
  <c r="BE174"/>
  <c r="BE180"/>
  <c r="F88"/>
  <c r="BE106"/>
  <c r="BE108"/>
  <c r="BE110"/>
  <c r="BE112"/>
  <c r="BE156"/>
  <c r="BE142"/>
  <c r="BE144"/>
  <c r="BE150"/>
  <c r="BE154"/>
  <c r="BE164"/>
  <c r="BE168"/>
  <c r="BE182"/>
  <c r="BE184"/>
  <c r="BE186"/>
  <c r="BE192"/>
  <c r="BE200"/>
  <c r="BE202"/>
  <c r="BE94"/>
  <c r="BE96"/>
  <c r="BE102"/>
  <c r="BE104"/>
  <c r="BE114"/>
  <c r="BE118"/>
  <c r="BE120"/>
  <c r="BE122"/>
  <c r="BE128"/>
  <c r="BE134"/>
  <c r="BE148"/>
  <c r="BE166"/>
  <c r="BE170"/>
  <c r="BE188"/>
  <c r="BE194"/>
  <c r="BE132"/>
  <c r="BE136"/>
  <c r="BE140"/>
  <c r="BE152"/>
  <c r="BE160"/>
  <c r="BE162"/>
  <c r="BE172"/>
  <c r="BE176"/>
  <c r="BE178"/>
  <c r="BE196"/>
  <c r="BE198"/>
  <c r="BE204"/>
  <c r="BE206"/>
  <c r="BE208"/>
  <c r="F39"/>
  <c r="BB57" i="1" s="1"/>
  <c r="BB56" s="1"/>
  <c r="AX56" s="1"/>
  <c r="F38" i="2"/>
  <c r="BA57" i="1" s="1"/>
  <c r="BA56" s="1"/>
  <c r="AW56" s="1"/>
  <c r="AS55"/>
  <c r="AS54" s="1"/>
  <c r="F41" i="2"/>
  <c r="BD57" i="1" s="1"/>
  <c r="BD56" s="1"/>
  <c r="BD55" s="1"/>
  <c r="BD54" s="1"/>
  <c r="W33" s="1"/>
  <c r="F40" i="2"/>
  <c r="BC57" i="1" s="1"/>
  <c r="BC56" s="1"/>
  <c r="AY56" s="1"/>
  <c r="J38" i="2"/>
  <c r="AW57" i="1" s="1"/>
  <c r="J93" i="2" l="1"/>
  <c r="J68" s="1"/>
  <c r="BC55" i="1"/>
  <c r="BC54" s="1"/>
  <c r="W32" s="1"/>
  <c r="F37" i="2"/>
  <c r="AZ57" i="1" s="1"/>
  <c r="AZ56" s="1"/>
  <c r="AZ55" s="1"/>
  <c r="AV55" s="1"/>
  <c r="BA55"/>
  <c r="BA54" s="1"/>
  <c r="W30" s="1"/>
  <c r="BB55"/>
  <c r="BB54" s="1"/>
  <c r="W31" s="1"/>
  <c r="J34" i="2"/>
  <c r="AG57" i="1" s="1"/>
  <c r="J37" i="2"/>
  <c r="AV57" i="1" s="1"/>
  <c r="AT57" s="1"/>
  <c r="J43" i="2" l="1"/>
  <c r="AN57" i="1"/>
  <c r="AX55"/>
  <c r="AY54"/>
  <c r="AW54"/>
  <c r="AK30" s="1"/>
  <c r="AZ54"/>
  <c r="AV54"/>
  <c r="AK29"/>
  <c r="AW55"/>
  <c r="AT55" s="1"/>
  <c r="AV56"/>
  <c r="AT56" s="1"/>
  <c r="AG56"/>
  <c r="AG55" s="1"/>
  <c r="AG54" s="1"/>
  <c r="AY55"/>
  <c r="AX54"/>
  <c r="AN55" l="1"/>
  <c r="AN56"/>
  <c r="AK26"/>
  <c r="AK35" s="1"/>
  <c r="W29"/>
  <c r="AT54"/>
  <c r="AN54" l="1"/>
</calcChain>
</file>

<file path=xl/sharedStrings.xml><?xml version="1.0" encoding="utf-8"?>
<sst xmlns="http://schemas.openxmlformats.org/spreadsheetml/2006/main" count="1846" uniqueCount="519">
  <si>
    <t>Export Komplet</t>
  </si>
  <si>
    <t>VZ</t>
  </si>
  <si>
    <t>2.0</t>
  </si>
  <si>
    <t>ZAMOK</t>
  </si>
  <si>
    <t>False</t>
  </si>
  <si>
    <t>{0ea15577-3d26-48a6-913d-dab0dfc46908}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</si>
  <si>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</si>
  <si>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</si>
  <si>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</si>
  <si>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</si>
  <si>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</si>
  <si>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</si>
  <si>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</si>
  <si>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</si>
  <si>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2019/54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</si>
  <si>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</si>
  <si>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</si>
  <si>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budov FTK UP v Olomouci-Neředín</t>
  </si>
  <si>
    <t>KSO:</t>
  </si>
  <si>
    <t>801 35</t>
  </si>
  <si>
    <t>CC-CZ:</t>
  </si>
  <si>
    <t/>
  </si>
  <si>
    <t>Místo:</t>
  </si>
  <si>
    <t xml:space="preserve"> </t>
  </si>
  <si>
    <t>Datum:</t>
  </si>
  <si>
    <t>9. 7. 2020</t>
  </si>
  <si>
    <t>Zadavatel:</t>
  </si>
  <si>
    <t>IČ:</t>
  </si>
  <si>
    <t>UPOL FTK</t>
  </si>
  <si>
    <t>DIČ:</t>
  </si>
  <si>
    <t>Uchazeč:</t>
  </si>
  <si>
    <t>Vyplň údaj</t>
  </si>
  <si>
    <t>Projektant:</t>
  </si>
  <si>
    <t>HEXAPLAN INTERNATIONAL spol. s r.o.</t>
  </si>
  <si>
    <t>True</t>
  </si>
  <si>
    <t>Zpracovatel:</t>
  </si>
  <si>
    <t>Ing.A.Hejmalová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</si>
  <si>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</si>
  <si>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</si>
  <si>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</si>
  <si>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</si>
  <si>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</si>
  <si>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</si>
  <si>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</si>
  <si>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</si>
  <si>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</si>
  <si>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</si>
  <si>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</si>
  <si>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</si>
  <si>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</si>
  <si>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</si>
  <si>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</si>
  <si>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</si>
  <si>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</si>
  <si>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</si>
  <si>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</si>
  <si>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</si>
  <si>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</si>
  <si>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</si>
  <si>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</si>
  <si>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</si>
  <si>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</si>
  <si>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</si>
  <si>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</si>
  <si>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</si>
  <si>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</si>
  <si>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</si>
  <si>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</si>
  <si>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</si>
  <si>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</si>
  <si>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</si>
  <si>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</si>
  <si>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</si>
  <si>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</si>
  <si>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</si>
  <si>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</si>
  <si>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</si>
  <si>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2019/54-5</t>
  </si>
  <si>
    <t>Modernizace budov FTK UP v Olomouci-Neředín-INTERIÉR-REVIZE 01</t>
  </si>
  <si>
    <t>STA</t>
  </si>
  <si>
    <t>1</t>
  </si>
  <si>
    <t>{1db43c57-0b26-4e84-85e7-94b914951157}</t>
  </si>
  <si>
    <t>2</t>
  </si>
  <si>
    <t>2019/54-5-I</t>
  </si>
  <si>
    <t>Interiér-REVIZE 01</t>
  </si>
  <si>
    <t>Soupis</t>
  </si>
  <si>
    <t>{704c79bb-8f61-44e8-a929-0fd7524258fb}</t>
  </si>
  <si>
    <t>/</t>
  </si>
  <si>
    <t>2019/54-5-I-1</t>
  </si>
  <si>
    <t>1-Nábytek-REVIZE 01</t>
  </si>
  <si>
    <t>3</t>
  </si>
  <si>
    <t>{508a5aae-c448-42d9-bbbf-83bf3a309b0e}</t>
  </si>
  <si>
    <t>KRYCÍ LIST SOUPISU PRACÍ</t>
  </si>
  <si>
    <t>Objekt:</t>
  </si>
  <si>
    <t>2019/54-5 - Modernizace budov FTK UP v Olomouci-Neředín-INTERIÉR-REVIZE 01</t>
  </si>
  <si>
    <t>Soupis:</t>
  </si>
  <si>
    <t>2019/54-5-I - Interiér-REVIZE 01</t>
  </si>
  <si>
    <t>Úroveň 3:</t>
  </si>
  <si>
    <t>2019/54-5-I-1 - 1-Nábytek-REVIZE 01</t>
  </si>
  <si>
    <t>Nedílnou součástí specifikace interiéru je výkresová část, kde jsou detailně uvedeny materiály, rozměry i jiné úpravy. Tyto výkresy jsou pro specifikaci a určení ceny a plnění dodávky zcela závazné. Veškerá zařízení, prvky a materiály je nutno vyvzorkovat a odsouhlasit s autory. Jednotková cena položky obsahuje náklady na: dodávku,montáž,dopravu a staveništní přesun.  Pokud není u položky soupisu prací uvedena žádná cenová soustava, položka není zatříděna v žádné cenové soustavě (ÚRS nebo RTS).</t>
  </si>
  <si>
    <t>REKAPITULACE ČLENĚNÍ SOUPISU PRACÍ</t>
  </si>
  <si>
    <t>Kód dílu - Popis</t>
  </si>
  <si>
    <t>Cena celkem [CZK]</t>
  </si>
  <si>
    <t>-1</t>
  </si>
  <si>
    <t>OST - Nábytek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</si>
  <si>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</si>
  <si>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</si>
  <si>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</si>
  <si>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</si>
  <si>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</si>
  <si>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</si>
  <si>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</si>
  <si>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</si>
  <si>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</si>
  <si>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</si>
  <si>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</si>
  <si>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</si>
  <si>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</si>
  <si>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</si>
  <si>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Nábytek</t>
  </si>
  <si>
    <t>4</t>
  </si>
  <si>
    <t>ROZPOCET</t>
  </si>
  <si>
    <t>K</t>
  </si>
  <si>
    <t>S1a</t>
  </si>
  <si>
    <t>lavice</t>
  </si>
  <si>
    <t>ks</t>
  </si>
  <si>
    <t>vlastní</t>
  </si>
  <si>
    <t>16</t>
  </si>
  <si>
    <t>P</t>
  </si>
  <si>
    <t>Poznámka k položce:_x000D_
plný popis a specifikace viz výkres č. 04.17 a výpis interiérových prvků V1</t>
  </si>
  <si>
    <t>S1b</t>
  </si>
  <si>
    <t>Poznámka k položce:_x000D_
plný popis a specifikace viz výkres č. 04.18 a výpis interiérových prvků V1</t>
  </si>
  <si>
    <t>S2a</t>
  </si>
  <si>
    <t>6</t>
  </si>
  <si>
    <t>Poznámka k položce:_x000D_
plný popis a specifikace viz výkres č. 04.19 a výpis interiérových prvků V1</t>
  </si>
  <si>
    <t>S2b</t>
  </si>
  <si>
    <t>8</t>
  </si>
  <si>
    <t>5</t>
  </si>
  <si>
    <t>S3</t>
  </si>
  <si>
    <t>stůl 1400/700/750</t>
  </si>
  <si>
    <t>10</t>
  </si>
  <si>
    <t>Poznámka k položce:_x000D_
plný popis a specifikace viz výpis interiérových prvků V1</t>
  </si>
  <si>
    <t>S4</t>
  </si>
  <si>
    <t>stůl 800/800/75</t>
  </si>
  <si>
    <t>12</t>
  </si>
  <si>
    <t>7</t>
  </si>
  <si>
    <t>S5</t>
  </si>
  <si>
    <t>stůl 3500/400/780 mm</t>
  </si>
  <si>
    <t>14</t>
  </si>
  <si>
    <t>Poznámka k položce:_x000D_
plný popis a specifikace viz výkres č. 04.20 a výpis interiérových prvků V1</t>
  </si>
  <si>
    <t>S6b</t>
  </si>
  <si>
    <t>stůl s paravanem 1600/800/780 mm</t>
  </si>
  <si>
    <t>Poznámka k položce:_x000D_
plný popis a specifikace viz výkres č. 04.21 a výpis interiérových prvků V1</t>
  </si>
  <si>
    <t>9</t>
  </si>
  <si>
    <t>S7</t>
  </si>
  <si>
    <t>18</t>
  </si>
  <si>
    <t>S8</t>
  </si>
  <si>
    <t>stolová sestava</t>
  </si>
  <si>
    <t>20</t>
  </si>
  <si>
    <t>Poznámka k položce:_x000D_
plný popis a specifikace viz výkres č. 04.22 a výpis interiérových prvků V1</t>
  </si>
  <si>
    <t>11</t>
  </si>
  <si>
    <t>S9</t>
  </si>
  <si>
    <t>konferenční stůl</t>
  </si>
  <si>
    <t>22</t>
  </si>
  <si>
    <t>Poznámka k položce:_x000D_
plný popis a specifikace viz výkres č. 04.23 a výpis interiérových prvků V1</t>
  </si>
  <si>
    <t>S16</t>
  </si>
  <si>
    <t>stůl stohovatelný</t>
  </si>
  <si>
    <t>24</t>
  </si>
  <si>
    <t>13</t>
  </si>
  <si>
    <t>S18</t>
  </si>
  <si>
    <t>stůl 2000/800/750 mm</t>
  </si>
  <si>
    <t>26</t>
  </si>
  <si>
    <t>S24</t>
  </si>
  <si>
    <t>lavice 1400/600/750 mm</t>
  </si>
  <si>
    <t>28</t>
  </si>
  <si>
    <t>Poznámka k položce:_x000D_
plný popis a specifikace viz výkres č. 04.24 a výpis interiérových prvků V1</t>
  </si>
  <si>
    <t>T1</t>
  </si>
  <si>
    <t>pc stůl se zásuvkou - katedra</t>
  </si>
  <si>
    <t>30</t>
  </si>
  <si>
    <t>Poznámka k položce:_x000D_
plný popis a specifikace viz výkres č. 04.25 a výpis interiérových prvků V1</t>
  </si>
  <si>
    <t>T2</t>
  </si>
  <si>
    <t>katedra malá</t>
  </si>
  <si>
    <t>32</t>
  </si>
  <si>
    <t>17</t>
  </si>
  <si>
    <t>Ž1</t>
  </si>
  <si>
    <t>židle kancelářská otočná</t>
  </si>
  <si>
    <t>34</t>
  </si>
  <si>
    <t>Ž2</t>
  </si>
  <si>
    <t>židle kancelářská</t>
  </si>
  <si>
    <t>36</t>
  </si>
  <si>
    <t>19</t>
  </si>
  <si>
    <t>Ž4</t>
  </si>
  <si>
    <t>křeslo</t>
  </si>
  <si>
    <t>38</t>
  </si>
  <si>
    <t>Ž5</t>
  </si>
  <si>
    <t>židle otočná</t>
  </si>
  <si>
    <t>40</t>
  </si>
  <si>
    <t>Ž8</t>
  </si>
  <si>
    <t>židle kancelářská otočná učitelská</t>
  </si>
  <si>
    <t>42</t>
  </si>
  <si>
    <t>Ž9</t>
  </si>
  <si>
    <t>posluchárenské sezení</t>
  </si>
  <si>
    <t>44</t>
  </si>
  <si>
    <t>23</t>
  </si>
  <si>
    <t>Ž10</t>
  </si>
  <si>
    <t>studentská židle</t>
  </si>
  <si>
    <t>46</t>
  </si>
  <si>
    <t>Ž11</t>
  </si>
  <si>
    <t>židle se sklápěcím stolkem</t>
  </si>
  <si>
    <t>48</t>
  </si>
  <si>
    <t>25</t>
  </si>
  <si>
    <t>Ž13</t>
  </si>
  <si>
    <t>sedací vak</t>
  </si>
  <si>
    <t>50</t>
  </si>
  <si>
    <t>Ž14</t>
  </si>
  <si>
    <t>židle stohovatelná</t>
  </si>
  <si>
    <t>52</t>
  </si>
  <si>
    <t>27</t>
  </si>
  <si>
    <t>SK1</t>
  </si>
  <si>
    <t>skříňová sestava s umyvadlem</t>
  </si>
  <si>
    <t>54</t>
  </si>
  <si>
    <t>Poznámka k položce:_x000D_
plný popis a specifikace viz výkres č. 04.01 a výpis interiérových prvků V1</t>
  </si>
  <si>
    <t>SK4</t>
  </si>
  <si>
    <t>56</t>
  </si>
  <si>
    <t>Poznámka k položce:_x000D_
plný popis a specifikace viz výkres č. 04.02 a výpis interiérových prvků V1</t>
  </si>
  <si>
    <t>29</t>
  </si>
  <si>
    <t>SK5</t>
  </si>
  <si>
    <t>skříňová sestava</t>
  </si>
  <si>
    <t>58</t>
  </si>
  <si>
    <t>Poznámka k položce:_x000D_
plný popis a specifikace viz výkres č. 04.03 a výpis interiérových prvků V1</t>
  </si>
  <si>
    <t>SK8</t>
  </si>
  <si>
    <t>věšáková stěna s botníkem</t>
  </si>
  <si>
    <t>60</t>
  </si>
  <si>
    <t>Poznámka k položce:_x000D_
plný popis a specifikace viz výkres č. 04.04 a výpis interiérových prvků V1</t>
  </si>
  <si>
    <t>31</t>
  </si>
  <si>
    <t>SK9</t>
  </si>
  <si>
    <t>62</t>
  </si>
  <si>
    <t>Poznámka k položce:_x000D_
plný popis a specifikace viz výkres č. 04.05 a výpis interiérových prvků V1</t>
  </si>
  <si>
    <t>SK10a</t>
  </si>
  <si>
    <t>policová skříń</t>
  </si>
  <si>
    <t>64</t>
  </si>
  <si>
    <t>Poznámka k položce:_x000D_
plný popis a specifikace viz výkres č. 04.06 a výpis interiérových prvků V1</t>
  </si>
  <si>
    <t>33</t>
  </si>
  <si>
    <t>SK10b</t>
  </si>
  <si>
    <t>66</t>
  </si>
  <si>
    <t>SK12</t>
  </si>
  <si>
    <t>68</t>
  </si>
  <si>
    <t>Poznámka k položce:_x000D_
plný popis a specifikace viz výkres č. 04.07 a výpis interiérových prvků V1</t>
  </si>
  <si>
    <t>35</t>
  </si>
  <si>
    <t>SK13</t>
  </si>
  <si>
    <t>70</t>
  </si>
  <si>
    <t>Poznámka k položce:_x000D_
plný popis a specifikace viz výkres č. 04.08 a výpis interiérových prvků V1</t>
  </si>
  <si>
    <t>SK16</t>
  </si>
  <si>
    <t>72</t>
  </si>
  <si>
    <t>Poznámka k položce:_x000D_
plný popis a specifikace viz výkres č. 04.09 výpis interiérových prvků V1</t>
  </si>
  <si>
    <t>37</t>
  </si>
  <si>
    <t>SK17</t>
  </si>
  <si>
    <t>74</t>
  </si>
  <si>
    <t>Poznámka k položce:_x000D_
plný popis a specifikace viz výkres č. 04.10 výpis interiérových prvků V1</t>
  </si>
  <si>
    <t>SK22</t>
  </si>
  <si>
    <t>76</t>
  </si>
  <si>
    <t>Poznámka k položce:_x000D_
plný popis a specifikace viz výkres č. 04.11 a výpis interiérových prvků V1</t>
  </si>
  <si>
    <t>39</t>
  </si>
  <si>
    <t>SK30</t>
  </si>
  <si>
    <t>78</t>
  </si>
  <si>
    <t>Poznámka k položce:_x000D_
plný popis a specifikace viz výkres č. 04.12 a výpis interiérových prvků V1</t>
  </si>
  <si>
    <t>SK31</t>
  </si>
  <si>
    <t>80</t>
  </si>
  <si>
    <t>Poznámka k položce:_x000D_
plný popis a specifikace viz výkres č. 04.13 a výpis interiérových prvků V1</t>
  </si>
  <si>
    <t>41</t>
  </si>
  <si>
    <t>SK33</t>
  </si>
  <si>
    <t>82</t>
  </si>
  <si>
    <t>Poznámka k položce:_x000D_
plný popis a specifikace viz výkres č. 04.14 a výpis interiérových prvků V1</t>
  </si>
  <si>
    <t>SK35</t>
  </si>
  <si>
    <t>vitrína na poháry</t>
  </si>
  <si>
    <t>84</t>
  </si>
  <si>
    <t>Poznámka k položce:_x000D_
plný popis a specifikace viz výkres č. 04.15 a výpis interiérových prvků V1</t>
  </si>
  <si>
    <t>43</t>
  </si>
  <si>
    <t>SK40</t>
  </si>
  <si>
    <t>vestavěná skříň</t>
  </si>
  <si>
    <t>86</t>
  </si>
  <si>
    <t>Poznámka k položce:_x000D_
plný popis a specifikace viz výkres č. 04.16 a výpis interiérových prvků V1</t>
  </si>
  <si>
    <t>SK41</t>
  </si>
  <si>
    <t>dvoudveřová kovová skříň</t>
  </si>
  <si>
    <t>88</t>
  </si>
  <si>
    <t>45</t>
  </si>
  <si>
    <t>ŠS1</t>
  </si>
  <si>
    <t>šatnová stěna</t>
  </si>
  <si>
    <t>90</t>
  </si>
  <si>
    <t>Poznámka k položce:_x000D_
plný popis a specifikace viz výkres č. 04.26 a výpis interiérových prvků V1</t>
  </si>
  <si>
    <t>ŠS2</t>
  </si>
  <si>
    <t>92</t>
  </si>
  <si>
    <t>Poznámka k položce:_x000D_
plný popis a specifikace viz výkres č. 04.27 a výpis interiérových prvků V1</t>
  </si>
  <si>
    <t>47</t>
  </si>
  <si>
    <t>ŠS3</t>
  </si>
  <si>
    <t>94</t>
  </si>
  <si>
    <t>Poznámka k položce:_x000D_
plný popis a specifikace viz výkres č. 04.28 a výpis interiérových prvků V1</t>
  </si>
  <si>
    <t>ŠS4</t>
  </si>
  <si>
    <t>96</t>
  </si>
  <si>
    <t>Poznámka k položce:_x000D_
plný popis a specifikace viz výkres č. 04.29 a výpis interiérových prvků V1</t>
  </si>
  <si>
    <t>49</t>
  </si>
  <si>
    <t>V1</t>
  </si>
  <si>
    <t>věšák</t>
  </si>
  <si>
    <t>98</t>
  </si>
  <si>
    <t>OB1</t>
  </si>
  <si>
    <t>obklad stěny</t>
  </si>
  <si>
    <t>m2</t>
  </si>
  <si>
    <t>100</t>
  </si>
  <si>
    <t>51</t>
  </si>
  <si>
    <t>A1</t>
  </si>
  <si>
    <t>lavička s věšáky</t>
  </si>
  <si>
    <t>102</t>
  </si>
  <si>
    <t>A2</t>
  </si>
  <si>
    <t>104</t>
  </si>
  <si>
    <t>53</t>
  </si>
  <si>
    <t>A3</t>
  </si>
  <si>
    <t>věšáky</t>
  </si>
  <si>
    <t>106</t>
  </si>
  <si>
    <t>A4</t>
  </si>
  <si>
    <t>stojan na bosu</t>
  </si>
  <si>
    <t>108</t>
  </si>
  <si>
    <t>55</t>
  </si>
  <si>
    <t>A5</t>
  </si>
  <si>
    <t>žebřiny</t>
  </si>
  <si>
    <t>110</t>
  </si>
  <si>
    <t>A6</t>
  </si>
  <si>
    <t>držák na podložky</t>
  </si>
  <si>
    <t>112</t>
  </si>
  <si>
    <t>57</t>
  </si>
  <si>
    <t>A7</t>
  </si>
  <si>
    <t>odpadkový koš</t>
  </si>
  <si>
    <t>114</t>
  </si>
  <si>
    <t>A8</t>
  </si>
  <si>
    <t>fototapeta</t>
  </si>
  <si>
    <t>116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</si>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</sst>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3" fillId="0" borderId="15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8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35" fillId="0" borderId="29" xfId="0" applyFont="1" applyBorder="1" applyAlignment="1">
      <alignment horizontal="left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wrapText="1"/>
    </xf>
    <xf numFmtId="49" fontId="36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abSelected="1" workbookViewId="0">
      <selection activeCell="J55" sqref="J55:AF5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324"/>
      <c r="AS2" s="324"/>
      <c r="AT2" s="324"/>
      <c r="AU2" s="324"/>
      <c r="AV2" s="324"/>
      <c r="AW2" s="324"/>
      <c r="AX2" s="324"/>
      <c r="AY2" s="324"/>
      <c r="AZ2" s="324"/>
      <c r="BA2" s="324"/>
      <c r="BB2" s="324"/>
      <c r="BC2" s="324"/>
      <c r="BD2" s="324"/>
      <c r="BE2" s="32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83" t="s">
        <v>14</v>
      </c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P5" s="19"/>
      <c r="AQ5" s="19"/>
      <c r="AR5" s="17"/>
      <c r="BE5" s="280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85" t="s">
        <v>17</v>
      </c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19"/>
      <c r="AQ6" s="19"/>
      <c r="AR6" s="17"/>
      <c r="BE6" s="281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21</v>
      </c>
      <c r="AO7" s="19"/>
      <c r="AP7" s="19"/>
      <c r="AQ7" s="19"/>
      <c r="AR7" s="17"/>
      <c r="BE7" s="281"/>
      <c r="BS7" s="14" t="s">
        <v>6</v>
      </c>
    </row>
    <row r="8" spans="1:74" s="1" customFormat="1" ht="12" customHeight="1">
      <c r="B8" s="18"/>
      <c r="C8" s="19"/>
      <c r="D8" s="26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24</v>
      </c>
      <c r="AL8" s="19"/>
      <c r="AM8" s="19"/>
      <c r="AN8" s="27" t="s">
        <v>25</v>
      </c>
      <c r="AO8" s="19"/>
      <c r="AP8" s="19"/>
      <c r="AQ8" s="19"/>
      <c r="AR8" s="17"/>
      <c r="BE8" s="281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1"/>
      <c r="BS9" s="14" t="s">
        <v>6</v>
      </c>
    </row>
    <row r="10" spans="1:74" s="1" customFormat="1" ht="12" customHeight="1">
      <c r="B10" s="18"/>
      <c r="C10" s="19"/>
      <c r="D10" s="26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27</v>
      </c>
      <c r="AL10" s="19"/>
      <c r="AM10" s="19"/>
      <c r="AN10" s="24" t="s">
        <v>21</v>
      </c>
      <c r="AO10" s="19"/>
      <c r="AP10" s="19"/>
      <c r="AQ10" s="19"/>
      <c r="AR10" s="17"/>
      <c r="BE10" s="281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29</v>
      </c>
      <c r="AL11" s="19"/>
      <c r="AM11" s="19"/>
      <c r="AN11" s="24" t="s">
        <v>21</v>
      </c>
      <c r="AO11" s="19"/>
      <c r="AP11" s="19"/>
      <c r="AQ11" s="19"/>
      <c r="AR11" s="17"/>
      <c r="BE11" s="281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1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27</v>
      </c>
      <c r="AL13" s="19"/>
      <c r="AM13" s="19"/>
      <c r="AN13" s="28" t="s">
        <v>31</v>
      </c>
      <c r="AO13" s="19"/>
      <c r="AP13" s="19"/>
      <c r="AQ13" s="19"/>
      <c r="AR13" s="17"/>
      <c r="BE13" s="281"/>
      <c r="BS13" s="14" t="s">
        <v>6</v>
      </c>
    </row>
    <row r="14" spans="1:74" ht="12.75">
      <c r="B14" s="18"/>
      <c r="C14" s="19"/>
      <c r="D14" s="19"/>
      <c r="E14" s="286" t="s">
        <v>31</v>
      </c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26" t="s">
        <v>29</v>
      </c>
      <c r="AL14" s="19"/>
      <c r="AM14" s="19"/>
      <c r="AN14" s="28" t="s">
        <v>31</v>
      </c>
      <c r="AO14" s="19"/>
      <c r="AP14" s="19"/>
      <c r="AQ14" s="19"/>
      <c r="AR14" s="17"/>
      <c r="BE14" s="281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1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27</v>
      </c>
      <c r="AL16" s="19"/>
      <c r="AM16" s="19"/>
      <c r="AN16" s="24" t="s">
        <v>21</v>
      </c>
      <c r="AO16" s="19"/>
      <c r="AP16" s="19"/>
      <c r="AQ16" s="19"/>
      <c r="AR16" s="17"/>
      <c r="BE16" s="281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29</v>
      </c>
      <c r="AL17" s="19"/>
      <c r="AM17" s="19"/>
      <c r="AN17" s="24" t="s">
        <v>21</v>
      </c>
      <c r="AO17" s="19"/>
      <c r="AP17" s="19"/>
      <c r="AQ17" s="19"/>
      <c r="AR17" s="17"/>
      <c r="BE17" s="281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1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27</v>
      </c>
      <c r="AL19" s="19"/>
      <c r="AM19" s="19"/>
      <c r="AN19" s="24" t="s">
        <v>21</v>
      </c>
      <c r="AO19" s="19"/>
      <c r="AP19" s="19"/>
      <c r="AQ19" s="19"/>
      <c r="AR19" s="17"/>
      <c r="BE19" s="281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29</v>
      </c>
      <c r="AL20" s="19"/>
      <c r="AM20" s="19"/>
      <c r="AN20" s="24" t="s">
        <v>21</v>
      </c>
      <c r="AO20" s="19"/>
      <c r="AP20" s="19"/>
      <c r="AQ20" s="19"/>
      <c r="AR20" s="17"/>
      <c r="BE20" s="281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1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1"/>
    </row>
    <row r="23" spans="1:71" s="1" customFormat="1" ht="61.5" customHeight="1">
      <c r="B23" s="18"/>
      <c r="C23" s="19"/>
      <c r="D23" s="19"/>
      <c r="E23" s="288" t="s">
        <v>38</v>
      </c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  <c r="AE23" s="288"/>
      <c r="AF23" s="288"/>
      <c r="AG23" s="288"/>
      <c r="AH23" s="288"/>
      <c r="AI23" s="288"/>
      <c r="AJ23" s="288"/>
      <c r="AK23" s="288"/>
      <c r="AL23" s="288"/>
      <c r="AM23" s="288"/>
      <c r="AN23" s="288"/>
      <c r="AO23" s="19"/>
      <c r="AP23" s="19"/>
      <c r="AQ23" s="19"/>
      <c r="AR23" s="17"/>
      <c r="BE23" s="281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1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81"/>
    </row>
    <row r="26" spans="1:71" s="2" customFormat="1" ht="25.9" customHeight="1">
      <c r="A26" s="31"/>
      <c r="B26" s="32"/>
      <c r="C26" s="33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89">
        <f>ROUND(AG54,2)</f>
        <v>0</v>
      </c>
      <c r="AL26" s="290"/>
      <c r="AM26" s="290"/>
      <c r="AN26" s="290"/>
      <c r="AO26" s="290"/>
      <c r="AP26" s="33"/>
      <c r="AQ26" s="33"/>
      <c r="AR26" s="36"/>
      <c r="BE26" s="281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81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91" t="s">
        <v>40</v>
      </c>
      <c r="M28" s="291"/>
      <c r="N28" s="291"/>
      <c r="O28" s="291"/>
      <c r="P28" s="291"/>
      <c r="Q28" s="33"/>
      <c r="R28" s="33"/>
      <c r="S28" s="33"/>
      <c r="T28" s="33"/>
      <c r="U28" s="33"/>
      <c r="V28" s="33"/>
      <c r="W28" s="291" t="s">
        <v>41</v>
      </c>
      <c r="X28" s="291"/>
      <c r="Y28" s="291"/>
      <c r="Z28" s="291"/>
      <c r="AA28" s="291"/>
      <c r="AB28" s="291"/>
      <c r="AC28" s="291"/>
      <c r="AD28" s="291"/>
      <c r="AE28" s="291"/>
      <c r="AF28" s="33"/>
      <c r="AG28" s="33"/>
      <c r="AH28" s="33"/>
      <c r="AI28" s="33"/>
      <c r="AJ28" s="33"/>
      <c r="AK28" s="291" t="s">
        <v>42</v>
      </c>
      <c r="AL28" s="291"/>
      <c r="AM28" s="291"/>
      <c r="AN28" s="291"/>
      <c r="AO28" s="291"/>
      <c r="AP28" s="33"/>
      <c r="AQ28" s="33"/>
      <c r="AR28" s="36"/>
      <c r="BE28" s="281"/>
    </row>
    <row r="29" spans="1:71" s="3" customFormat="1" ht="14.45" customHeight="1">
      <c r="B29" s="37"/>
      <c r="C29" s="38"/>
      <c r="D29" s="26" t="s">
        <v>43</v>
      </c>
      <c r="E29" s="38"/>
      <c r="F29" s="26" t="s">
        <v>44</v>
      </c>
      <c r="G29" s="38"/>
      <c r="H29" s="38"/>
      <c r="I29" s="38"/>
      <c r="J29" s="38"/>
      <c r="K29" s="38"/>
      <c r="L29" s="294">
        <v>0.21</v>
      </c>
      <c r="M29" s="293"/>
      <c r="N29" s="293"/>
      <c r="O29" s="293"/>
      <c r="P29" s="293"/>
      <c r="Q29" s="38"/>
      <c r="R29" s="38"/>
      <c r="S29" s="38"/>
      <c r="T29" s="38"/>
      <c r="U29" s="38"/>
      <c r="V29" s="38"/>
      <c r="W29" s="292">
        <f>ROUND(AZ54, 2)</f>
        <v>0</v>
      </c>
      <c r="X29" s="293"/>
      <c r="Y29" s="293"/>
      <c r="Z29" s="293"/>
      <c r="AA29" s="293"/>
      <c r="AB29" s="293"/>
      <c r="AC29" s="293"/>
      <c r="AD29" s="293"/>
      <c r="AE29" s="293"/>
      <c r="AF29" s="38"/>
      <c r="AG29" s="38"/>
      <c r="AH29" s="38"/>
      <c r="AI29" s="38"/>
      <c r="AJ29" s="38"/>
      <c r="AK29" s="292">
        <f>ROUND(AV54, 2)</f>
        <v>0</v>
      </c>
      <c r="AL29" s="293"/>
      <c r="AM29" s="293"/>
      <c r="AN29" s="293"/>
      <c r="AO29" s="293"/>
      <c r="AP29" s="38"/>
      <c r="AQ29" s="38"/>
      <c r="AR29" s="39"/>
      <c r="BE29" s="282"/>
    </row>
    <row r="30" spans="1:71" s="3" customFormat="1" ht="14.45" customHeight="1">
      <c r="B30" s="37"/>
      <c r="C30" s="38"/>
      <c r="D30" s="38"/>
      <c r="E30" s="38"/>
      <c r="F30" s="26" t="s">
        <v>45</v>
      </c>
      <c r="G30" s="38"/>
      <c r="H30" s="38"/>
      <c r="I30" s="38"/>
      <c r="J30" s="38"/>
      <c r="K30" s="38"/>
      <c r="L30" s="294">
        <v>0.15</v>
      </c>
      <c r="M30" s="293"/>
      <c r="N30" s="293"/>
      <c r="O30" s="293"/>
      <c r="P30" s="293"/>
      <c r="Q30" s="38"/>
      <c r="R30" s="38"/>
      <c r="S30" s="38"/>
      <c r="T30" s="38"/>
      <c r="U30" s="38"/>
      <c r="V30" s="38"/>
      <c r="W30" s="292">
        <f>ROUND(BA54, 2)</f>
        <v>0</v>
      </c>
      <c r="X30" s="293"/>
      <c r="Y30" s="293"/>
      <c r="Z30" s="293"/>
      <c r="AA30" s="293"/>
      <c r="AB30" s="293"/>
      <c r="AC30" s="293"/>
      <c r="AD30" s="293"/>
      <c r="AE30" s="293"/>
      <c r="AF30" s="38"/>
      <c r="AG30" s="38"/>
      <c r="AH30" s="38"/>
      <c r="AI30" s="38"/>
      <c r="AJ30" s="38"/>
      <c r="AK30" s="292">
        <f>ROUND(AW54, 2)</f>
        <v>0</v>
      </c>
      <c r="AL30" s="293"/>
      <c r="AM30" s="293"/>
      <c r="AN30" s="293"/>
      <c r="AO30" s="293"/>
      <c r="AP30" s="38"/>
      <c r="AQ30" s="38"/>
      <c r="AR30" s="39"/>
      <c r="BE30" s="282"/>
    </row>
    <row r="31" spans="1:71" s="3" customFormat="1" ht="14.45" hidden="1" customHeight="1">
      <c r="B31" s="37"/>
      <c r="C31" s="38"/>
      <c r="D31" s="38"/>
      <c r="E31" s="38"/>
      <c r="F31" s="26" t="s">
        <v>46</v>
      </c>
      <c r="G31" s="38"/>
      <c r="H31" s="38"/>
      <c r="I31" s="38"/>
      <c r="J31" s="38"/>
      <c r="K31" s="38"/>
      <c r="L31" s="294">
        <v>0.21</v>
      </c>
      <c r="M31" s="293"/>
      <c r="N31" s="293"/>
      <c r="O31" s="293"/>
      <c r="P31" s="293"/>
      <c r="Q31" s="38"/>
      <c r="R31" s="38"/>
      <c r="S31" s="38"/>
      <c r="T31" s="38"/>
      <c r="U31" s="38"/>
      <c r="V31" s="38"/>
      <c r="W31" s="292">
        <f>ROUND(BB54, 2)</f>
        <v>0</v>
      </c>
      <c r="X31" s="293"/>
      <c r="Y31" s="293"/>
      <c r="Z31" s="293"/>
      <c r="AA31" s="293"/>
      <c r="AB31" s="293"/>
      <c r="AC31" s="293"/>
      <c r="AD31" s="293"/>
      <c r="AE31" s="293"/>
      <c r="AF31" s="38"/>
      <c r="AG31" s="38"/>
      <c r="AH31" s="38"/>
      <c r="AI31" s="38"/>
      <c r="AJ31" s="38"/>
      <c r="AK31" s="292">
        <v>0</v>
      </c>
      <c r="AL31" s="293"/>
      <c r="AM31" s="293"/>
      <c r="AN31" s="293"/>
      <c r="AO31" s="293"/>
      <c r="AP31" s="38"/>
      <c r="AQ31" s="38"/>
      <c r="AR31" s="39"/>
      <c r="BE31" s="282"/>
    </row>
    <row r="32" spans="1:71" s="3" customFormat="1" ht="14.45" hidden="1" customHeight="1">
      <c r="B32" s="37"/>
      <c r="C32" s="38"/>
      <c r="D32" s="38"/>
      <c r="E32" s="38"/>
      <c r="F32" s="26" t="s">
        <v>47</v>
      </c>
      <c r="G32" s="38"/>
      <c r="H32" s="38"/>
      <c r="I32" s="38"/>
      <c r="J32" s="38"/>
      <c r="K32" s="38"/>
      <c r="L32" s="294">
        <v>0.15</v>
      </c>
      <c r="M32" s="293"/>
      <c r="N32" s="293"/>
      <c r="O32" s="293"/>
      <c r="P32" s="293"/>
      <c r="Q32" s="38"/>
      <c r="R32" s="38"/>
      <c r="S32" s="38"/>
      <c r="T32" s="38"/>
      <c r="U32" s="38"/>
      <c r="V32" s="38"/>
      <c r="W32" s="292">
        <f>ROUND(BC54, 2)</f>
        <v>0</v>
      </c>
      <c r="X32" s="293"/>
      <c r="Y32" s="293"/>
      <c r="Z32" s="293"/>
      <c r="AA32" s="293"/>
      <c r="AB32" s="293"/>
      <c r="AC32" s="293"/>
      <c r="AD32" s="293"/>
      <c r="AE32" s="293"/>
      <c r="AF32" s="38"/>
      <c r="AG32" s="38"/>
      <c r="AH32" s="38"/>
      <c r="AI32" s="38"/>
      <c r="AJ32" s="38"/>
      <c r="AK32" s="292">
        <v>0</v>
      </c>
      <c r="AL32" s="293"/>
      <c r="AM32" s="293"/>
      <c r="AN32" s="293"/>
      <c r="AO32" s="293"/>
      <c r="AP32" s="38"/>
      <c r="AQ32" s="38"/>
      <c r="AR32" s="39"/>
      <c r="BE32" s="282"/>
    </row>
    <row r="33" spans="1:57" s="3" customFormat="1" ht="14.45" hidden="1" customHeight="1">
      <c r="B33" s="37"/>
      <c r="C33" s="38"/>
      <c r="D33" s="38"/>
      <c r="E33" s="38"/>
      <c r="F33" s="26" t="s">
        <v>48</v>
      </c>
      <c r="G33" s="38"/>
      <c r="H33" s="38"/>
      <c r="I33" s="38"/>
      <c r="J33" s="38"/>
      <c r="K33" s="38"/>
      <c r="L33" s="294">
        <v>0</v>
      </c>
      <c r="M33" s="293"/>
      <c r="N33" s="293"/>
      <c r="O33" s="293"/>
      <c r="P33" s="293"/>
      <c r="Q33" s="38"/>
      <c r="R33" s="38"/>
      <c r="S33" s="38"/>
      <c r="T33" s="38"/>
      <c r="U33" s="38"/>
      <c r="V33" s="38"/>
      <c r="W33" s="292">
        <f>ROUND(BD54, 2)</f>
        <v>0</v>
      </c>
      <c r="X33" s="293"/>
      <c r="Y33" s="293"/>
      <c r="Z33" s="293"/>
      <c r="AA33" s="293"/>
      <c r="AB33" s="293"/>
      <c r="AC33" s="293"/>
      <c r="AD33" s="293"/>
      <c r="AE33" s="293"/>
      <c r="AF33" s="38"/>
      <c r="AG33" s="38"/>
      <c r="AH33" s="38"/>
      <c r="AI33" s="38"/>
      <c r="AJ33" s="38"/>
      <c r="AK33" s="292">
        <v>0</v>
      </c>
      <c r="AL33" s="293"/>
      <c r="AM33" s="293"/>
      <c r="AN33" s="293"/>
      <c r="AO33" s="293"/>
      <c r="AP33" s="38"/>
      <c r="AQ33" s="38"/>
      <c r="AR33" s="3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" customHeight="1">
      <c r="A35" s="31"/>
      <c r="B35" s="32"/>
      <c r="C35" s="40"/>
      <c r="D35" s="41" t="s">
        <v>49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50</v>
      </c>
      <c r="U35" s="42"/>
      <c r="V35" s="42"/>
      <c r="W35" s="42"/>
      <c r="X35" s="295" t="s">
        <v>51</v>
      </c>
      <c r="Y35" s="296"/>
      <c r="Z35" s="296"/>
      <c r="AA35" s="296"/>
      <c r="AB35" s="296"/>
      <c r="AC35" s="42"/>
      <c r="AD35" s="42"/>
      <c r="AE35" s="42"/>
      <c r="AF35" s="42"/>
      <c r="AG35" s="42"/>
      <c r="AH35" s="42"/>
      <c r="AI35" s="42"/>
      <c r="AJ35" s="42"/>
      <c r="AK35" s="297">
        <f>SUM(AK26:AK33)</f>
        <v>0</v>
      </c>
      <c r="AL35" s="296"/>
      <c r="AM35" s="296"/>
      <c r="AN35" s="296"/>
      <c r="AO35" s="298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5" customHeight="1">
      <c r="A42" s="31"/>
      <c r="B42" s="32"/>
      <c r="C42" s="20" t="s">
        <v>52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6" t="s">
        <v>13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2019/54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50000000000003" customHeight="1">
      <c r="B45" s="51"/>
      <c r="C45" s="52" t="s">
        <v>16</v>
      </c>
      <c r="D45" s="53"/>
      <c r="E45" s="53"/>
      <c r="F45" s="53"/>
      <c r="G45" s="53"/>
      <c r="H45" s="53"/>
      <c r="I45" s="53"/>
      <c r="J45" s="53"/>
      <c r="K45" s="53"/>
      <c r="L45" s="299" t="str">
        <f>K6</f>
        <v>Modernizace budov FTK UP v Olomouci-Neředín</v>
      </c>
      <c r="M45" s="300"/>
      <c r="N45" s="300"/>
      <c r="O45" s="300"/>
      <c r="P45" s="300"/>
      <c r="Q45" s="300"/>
      <c r="R45" s="300"/>
      <c r="S45" s="300"/>
      <c r="T45" s="300"/>
      <c r="U45" s="300"/>
      <c r="V45" s="300"/>
      <c r="W45" s="300"/>
      <c r="X45" s="300"/>
      <c r="Y45" s="300"/>
      <c r="Z45" s="300"/>
      <c r="AA45" s="300"/>
      <c r="AB45" s="300"/>
      <c r="AC45" s="300"/>
      <c r="AD45" s="300"/>
      <c r="AE45" s="300"/>
      <c r="AF45" s="300"/>
      <c r="AG45" s="300"/>
      <c r="AH45" s="300"/>
      <c r="AI45" s="300"/>
      <c r="AJ45" s="300"/>
      <c r="AK45" s="300"/>
      <c r="AL45" s="300"/>
      <c r="AM45" s="300"/>
      <c r="AN45" s="300"/>
      <c r="AO45" s="300"/>
      <c r="AP45" s="53"/>
      <c r="AQ45" s="53"/>
      <c r="AR45" s="54"/>
    </row>
    <row r="46" spans="1:57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6" t="s">
        <v>22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24</v>
      </c>
      <c r="AJ47" s="33"/>
      <c r="AK47" s="33"/>
      <c r="AL47" s="33"/>
      <c r="AM47" s="301" t="str">
        <f>IF(AN8= "","",AN8)</f>
        <v>9. 7. 2020</v>
      </c>
      <c r="AN47" s="301"/>
      <c r="AO47" s="33"/>
      <c r="AP47" s="33"/>
      <c r="AQ47" s="33"/>
      <c r="AR47" s="36"/>
      <c r="BE47" s="31"/>
    </row>
    <row r="48" spans="1:57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1" s="2" customFormat="1" ht="40.15" customHeight="1">
      <c r="A49" s="31"/>
      <c r="B49" s="32"/>
      <c r="C49" s="26" t="s">
        <v>26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>UPOL FTK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32</v>
      </c>
      <c r="AJ49" s="33"/>
      <c r="AK49" s="33"/>
      <c r="AL49" s="33"/>
      <c r="AM49" s="302" t="str">
        <f>IF(E17="","",E17)</f>
        <v>HEXAPLAN INTERNATIONAL spol. s r.o.</v>
      </c>
      <c r="AN49" s="303"/>
      <c r="AO49" s="303"/>
      <c r="AP49" s="303"/>
      <c r="AQ49" s="33"/>
      <c r="AR49" s="36"/>
      <c r="AS49" s="304" t="s">
        <v>53</v>
      </c>
      <c r="AT49" s="305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1" s="2" customFormat="1" ht="15.2" customHeight="1">
      <c r="A50" s="31"/>
      <c r="B50" s="32"/>
      <c r="C50" s="26" t="s">
        <v>30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35</v>
      </c>
      <c r="AJ50" s="33"/>
      <c r="AK50" s="33"/>
      <c r="AL50" s="33"/>
      <c r="AM50" s="302" t="str">
        <f>IF(E20="","",E20)</f>
        <v>Ing.A.Hejmalová</v>
      </c>
      <c r="AN50" s="303"/>
      <c r="AO50" s="303"/>
      <c r="AP50" s="303"/>
      <c r="AQ50" s="33"/>
      <c r="AR50" s="36"/>
      <c r="AS50" s="306"/>
      <c r="AT50" s="307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1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308"/>
      <c r="AT51" s="309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1" s="2" customFormat="1" ht="29.25" customHeight="1">
      <c r="A52" s="31"/>
      <c r="B52" s="32"/>
      <c r="C52" s="310" t="s">
        <v>54</v>
      </c>
      <c r="D52" s="311"/>
      <c r="E52" s="311"/>
      <c r="F52" s="311"/>
      <c r="G52" s="311"/>
      <c r="H52" s="63"/>
      <c r="I52" s="312" t="s">
        <v>55</v>
      </c>
      <c r="J52" s="311"/>
      <c r="K52" s="311"/>
      <c r="L52" s="311"/>
      <c r="M52" s="311"/>
      <c r="N52" s="311"/>
      <c r="O52" s="311"/>
      <c r="P52" s="311"/>
      <c r="Q52" s="311"/>
      <c r="R52" s="311"/>
      <c r="S52" s="311"/>
      <c r="T52" s="311"/>
      <c r="U52" s="311"/>
      <c r="V52" s="311"/>
      <c r="W52" s="311"/>
      <c r="X52" s="311"/>
      <c r="Y52" s="311"/>
      <c r="Z52" s="311"/>
      <c r="AA52" s="311"/>
      <c r="AB52" s="311"/>
      <c r="AC52" s="311"/>
      <c r="AD52" s="311"/>
      <c r="AE52" s="311"/>
      <c r="AF52" s="311"/>
      <c r="AG52" s="313" t="s">
        <v>56</v>
      </c>
      <c r="AH52" s="311"/>
      <c r="AI52" s="311"/>
      <c r="AJ52" s="311"/>
      <c r="AK52" s="311"/>
      <c r="AL52" s="311"/>
      <c r="AM52" s="311"/>
      <c r="AN52" s="312" t="s">
        <v>57</v>
      </c>
      <c r="AO52" s="311"/>
      <c r="AP52" s="311"/>
      <c r="AQ52" s="64" t="s">
        <v>58</v>
      </c>
      <c r="AR52" s="36"/>
      <c r="AS52" s="65" t="s">
        <v>59</v>
      </c>
      <c r="AT52" s="66" t="s">
        <v>60</v>
      </c>
      <c r="AU52" s="66" t="s">
        <v>61</v>
      </c>
      <c r="AV52" s="66" t="s">
        <v>62</v>
      </c>
      <c r="AW52" s="66" t="s">
        <v>63</v>
      </c>
      <c r="AX52" s="66" t="s">
        <v>64</v>
      </c>
      <c r="AY52" s="66" t="s">
        <v>65</v>
      </c>
      <c r="AZ52" s="66" t="s">
        <v>66</v>
      </c>
      <c r="BA52" s="66" t="s">
        <v>67</v>
      </c>
      <c r="BB52" s="66" t="s">
        <v>68</v>
      </c>
      <c r="BC52" s="66" t="s">
        <v>69</v>
      </c>
      <c r="BD52" s="67" t="s">
        <v>70</v>
      </c>
      <c r="BE52" s="31"/>
    </row>
    <row r="53" spans="1:91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1" s="6" customFormat="1" ht="32.450000000000003" customHeight="1">
      <c r="B54" s="71"/>
      <c r="C54" s="72" t="s">
        <v>71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322">
        <f>ROUND(AG55,2)</f>
        <v>0</v>
      </c>
      <c r="AH54" s="322"/>
      <c r="AI54" s="322"/>
      <c r="AJ54" s="322"/>
      <c r="AK54" s="322"/>
      <c r="AL54" s="322"/>
      <c r="AM54" s="322"/>
      <c r="AN54" s="323">
        <f>SUM(AG54,AT54)</f>
        <v>0</v>
      </c>
      <c r="AO54" s="323"/>
      <c r="AP54" s="323"/>
      <c r="AQ54" s="75" t="s">
        <v>21</v>
      </c>
      <c r="AR54" s="76"/>
      <c r="AS54" s="77">
        <f>ROUND(AS55,2)</f>
        <v>0</v>
      </c>
      <c r="AT54" s="78">
        <f>ROUND(SUM(AV54:AW54),2)</f>
        <v>0</v>
      </c>
      <c r="AU54" s="79">
        <f>ROUND(AU55,5)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 t="shared" ref="AZ54:BD56" si="0">ROUND(AZ55,2)</f>
        <v>0</v>
      </c>
      <c r="BA54" s="78">
        <f t="shared" si="0"/>
        <v>0</v>
      </c>
      <c r="BB54" s="78">
        <f t="shared" si="0"/>
        <v>0</v>
      </c>
      <c r="BC54" s="78">
        <f t="shared" si="0"/>
        <v>0</v>
      </c>
      <c r="BD54" s="80">
        <f t="shared" si="0"/>
        <v>0</v>
      </c>
      <c r="BS54" s="81" t="s">
        <v>72</v>
      </c>
      <c r="BT54" s="81" t="s">
        <v>73</v>
      </c>
      <c r="BU54" s="82" t="s">
        <v>74</v>
      </c>
      <c r="BV54" s="81" t="s">
        <v>75</v>
      </c>
      <c r="BW54" s="81" t="s">
        <v>5</v>
      </c>
      <c r="BX54" s="81" t="s">
        <v>76</v>
      </c>
      <c r="CL54" s="81" t="s">
        <v>19</v>
      </c>
    </row>
    <row r="55" spans="1:91" s="7" customFormat="1" ht="36" customHeight="1">
      <c r="B55" s="83"/>
      <c r="C55" s="84"/>
      <c r="D55" s="317" t="s">
        <v>77</v>
      </c>
      <c r="E55" s="317"/>
      <c r="F55" s="317"/>
      <c r="G55" s="317"/>
      <c r="H55" s="317"/>
      <c r="I55" s="85"/>
      <c r="J55" s="317" t="s">
        <v>78</v>
      </c>
      <c r="K55" s="317"/>
      <c r="L55" s="317"/>
      <c r="M55" s="317"/>
      <c r="N55" s="317"/>
      <c r="O55" s="317"/>
      <c r="P55" s="317"/>
      <c r="Q55" s="317"/>
      <c r="R55" s="317"/>
      <c r="S55" s="317"/>
      <c r="T55" s="317"/>
      <c r="U55" s="317"/>
      <c r="V55" s="317"/>
      <c r="W55" s="317"/>
      <c r="X55" s="317"/>
      <c r="Y55" s="317"/>
      <c r="Z55" s="317"/>
      <c r="AA55" s="317"/>
      <c r="AB55" s="317"/>
      <c r="AC55" s="317"/>
      <c r="AD55" s="317"/>
      <c r="AE55" s="317"/>
      <c r="AF55" s="317"/>
      <c r="AG55" s="316">
        <f>ROUND(AG56,2)</f>
        <v>0</v>
      </c>
      <c r="AH55" s="315"/>
      <c r="AI55" s="315"/>
      <c r="AJ55" s="315"/>
      <c r="AK55" s="315"/>
      <c r="AL55" s="315"/>
      <c r="AM55" s="315"/>
      <c r="AN55" s="314">
        <f>SUM(AG55,AT55)</f>
        <v>0</v>
      </c>
      <c r="AO55" s="315"/>
      <c r="AP55" s="315"/>
      <c r="AQ55" s="86" t="s">
        <v>79</v>
      </c>
      <c r="AR55" s="87"/>
      <c r="AS55" s="88">
        <f>ROUND(AS56,2)</f>
        <v>0</v>
      </c>
      <c r="AT55" s="89">
        <f>ROUND(SUM(AV55:AW55),2)</f>
        <v>0</v>
      </c>
      <c r="AU55" s="90">
        <f>ROUND(AU56,5)</f>
        <v>0</v>
      </c>
      <c r="AV55" s="89">
        <f>ROUND(AZ55*L29,2)</f>
        <v>0</v>
      </c>
      <c r="AW55" s="89">
        <f>ROUND(BA55*L30,2)</f>
        <v>0</v>
      </c>
      <c r="AX55" s="89">
        <f>ROUND(BB55*L29,2)</f>
        <v>0</v>
      </c>
      <c r="AY55" s="89">
        <f>ROUND(BC55*L30,2)</f>
        <v>0</v>
      </c>
      <c r="AZ55" s="89">
        <f t="shared" si="0"/>
        <v>0</v>
      </c>
      <c r="BA55" s="89">
        <f t="shared" si="0"/>
        <v>0</v>
      </c>
      <c r="BB55" s="89">
        <f t="shared" si="0"/>
        <v>0</v>
      </c>
      <c r="BC55" s="89">
        <f t="shared" si="0"/>
        <v>0</v>
      </c>
      <c r="BD55" s="91">
        <f t="shared" si="0"/>
        <v>0</v>
      </c>
      <c r="BS55" s="92" t="s">
        <v>72</v>
      </c>
      <c r="BT55" s="92" t="s">
        <v>80</v>
      </c>
      <c r="BU55" s="92" t="s">
        <v>74</v>
      </c>
      <c r="BV55" s="92" t="s">
        <v>75</v>
      </c>
      <c r="BW55" s="92" t="s">
        <v>81</v>
      </c>
      <c r="BX55" s="92" t="s">
        <v>5</v>
      </c>
      <c r="CL55" s="92" t="s">
        <v>19</v>
      </c>
      <c r="CM55" s="92" t="s">
        <v>82</v>
      </c>
    </row>
    <row r="56" spans="1:91" s="4" customFormat="1" ht="23.25" customHeight="1">
      <c r="B56" s="48"/>
      <c r="C56" s="93"/>
      <c r="D56" s="93"/>
      <c r="E56" s="321" t="s">
        <v>83</v>
      </c>
      <c r="F56" s="321"/>
      <c r="G56" s="321"/>
      <c r="H56" s="321"/>
      <c r="I56" s="321"/>
      <c r="J56" s="93"/>
      <c r="K56" s="321" t="s">
        <v>84</v>
      </c>
      <c r="L56" s="321"/>
      <c r="M56" s="321"/>
      <c r="N56" s="321"/>
      <c r="O56" s="321"/>
      <c r="P56" s="321"/>
      <c r="Q56" s="321"/>
      <c r="R56" s="321"/>
      <c r="S56" s="321"/>
      <c r="T56" s="321"/>
      <c r="U56" s="321"/>
      <c r="V56" s="321"/>
      <c r="W56" s="321"/>
      <c r="X56" s="321"/>
      <c r="Y56" s="321"/>
      <c r="Z56" s="321"/>
      <c r="AA56" s="321"/>
      <c r="AB56" s="321"/>
      <c r="AC56" s="321"/>
      <c r="AD56" s="321"/>
      <c r="AE56" s="321"/>
      <c r="AF56" s="321"/>
      <c r="AG56" s="320">
        <f>ROUND(AG57,2)</f>
        <v>0</v>
      </c>
      <c r="AH56" s="319"/>
      <c r="AI56" s="319"/>
      <c r="AJ56" s="319"/>
      <c r="AK56" s="319"/>
      <c r="AL56" s="319"/>
      <c r="AM56" s="319"/>
      <c r="AN56" s="318">
        <f>SUM(AG56,AT56)</f>
        <v>0</v>
      </c>
      <c r="AO56" s="319"/>
      <c r="AP56" s="319"/>
      <c r="AQ56" s="94" t="s">
        <v>85</v>
      </c>
      <c r="AR56" s="50"/>
      <c r="AS56" s="95">
        <f>ROUND(AS57,2)</f>
        <v>0</v>
      </c>
      <c r="AT56" s="96">
        <f>ROUND(SUM(AV56:AW56),2)</f>
        <v>0</v>
      </c>
      <c r="AU56" s="97">
        <f>ROUND(AU57,5)</f>
        <v>0</v>
      </c>
      <c r="AV56" s="96">
        <f>ROUND(AZ56*L29,2)</f>
        <v>0</v>
      </c>
      <c r="AW56" s="96">
        <f>ROUND(BA56*L30,2)</f>
        <v>0</v>
      </c>
      <c r="AX56" s="96">
        <f>ROUND(BB56*L29,2)</f>
        <v>0</v>
      </c>
      <c r="AY56" s="96">
        <f>ROUND(BC56*L30,2)</f>
        <v>0</v>
      </c>
      <c r="AZ56" s="96">
        <f t="shared" si="0"/>
        <v>0</v>
      </c>
      <c r="BA56" s="96">
        <f t="shared" si="0"/>
        <v>0</v>
      </c>
      <c r="BB56" s="96">
        <f t="shared" si="0"/>
        <v>0</v>
      </c>
      <c r="BC56" s="96">
        <f t="shared" si="0"/>
        <v>0</v>
      </c>
      <c r="BD56" s="98">
        <f t="shared" si="0"/>
        <v>0</v>
      </c>
      <c r="BS56" s="99" t="s">
        <v>72</v>
      </c>
      <c r="BT56" s="99" t="s">
        <v>82</v>
      </c>
      <c r="BU56" s="99" t="s">
        <v>74</v>
      </c>
      <c r="BV56" s="99" t="s">
        <v>75</v>
      </c>
      <c r="BW56" s="99" t="s">
        <v>86</v>
      </c>
      <c r="BX56" s="99" t="s">
        <v>81</v>
      </c>
      <c r="CL56" s="99" t="s">
        <v>19</v>
      </c>
    </row>
    <row r="57" spans="1:91" s="4" customFormat="1" ht="23.25" customHeight="1">
      <c r="A57" s="100" t="s">
        <v>87</v>
      </c>
      <c r="B57" s="48"/>
      <c r="C57" s="93"/>
      <c r="D57" s="93"/>
      <c r="E57" s="93"/>
      <c r="F57" s="321" t="s">
        <v>88</v>
      </c>
      <c r="G57" s="321"/>
      <c r="H57" s="321"/>
      <c r="I57" s="321"/>
      <c r="J57" s="321"/>
      <c r="K57" s="93"/>
      <c r="L57" s="321" t="s">
        <v>89</v>
      </c>
      <c r="M57" s="321"/>
      <c r="N57" s="321"/>
      <c r="O57" s="321"/>
      <c r="P57" s="321"/>
      <c r="Q57" s="321"/>
      <c r="R57" s="321"/>
      <c r="S57" s="321"/>
      <c r="T57" s="321"/>
      <c r="U57" s="321"/>
      <c r="V57" s="321"/>
      <c r="W57" s="321"/>
      <c r="X57" s="321"/>
      <c r="Y57" s="321"/>
      <c r="Z57" s="321"/>
      <c r="AA57" s="321"/>
      <c r="AB57" s="321"/>
      <c r="AC57" s="321"/>
      <c r="AD57" s="321"/>
      <c r="AE57" s="321"/>
      <c r="AF57" s="321"/>
      <c r="AG57" s="318">
        <f>'2019-54-5-I-1 - 1-Nábytek...'!J34</f>
        <v>0</v>
      </c>
      <c r="AH57" s="319"/>
      <c r="AI57" s="319"/>
      <c r="AJ57" s="319"/>
      <c r="AK57" s="319"/>
      <c r="AL57" s="319"/>
      <c r="AM57" s="319"/>
      <c r="AN57" s="318">
        <f>SUM(AG57,AT57)</f>
        <v>0</v>
      </c>
      <c r="AO57" s="319"/>
      <c r="AP57" s="319"/>
      <c r="AQ57" s="94" t="s">
        <v>85</v>
      </c>
      <c r="AR57" s="50"/>
      <c r="AS57" s="101">
        <v>0</v>
      </c>
      <c r="AT57" s="102">
        <f>ROUND(SUM(AV57:AW57),2)</f>
        <v>0</v>
      </c>
      <c r="AU57" s="103">
        <f>'2019-54-5-I-1 - 1-Nábytek...'!P92</f>
        <v>0</v>
      </c>
      <c r="AV57" s="102">
        <f>'2019-54-5-I-1 - 1-Nábytek...'!J37</f>
        <v>0</v>
      </c>
      <c r="AW57" s="102">
        <f>'2019-54-5-I-1 - 1-Nábytek...'!J38</f>
        <v>0</v>
      </c>
      <c r="AX57" s="102">
        <f>'2019-54-5-I-1 - 1-Nábytek...'!J39</f>
        <v>0</v>
      </c>
      <c r="AY57" s="102">
        <f>'2019-54-5-I-1 - 1-Nábytek...'!J40</f>
        <v>0</v>
      </c>
      <c r="AZ57" s="102">
        <f>'2019-54-5-I-1 - 1-Nábytek...'!F37</f>
        <v>0</v>
      </c>
      <c r="BA57" s="102">
        <f>'2019-54-5-I-1 - 1-Nábytek...'!F38</f>
        <v>0</v>
      </c>
      <c r="BB57" s="102">
        <f>'2019-54-5-I-1 - 1-Nábytek...'!F39</f>
        <v>0</v>
      </c>
      <c r="BC57" s="102">
        <f>'2019-54-5-I-1 - 1-Nábytek...'!F40</f>
        <v>0</v>
      </c>
      <c r="BD57" s="104">
        <f>'2019-54-5-I-1 - 1-Nábytek...'!F41</f>
        <v>0</v>
      </c>
      <c r="BT57" s="99" t="s">
        <v>90</v>
      </c>
      <c r="BV57" s="99" t="s">
        <v>75</v>
      </c>
      <c r="BW57" s="99" t="s">
        <v>91</v>
      </c>
      <c r="BX57" s="99" t="s">
        <v>86</v>
      </c>
      <c r="CL57" s="99" t="s">
        <v>21</v>
      </c>
    </row>
    <row r="58" spans="1:91" s="2" customFormat="1" ht="30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6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</row>
    <row r="59" spans="1:91" s="2" customFormat="1" ht="6.95" customHeight="1">
      <c r="A59" s="31"/>
      <c r="B59" s="44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36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</row>
  </sheetData>
  <sheetProtection algorithmName="SHA-512" hashValue="N+cy3E9oiU/HBC5axB5HYvZz/8ow0qKGiFaouIew6FYA/gsRC6wZFGNmgZm3Oc4NTRJi4MuuMqLl5Zn8vDxf6g==" saltValue="6rrOhdaGSZ/seBhR86B/ouNKC2KSmQ1oi6fp/LaRB7hOw93cFbIk949DASJIiKC/IvUsMVgeoFpWSB4LowwrBQ==" spinCount="100000" sheet="1" objects="1" scenarios="1" formatColumns="0" formatRows="0"/>
  <mergeCells count="50">
    <mergeCell ref="AR2:BE2"/>
    <mergeCell ref="AN56:AP56"/>
    <mergeCell ref="AG56:AM56"/>
    <mergeCell ref="E56:I56"/>
    <mergeCell ref="K56:AF56"/>
    <mergeCell ref="AN57:AP57"/>
    <mergeCell ref="AG57:AM57"/>
    <mergeCell ref="F57:J57"/>
    <mergeCell ref="L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7" location="'2019-54-5-I-1 - 1-Nábytek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14" t="s">
        <v>91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82</v>
      </c>
    </row>
    <row r="4" spans="1:46" s="1" customFormat="1" ht="24.95" customHeight="1">
      <c r="B4" s="17"/>
      <c r="D4" s="109" t="s">
        <v>92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325" t="str">
        <f>'Rekapitulace stavby'!K6</f>
        <v>Modernizace budov FTK UP v Olomouci-Neředín</v>
      </c>
      <c r="F7" s="326"/>
      <c r="G7" s="326"/>
      <c r="H7" s="326"/>
      <c r="I7" s="105"/>
      <c r="L7" s="17"/>
    </row>
    <row r="8" spans="1:46" ht="12.75">
      <c r="B8" s="17"/>
      <c r="D8" s="111" t="s">
        <v>93</v>
      </c>
      <c r="L8" s="17"/>
    </row>
    <row r="9" spans="1:46" s="1" customFormat="1" ht="16.5" customHeight="1">
      <c r="B9" s="17"/>
      <c r="E9" s="325" t="s">
        <v>94</v>
      </c>
      <c r="F9" s="324"/>
      <c r="G9" s="324"/>
      <c r="H9" s="324"/>
      <c r="I9" s="105"/>
      <c r="L9" s="17"/>
    </row>
    <row r="10" spans="1:46" s="1" customFormat="1" ht="12" customHeight="1">
      <c r="B10" s="17"/>
      <c r="D10" s="111" t="s">
        <v>95</v>
      </c>
      <c r="I10" s="105"/>
      <c r="L10" s="17"/>
    </row>
    <row r="11" spans="1:46" s="2" customFormat="1" ht="16.5" customHeight="1">
      <c r="A11" s="31"/>
      <c r="B11" s="36"/>
      <c r="C11" s="31"/>
      <c r="D11" s="31"/>
      <c r="E11" s="327" t="s">
        <v>96</v>
      </c>
      <c r="F11" s="328"/>
      <c r="G11" s="328"/>
      <c r="H11" s="328"/>
      <c r="I11" s="113"/>
      <c r="J11" s="31"/>
      <c r="K11" s="31"/>
      <c r="L11" s="11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97</v>
      </c>
      <c r="E12" s="31"/>
      <c r="F12" s="31"/>
      <c r="G12" s="31"/>
      <c r="H12" s="31"/>
      <c r="I12" s="113"/>
      <c r="J12" s="31"/>
      <c r="K12" s="31"/>
      <c r="L12" s="11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customHeight="1">
      <c r="A13" s="31"/>
      <c r="B13" s="36"/>
      <c r="C13" s="31"/>
      <c r="D13" s="31"/>
      <c r="E13" s="329" t="s">
        <v>98</v>
      </c>
      <c r="F13" s="328"/>
      <c r="G13" s="328"/>
      <c r="H13" s="328"/>
      <c r="I13" s="113"/>
      <c r="J13" s="31"/>
      <c r="K13" s="31"/>
      <c r="L13" s="11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1.25">
      <c r="A14" s="31"/>
      <c r="B14" s="36"/>
      <c r="C14" s="31"/>
      <c r="D14" s="31"/>
      <c r="E14" s="31"/>
      <c r="F14" s="31"/>
      <c r="G14" s="31"/>
      <c r="H14" s="31"/>
      <c r="I14" s="113"/>
      <c r="J14" s="31"/>
      <c r="K14" s="31"/>
      <c r="L14" s="11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11" t="s">
        <v>18</v>
      </c>
      <c r="E15" s="31"/>
      <c r="F15" s="99" t="s">
        <v>21</v>
      </c>
      <c r="G15" s="31"/>
      <c r="H15" s="31"/>
      <c r="I15" s="115" t="s">
        <v>20</v>
      </c>
      <c r="J15" s="99" t="s">
        <v>21</v>
      </c>
      <c r="K15" s="31"/>
      <c r="L15" s="11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1" t="s">
        <v>22</v>
      </c>
      <c r="E16" s="31"/>
      <c r="F16" s="99" t="s">
        <v>23</v>
      </c>
      <c r="G16" s="31"/>
      <c r="H16" s="31"/>
      <c r="I16" s="115" t="s">
        <v>24</v>
      </c>
      <c r="J16" s="116" t="str">
        <f>'Rekapitulace stavby'!AN8</f>
        <v>9. 7. 2020</v>
      </c>
      <c r="K16" s="31"/>
      <c r="L16" s="11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>
      <c r="A17" s="31"/>
      <c r="B17" s="36"/>
      <c r="C17" s="31"/>
      <c r="D17" s="31"/>
      <c r="E17" s="31"/>
      <c r="F17" s="31"/>
      <c r="G17" s="31"/>
      <c r="H17" s="31"/>
      <c r="I17" s="113"/>
      <c r="J17" s="31"/>
      <c r="K17" s="31"/>
      <c r="L17" s="11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11" t="s">
        <v>26</v>
      </c>
      <c r="E18" s="31"/>
      <c r="F18" s="31"/>
      <c r="G18" s="31"/>
      <c r="H18" s="31"/>
      <c r="I18" s="115" t="s">
        <v>27</v>
      </c>
      <c r="J18" s="99" t="str">
        <f>IF('Rekapitulace stavby'!AN10="","",'Rekapitulace stavby'!AN10)</f>
        <v/>
      </c>
      <c r="K18" s="31"/>
      <c r="L18" s="11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99" t="str">
        <f>IF('Rekapitulace stavby'!E11="","",'Rekapitulace stavby'!E11)</f>
        <v>UPOL FTK</v>
      </c>
      <c r="F19" s="31"/>
      <c r="G19" s="31"/>
      <c r="H19" s="31"/>
      <c r="I19" s="115" t="s">
        <v>29</v>
      </c>
      <c r="J19" s="99" t="str">
        <f>IF('Rekapitulace stavby'!AN11="","",'Rekapitulace stavby'!AN11)</f>
        <v/>
      </c>
      <c r="K19" s="31"/>
      <c r="L19" s="11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113"/>
      <c r="J20" s="31"/>
      <c r="K20" s="31"/>
      <c r="L20" s="11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11" t="s">
        <v>30</v>
      </c>
      <c r="E21" s="31"/>
      <c r="F21" s="31"/>
      <c r="G21" s="31"/>
      <c r="H21" s="31"/>
      <c r="I21" s="115" t="s">
        <v>27</v>
      </c>
      <c r="J21" s="27" t="str">
        <f>'Rekapitulace stavby'!AN13</f>
        <v>Vyplň údaj</v>
      </c>
      <c r="K21" s="31"/>
      <c r="L21" s="11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330" t="str">
        <f>'Rekapitulace stavby'!E14</f>
        <v>Vyplň údaj</v>
      </c>
      <c r="F22" s="331"/>
      <c r="G22" s="331"/>
      <c r="H22" s="331"/>
      <c r="I22" s="115" t="s">
        <v>29</v>
      </c>
      <c r="J22" s="27" t="str">
        <f>'Rekapitulace stavby'!AN14</f>
        <v>Vyplň údaj</v>
      </c>
      <c r="K22" s="31"/>
      <c r="L22" s="11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113"/>
      <c r="J23" s="31"/>
      <c r="K23" s="31"/>
      <c r="L23" s="11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11" t="s">
        <v>32</v>
      </c>
      <c r="E24" s="31"/>
      <c r="F24" s="31"/>
      <c r="G24" s="31"/>
      <c r="H24" s="31"/>
      <c r="I24" s="115" t="s">
        <v>27</v>
      </c>
      <c r="J24" s="99" t="s">
        <v>21</v>
      </c>
      <c r="K24" s="31"/>
      <c r="L24" s="11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>
      <c r="A25" s="31"/>
      <c r="B25" s="36"/>
      <c r="C25" s="31"/>
      <c r="D25" s="31"/>
      <c r="E25" s="99" t="s">
        <v>33</v>
      </c>
      <c r="F25" s="31"/>
      <c r="G25" s="31"/>
      <c r="H25" s="31"/>
      <c r="I25" s="115" t="s">
        <v>29</v>
      </c>
      <c r="J25" s="99" t="s">
        <v>21</v>
      </c>
      <c r="K25" s="31"/>
      <c r="L25" s="11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113"/>
      <c r="J26" s="31"/>
      <c r="K26" s="31"/>
      <c r="L26" s="11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>
      <c r="A27" s="31"/>
      <c r="B27" s="36"/>
      <c r="C27" s="31"/>
      <c r="D27" s="111" t="s">
        <v>35</v>
      </c>
      <c r="E27" s="31"/>
      <c r="F27" s="31"/>
      <c r="G27" s="31"/>
      <c r="H27" s="31"/>
      <c r="I27" s="115" t="s">
        <v>27</v>
      </c>
      <c r="J27" s="99" t="str">
        <f>IF('Rekapitulace stavby'!AN19="","",'Rekapitulace stavby'!AN19)</f>
        <v/>
      </c>
      <c r="K27" s="31"/>
      <c r="L27" s="114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>
      <c r="A28" s="31"/>
      <c r="B28" s="36"/>
      <c r="C28" s="31"/>
      <c r="D28" s="31"/>
      <c r="E28" s="99" t="str">
        <f>IF('Rekapitulace stavby'!E20="","",'Rekapitulace stavby'!E20)</f>
        <v>Ing.A.Hejmalová</v>
      </c>
      <c r="F28" s="31"/>
      <c r="G28" s="31"/>
      <c r="H28" s="31"/>
      <c r="I28" s="115" t="s">
        <v>29</v>
      </c>
      <c r="J28" s="99" t="str">
        <f>IF('Rekapitulace stavby'!AN20="","",'Rekapitulace stavby'!AN20)</f>
        <v/>
      </c>
      <c r="K28" s="31"/>
      <c r="L28" s="11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31"/>
      <c r="E29" s="31"/>
      <c r="F29" s="31"/>
      <c r="G29" s="31"/>
      <c r="H29" s="31"/>
      <c r="I29" s="113"/>
      <c r="J29" s="31"/>
      <c r="K29" s="31"/>
      <c r="L29" s="114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>
      <c r="A30" s="31"/>
      <c r="B30" s="36"/>
      <c r="C30" s="31"/>
      <c r="D30" s="111" t="s">
        <v>37</v>
      </c>
      <c r="E30" s="31"/>
      <c r="F30" s="31"/>
      <c r="G30" s="31"/>
      <c r="H30" s="31"/>
      <c r="I30" s="113"/>
      <c r="J30" s="31"/>
      <c r="K30" s="31"/>
      <c r="L30" s="11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59.25" customHeight="1">
      <c r="A31" s="117"/>
      <c r="B31" s="118"/>
      <c r="C31" s="117"/>
      <c r="D31" s="117"/>
      <c r="E31" s="332" t="s">
        <v>99</v>
      </c>
      <c r="F31" s="332"/>
      <c r="G31" s="332"/>
      <c r="H31" s="332"/>
      <c r="I31" s="119"/>
      <c r="J31" s="117"/>
      <c r="K31" s="117"/>
      <c r="L31" s="120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1"/>
      <c r="B32" s="36"/>
      <c r="C32" s="31"/>
      <c r="D32" s="31"/>
      <c r="E32" s="31"/>
      <c r="F32" s="31"/>
      <c r="G32" s="31"/>
      <c r="H32" s="31"/>
      <c r="I32" s="113"/>
      <c r="J32" s="31"/>
      <c r="K32" s="31"/>
      <c r="L32" s="11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2"/>
      <c r="J33" s="121"/>
      <c r="K33" s="121"/>
      <c r="L33" s="11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3" t="s">
        <v>39</v>
      </c>
      <c r="E34" s="31"/>
      <c r="F34" s="31"/>
      <c r="G34" s="31"/>
      <c r="H34" s="31"/>
      <c r="I34" s="113"/>
      <c r="J34" s="124">
        <f>ROUND(J92, 2)</f>
        <v>0</v>
      </c>
      <c r="K34" s="31"/>
      <c r="L34" s="11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1"/>
      <c r="E35" s="121"/>
      <c r="F35" s="121"/>
      <c r="G35" s="121"/>
      <c r="H35" s="121"/>
      <c r="I35" s="122"/>
      <c r="J35" s="121"/>
      <c r="K35" s="121"/>
      <c r="L35" s="11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25" t="s">
        <v>41</v>
      </c>
      <c r="G36" s="31"/>
      <c r="H36" s="31"/>
      <c r="I36" s="126" t="s">
        <v>40</v>
      </c>
      <c r="J36" s="125" t="s">
        <v>42</v>
      </c>
      <c r="K36" s="31"/>
      <c r="L36" s="11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12" t="s">
        <v>43</v>
      </c>
      <c r="E37" s="111" t="s">
        <v>44</v>
      </c>
      <c r="F37" s="127">
        <f>ROUND((SUM(BE92:BE209)),  2)</f>
        <v>0</v>
      </c>
      <c r="G37" s="31"/>
      <c r="H37" s="31"/>
      <c r="I37" s="128">
        <v>0.21</v>
      </c>
      <c r="J37" s="127">
        <f>ROUND(((SUM(BE92:BE209))*I37),  2)</f>
        <v>0</v>
      </c>
      <c r="K37" s="31"/>
      <c r="L37" s="11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1" t="s">
        <v>45</v>
      </c>
      <c r="F38" s="127">
        <f>ROUND((SUM(BF92:BF209)),  2)</f>
        <v>0</v>
      </c>
      <c r="G38" s="31"/>
      <c r="H38" s="31"/>
      <c r="I38" s="128">
        <v>0.15</v>
      </c>
      <c r="J38" s="127">
        <f>ROUND(((SUM(BF92:BF209))*I38),  2)</f>
        <v>0</v>
      </c>
      <c r="K38" s="31"/>
      <c r="L38" s="11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46</v>
      </c>
      <c r="F39" s="127">
        <f>ROUND((SUM(BG92:BG209)),  2)</f>
        <v>0</v>
      </c>
      <c r="G39" s="31"/>
      <c r="H39" s="31"/>
      <c r="I39" s="128">
        <v>0.21</v>
      </c>
      <c r="J39" s="127">
        <f>0</f>
        <v>0</v>
      </c>
      <c r="K39" s="31"/>
      <c r="L39" s="11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1" t="s">
        <v>47</v>
      </c>
      <c r="F40" s="127">
        <f>ROUND((SUM(BH92:BH209)),  2)</f>
        <v>0</v>
      </c>
      <c r="G40" s="31"/>
      <c r="H40" s="31"/>
      <c r="I40" s="128">
        <v>0.15</v>
      </c>
      <c r="J40" s="127">
        <f>0</f>
        <v>0</v>
      </c>
      <c r="K40" s="31"/>
      <c r="L40" s="11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1" t="s">
        <v>48</v>
      </c>
      <c r="F41" s="127">
        <f>ROUND((SUM(BI92:BI209)),  2)</f>
        <v>0</v>
      </c>
      <c r="G41" s="31"/>
      <c r="H41" s="31"/>
      <c r="I41" s="128">
        <v>0</v>
      </c>
      <c r="J41" s="127">
        <f>0</f>
        <v>0</v>
      </c>
      <c r="K41" s="31"/>
      <c r="L41" s="114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113"/>
      <c r="J42" s="31"/>
      <c r="K42" s="31"/>
      <c r="L42" s="11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29"/>
      <c r="D43" s="130" t="s">
        <v>49</v>
      </c>
      <c r="E43" s="131"/>
      <c r="F43" s="131"/>
      <c r="G43" s="132" t="s">
        <v>50</v>
      </c>
      <c r="H43" s="133" t="s">
        <v>51</v>
      </c>
      <c r="I43" s="134"/>
      <c r="J43" s="135">
        <f>SUM(J34:J41)</f>
        <v>0</v>
      </c>
      <c r="K43" s="136"/>
      <c r="L43" s="114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14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8" spans="1:31" s="2" customFormat="1" ht="6.95" customHeight="1">
      <c r="A48" s="31"/>
      <c r="B48" s="140"/>
      <c r="C48" s="141"/>
      <c r="D48" s="141"/>
      <c r="E48" s="141"/>
      <c r="F48" s="141"/>
      <c r="G48" s="141"/>
      <c r="H48" s="141"/>
      <c r="I48" s="142"/>
      <c r="J48" s="141"/>
      <c r="K48" s="141"/>
      <c r="L48" s="114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31" s="2" customFormat="1" ht="24.95" customHeight="1">
      <c r="A49" s="31"/>
      <c r="B49" s="32"/>
      <c r="C49" s="20" t="s">
        <v>100</v>
      </c>
      <c r="D49" s="33"/>
      <c r="E49" s="33"/>
      <c r="F49" s="33"/>
      <c r="G49" s="33"/>
      <c r="H49" s="33"/>
      <c r="I49" s="113"/>
      <c r="J49" s="33"/>
      <c r="K49" s="33"/>
      <c r="L49" s="114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31" s="2" customFormat="1" ht="6.95" customHeight="1">
      <c r="A50" s="31"/>
      <c r="B50" s="32"/>
      <c r="C50" s="33"/>
      <c r="D50" s="33"/>
      <c r="E50" s="33"/>
      <c r="F50" s="33"/>
      <c r="G50" s="33"/>
      <c r="H50" s="33"/>
      <c r="I50" s="113"/>
      <c r="J50" s="33"/>
      <c r="K50" s="33"/>
      <c r="L50" s="114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31" s="2" customFormat="1" ht="12" customHeight="1">
      <c r="A51" s="31"/>
      <c r="B51" s="32"/>
      <c r="C51" s="26" t="s">
        <v>16</v>
      </c>
      <c r="D51" s="33"/>
      <c r="E51" s="33"/>
      <c r="F51" s="33"/>
      <c r="G51" s="33"/>
      <c r="H51" s="33"/>
      <c r="I51" s="113"/>
      <c r="J51" s="33"/>
      <c r="K51" s="33"/>
      <c r="L51" s="114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31" s="2" customFormat="1" ht="16.5" customHeight="1">
      <c r="A52" s="31"/>
      <c r="B52" s="32"/>
      <c r="C52" s="33"/>
      <c r="D52" s="33"/>
      <c r="E52" s="333" t="str">
        <f>E7</f>
        <v>Modernizace budov FTK UP v Olomouci-Neředín</v>
      </c>
      <c r="F52" s="334"/>
      <c r="G52" s="334"/>
      <c r="H52" s="334"/>
      <c r="I52" s="113"/>
      <c r="J52" s="33"/>
      <c r="K52" s="33"/>
      <c r="L52" s="114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31" s="1" customFormat="1" ht="12" customHeight="1">
      <c r="B53" s="18"/>
      <c r="C53" s="26" t="s">
        <v>93</v>
      </c>
      <c r="D53" s="19"/>
      <c r="E53" s="19"/>
      <c r="F53" s="19"/>
      <c r="G53" s="19"/>
      <c r="H53" s="19"/>
      <c r="I53" s="105"/>
      <c r="J53" s="19"/>
      <c r="K53" s="19"/>
      <c r="L53" s="17"/>
    </row>
    <row r="54" spans="1:31" s="1" customFormat="1" ht="16.5" customHeight="1">
      <c r="B54" s="18"/>
      <c r="C54" s="19"/>
      <c r="D54" s="19"/>
      <c r="E54" s="333" t="s">
        <v>94</v>
      </c>
      <c r="F54" s="284"/>
      <c r="G54" s="284"/>
      <c r="H54" s="284"/>
      <c r="I54" s="105"/>
      <c r="J54" s="19"/>
      <c r="K54" s="19"/>
      <c r="L54" s="17"/>
    </row>
    <row r="55" spans="1:31" s="1" customFormat="1" ht="12" customHeight="1">
      <c r="B55" s="18"/>
      <c r="C55" s="26" t="s">
        <v>95</v>
      </c>
      <c r="D55" s="19"/>
      <c r="E55" s="19"/>
      <c r="F55" s="19"/>
      <c r="G55" s="19"/>
      <c r="H55" s="19"/>
      <c r="I55" s="105"/>
      <c r="J55" s="19"/>
      <c r="K55" s="19"/>
      <c r="L55" s="17"/>
    </row>
    <row r="56" spans="1:31" s="2" customFormat="1" ht="16.5" customHeight="1">
      <c r="A56" s="31"/>
      <c r="B56" s="32"/>
      <c r="C56" s="33"/>
      <c r="D56" s="33"/>
      <c r="E56" s="335" t="s">
        <v>96</v>
      </c>
      <c r="F56" s="336"/>
      <c r="G56" s="336"/>
      <c r="H56" s="336"/>
      <c r="I56" s="113"/>
      <c r="J56" s="33"/>
      <c r="K56" s="33"/>
      <c r="L56" s="114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31" s="2" customFormat="1" ht="12" customHeight="1">
      <c r="A57" s="31"/>
      <c r="B57" s="32"/>
      <c r="C57" s="26" t="s">
        <v>97</v>
      </c>
      <c r="D57" s="33"/>
      <c r="E57" s="33"/>
      <c r="F57" s="33"/>
      <c r="G57" s="33"/>
      <c r="H57" s="33"/>
      <c r="I57" s="113"/>
      <c r="J57" s="33"/>
      <c r="K57" s="33"/>
      <c r="L57" s="114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31" s="2" customFormat="1" ht="16.5" customHeight="1">
      <c r="A58" s="31"/>
      <c r="B58" s="32"/>
      <c r="C58" s="33"/>
      <c r="D58" s="33"/>
      <c r="E58" s="299" t="str">
        <f>E13</f>
        <v>2019/54-5-I-1 - 1-Nábytek-REVIZE 01</v>
      </c>
      <c r="F58" s="336"/>
      <c r="G58" s="336"/>
      <c r="H58" s="336"/>
      <c r="I58" s="113"/>
      <c r="J58" s="33"/>
      <c r="K58" s="33"/>
      <c r="L58" s="114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31" s="2" customFormat="1" ht="6.95" customHeight="1">
      <c r="A59" s="31"/>
      <c r="B59" s="32"/>
      <c r="C59" s="33"/>
      <c r="D59" s="33"/>
      <c r="E59" s="33"/>
      <c r="F59" s="33"/>
      <c r="G59" s="33"/>
      <c r="H59" s="33"/>
      <c r="I59" s="113"/>
      <c r="J59" s="33"/>
      <c r="K59" s="33"/>
      <c r="L59" s="114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31" s="2" customFormat="1" ht="12" customHeight="1">
      <c r="A60" s="31"/>
      <c r="B60" s="32"/>
      <c r="C60" s="26" t="s">
        <v>22</v>
      </c>
      <c r="D60" s="33"/>
      <c r="E60" s="33"/>
      <c r="F60" s="24" t="str">
        <f>F16</f>
        <v xml:space="preserve"> </v>
      </c>
      <c r="G60" s="33"/>
      <c r="H60" s="33"/>
      <c r="I60" s="115" t="s">
        <v>24</v>
      </c>
      <c r="J60" s="56" t="str">
        <f>IF(J16="","",J16)</f>
        <v>9. 7. 2020</v>
      </c>
      <c r="K60" s="33"/>
      <c r="L60" s="114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31" s="2" customFormat="1" ht="6.95" customHeight="1">
      <c r="A61" s="31"/>
      <c r="B61" s="32"/>
      <c r="C61" s="33"/>
      <c r="D61" s="33"/>
      <c r="E61" s="33"/>
      <c r="F61" s="33"/>
      <c r="G61" s="33"/>
      <c r="H61" s="33"/>
      <c r="I61" s="113"/>
      <c r="J61" s="33"/>
      <c r="K61" s="33"/>
      <c r="L61" s="11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s="2" customFormat="1" ht="40.15" customHeight="1">
      <c r="A62" s="31"/>
      <c r="B62" s="32"/>
      <c r="C62" s="26" t="s">
        <v>26</v>
      </c>
      <c r="D62" s="33"/>
      <c r="E62" s="33"/>
      <c r="F62" s="24" t="str">
        <f>E19</f>
        <v>UPOL FTK</v>
      </c>
      <c r="G62" s="33"/>
      <c r="H62" s="33"/>
      <c r="I62" s="115" t="s">
        <v>32</v>
      </c>
      <c r="J62" s="29" t="str">
        <f>E25</f>
        <v>HEXAPLAN INTERNATIONAL spol. s r.o.</v>
      </c>
      <c r="K62" s="33"/>
      <c r="L62" s="114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31" s="2" customFormat="1" ht="15.2" customHeight="1">
      <c r="A63" s="31"/>
      <c r="B63" s="32"/>
      <c r="C63" s="26" t="s">
        <v>30</v>
      </c>
      <c r="D63" s="33"/>
      <c r="E63" s="33"/>
      <c r="F63" s="24" t="str">
        <f>IF(E22="","",E22)</f>
        <v>Vyplň údaj</v>
      </c>
      <c r="G63" s="33"/>
      <c r="H63" s="33"/>
      <c r="I63" s="115" t="s">
        <v>35</v>
      </c>
      <c r="J63" s="29" t="str">
        <f>E28</f>
        <v>Ing.A.Hejmalová</v>
      </c>
      <c r="K63" s="33"/>
      <c r="L63" s="114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4" spans="1:31" s="2" customFormat="1" ht="10.35" customHeight="1">
      <c r="A64" s="31"/>
      <c r="B64" s="32"/>
      <c r="C64" s="33"/>
      <c r="D64" s="33"/>
      <c r="E64" s="33"/>
      <c r="F64" s="33"/>
      <c r="G64" s="33"/>
      <c r="H64" s="33"/>
      <c r="I64" s="113"/>
      <c r="J64" s="33"/>
      <c r="K64" s="33"/>
      <c r="L64" s="114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47" s="2" customFormat="1" ht="29.25" customHeight="1">
      <c r="A65" s="31"/>
      <c r="B65" s="32"/>
      <c r="C65" s="143" t="s">
        <v>101</v>
      </c>
      <c r="D65" s="144"/>
      <c r="E65" s="144"/>
      <c r="F65" s="144"/>
      <c r="G65" s="144"/>
      <c r="H65" s="144"/>
      <c r="I65" s="145"/>
      <c r="J65" s="146" t="s">
        <v>102</v>
      </c>
      <c r="K65" s="144"/>
      <c r="L65" s="114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47" s="2" customFormat="1" ht="10.35" customHeight="1">
      <c r="A66" s="31"/>
      <c r="B66" s="32"/>
      <c r="C66" s="33"/>
      <c r="D66" s="33"/>
      <c r="E66" s="33"/>
      <c r="F66" s="33"/>
      <c r="G66" s="33"/>
      <c r="H66" s="33"/>
      <c r="I66" s="113"/>
      <c r="J66" s="33"/>
      <c r="K66" s="33"/>
      <c r="L66" s="114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47" s="2" customFormat="1" ht="22.9" customHeight="1">
      <c r="A67" s="31"/>
      <c r="B67" s="32"/>
      <c r="C67" s="147" t="s">
        <v>71</v>
      </c>
      <c r="D67" s="33"/>
      <c r="E67" s="33"/>
      <c r="F67" s="33"/>
      <c r="G67" s="33"/>
      <c r="H67" s="33"/>
      <c r="I67" s="113"/>
      <c r="J67" s="74">
        <f>J92</f>
        <v>0</v>
      </c>
      <c r="K67" s="33"/>
      <c r="L67" s="114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U67" s="14" t="s">
        <v>103</v>
      </c>
    </row>
    <row r="68" spans="1:47" s="9" customFormat="1" ht="24.95" customHeight="1">
      <c r="B68" s="148"/>
      <c r="C68" s="149"/>
      <c r="D68" s="150" t="s">
        <v>104</v>
      </c>
      <c r="E68" s="151"/>
      <c r="F68" s="151"/>
      <c r="G68" s="151"/>
      <c r="H68" s="151"/>
      <c r="I68" s="152"/>
      <c r="J68" s="153">
        <f>J93</f>
        <v>0</v>
      </c>
      <c r="K68" s="149"/>
      <c r="L68" s="154"/>
    </row>
    <row r="69" spans="1:47" s="2" customFormat="1" ht="21.75" customHeight="1">
      <c r="A69" s="31"/>
      <c r="B69" s="32"/>
      <c r="C69" s="33"/>
      <c r="D69" s="33"/>
      <c r="E69" s="33"/>
      <c r="F69" s="33"/>
      <c r="G69" s="33"/>
      <c r="H69" s="33"/>
      <c r="I69" s="113"/>
      <c r="J69" s="33"/>
      <c r="K69" s="33"/>
      <c r="L69" s="114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47" s="2" customFormat="1" ht="6.95" customHeight="1">
      <c r="A70" s="31"/>
      <c r="B70" s="44"/>
      <c r="C70" s="45"/>
      <c r="D70" s="45"/>
      <c r="E70" s="45"/>
      <c r="F70" s="45"/>
      <c r="G70" s="45"/>
      <c r="H70" s="45"/>
      <c r="I70" s="139"/>
      <c r="J70" s="45"/>
      <c r="K70" s="45"/>
      <c r="L70" s="114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4" spans="1:47" s="2" customFormat="1" ht="6.95" customHeight="1">
      <c r="A74" s="31"/>
      <c r="B74" s="46"/>
      <c r="C74" s="47"/>
      <c r="D74" s="47"/>
      <c r="E74" s="47"/>
      <c r="F74" s="47"/>
      <c r="G74" s="47"/>
      <c r="H74" s="47"/>
      <c r="I74" s="142"/>
      <c r="J74" s="47"/>
      <c r="K74" s="47"/>
      <c r="L74" s="114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47" s="2" customFormat="1" ht="24.95" customHeight="1">
      <c r="A75" s="31"/>
      <c r="B75" s="32"/>
      <c r="C75" s="20" t="s">
        <v>105</v>
      </c>
      <c r="D75" s="33"/>
      <c r="E75" s="33"/>
      <c r="F75" s="33"/>
      <c r="G75" s="33"/>
      <c r="H75" s="33"/>
      <c r="I75" s="113"/>
      <c r="J75" s="33"/>
      <c r="K75" s="33"/>
      <c r="L75" s="114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47" s="2" customFormat="1" ht="6.95" customHeight="1">
      <c r="A76" s="31"/>
      <c r="B76" s="32"/>
      <c r="C76" s="33"/>
      <c r="D76" s="33"/>
      <c r="E76" s="33"/>
      <c r="F76" s="33"/>
      <c r="G76" s="33"/>
      <c r="H76" s="33"/>
      <c r="I76" s="113"/>
      <c r="J76" s="33"/>
      <c r="K76" s="33"/>
      <c r="L76" s="11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47" s="2" customFormat="1" ht="12" customHeight="1">
      <c r="A77" s="31"/>
      <c r="B77" s="32"/>
      <c r="C77" s="26" t="s">
        <v>16</v>
      </c>
      <c r="D77" s="33"/>
      <c r="E77" s="33"/>
      <c r="F77" s="33"/>
      <c r="G77" s="33"/>
      <c r="H77" s="33"/>
      <c r="I77" s="113"/>
      <c r="J77" s="33"/>
      <c r="K77" s="33"/>
      <c r="L77" s="11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47" s="2" customFormat="1" ht="16.5" customHeight="1">
      <c r="A78" s="31"/>
      <c r="B78" s="32"/>
      <c r="C78" s="33"/>
      <c r="D78" s="33"/>
      <c r="E78" s="333" t="str">
        <f>E7</f>
        <v>Modernizace budov FTK UP v Olomouci-Neředín</v>
      </c>
      <c r="F78" s="334"/>
      <c r="G78" s="334"/>
      <c r="H78" s="334"/>
      <c r="I78" s="113"/>
      <c r="J78" s="33"/>
      <c r="K78" s="33"/>
      <c r="L78" s="114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47" s="1" customFormat="1" ht="12" customHeight="1">
      <c r="B79" s="18"/>
      <c r="C79" s="26" t="s">
        <v>93</v>
      </c>
      <c r="D79" s="19"/>
      <c r="E79" s="19"/>
      <c r="F79" s="19"/>
      <c r="G79" s="19"/>
      <c r="H79" s="19"/>
      <c r="I79" s="105"/>
      <c r="J79" s="19"/>
      <c r="K79" s="19"/>
      <c r="L79" s="17"/>
    </row>
    <row r="80" spans="1:47" s="1" customFormat="1" ht="16.5" customHeight="1">
      <c r="B80" s="18"/>
      <c r="C80" s="19"/>
      <c r="D80" s="19"/>
      <c r="E80" s="333" t="s">
        <v>94</v>
      </c>
      <c r="F80" s="284"/>
      <c r="G80" s="284"/>
      <c r="H80" s="284"/>
      <c r="I80" s="105"/>
      <c r="J80" s="19"/>
      <c r="K80" s="19"/>
      <c r="L80" s="17"/>
    </row>
    <row r="81" spans="1:65" s="1" customFormat="1" ht="12" customHeight="1">
      <c r="B81" s="18"/>
      <c r="C81" s="26" t="s">
        <v>95</v>
      </c>
      <c r="D81" s="19"/>
      <c r="E81" s="19"/>
      <c r="F81" s="19"/>
      <c r="G81" s="19"/>
      <c r="H81" s="19"/>
      <c r="I81" s="105"/>
      <c r="J81" s="19"/>
      <c r="K81" s="19"/>
      <c r="L81" s="17"/>
    </row>
    <row r="82" spans="1:65" s="2" customFormat="1" ht="16.5" customHeight="1">
      <c r="A82" s="31"/>
      <c r="B82" s="32"/>
      <c r="C82" s="33"/>
      <c r="D82" s="33"/>
      <c r="E82" s="335" t="s">
        <v>96</v>
      </c>
      <c r="F82" s="336"/>
      <c r="G82" s="336"/>
      <c r="H82" s="336"/>
      <c r="I82" s="113"/>
      <c r="J82" s="33"/>
      <c r="K82" s="33"/>
      <c r="L82" s="11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2" customHeight="1">
      <c r="A83" s="31"/>
      <c r="B83" s="32"/>
      <c r="C83" s="26" t="s">
        <v>97</v>
      </c>
      <c r="D83" s="33"/>
      <c r="E83" s="33"/>
      <c r="F83" s="33"/>
      <c r="G83" s="33"/>
      <c r="H83" s="33"/>
      <c r="I83" s="113"/>
      <c r="J83" s="33"/>
      <c r="K83" s="33"/>
      <c r="L83" s="114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2" customFormat="1" ht="16.5" customHeight="1">
      <c r="A84" s="31"/>
      <c r="B84" s="32"/>
      <c r="C84" s="33"/>
      <c r="D84" s="33"/>
      <c r="E84" s="299" t="str">
        <f>E13</f>
        <v>2019/54-5-I-1 - 1-Nábytek-REVIZE 01</v>
      </c>
      <c r="F84" s="336"/>
      <c r="G84" s="336"/>
      <c r="H84" s="336"/>
      <c r="I84" s="113"/>
      <c r="J84" s="33"/>
      <c r="K84" s="33"/>
      <c r="L84" s="114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5" s="2" customFormat="1" ht="6.95" customHeight="1">
      <c r="A85" s="31"/>
      <c r="B85" s="32"/>
      <c r="C85" s="33"/>
      <c r="D85" s="33"/>
      <c r="E85" s="33"/>
      <c r="F85" s="33"/>
      <c r="G85" s="33"/>
      <c r="H85" s="33"/>
      <c r="I85" s="113"/>
      <c r="J85" s="33"/>
      <c r="K85" s="33"/>
      <c r="L85" s="114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5" s="2" customFormat="1" ht="12" customHeight="1">
      <c r="A86" s="31"/>
      <c r="B86" s="32"/>
      <c r="C86" s="26" t="s">
        <v>22</v>
      </c>
      <c r="D86" s="33"/>
      <c r="E86" s="33"/>
      <c r="F86" s="24" t="str">
        <f>F16</f>
        <v xml:space="preserve"> </v>
      </c>
      <c r="G86" s="33"/>
      <c r="H86" s="33"/>
      <c r="I86" s="115" t="s">
        <v>24</v>
      </c>
      <c r="J86" s="56" t="str">
        <f>IF(J16="","",J16)</f>
        <v>9. 7. 2020</v>
      </c>
      <c r="K86" s="33"/>
      <c r="L86" s="114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65" s="2" customFormat="1" ht="6.95" customHeight="1">
      <c r="A87" s="31"/>
      <c r="B87" s="32"/>
      <c r="C87" s="33"/>
      <c r="D87" s="33"/>
      <c r="E87" s="33"/>
      <c r="F87" s="33"/>
      <c r="G87" s="33"/>
      <c r="H87" s="33"/>
      <c r="I87" s="113"/>
      <c r="J87" s="33"/>
      <c r="K87" s="33"/>
      <c r="L87" s="114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65" s="2" customFormat="1" ht="40.15" customHeight="1">
      <c r="A88" s="31"/>
      <c r="B88" s="32"/>
      <c r="C88" s="26" t="s">
        <v>26</v>
      </c>
      <c r="D88" s="33"/>
      <c r="E88" s="33"/>
      <c r="F88" s="24" t="str">
        <f>E19</f>
        <v>UPOL FTK</v>
      </c>
      <c r="G88" s="33"/>
      <c r="H88" s="33"/>
      <c r="I88" s="115" t="s">
        <v>32</v>
      </c>
      <c r="J88" s="29" t="str">
        <f>E25</f>
        <v>HEXAPLAN INTERNATIONAL spol. s r.o.</v>
      </c>
      <c r="K88" s="33"/>
      <c r="L88" s="114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65" s="2" customFormat="1" ht="15.2" customHeight="1">
      <c r="A89" s="31"/>
      <c r="B89" s="32"/>
      <c r="C89" s="26" t="s">
        <v>30</v>
      </c>
      <c r="D89" s="33"/>
      <c r="E89" s="33"/>
      <c r="F89" s="24" t="str">
        <f>IF(E22="","",E22)</f>
        <v>Vyplň údaj</v>
      </c>
      <c r="G89" s="33"/>
      <c r="H89" s="33"/>
      <c r="I89" s="115" t="s">
        <v>35</v>
      </c>
      <c r="J89" s="29" t="str">
        <f>E28</f>
        <v>Ing.A.Hejmalová</v>
      </c>
      <c r="K89" s="33"/>
      <c r="L89" s="114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65" s="2" customFormat="1" ht="10.35" customHeight="1">
      <c r="A90" s="31"/>
      <c r="B90" s="32"/>
      <c r="C90" s="33"/>
      <c r="D90" s="33"/>
      <c r="E90" s="33"/>
      <c r="F90" s="33"/>
      <c r="G90" s="33"/>
      <c r="H90" s="33"/>
      <c r="I90" s="113"/>
      <c r="J90" s="33"/>
      <c r="K90" s="33"/>
      <c r="L90" s="114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65" s="10" customFormat="1" ht="29.25" customHeight="1">
      <c r="A91" s="155"/>
      <c r="B91" s="156"/>
      <c r="C91" s="157" t="s">
        <v>106</v>
      </c>
      <c r="D91" s="158" t="s">
        <v>58</v>
      </c>
      <c r="E91" s="158" t="s">
        <v>54</v>
      </c>
      <c r="F91" s="158" t="s">
        <v>55</v>
      </c>
      <c r="G91" s="158" t="s">
        <v>107</v>
      </c>
      <c r="H91" s="158" t="s">
        <v>108</v>
      </c>
      <c r="I91" s="159" t="s">
        <v>109</v>
      </c>
      <c r="J91" s="158" t="s">
        <v>102</v>
      </c>
      <c r="K91" s="160" t="s">
        <v>110</v>
      </c>
      <c r="L91" s="161"/>
      <c r="M91" s="65" t="s">
        <v>21</v>
      </c>
      <c r="N91" s="66" t="s">
        <v>43</v>
      </c>
      <c r="O91" s="66" t="s">
        <v>111</v>
      </c>
      <c r="P91" s="66" t="s">
        <v>112</v>
      </c>
      <c r="Q91" s="66" t="s">
        <v>113</v>
      </c>
      <c r="R91" s="66" t="s">
        <v>114</v>
      </c>
      <c r="S91" s="66" t="s">
        <v>115</v>
      </c>
      <c r="T91" s="67" t="s">
        <v>116</v>
      </c>
      <c r="U91" s="155"/>
      <c r="V91" s="155"/>
      <c r="W91" s="155"/>
      <c r="X91" s="155"/>
      <c r="Y91" s="155"/>
      <c r="Z91" s="155"/>
      <c r="AA91" s="155"/>
      <c r="AB91" s="155"/>
      <c r="AC91" s="155"/>
      <c r="AD91" s="155"/>
      <c r="AE91" s="155"/>
    </row>
    <row r="92" spans="1:65" s="2" customFormat="1" ht="22.9" customHeight="1">
      <c r="A92" s="31"/>
      <c r="B92" s="32"/>
      <c r="C92" s="72" t="s">
        <v>117</v>
      </c>
      <c r="D92" s="33"/>
      <c r="E92" s="33"/>
      <c r="F92" s="33"/>
      <c r="G92" s="33"/>
      <c r="H92" s="33"/>
      <c r="I92" s="113"/>
      <c r="J92" s="162">
        <f>BK92</f>
        <v>0</v>
      </c>
      <c r="K92" s="33"/>
      <c r="L92" s="36"/>
      <c r="M92" s="68"/>
      <c r="N92" s="163"/>
      <c r="O92" s="69"/>
      <c r="P92" s="164">
        <f>P93</f>
        <v>0</v>
      </c>
      <c r="Q92" s="69"/>
      <c r="R92" s="164">
        <f>R93</f>
        <v>0</v>
      </c>
      <c r="S92" s="69"/>
      <c r="T92" s="165">
        <f>T93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4" t="s">
        <v>72</v>
      </c>
      <c r="AU92" s="14" t="s">
        <v>103</v>
      </c>
      <c r="BK92" s="166">
        <f>BK93</f>
        <v>0</v>
      </c>
    </row>
    <row r="93" spans="1:65" s="11" customFormat="1" ht="25.9" customHeight="1">
      <c r="B93" s="167"/>
      <c r="C93" s="168"/>
      <c r="D93" s="169" t="s">
        <v>72</v>
      </c>
      <c r="E93" s="170" t="s">
        <v>118</v>
      </c>
      <c r="F93" s="170" t="s">
        <v>119</v>
      </c>
      <c r="G93" s="168"/>
      <c r="H93" s="168"/>
      <c r="I93" s="171"/>
      <c r="J93" s="172">
        <f>BK93</f>
        <v>0</v>
      </c>
      <c r="K93" s="168"/>
      <c r="L93" s="173"/>
      <c r="M93" s="174"/>
      <c r="N93" s="175"/>
      <c r="O93" s="175"/>
      <c r="P93" s="176">
        <f>SUM(P94:P209)</f>
        <v>0</v>
      </c>
      <c r="Q93" s="175"/>
      <c r="R93" s="176">
        <f>SUM(R94:R209)</f>
        <v>0</v>
      </c>
      <c r="S93" s="175"/>
      <c r="T93" s="177">
        <f>SUM(T94:T209)</f>
        <v>0</v>
      </c>
      <c r="AR93" s="178" t="s">
        <v>120</v>
      </c>
      <c r="AT93" s="179" t="s">
        <v>72</v>
      </c>
      <c r="AU93" s="179" t="s">
        <v>73</v>
      </c>
      <c r="AY93" s="178" t="s">
        <v>121</v>
      </c>
      <c r="BK93" s="180">
        <f>SUM(BK94:BK209)</f>
        <v>0</v>
      </c>
    </row>
    <row r="94" spans="1:65" s="2" customFormat="1" ht="16.5" customHeight="1">
      <c r="A94" s="31"/>
      <c r="B94" s="32"/>
      <c r="C94" s="181" t="s">
        <v>80</v>
      </c>
      <c r="D94" s="181" t="s">
        <v>122</v>
      </c>
      <c r="E94" s="182" t="s">
        <v>123</v>
      </c>
      <c r="F94" s="183" t="s">
        <v>124</v>
      </c>
      <c r="G94" s="184" t="s">
        <v>125</v>
      </c>
      <c r="H94" s="185">
        <v>6</v>
      </c>
      <c r="I94" s="186"/>
      <c r="J94" s="187">
        <f>ROUND(I94*H94,2)</f>
        <v>0</v>
      </c>
      <c r="K94" s="183" t="s">
        <v>126</v>
      </c>
      <c r="L94" s="36"/>
      <c r="M94" s="188" t="s">
        <v>21</v>
      </c>
      <c r="N94" s="189" t="s">
        <v>44</v>
      </c>
      <c r="O94" s="61"/>
      <c r="P94" s="190">
        <f>O94*H94</f>
        <v>0</v>
      </c>
      <c r="Q94" s="190">
        <v>0</v>
      </c>
      <c r="R94" s="190">
        <f>Q94*H94</f>
        <v>0</v>
      </c>
      <c r="S94" s="190">
        <v>0</v>
      </c>
      <c r="T94" s="191">
        <f>S94*H94</f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92" t="s">
        <v>127</v>
      </c>
      <c r="AT94" s="192" t="s">
        <v>122</v>
      </c>
      <c r="AU94" s="192" t="s">
        <v>80</v>
      </c>
      <c r="AY94" s="14" t="s">
        <v>121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14" t="s">
        <v>80</v>
      </c>
      <c r="BK94" s="193">
        <f>ROUND(I94*H94,2)</f>
        <v>0</v>
      </c>
      <c r="BL94" s="14" t="s">
        <v>127</v>
      </c>
      <c r="BM94" s="192" t="s">
        <v>82</v>
      </c>
    </row>
    <row r="95" spans="1:65" s="2" customFormat="1" ht="19.5">
      <c r="A95" s="31"/>
      <c r="B95" s="32"/>
      <c r="C95" s="33"/>
      <c r="D95" s="194" t="s">
        <v>128</v>
      </c>
      <c r="E95" s="33"/>
      <c r="F95" s="195" t="s">
        <v>129</v>
      </c>
      <c r="G95" s="33"/>
      <c r="H95" s="33"/>
      <c r="I95" s="113"/>
      <c r="J95" s="33"/>
      <c r="K95" s="33"/>
      <c r="L95" s="36"/>
      <c r="M95" s="196"/>
      <c r="N95" s="197"/>
      <c r="O95" s="61"/>
      <c r="P95" s="61"/>
      <c r="Q95" s="61"/>
      <c r="R95" s="61"/>
      <c r="S95" s="61"/>
      <c r="T95" s="62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T95" s="14" t="s">
        <v>128</v>
      </c>
      <c r="AU95" s="14" t="s">
        <v>80</v>
      </c>
    </row>
    <row r="96" spans="1:65" s="2" customFormat="1" ht="16.5" customHeight="1">
      <c r="A96" s="31"/>
      <c r="B96" s="32"/>
      <c r="C96" s="181" t="s">
        <v>82</v>
      </c>
      <c r="D96" s="181" t="s">
        <v>122</v>
      </c>
      <c r="E96" s="182" t="s">
        <v>130</v>
      </c>
      <c r="F96" s="183" t="s">
        <v>124</v>
      </c>
      <c r="G96" s="184" t="s">
        <v>125</v>
      </c>
      <c r="H96" s="185">
        <v>47</v>
      </c>
      <c r="I96" s="186"/>
      <c r="J96" s="187">
        <f>ROUND(I96*H96,2)</f>
        <v>0</v>
      </c>
      <c r="K96" s="183" t="s">
        <v>126</v>
      </c>
      <c r="L96" s="36"/>
      <c r="M96" s="188" t="s">
        <v>21</v>
      </c>
      <c r="N96" s="189" t="s">
        <v>44</v>
      </c>
      <c r="O96" s="61"/>
      <c r="P96" s="190">
        <f>O96*H96</f>
        <v>0</v>
      </c>
      <c r="Q96" s="190">
        <v>0</v>
      </c>
      <c r="R96" s="190">
        <f>Q96*H96</f>
        <v>0</v>
      </c>
      <c r="S96" s="190">
        <v>0</v>
      </c>
      <c r="T96" s="191">
        <f>S96*H96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92" t="s">
        <v>127</v>
      </c>
      <c r="AT96" s="192" t="s">
        <v>122</v>
      </c>
      <c r="AU96" s="192" t="s">
        <v>80</v>
      </c>
      <c r="AY96" s="14" t="s">
        <v>121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4" t="s">
        <v>80</v>
      </c>
      <c r="BK96" s="193">
        <f>ROUND(I96*H96,2)</f>
        <v>0</v>
      </c>
      <c r="BL96" s="14" t="s">
        <v>127</v>
      </c>
      <c r="BM96" s="192" t="s">
        <v>120</v>
      </c>
    </row>
    <row r="97" spans="1:65" s="2" customFormat="1" ht="19.5">
      <c r="A97" s="31"/>
      <c r="B97" s="32"/>
      <c r="C97" s="33"/>
      <c r="D97" s="194" t="s">
        <v>128</v>
      </c>
      <c r="E97" s="33"/>
      <c r="F97" s="195" t="s">
        <v>131</v>
      </c>
      <c r="G97" s="33"/>
      <c r="H97" s="33"/>
      <c r="I97" s="113"/>
      <c r="J97" s="33"/>
      <c r="K97" s="33"/>
      <c r="L97" s="36"/>
      <c r="M97" s="196"/>
      <c r="N97" s="197"/>
      <c r="O97" s="61"/>
      <c r="P97" s="61"/>
      <c r="Q97" s="61"/>
      <c r="R97" s="61"/>
      <c r="S97" s="61"/>
      <c r="T97" s="62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4" t="s">
        <v>128</v>
      </c>
      <c r="AU97" s="14" t="s">
        <v>80</v>
      </c>
    </row>
    <row r="98" spans="1:65" s="2" customFormat="1" ht="16.5" customHeight="1">
      <c r="A98" s="31"/>
      <c r="B98" s="32"/>
      <c r="C98" s="181" t="s">
        <v>90</v>
      </c>
      <c r="D98" s="181" t="s">
        <v>122</v>
      </c>
      <c r="E98" s="182" t="s">
        <v>132</v>
      </c>
      <c r="F98" s="183" t="s">
        <v>124</v>
      </c>
      <c r="G98" s="184" t="s">
        <v>125</v>
      </c>
      <c r="H98" s="185">
        <v>14</v>
      </c>
      <c r="I98" s="186"/>
      <c r="J98" s="187">
        <f>ROUND(I98*H98,2)</f>
        <v>0</v>
      </c>
      <c r="K98" s="183" t="s">
        <v>126</v>
      </c>
      <c r="L98" s="36"/>
      <c r="M98" s="188" t="s">
        <v>21</v>
      </c>
      <c r="N98" s="189" t="s">
        <v>44</v>
      </c>
      <c r="O98" s="61"/>
      <c r="P98" s="190">
        <f>O98*H98</f>
        <v>0</v>
      </c>
      <c r="Q98" s="190">
        <v>0</v>
      </c>
      <c r="R98" s="190">
        <f>Q98*H98</f>
        <v>0</v>
      </c>
      <c r="S98" s="190">
        <v>0</v>
      </c>
      <c r="T98" s="191">
        <f>S98*H98</f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92" t="s">
        <v>127</v>
      </c>
      <c r="AT98" s="192" t="s">
        <v>122</v>
      </c>
      <c r="AU98" s="192" t="s">
        <v>80</v>
      </c>
      <c r="AY98" s="14" t="s">
        <v>121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4" t="s">
        <v>80</v>
      </c>
      <c r="BK98" s="193">
        <f>ROUND(I98*H98,2)</f>
        <v>0</v>
      </c>
      <c r="BL98" s="14" t="s">
        <v>127</v>
      </c>
      <c r="BM98" s="192" t="s">
        <v>133</v>
      </c>
    </row>
    <row r="99" spans="1:65" s="2" customFormat="1" ht="19.5">
      <c r="A99" s="31"/>
      <c r="B99" s="32"/>
      <c r="C99" s="33"/>
      <c r="D99" s="194" t="s">
        <v>128</v>
      </c>
      <c r="E99" s="33"/>
      <c r="F99" s="195" t="s">
        <v>134</v>
      </c>
      <c r="G99" s="33"/>
      <c r="H99" s="33"/>
      <c r="I99" s="113"/>
      <c r="J99" s="33"/>
      <c r="K99" s="33"/>
      <c r="L99" s="36"/>
      <c r="M99" s="196"/>
      <c r="N99" s="197"/>
      <c r="O99" s="61"/>
      <c r="P99" s="61"/>
      <c r="Q99" s="61"/>
      <c r="R99" s="61"/>
      <c r="S99" s="61"/>
      <c r="T99" s="62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T99" s="14" t="s">
        <v>128</v>
      </c>
      <c r="AU99" s="14" t="s">
        <v>80</v>
      </c>
    </row>
    <row r="100" spans="1:65" s="2" customFormat="1" ht="16.5" customHeight="1">
      <c r="A100" s="31"/>
      <c r="B100" s="32"/>
      <c r="C100" s="181" t="s">
        <v>120</v>
      </c>
      <c r="D100" s="181" t="s">
        <v>122</v>
      </c>
      <c r="E100" s="182" t="s">
        <v>135</v>
      </c>
      <c r="F100" s="183" t="s">
        <v>124</v>
      </c>
      <c r="G100" s="184" t="s">
        <v>125</v>
      </c>
      <c r="H100" s="185">
        <v>2</v>
      </c>
      <c r="I100" s="186"/>
      <c r="J100" s="187">
        <f>ROUND(I100*H100,2)</f>
        <v>0</v>
      </c>
      <c r="K100" s="183" t="s">
        <v>126</v>
      </c>
      <c r="L100" s="36"/>
      <c r="M100" s="188" t="s">
        <v>21</v>
      </c>
      <c r="N100" s="189" t="s">
        <v>44</v>
      </c>
      <c r="O100" s="61"/>
      <c r="P100" s="190">
        <f>O100*H100</f>
        <v>0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92" t="s">
        <v>127</v>
      </c>
      <c r="AT100" s="192" t="s">
        <v>122</v>
      </c>
      <c r="AU100" s="192" t="s">
        <v>80</v>
      </c>
      <c r="AY100" s="14" t="s">
        <v>121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4" t="s">
        <v>80</v>
      </c>
      <c r="BK100" s="193">
        <f>ROUND(I100*H100,2)</f>
        <v>0</v>
      </c>
      <c r="BL100" s="14" t="s">
        <v>127</v>
      </c>
      <c r="BM100" s="192" t="s">
        <v>136</v>
      </c>
    </row>
    <row r="101" spans="1:65" s="2" customFormat="1" ht="19.5">
      <c r="A101" s="31"/>
      <c r="B101" s="32"/>
      <c r="C101" s="33"/>
      <c r="D101" s="194" t="s">
        <v>128</v>
      </c>
      <c r="E101" s="33"/>
      <c r="F101" s="195" t="s">
        <v>134</v>
      </c>
      <c r="G101" s="33"/>
      <c r="H101" s="33"/>
      <c r="I101" s="113"/>
      <c r="J101" s="33"/>
      <c r="K101" s="33"/>
      <c r="L101" s="36"/>
      <c r="M101" s="196"/>
      <c r="N101" s="197"/>
      <c r="O101" s="61"/>
      <c r="P101" s="61"/>
      <c r="Q101" s="61"/>
      <c r="R101" s="61"/>
      <c r="S101" s="61"/>
      <c r="T101" s="62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4" t="s">
        <v>128</v>
      </c>
      <c r="AU101" s="14" t="s">
        <v>80</v>
      </c>
    </row>
    <row r="102" spans="1:65" s="2" customFormat="1" ht="16.5" customHeight="1">
      <c r="A102" s="31"/>
      <c r="B102" s="32"/>
      <c r="C102" s="181" t="s">
        <v>137</v>
      </c>
      <c r="D102" s="181" t="s">
        <v>122</v>
      </c>
      <c r="E102" s="182" t="s">
        <v>138</v>
      </c>
      <c r="F102" s="183" t="s">
        <v>139</v>
      </c>
      <c r="G102" s="184" t="s">
        <v>125</v>
      </c>
      <c r="H102" s="185">
        <v>1</v>
      </c>
      <c r="I102" s="186"/>
      <c r="J102" s="187">
        <f>ROUND(I102*H102,2)</f>
        <v>0</v>
      </c>
      <c r="K102" s="183" t="s">
        <v>126</v>
      </c>
      <c r="L102" s="36"/>
      <c r="M102" s="188" t="s">
        <v>21</v>
      </c>
      <c r="N102" s="189" t="s">
        <v>44</v>
      </c>
      <c r="O102" s="61"/>
      <c r="P102" s="190">
        <f>O102*H102</f>
        <v>0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92" t="s">
        <v>127</v>
      </c>
      <c r="AT102" s="192" t="s">
        <v>122</v>
      </c>
      <c r="AU102" s="192" t="s">
        <v>80</v>
      </c>
      <c r="AY102" s="14" t="s">
        <v>121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4" t="s">
        <v>80</v>
      </c>
      <c r="BK102" s="193">
        <f>ROUND(I102*H102,2)</f>
        <v>0</v>
      </c>
      <c r="BL102" s="14" t="s">
        <v>127</v>
      </c>
      <c r="BM102" s="192" t="s">
        <v>140</v>
      </c>
    </row>
    <row r="103" spans="1:65" s="2" customFormat="1" ht="19.5">
      <c r="A103" s="31"/>
      <c r="B103" s="32"/>
      <c r="C103" s="33"/>
      <c r="D103" s="194" t="s">
        <v>128</v>
      </c>
      <c r="E103" s="33"/>
      <c r="F103" s="195" t="s">
        <v>141</v>
      </c>
      <c r="G103" s="33"/>
      <c r="H103" s="33"/>
      <c r="I103" s="113"/>
      <c r="J103" s="33"/>
      <c r="K103" s="33"/>
      <c r="L103" s="36"/>
      <c r="M103" s="196"/>
      <c r="N103" s="197"/>
      <c r="O103" s="61"/>
      <c r="P103" s="61"/>
      <c r="Q103" s="61"/>
      <c r="R103" s="61"/>
      <c r="S103" s="61"/>
      <c r="T103" s="62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T103" s="14" t="s">
        <v>128</v>
      </c>
      <c r="AU103" s="14" t="s">
        <v>80</v>
      </c>
    </row>
    <row r="104" spans="1:65" s="2" customFormat="1" ht="16.5" customHeight="1">
      <c r="A104" s="31"/>
      <c r="B104" s="32"/>
      <c r="C104" s="181" t="s">
        <v>133</v>
      </c>
      <c r="D104" s="181" t="s">
        <v>122</v>
      </c>
      <c r="E104" s="182" t="s">
        <v>142</v>
      </c>
      <c r="F104" s="183" t="s">
        <v>143</v>
      </c>
      <c r="G104" s="184" t="s">
        <v>125</v>
      </c>
      <c r="H104" s="185">
        <v>4</v>
      </c>
      <c r="I104" s="186"/>
      <c r="J104" s="187">
        <f>ROUND(I104*H104,2)</f>
        <v>0</v>
      </c>
      <c r="K104" s="183" t="s">
        <v>126</v>
      </c>
      <c r="L104" s="36"/>
      <c r="M104" s="188" t="s">
        <v>21</v>
      </c>
      <c r="N104" s="189" t="s">
        <v>44</v>
      </c>
      <c r="O104" s="61"/>
      <c r="P104" s="190">
        <f>O104*H104</f>
        <v>0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92" t="s">
        <v>127</v>
      </c>
      <c r="AT104" s="192" t="s">
        <v>122</v>
      </c>
      <c r="AU104" s="192" t="s">
        <v>80</v>
      </c>
      <c r="AY104" s="14" t="s">
        <v>121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4" t="s">
        <v>80</v>
      </c>
      <c r="BK104" s="193">
        <f>ROUND(I104*H104,2)</f>
        <v>0</v>
      </c>
      <c r="BL104" s="14" t="s">
        <v>127</v>
      </c>
      <c r="BM104" s="192" t="s">
        <v>144</v>
      </c>
    </row>
    <row r="105" spans="1:65" s="2" customFormat="1" ht="19.5">
      <c r="A105" s="31"/>
      <c r="B105" s="32"/>
      <c r="C105" s="33"/>
      <c r="D105" s="194" t="s">
        <v>128</v>
      </c>
      <c r="E105" s="33"/>
      <c r="F105" s="195" t="s">
        <v>141</v>
      </c>
      <c r="G105" s="33"/>
      <c r="H105" s="33"/>
      <c r="I105" s="113"/>
      <c r="J105" s="33"/>
      <c r="K105" s="33"/>
      <c r="L105" s="36"/>
      <c r="M105" s="196"/>
      <c r="N105" s="197"/>
      <c r="O105" s="61"/>
      <c r="P105" s="61"/>
      <c r="Q105" s="61"/>
      <c r="R105" s="61"/>
      <c r="S105" s="61"/>
      <c r="T105" s="62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T105" s="14" t="s">
        <v>128</v>
      </c>
      <c r="AU105" s="14" t="s">
        <v>80</v>
      </c>
    </row>
    <row r="106" spans="1:65" s="2" customFormat="1" ht="16.5" customHeight="1">
      <c r="A106" s="31"/>
      <c r="B106" s="32"/>
      <c r="C106" s="181" t="s">
        <v>145</v>
      </c>
      <c r="D106" s="181" t="s">
        <v>122</v>
      </c>
      <c r="E106" s="182" t="s">
        <v>146</v>
      </c>
      <c r="F106" s="183" t="s">
        <v>147</v>
      </c>
      <c r="G106" s="184" t="s">
        <v>125</v>
      </c>
      <c r="H106" s="185">
        <v>1</v>
      </c>
      <c r="I106" s="186"/>
      <c r="J106" s="187">
        <f>ROUND(I106*H106,2)</f>
        <v>0</v>
      </c>
      <c r="K106" s="183" t="s">
        <v>126</v>
      </c>
      <c r="L106" s="36"/>
      <c r="M106" s="188" t="s">
        <v>21</v>
      </c>
      <c r="N106" s="189" t="s">
        <v>44</v>
      </c>
      <c r="O106" s="61"/>
      <c r="P106" s="190">
        <f>O106*H106</f>
        <v>0</v>
      </c>
      <c r="Q106" s="190">
        <v>0</v>
      </c>
      <c r="R106" s="190">
        <f>Q106*H106</f>
        <v>0</v>
      </c>
      <c r="S106" s="190">
        <v>0</v>
      </c>
      <c r="T106" s="191">
        <f>S106*H106</f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92" t="s">
        <v>127</v>
      </c>
      <c r="AT106" s="192" t="s">
        <v>122</v>
      </c>
      <c r="AU106" s="192" t="s">
        <v>80</v>
      </c>
      <c r="AY106" s="14" t="s">
        <v>121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14" t="s">
        <v>80</v>
      </c>
      <c r="BK106" s="193">
        <f>ROUND(I106*H106,2)</f>
        <v>0</v>
      </c>
      <c r="BL106" s="14" t="s">
        <v>127</v>
      </c>
      <c r="BM106" s="192" t="s">
        <v>148</v>
      </c>
    </row>
    <row r="107" spans="1:65" s="2" customFormat="1" ht="19.5">
      <c r="A107" s="31"/>
      <c r="B107" s="32"/>
      <c r="C107" s="33"/>
      <c r="D107" s="194" t="s">
        <v>128</v>
      </c>
      <c r="E107" s="33"/>
      <c r="F107" s="195" t="s">
        <v>149</v>
      </c>
      <c r="G107" s="33"/>
      <c r="H107" s="33"/>
      <c r="I107" s="113"/>
      <c r="J107" s="33"/>
      <c r="K107" s="33"/>
      <c r="L107" s="36"/>
      <c r="M107" s="196"/>
      <c r="N107" s="197"/>
      <c r="O107" s="61"/>
      <c r="P107" s="61"/>
      <c r="Q107" s="61"/>
      <c r="R107" s="61"/>
      <c r="S107" s="61"/>
      <c r="T107" s="62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T107" s="14" t="s">
        <v>128</v>
      </c>
      <c r="AU107" s="14" t="s">
        <v>80</v>
      </c>
    </row>
    <row r="108" spans="1:65" s="2" customFormat="1" ht="16.5" customHeight="1">
      <c r="A108" s="31"/>
      <c r="B108" s="32"/>
      <c r="C108" s="181" t="s">
        <v>136</v>
      </c>
      <c r="D108" s="181" t="s">
        <v>122</v>
      </c>
      <c r="E108" s="182" t="s">
        <v>150</v>
      </c>
      <c r="F108" s="183" t="s">
        <v>151</v>
      </c>
      <c r="G108" s="184" t="s">
        <v>125</v>
      </c>
      <c r="H108" s="185">
        <v>1</v>
      </c>
      <c r="I108" s="186"/>
      <c r="J108" s="187">
        <f>ROUND(I108*H108,2)</f>
        <v>0</v>
      </c>
      <c r="K108" s="183" t="s">
        <v>126</v>
      </c>
      <c r="L108" s="36"/>
      <c r="M108" s="188" t="s">
        <v>21</v>
      </c>
      <c r="N108" s="189" t="s">
        <v>44</v>
      </c>
      <c r="O108" s="61"/>
      <c r="P108" s="190">
        <f>O108*H108</f>
        <v>0</v>
      </c>
      <c r="Q108" s="190">
        <v>0</v>
      </c>
      <c r="R108" s="190">
        <f>Q108*H108</f>
        <v>0</v>
      </c>
      <c r="S108" s="190">
        <v>0</v>
      </c>
      <c r="T108" s="191">
        <f>S108*H108</f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92" t="s">
        <v>127</v>
      </c>
      <c r="AT108" s="192" t="s">
        <v>122</v>
      </c>
      <c r="AU108" s="192" t="s">
        <v>80</v>
      </c>
      <c r="AY108" s="14" t="s">
        <v>121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14" t="s">
        <v>80</v>
      </c>
      <c r="BK108" s="193">
        <f>ROUND(I108*H108,2)</f>
        <v>0</v>
      </c>
      <c r="BL108" s="14" t="s">
        <v>127</v>
      </c>
      <c r="BM108" s="192" t="s">
        <v>127</v>
      </c>
    </row>
    <row r="109" spans="1:65" s="2" customFormat="1" ht="19.5">
      <c r="A109" s="31"/>
      <c r="B109" s="32"/>
      <c r="C109" s="33"/>
      <c r="D109" s="194" t="s">
        <v>128</v>
      </c>
      <c r="E109" s="33"/>
      <c r="F109" s="195" t="s">
        <v>152</v>
      </c>
      <c r="G109" s="33"/>
      <c r="H109" s="33"/>
      <c r="I109" s="113"/>
      <c r="J109" s="33"/>
      <c r="K109" s="33"/>
      <c r="L109" s="36"/>
      <c r="M109" s="196"/>
      <c r="N109" s="197"/>
      <c r="O109" s="61"/>
      <c r="P109" s="61"/>
      <c r="Q109" s="61"/>
      <c r="R109" s="61"/>
      <c r="S109" s="61"/>
      <c r="T109" s="62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T109" s="14" t="s">
        <v>128</v>
      </c>
      <c r="AU109" s="14" t="s">
        <v>80</v>
      </c>
    </row>
    <row r="110" spans="1:65" s="2" customFormat="1" ht="16.5" customHeight="1">
      <c r="A110" s="31"/>
      <c r="B110" s="32"/>
      <c r="C110" s="181" t="s">
        <v>153</v>
      </c>
      <c r="D110" s="181" t="s">
        <v>122</v>
      </c>
      <c r="E110" s="182" t="s">
        <v>154</v>
      </c>
      <c r="F110" s="183" t="s">
        <v>124</v>
      </c>
      <c r="G110" s="184" t="s">
        <v>125</v>
      </c>
      <c r="H110" s="185">
        <v>1</v>
      </c>
      <c r="I110" s="186"/>
      <c r="J110" s="187">
        <f>ROUND(I110*H110,2)</f>
        <v>0</v>
      </c>
      <c r="K110" s="183" t="s">
        <v>126</v>
      </c>
      <c r="L110" s="36"/>
      <c r="M110" s="188" t="s">
        <v>21</v>
      </c>
      <c r="N110" s="189" t="s">
        <v>44</v>
      </c>
      <c r="O110" s="61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92" t="s">
        <v>127</v>
      </c>
      <c r="AT110" s="192" t="s">
        <v>122</v>
      </c>
      <c r="AU110" s="192" t="s">
        <v>80</v>
      </c>
      <c r="AY110" s="14" t="s">
        <v>121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4" t="s">
        <v>80</v>
      </c>
      <c r="BK110" s="193">
        <f>ROUND(I110*H110,2)</f>
        <v>0</v>
      </c>
      <c r="BL110" s="14" t="s">
        <v>127</v>
      </c>
      <c r="BM110" s="192" t="s">
        <v>155</v>
      </c>
    </row>
    <row r="111" spans="1:65" s="2" customFormat="1" ht="19.5">
      <c r="A111" s="31"/>
      <c r="B111" s="32"/>
      <c r="C111" s="33"/>
      <c r="D111" s="194" t="s">
        <v>128</v>
      </c>
      <c r="E111" s="33"/>
      <c r="F111" s="195" t="s">
        <v>141</v>
      </c>
      <c r="G111" s="33"/>
      <c r="H111" s="33"/>
      <c r="I111" s="113"/>
      <c r="J111" s="33"/>
      <c r="K111" s="33"/>
      <c r="L111" s="36"/>
      <c r="M111" s="196"/>
      <c r="N111" s="197"/>
      <c r="O111" s="61"/>
      <c r="P111" s="61"/>
      <c r="Q111" s="61"/>
      <c r="R111" s="61"/>
      <c r="S111" s="61"/>
      <c r="T111" s="62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T111" s="14" t="s">
        <v>128</v>
      </c>
      <c r="AU111" s="14" t="s">
        <v>80</v>
      </c>
    </row>
    <row r="112" spans="1:65" s="2" customFormat="1" ht="16.5" customHeight="1">
      <c r="A112" s="31"/>
      <c r="B112" s="32"/>
      <c r="C112" s="181" t="s">
        <v>140</v>
      </c>
      <c r="D112" s="181" t="s">
        <v>122</v>
      </c>
      <c r="E112" s="182" t="s">
        <v>156</v>
      </c>
      <c r="F112" s="183" t="s">
        <v>157</v>
      </c>
      <c r="G112" s="184" t="s">
        <v>125</v>
      </c>
      <c r="H112" s="185">
        <v>1</v>
      </c>
      <c r="I112" s="186"/>
      <c r="J112" s="187">
        <f>ROUND(I112*H112,2)</f>
        <v>0</v>
      </c>
      <c r="K112" s="183" t="s">
        <v>126</v>
      </c>
      <c r="L112" s="36"/>
      <c r="M112" s="188" t="s">
        <v>21</v>
      </c>
      <c r="N112" s="189" t="s">
        <v>44</v>
      </c>
      <c r="O112" s="61"/>
      <c r="P112" s="190">
        <f>O112*H112</f>
        <v>0</v>
      </c>
      <c r="Q112" s="190">
        <v>0</v>
      </c>
      <c r="R112" s="190">
        <f>Q112*H112</f>
        <v>0</v>
      </c>
      <c r="S112" s="190">
        <v>0</v>
      </c>
      <c r="T112" s="191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92" t="s">
        <v>127</v>
      </c>
      <c r="AT112" s="192" t="s">
        <v>122</v>
      </c>
      <c r="AU112" s="192" t="s">
        <v>80</v>
      </c>
      <c r="AY112" s="14" t="s">
        <v>121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4" t="s">
        <v>80</v>
      </c>
      <c r="BK112" s="193">
        <f>ROUND(I112*H112,2)</f>
        <v>0</v>
      </c>
      <c r="BL112" s="14" t="s">
        <v>127</v>
      </c>
      <c r="BM112" s="192" t="s">
        <v>158</v>
      </c>
    </row>
    <row r="113" spans="1:65" s="2" customFormat="1" ht="19.5">
      <c r="A113" s="31"/>
      <c r="B113" s="32"/>
      <c r="C113" s="33"/>
      <c r="D113" s="194" t="s">
        <v>128</v>
      </c>
      <c r="E113" s="33"/>
      <c r="F113" s="195" t="s">
        <v>159</v>
      </c>
      <c r="G113" s="33"/>
      <c r="H113" s="33"/>
      <c r="I113" s="113"/>
      <c r="J113" s="33"/>
      <c r="K113" s="33"/>
      <c r="L113" s="36"/>
      <c r="M113" s="196"/>
      <c r="N113" s="197"/>
      <c r="O113" s="61"/>
      <c r="P113" s="61"/>
      <c r="Q113" s="61"/>
      <c r="R113" s="61"/>
      <c r="S113" s="61"/>
      <c r="T113" s="62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4" t="s">
        <v>128</v>
      </c>
      <c r="AU113" s="14" t="s">
        <v>80</v>
      </c>
    </row>
    <row r="114" spans="1:65" s="2" customFormat="1" ht="16.5" customHeight="1">
      <c r="A114" s="31"/>
      <c r="B114" s="32"/>
      <c r="C114" s="181" t="s">
        <v>160</v>
      </c>
      <c r="D114" s="181" t="s">
        <v>122</v>
      </c>
      <c r="E114" s="182" t="s">
        <v>161</v>
      </c>
      <c r="F114" s="183" t="s">
        <v>162</v>
      </c>
      <c r="G114" s="184" t="s">
        <v>125</v>
      </c>
      <c r="H114" s="185">
        <v>2</v>
      </c>
      <c r="I114" s="186"/>
      <c r="J114" s="187">
        <f>ROUND(I114*H114,2)</f>
        <v>0</v>
      </c>
      <c r="K114" s="183" t="s">
        <v>126</v>
      </c>
      <c r="L114" s="36"/>
      <c r="M114" s="188" t="s">
        <v>21</v>
      </c>
      <c r="N114" s="189" t="s">
        <v>44</v>
      </c>
      <c r="O114" s="61"/>
      <c r="P114" s="190">
        <f>O114*H114</f>
        <v>0</v>
      </c>
      <c r="Q114" s="190">
        <v>0</v>
      </c>
      <c r="R114" s="190">
        <f>Q114*H114</f>
        <v>0</v>
      </c>
      <c r="S114" s="190">
        <v>0</v>
      </c>
      <c r="T114" s="191">
        <f>S114*H114</f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92" t="s">
        <v>127</v>
      </c>
      <c r="AT114" s="192" t="s">
        <v>122</v>
      </c>
      <c r="AU114" s="192" t="s">
        <v>80</v>
      </c>
      <c r="AY114" s="14" t="s">
        <v>121</v>
      </c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4" t="s">
        <v>80</v>
      </c>
      <c r="BK114" s="193">
        <f>ROUND(I114*H114,2)</f>
        <v>0</v>
      </c>
      <c r="BL114" s="14" t="s">
        <v>127</v>
      </c>
      <c r="BM114" s="192" t="s">
        <v>163</v>
      </c>
    </row>
    <row r="115" spans="1:65" s="2" customFormat="1" ht="19.5">
      <c r="A115" s="31"/>
      <c r="B115" s="32"/>
      <c r="C115" s="33"/>
      <c r="D115" s="194" t="s">
        <v>128</v>
      </c>
      <c r="E115" s="33"/>
      <c r="F115" s="195" t="s">
        <v>164</v>
      </c>
      <c r="G115" s="33"/>
      <c r="H115" s="33"/>
      <c r="I115" s="113"/>
      <c r="J115" s="33"/>
      <c r="K115" s="33"/>
      <c r="L115" s="36"/>
      <c r="M115" s="196"/>
      <c r="N115" s="197"/>
      <c r="O115" s="61"/>
      <c r="P115" s="61"/>
      <c r="Q115" s="61"/>
      <c r="R115" s="61"/>
      <c r="S115" s="61"/>
      <c r="T115" s="62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T115" s="14" t="s">
        <v>128</v>
      </c>
      <c r="AU115" s="14" t="s">
        <v>80</v>
      </c>
    </row>
    <row r="116" spans="1:65" s="2" customFormat="1" ht="16.5" customHeight="1">
      <c r="A116" s="31"/>
      <c r="B116" s="32"/>
      <c r="C116" s="181" t="s">
        <v>144</v>
      </c>
      <c r="D116" s="181" t="s">
        <v>122</v>
      </c>
      <c r="E116" s="182" t="s">
        <v>165</v>
      </c>
      <c r="F116" s="183" t="s">
        <v>166</v>
      </c>
      <c r="G116" s="184" t="s">
        <v>125</v>
      </c>
      <c r="H116" s="185">
        <v>15</v>
      </c>
      <c r="I116" s="186"/>
      <c r="J116" s="187">
        <f>ROUND(I116*H116,2)</f>
        <v>0</v>
      </c>
      <c r="K116" s="183" t="s">
        <v>126</v>
      </c>
      <c r="L116" s="36"/>
      <c r="M116" s="188" t="s">
        <v>21</v>
      </c>
      <c r="N116" s="189" t="s">
        <v>44</v>
      </c>
      <c r="O116" s="61"/>
      <c r="P116" s="190">
        <f>O116*H116</f>
        <v>0</v>
      </c>
      <c r="Q116" s="190">
        <v>0</v>
      </c>
      <c r="R116" s="190">
        <f>Q116*H116</f>
        <v>0</v>
      </c>
      <c r="S116" s="190">
        <v>0</v>
      </c>
      <c r="T116" s="191">
        <f>S116*H116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92" t="s">
        <v>127</v>
      </c>
      <c r="AT116" s="192" t="s">
        <v>122</v>
      </c>
      <c r="AU116" s="192" t="s">
        <v>80</v>
      </c>
      <c r="AY116" s="14" t="s">
        <v>121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4" t="s">
        <v>80</v>
      </c>
      <c r="BK116" s="193">
        <f>ROUND(I116*H116,2)</f>
        <v>0</v>
      </c>
      <c r="BL116" s="14" t="s">
        <v>127</v>
      </c>
      <c r="BM116" s="192" t="s">
        <v>167</v>
      </c>
    </row>
    <row r="117" spans="1:65" s="2" customFormat="1" ht="19.5">
      <c r="A117" s="31"/>
      <c r="B117" s="32"/>
      <c r="C117" s="33"/>
      <c r="D117" s="194" t="s">
        <v>128</v>
      </c>
      <c r="E117" s="33"/>
      <c r="F117" s="195" t="s">
        <v>141</v>
      </c>
      <c r="G117" s="33"/>
      <c r="H117" s="33"/>
      <c r="I117" s="113"/>
      <c r="J117" s="33"/>
      <c r="K117" s="33"/>
      <c r="L117" s="36"/>
      <c r="M117" s="196"/>
      <c r="N117" s="197"/>
      <c r="O117" s="61"/>
      <c r="P117" s="61"/>
      <c r="Q117" s="61"/>
      <c r="R117" s="61"/>
      <c r="S117" s="61"/>
      <c r="T117" s="62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128</v>
      </c>
      <c r="AU117" s="14" t="s">
        <v>80</v>
      </c>
    </row>
    <row r="118" spans="1:65" s="2" customFormat="1" ht="16.5" customHeight="1">
      <c r="A118" s="31"/>
      <c r="B118" s="32"/>
      <c r="C118" s="181" t="s">
        <v>168</v>
      </c>
      <c r="D118" s="181" t="s">
        <v>122</v>
      </c>
      <c r="E118" s="182" t="s">
        <v>169</v>
      </c>
      <c r="F118" s="183" t="s">
        <v>170</v>
      </c>
      <c r="G118" s="184" t="s">
        <v>125</v>
      </c>
      <c r="H118" s="185">
        <v>1</v>
      </c>
      <c r="I118" s="186"/>
      <c r="J118" s="187">
        <f>ROUND(I118*H118,2)</f>
        <v>0</v>
      </c>
      <c r="K118" s="183" t="s">
        <v>126</v>
      </c>
      <c r="L118" s="36"/>
      <c r="M118" s="188" t="s">
        <v>21</v>
      </c>
      <c r="N118" s="189" t="s">
        <v>44</v>
      </c>
      <c r="O118" s="61"/>
      <c r="P118" s="190">
        <f>O118*H118</f>
        <v>0</v>
      </c>
      <c r="Q118" s="190">
        <v>0</v>
      </c>
      <c r="R118" s="190">
        <f>Q118*H118</f>
        <v>0</v>
      </c>
      <c r="S118" s="190">
        <v>0</v>
      </c>
      <c r="T118" s="191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92" t="s">
        <v>127</v>
      </c>
      <c r="AT118" s="192" t="s">
        <v>122</v>
      </c>
      <c r="AU118" s="192" t="s">
        <v>80</v>
      </c>
      <c r="AY118" s="14" t="s">
        <v>121</v>
      </c>
      <c r="BE118" s="193">
        <f>IF(N118="základní",J118,0)</f>
        <v>0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14" t="s">
        <v>80</v>
      </c>
      <c r="BK118" s="193">
        <f>ROUND(I118*H118,2)</f>
        <v>0</v>
      </c>
      <c r="BL118" s="14" t="s">
        <v>127</v>
      </c>
      <c r="BM118" s="192" t="s">
        <v>171</v>
      </c>
    </row>
    <row r="119" spans="1:65" s="2" customFormat="1" ht="19.5">
      <c r="A119" s="31"/>
      <c r="B119" s="32"/>
      <c r="C119" s="33"/>
      <c r="D119" s="194" t="s">
        <v>128</v>
      </c>
      <c r="E119" s="33"/>
      <c r="F119" s="195" t="s">
        <v>141</v>
      </c>
      <c r="G119" s="33"/>
      <c r="H119" s="33"/>
      <c r="I119" s="113"/>
      <c r="J119" s="33"/>
      <c r="K119" s="33"/>
      <c r="L119" s="36"/>
      <c r="M119" s="196"/>
      <c r="N119" s="197"/>
      <c r="O119" s="61"/>
      <c r="P119" s="61"/>
      <c r="Q119" s="61"/>
      <c r="R119" s="61"/>
      <c r="S119" s="61"/>
      <c r="T119" s="62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128</v>
      </c>
      <c r="AU119" s="14" t="s">
        <v>80</v>
      </c>
    </row>
    <row r="120" spans="1:65" s="2" customFormat="1" ht="16.5" customHeight="1">
      <c r="A120" s="31"/>
      <c r="B120" s="32"/>
      <c r="C120" s="181" t="s">
        <v>148</v>
      </c>
      <c r="D120" s="181" t="s">
        <v>122</v>
      </c>
      <c r="E120" s="182" t="s">
        <v>172</v>
      </c>
      <c r="F120" s="183" t="s">
        <v>173</v>
      </c>
      <c r="G120" s="184" t="s">
        <v>125</v>
      </c>
      <c r="H120" s="185">
        <v>5</v>
      </c>
      <c r="I120" s="186"/>
      <c r="J120" s="187">
        <f>ROUND(I120*H120,2)</f>
        <v>0</v>
      </c>
      <c r="K120" s="183" t="s">
        <v>126</v>
      </c>
      <c r="L120" s="36"/>
      <c r="M120" s="188" t="s">
        <v>21</v>
      </c>
      <c r="N120" s="189" t="s">
        <v>44</v>
      </c>
      <c r="O120" s="61"/>
      <c r="P120" s="190">
        <f>O120*H120</f>
        <v>0</v>
      </c>
      <c r="Q120" s="190">
        <v>0</v>
      </c>
      <c r="R120" s="190">
        <f>Q120*H120</f>
        <v>0</v>
      </c>
      <c r="S120" s="190">
        <v>0</v>
      </c>
      <c r="T120" s="191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92" t="s">
        <v>127</v>
      </c>
      <c r="AT120" s="192" t="s">
        <v>122</v>
      </c>
      <c r="AU120" s="192" t="s">
        <v>80</v>
      </c>
      <c r="AY120" s="14" t="s">
        <v>121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4" t="s">
        <v>80</v>
      </c>
      <c r="BK120" s="193">
        <f>ROUND(I120*H120,2)</f>
        <v>0</v>
      </c>
      <c r="BL120" s="14" t="s">
        <v>127</v>
      </c>
      <c r="BM120" s="192" t="s">
        <v>174</v>
      </c>
    </row>
    <row r="121" spans="1:65" s="2" customFormat="1" ht="19.5">
      <c r="A121" s="31"/>
      <c r="B121" s="32"/>
      <c r="C121" s="33"/>
      <c r="D121" s="194" t="s">
        <v>128</v>
      </c>
      <c r="E121" s="33"/>
      <c r="F121" s="195" t="s">
        <v>175</v>
      </c>
      <c r="G121" s="33"/>
      <c r="H121" s="33"/>
      <c r="I121" s="113"/>
      <c r="J121" s="33"/>
      <c r="K121" s="33"/>
      <c r="L121" s="36"/>
      <c r="M121" s="196"/>
      <c r="N121" s="197"/>
      <c r="O121" s="61"/>
      <c r="P121" s="61"/>
      <c r="Q121" s="61"/>
      <c r="R121" s="61"/>
      <c r="S121" s="61"/>
      <c r="T121" s="62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128</v>
      </c>
      <c r="AU121" s="14" t="s">
        <v>80</v>
      </c>
    </row>
    <row r="122" spans="1:65" s="2" customFormat="1" ht="16.5" customHeight="1">
      <c r="A122" s="31"/>
      <c r="B122" s="32"/>
      <c r="C122" s="181" t="s">
        <v>8</v>
      </c>
      <c r="D122" s="181" t="s">
        <v>122</v>
      </c>
      <c r="E122" s="182" t="s">
        <v>176</v>
      </c>
      <c r="F122" s="183" t="s">
        <v>177</v>
      </c>
      <c r="G122" s="184" t="s">
        <v>125</v>
      </c>
      <c r="H122" s="185">
        <v>8</v>
      </c>
      <c r="I122" s="186"/>
      <c r="J122" s="187">
        <f>ROUND(I122*H122,2)</f>
        <v>0</v>
      </c>
      <c r="K122" s="183" t="s">
        <v>126</v>
      </c>
      <c r="L122" s="36"/>
      <c r="M122" s="188" t="s">
        <v>21</v>
      </c>
      <c r="N122" s="189" t="s">
        <v>44</v>
      </c>
      <c r="O122" s="61"/>
      <c r="P122" s="190">
        <f>O122*H122</f>
        <v>0</v>
      </c>
      <c r="Q122" s="190">
        <v>0</v>
      </c>
      <c r="R122" s="190">
        <f>Q122*H122</f>
        <v>0</v>
      </c>
      <c r="S122" s="190">
        <v>0</v>
      </c>
      <c r="T122" s="191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2" t="s">
        <v>127</v>
      </c>
      <c r="AT122" s="192" t="s">
        <v>122</v>
      </c>
      <c r="AU122" s="192" t="s">
        <v>80</v>
      </c>
      <c r="AY122" s="14" t="s">
        <v>121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4" t="s">
        <v>80</v>
      </c>
      <c r="BK122" s="193">
        <f>ROUND(I122*H122,2)</f>
        <v>0</v>
      </c>
      <c r="BL122" s="14" t="s">
        <v>127</v>
      </c>
      <c r="BM122" s="192" t="s">
        <v>178</v>
      </c>
    </row>
    <row r="123" spans="1:65" s="2" customFormat="1" ht="19.5">
      <c r="A123" s="31"/>
      <c r="B123" s="32"/>
      <c r="C123" s="33"/>
      <c r="D123" s="194" t="s">
        <v>128</v>
      </c>
      <c r="E123" s="33"/>
      <c r="F123" s="195" t="s">
        <v>179</v>
      </c>
      <c r="G123" s="33"/>
      <c r="H123" s="33"/>
      <c r="I123" s="113"/>
      <c r="J123" s="33"/>
      <c r="K123" s="33"/>
      <c r="L123" s="36"/>
      <c r="M123" s="196"/>
      <c r="N123" s="197"/>
      <c r="O123" s="61"/>
      <c r="P123" s="61"/>
      <c r="Q123" s="61"/>
      <c r="R123" s="61"/>
      <c r="S123" s="61"/>
      <c r="T123" s="62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128</v>
      </c>
      <c r="AU123" s="14" t="s">
        <v>80</v>
      </c>
    </row>
    <row r="124" spans="1:65" s="2" customFormat="1" ht="16.5" customHeight="1">
      <c r="A124" s="31"/>
      <c r="B124" s="32"/>
      <c r="C124" s="181" t="s">
        <v>127</v>
      </c>
      <c r="D124" s="181" t="s">
        <v>122</v>
      </c>
      <c r="E124" s="182" t="s">
        <v>180</v>
      </c>
      <c r="F124" s="183" t="s">
        <v>181</v>
      </c>
      <c r="G124" s="184" t="s">
        <v>125</v>
      </c>
      <c r="H124" s="185">
        <v>4</v>
      </c>
      <c r="I124" s="186"/>
      <c r="J124" s="187">
        <f>ROUND(I124*H124,2)</f>
        <v>0</v>
      </c>
      <c r="K124" s="183" t="s">
        <v>126</v>
      </c>
      <c r="L124" s="36"/>
      <c r="M124" s="188" t="s">
        <v>21</v>
      </c>
      <c r="N124" s="189" t="s">
        <v>44</v>
      </c>
      <c r="O124" s="61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2" t="s">
        <v>127</v>
      </c>
      <c r="AT124" s="192" t="s">
        <v>122</v>
      </c>
      <c r="AU124" s="192" t="s">
        <v>80</v>
      </c>
      <c r="AY124" s="14" t="s">
        <v>121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4" t="s">
        <v>80</v>
      </c>
      <c r="BK124" s="193">
        <f>ROUND(I124*H124,2)</f>
        <v>0</v>
      </c>
      <c r="BL124" s="14" t="s">
        <v>127</v>
      </c>
      <c r="BM124" s="192" t="s">
        <v>182</v>
      </c>
    </row>
    <row r="125" spans="1:65" s="2" customFormat="1" ht="19.5">
      <c r="A125" s="31"/>
      <c r="B125" s="32"/>
      <c r="C125" s="33"/>
      <c r="D125" s="194" t="s">
        <v>128</v>
      </c>
      <c r="E125" s="33"/>
      <c r="F125" s="195" t="s">
        <v>141</v>
      </c>
      <c r="G125" s="33"/>
      <c r="H125" s="33"/>
      <c r="I125" s="113"/>
      <c r="J125" s="33"/>
      <c r="K125" s="33"/>
      <c r="L125" s="36"/>
      <c r="M125" s="196"/>
      <c r="N125" s="197"/>
      <c r="O125" s="61"/>
      <c r="P125" s="61"/>
      <c r="Q125" s="61"/>
      <c r="R125" s="61"/>
      <c r="S125" s="61"/>
      <c r="T125" s="62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128</v>
      </c>
      <c r="AU125" s="14" t="s">
        <v>80</v>
      </c>
    </row>
    <row r="126" spans="1:65" s="2" customFormat="1" ht="16.5" customHeight="1">
      <c r="A126" s="31"/>
      <c r="B126" s="32"/>
      <c r="C126" s="181" t="s">
        <v>183</v>
      </c>
      <c r="D126" s="181" t="s">
        <v>122</v>
      </c>
      <c r="E126" s="182" t="s">
        <v>184</v>
      </c>
      <c r="F126" s="183" t="s">
        <v>185</v>
      </c>
      <c r="G126" s="184" t="s">
        <v>125</v>
      </c>
      <c r="H126" s="185">
        <v>5</v>
      </c>
      <c r="I126" s="186"/>
      <c r="J126" s="187">
        <f>ROUND(I126*H126,2)</f>
        <v>0</v>
      </c>
      <c r="K126" s="183" t="s">
        <v>126</v>
      </c>
      <c r="L126" s="36"/>
      <c r="M126" s="188" t="s">
        <v>21</v>
      </c>
      <c r="N126" s="189" t="s">
        <v>44</v>
      </c>
      <c r="O126" s="61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2" t="s">
        <v>127</v>
      </c>
      <c r="AT126" s="192" t="s">
        <v>122</v>
      </c>
      <c r="AU126" s="192" t="s">
        <v>80</v>
      </c>
      <c r="AY126" s="14" t="s">
        <v>121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4" t="s">
        <v>80</v>
      </c>
      <c r="BK126" s="193">
        <f>ROUND(I126*H126,2)</f>
        <v>0</v>
      </c>
      <c r="BL126" s="14" t="s">
        <v>127</v>
      </c>
      <c r="BM126" s="192" t="s">
        <v>186</v>
      </c>
    </row>
    <row r="127" spans="1:65" s="2" customFormat="1" ht="19.5">
      <c r="A127" s="31"/>
      <c r="B127" s="32"/>
      <c r="C127" s="33"/>
      <c r="D127" s="194" t="s">
        <v>128</v>
      </c>
      <c r="E127" s="33"/>
      <c r="F127" s="195" t="s">
        <v>141</v>
      </c>
      <c r="G127" s="33"/>
      <c r="H127" s="33"/>
      <c r="I127" s="113"/>
      <c r="J127" s="33"/>
      <c r="K127" s="33"/>
      <c r="L127" s="36"/>
      <c r="M127" s="196"/>
      <c r="N127" s="197"/>
      <c r="O127" s="61"/>
      <c r="P127" s="61"/>
      <c r="Q127" s="61"/>
      <c r="R127" s="61"/>
      <c r="S127" s="61"/>
      <c r="T127" s="62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128</v>
      </c>
      <c r="AU127" s="14" t="s">
        <v>80</v>
      </c>
    </row>
    <row r="128" spans="1:65" s="2" customFormat="1" ht="16.5" customHeight="1">
      <c r="A128" s="31"/>
      <c r="B128" s="32"/>
      <c r="C128" s="181" t="s">
        <v>155</v>
      </c>
      <c r="D128" s="181" t="s">
        <v>122</v>
      </c>
      <c r="E128" s="182" t="s">
        <v>187</v>
      </c>
      <c r="F128" s="183" t="s">
        <v>188</v>
      </c>
      <c r="G128" s="184" t="s">
        <v>125</v>
      </c>
      <c r="H128" s="185">
        <v>13</v>
      </c>
      <c r="I128" s="186"/>
      <c r="J128" s="187">
        <f>ROUND(I128*H128,2)</f>
        <v>0</v>
      </c>
      <c r="K128" s="183" t="s">
        <v>126</v>
      </c>
      <c r="L128" s="36"/>
      <c r="M128" s="188" t="s">
        <v>21</v>
      </c>
      <c r="N128" s="189" t="s">
        <v>44</v>
      </c>
      <c r="O128" s="61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2" t="s">
        <v>127</v>
      </c>
      <c r="AT128" s="192" t="s">
        <v>122</v>
      </c>
      <c r="AU128" s="192" t="s">
        <v>80</v>
      </c>
      <c r="AY128" s="14" t="s">
        <v>121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4" t="s">
        <v>80</v>
      </c>
      <c r="BK128" s="193">
        <f>ROUND(I128*H128,2)</f>
        <v>0</v>
      </c>
      <c r="BL128" s="14" t="s">
        <v>127</v>
      </c>
      <c r="BM128" s="192" t="s">
        <v>189</v>
      </c>
    </row>
    <row r="129" spans="1:65" s="2" customFormat="1" ht="19.5">
      <c r="A129" s="31"/>
      <c r="B129" s="32"/>
      <c r="C129" s="33"/>
      <c r="D129" s="194" t="s">
        <v>128</v>
      </c>
      <c r="E129" s="33"/>
      <c r="F129" s="195" t="s">
        <v>141</v>
      </c>
      <c r="G129" s="33"/>
      <c r="H129" s="33"/>
      <c r="I129" s="113"/>
      <c r="J129" s="33"/>
      <c r="K129" s="33"/>
      <c r="L129" s="36"/>
      <c r="M129" s="196"/>
      <c r="N129" s="197"/>
      <c r="O129" s="61"/>
      <c r="P129" s="61"/>
      <c r="Q129" s="61"/>
      <c r="R129" s="61"/>
      <c r="S129" s="61"/>
      <c r="T129" s="62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128</v>
      </c>
      <c r="AU129" s="14" t="s">
        <v>80</v>
      </c>
    </row>
    <row r="130" spans="1:65" s="2" customFormat="1" ht="16.5" customHeight="1">
      <c r="A130" s="31"/>
      <c r="B130" s="32"/>
      <c r="C130" s="181" t="s">
        <v>190</v>
      </c>
      <c r="D130" s="181" t="s">
        <v>122</v>
      </c>
      <c r="E130" s="182" t="s">
        <v>191</v>
      </c>
      <c r="F130" s="183" t="s">
        <v>192</v>
      </c>
      <c r="G130" s="184" t="s">
        <v>125</v>
      </c>
      <c r="H130" s="185">
        <v>6</v>
      </c>
      <c r="I130" s="186"/>
      <c r="J130" s="187">
        <f>ROUND(I130*H130,2)</f>
        <v>0</v>
      </c>
      <c r="K130" s="183" t="s">
        <v>126</v>
      </c>
      <c r="L130" s="36"/>
      <c r="M130" s="188" t="s">
        <v>21</v>
      </c>
      <c r="N130" s="189" t="s">
        <v>44</v>
      </c>
      <c r="O130" s="61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2" t="s">
        <v>127</v>
      </c>
      <c r="AT130" s="192" t="s">
        <v>122</v>
      </c>
      <c r="AU130" s="192" t="s">
        <v>80</v>
      </c>
      <c r="AY130" s="14" t="s">
        <v>121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4" t="s">
        <v>80</v>
      </c>
      <c r="BK130" s="193">
        <f>ROUND(I130*H130,2)</f>
        <v>0</v>
      </c>
      <c r="BL130" s="14" t="s">
        <v>127</v>
      </c>
      <c r="BM130" s="192" t="s">
        <v>193</v>
      </c>
    </row>
    <row r="131" spans="1:65" s="2" customFormat="1" ht="19.5">
      <c r="A131" s="31"/>
      <c r="B131" s="32"/>
      <c r="C131" s="33"/>
      <c r="D131" s="194" t="s">
        <v>128</v>
      </c>
      <c r="E131" s="33"/>
      <c r="F131" s="195" t="s">
        <v>141</v>
      </c>
      <c r="G131" s="33"/>
      <c r="H131" s="33"/>
      <c r="I131" s="113"/>
      <c r="J131" s="33"/>
      <c r="K131" s="33"/>
      <c r="L131" s="36"/>
      <c r="M131" s="196"/>
      <c r="N131" s="197"/>
      <c r="O131" s="61"/>
      <c r="P131" s="61"/>
      <c r="Q131" s="61"/>
      <c r="R131" s="61"/>
      <c r="S131" s="61"/>
      <c r="T131" s="62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128</v>
      </c>
      <c r="AU131" s="14" t="s">
        <v>80</v>
      </c>
    </row>
    <row r="132" spans="1:65" s="2" customFormat="1" ht="16.5" customHeight="1">
      <c r="A132" s="31"/>
      <c r="B132" s="32"/>
      <c r="C132" s="181" t="s">
        <v>158</v>
      </c>
      <c r="D132" s="181" t="s">
        <v>122</v>
      </c>
      <c r="E132" s="182" t="s">
        <v>194</v>
      </c>
      <c r="F132" s="183" t="s">
        <v>195</v>
      </c>
      <c r="G132" s="184" t="s">
        <v>125</v>
      </c>
      <c r="H132" s="185">
        <v>32</v>
      </c>
      <c r="I132" s="186"/>
      <c r="J132" s="187">
        <f>ROUND(I132*H132,2)</f>
        <v>0</v>
      </c>
      <c r="K132" s="183" t="s">
        <v>126</v>
      </c>
      <c r="L132" s="36"/>
      <c r="M132" s="188" t="s">
        <v>21</v>
      </c>
      <c r="N132" s="189" t="s">
        <v>44</v>
      </c>
      <c r="O132" s="61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2" t="s">
        <v>127</v>
      </c>
      <c r="AT132" s="192" t="s">
        <v>122</v>
      </c>
      <c r="AU132" s="192" t="s">
        <v>80</v>
      </c>
      <c r="AY132" s="14" t="s">
        <v>121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4" t="s">
        <v>80</v>
      </c>
      <c r="BK132" s="193">
        <f>ROUND(I132*H132,2)</f>
        <v>0</v>
      </c>
      <c r="BL132" s="14" t="s">
        <v>127</v>
      </c>
      <c r="BM132" s="192" t="s">
        <v>196</v>
      </c>
    </row>
    <row r="133" spans="1:65" s="2" customFormat="1" ht="19.5">
      <c r="A133" s="31"/>
      <c r="B133" s="32"/>
      <c r="C133" s="33"/>
      <c r="D133" s="194" t="s">
        <v>128</v>
      </c>
      <c r="E133" s="33"/>
      <c r="F133" s="195" t="s">
        <v>141</v>
      </c>
      <c r="G133" s="33"/>
      <c r="H133" s="33"/>
      <c r="I133" s="113"/>
      <c r="J133" s="33"/>
      <c r="K133" s="33"/>
      <c r="L133" s="36"/>
      <c r="M133" s="196"/>
      <c r="N133" s="197"/>
      <c r="O133" s="61"/>
      <c r="P133" s="61"/>
      <c r="Q133" s="61"/>
      <c r="R133" s="61"/>
      <c r="S133" s="61"/>
      <c r="T133" s="62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128</v>
      </c>
      <c r="AU133" s="14" t="s">
        <v>80</v>
      </c>
    </row>
    <row r="134" spans="1:65" s="2" customFormat="1" ht="16.5" customHeight="1">
      <c r="A134" s="31"/>
      <c r="B134" s="32"/>
      <c r="C134" s="181" t="s">
        <v>7</v>
      </c>
      <c r="D134" s="181" t="s">
        <v>122</v>
      </c>
      <c r="E134" s="182" t="s">
        <v>197</v>
      </c>
      <c r="F134" s="183" t="s">
        <v>198</v>
      </c>
      <c r="G134" s="184" t="s">
        <v>125</v>
      </c>
      <c r="H134" s="185">
        <v>8</v>
      </c>
      <c r="I134" s="186"/>
      <c r="J134" s="187">
        <f>ROUND(I134*H134,2)</f>
        <v>0</v>
      </c>
      <c r="K134" s="183" t="s">
        <v>126</v>
      </c>
      <c r="L134" s="36"/>
      <c r="M134" s="188" t="s">
        <v>21</v>
      </c>
      <c r="N134" s="189" t="s">
        <v>44</v>
      </c>
      <c r="O134" s="61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2" t="s">
        <v>127</v>
      </c>
      <c r="AT134" s="192" t="s">
        <v>122</v>
      </c>
      <c r="AU134" s="192" t="s">
        <v>80</v>
      </c>
      <c r="AY134" s="14" t="s">
        <v>121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4" t="s">
        <v>80</v>
      </c>
      <c r="BK134" s="193">
        <f>ROUND(I134*H134,2)</f>
        <v>0</v>
      </c>
      <c r="BL134" s="14" t="s">
        <v>127</v>
      </c>
      <c r="BM134" s="192" t="s">
        <v>199</v>
      </c>
    </row>
    <row r="135" spans="1:65" s="2" customFormat="1" ht="19.5">
      <c r="A135" s="31"/>
      <c r="B135" s="32"/>
      <c r="C135" s="33"/>
      <c r="D135" s="194" t="s">
        <v>128</v>
      </c>
      <c r="E135" s="33"/>
      <c r="F135" s="195" t="s">
        <v>141</v>
      </c>
      <c r="G135" s="33"/>
      <c r="H135" s="33"/>
      <c r="I135" s="113"/>
      <c r="J135" s="33"/>
      <c r="K135" s="33"/>
      <c r="L135" s="36"/>
      <c r="M135" s="196"/>
      <c r="N135" s="197"/>
      <c r="O135" s="61"/>
      <c r="P135" s="61"/>
      <c r="Q135" s="61"/>
      <c r="R135" s="61"/>
      <c r="S135" s="61"/>
      <c r="T135" s="62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128</v>
      </c>
      <c r="AU135" s="14" t="s">
        <v>80</v>
      </c>
    </row>
    <row r="136" spans="1:65" s="2" customFormat="1" ht="16.5" customHeight="1">
      <c r="A136" s="31"/>
      <c r="B136" s="32"/>
      <c r="C136" s="181" t="s">
        <v>163</v>
      </c>
      <c r="D136" s="181" t="s">
        <v>122</v>
      </c>
      <c r="E136" s="182" t="s">
        <v>200</v>
      </c>
      <c r="F136" s="183" t="s">
        <v>201</v>
      </c>
      <c r="G136" s="184" t="s">
        <v>125</v>
      </c>
      <c r="H136" s="185">
        <v>63</v>
      </c>
      <c r="I136" s="186"/>
      <c r="J136" s="187">
        <f>ROUND(I136*H136,2)</f>
        <v>0</v>
      </c>
      <c r="K136" s="183" t="s">
        <v>126</v>
      </c>
      <c r="L136" s="36"/>
      <c r="M136" s="188" t="s">
        <v>21</v>
      </c>
      <c r="N136" s="189" t="s">
        <v>44</v>
      </c>
      <c r="O136" s="61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2" t="s">
        <v>127</v>
      </c>
      <c r="AT136" s="192" t="s">
        <v>122</v>
      </c>
      <c r="AU136" s="192" t="s">
        <v>80</v>
      </c>
      <c r="AY136" s="14" t="s">
        <v>121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4" t="s">
        <v>80</v>
      </c>
      <c r="BK136" s="193">
        <f>ROUND(I136*H136,2)</f>
        <v>0</v>
      </c>
      <c r="BL136" s="14" t="s">
        <v>127</v>
      </c>
      <c r="BM136" s="192" t="s">
        <v>202</v>
      </c>
    </row>
    <row r="137" spans="1:65" s="2" customFormat="1" ht="19.5">
      <c r="A137" s="31"/>
      <c r="B137" s="32"/>
      <c r="C137" s="33"/>
      <c r="D137" s="194" t="s">
        <v>128</v>
      </c>
      <c r="E137" s="33"/>
      <c r="F137" s="195" t="s">
        <v>141</v>
      </c>
      <c r="G137" s="33"/>
      <c r="H137" s="33"/>
      <c r="I137" s="113"/>
      <c r="J137" s="33"/>
      <c r="K137" s="33"/>
      <c r="L137" s="36"/>
      <c r="M137" s="196"/>
      <c r="N137" s="197"/>
      <c r="O137" s="61"/>
      <c r="P137" s="61"/>
      <c r="Q137" s="61"/>
      <c r="R137" s="61"/>
      <c r="S137" s="61"/>
      <c r="T137" s="62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128</v>
      </c>
      <c r="AU137" s="14" t="s">
        <v>80</v>
      </c>
    </row>
    <row r="138" spans="1:65" s="2" customFormat="1" ht="16.5" customHeight="1">
      <c r="A138" s="31"/>
      <c r="B138" s="32"/>
      <c r="C138" s="181" t="s">
        <v>203</v>
      </c>
      <c r="D138" s="181" t="s">
        <v>122</v>
      </c>
      <c r="E138" s="182" t="s">
        <v>204</v>
      </c>
      <c r="F138" s="183" t="s">
        <v>205</v>
      </c>
      <c r="G138" s="184" t="s">
        <v>125</v>
      </c>
      <c r="H138" s="185">
        <v>177</v>
      </c>
      <c r="I138" s="186"/>
      <c r="J138" s="187">
        <f>ROUND(I138*H138,2)</f>
        <v>0</v>
      </c>
      <c r="K138" s="183" t="s">
        <v>126</v>
      </c>
      <c r="L138" s="36"/>
      <c r="M138" s="188" t="s">
        <v>21</v>
      </c>
      <c r="N138" s="189" t="s">
        <v>44</v>
      </c>
      <c r="O138" s="61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2" t="s">
        <v>127</v>
      </c>
      <c r="AT138" s="192" t="s">
        <v>122</v>
      </c>
      <c r="AU138" s="192" t="s">
        <v>80</v>
      </c>
      <c r="AY138" s="14" t="s">
        <v>121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4" t="s">
        <v>80</v>
      </c>
      <c r="BK138" s="193">
        <f>ROUND(I138*H138,2)</f>
        <v>0</v>
      </c>
      <c r="BL138" s="14" t="s">
        <v>127</v>
      </c>
      <c r="BM138" s="192" t="s">
        <v>206</v>
      </c>
    </row>
    <row r="139" spans="1:65" s="2" customFormat="1" ht="19.5">
      <c r="A139" s="31"/>
      <c r="B139" s="32"/>
      <c r="C139" s="33"/>
      <c r="D139" s="194" t="s">
        <v>128</v>
      </c>
      <c r="E139" s="33"/>
      <c r="F139" s="195" t="s">
        <v>141</v>
      </c>
      <c r="G139" s="33"/>
      <c r="H139" s="33"/>
      <c r="I139" s="113"/>
      <c r="J139" s="33"/>
      <c r="K139" s="33"/>
      <c r="L139" s="36"/>
      <c r="M139" s="196"/>
      <c r="N139" s="197"/>
      <c r="O139" s="61"/>
      <c r="P139" s="61"/>
      <c r="Q139" s="61"/>
      <c r="R139" s="61"/>
      <c r="S139" s="61"/>
      <c r="T139" s="62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128</v>
      </c>
      <c r="AU139" s="14" t="s">
        <v>80</v>
      </c>
    </row>
    <row r="140" spans="1:65" s="2" customFormat="1" ht="16.5" customHeight="1">
      <c r="A140" s="31"/>
      <c r="B140" s="32"/>
      <c r="C140" s="181" t="s">
        <v>167</v>
      </c>
      <c r="D140" s="181" t="s">
        <v>122</v>
      </c>
      <c r="E140" s="182" t="s">
        <v>207</v>
      </c>
      <c r="F140" s="183" t="s">
        <v>208</v>
      </c>
      <c r="G140" s="184" t="s">
        <v>125</v>
      </c>
      <c r="H140" s="185">
        <v>64</v>
      </c>
      <c r="I140" s="186"/>
      <c r="J140" s="187">
        <f>ROUND(I140*H140,2)</f>
        <v>0</v>
      </c>
      <c r="K140" s="183" t="s">
        <v>126</v>
      </c>
      <c r="L140" s="36"/>
      <c r="M140" s="188" t="s">
        <v>21</v>
      </c>
      <c r="N140" s="189" t="s">
        <v>44</v>
      </c>
      <c r="O140" s="61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2" t="s">
        <v>127</v>
      </c>
      <c r="AT140" s="192" t="s">
        <v>122</v>
      </c>
      <c r="AU140" s="192" t="s">
        <v>80</v>
      </c>
      <c r="AY140" s="14" t="s">
        <v>121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4" t="s">
        <v>80</v>
      </c>
      <c r="BK140" s="193">
        <f>ROUND(I140*H140,2)</f>
        <v>0</v>
      </c>
      <c r="BL140" s="14" t="s">
        <v>127</v>
      </c>
      <c r="BM140" s="192" t="s">
        <v>209</v>
      </c>
    </row>
    <row r="141" spans="1:65" s="2" customFormat="1" ht="19.5">
      <c r="A141" s="31"/>
      <c r="B141" s="32"/>
      <c r="C141" s="33"/>
      <c r="D141" s="194" t="s">
        <v>128</v>
      </c>
      <c r="E141" s="33"/>
      <c r="F141" s="195" t="s">
        <v>141</v>
      </c>
      <c r="G141" s="33"/>
      <c r="H141" s="33"/>
      <c r="I141" s="113"/>
      <c r="J141" s="33"/>
      <c r="K141" s="33"/>
      <c r="L141" s="36"/>
      <c r="M141" s="196"/>
      <c r="N141" s="197"/>
      <c r="O141" s="61"/>
      <c r="P141" s="61"/>
      <c r="Q141" s="61"/>
      <c r="R141" s="61"/>
      <c r="S141" s="61"/>
      <c r="T141" s="62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128</v>
      </c>
      <c r="AU141" s="14" t="s">
        <v>80</v>
      </c>
    </row>
    <row r="142" spans="1:65" s="2" customFormat="1" ht="16.5" customHeight="1">
      <c r="A142" s="31"/>
      <c r="B142" s="32"/>
      <c r="C142" s="181" t="s">
        <v>210</v>
      </c>
      <c r="D142" s="181" t="s">
        <v>122</v>
      </c>
      <c r="E142" s="182" t="s">
        <v>211</v>
      </c>
      <c r="F142" s="183" t="s">
        <v>212</v>
      </c>
      <c r="G142" s="184" t="s">
        <v>125</v>
      </c>
      <c r="H142" s="185">
        <v>2</v>
      </c>
      <c r="I142" s="186"/>
      <c r="J142" s="187">
        <f>ROUND(I142*H142,2)</f>
        <v>0</v>
      </c>
      <c r="K142" s="183" t="s">
        <v>126</v>
      </c>
      <c r="L142" s="36"/>
      <c r="M142" s="188" t="s">
        <v>21</v>
      </c>
      <c r="N142" s="189" t="s">
        <v>44</v>
      </c>
      <c r="O142" s="61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2" t="s">
        <v>127</v>
      </c>
      <c r="AT142" s="192" t="s">
        <v>122</v>
      </c>
      <c r="AU142" s="192" t="s">
        <v>80</v>
      </c>
      <c r="AY142" s="14" t="s">
        <v>121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4" t="s">
        <v>80</v>
      </c>
      <c r="BK142" s="193">
        <f>ROUND(I142*H142,2)</f>
        <v>0</v>
      </c>
      <c r="BL142" s="14" t="s">
        <v>127</v>
      </c>
      <c r="BM142" s="192" t="s">
        <v>213</v>
      </c>
    </row>
    <row r="143" spans="1:65" s="2" customFormat="1" ht="19.5">
      <c r="A143" s="31"/>
      <c r="B143" s="32"/>
      <c r="C143" s="33"/>
      <c r="D143" s="194" t="s">
        <v>128</v>
      </c>
      <c r="E143" s="33"/>
      <c r="F143" s="195" t="s">
        <v>141</v>
      </c>
      <c r="G143" s="33"/>
      <c r="H143" s="33"/>
      <c r="I143" s="113"/>
      <c r="J143" s="33"/>
      <c r="K143" s="33"/>
      <c r="L143" s="36"/>
      <c r="M143" s="196"/>
      <c r="N143" s="197"/>
      <c r="O143" s="61"/>
      <c r="P143" s="61"/>
      <c r="Q143" s="61"/>
      <c r="R143" s="61"/>
      <c r="S143" s="61"/>
      <c r="T143" s="62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128</v>
      </c>
      <c r="AU143" s="14" t="s">
        <v>80</v>
      </c>
    </row>
    <row r="144" spans="1:65" s="2" customFormat="1" ht="16.5" customHeight="1">
      <c r="A144" s="31"/>
      <c r="B144" s="32"/>
      <c r="C144" s="181" t="s">
        <v>171</v>
      </c>
      <c r="D144" s="181" t="s">
        <v>122</v>
      </c>
      <c r="E144" s="182" t="s">
        <v>214</v>
      </c>
      <c r="F144" s="183" t="s">
        <v>215</v>
      </c>
      <c r="G144" s="184" t="s">
        <v>125</v>
      </c>
      <c r="H144" s="185">
        <v>14</v>
      </c>
      <c r="I144" s="186"/>
      <c r="J144" s="187">
        <f>ROUND(I144*H144,2)</f>
        <v>0</v>
      </c>
      <c r="K144" s="183" t="s">
        <v>126</v>
      </c>
      <c r="L144" s="36"/>
      <c r="M144" s="188" t="s">
        <v>21</v>
      </c>
      <c r="N144" s="189" t="s">
        <v>44</v>
      </c>
      <c r="O144" s="61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2" t="s">
        <v>127</v>
      </c>
      <c r="AT144" s="192" t="s">
        <v>122</v>
      </c>
      <c r="AU144" s="192" t="s">
        <v>80</v>
      </c>
      <c r="AY144" s="14" t="s">
        <v>121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4" t="s">
        <v>80</v>
      </c>
      <c r="BK144" s="193">
        <f>ROUND(I144*H144,2)</f>
        <v>0</v>
      </c>
      <c r="BL144" s="14" t="s">
        <v>127</v>
      </c>
      <c r="BM144" s="192" t="s">
        <v>216</v>
      </c>
    </row>
    <row r="145" spans="1:65" s="2" customFormat="1" ht="19.5">
      <c r="A145" s="31"/>
      <c r="B145" s="32"/>
      <c r="C145" s="33"/>
      <c r="D145" s="194" t="s">
        <v>128</v>
      </c>
      <c r="E145" s="33"/>
      <c r="F145" s="195" t="s">
        <v>141</v>
      </c>
      <c r="G145" s="33"/>
      <c r="H145" s="33"/>
      <c r="I145" s="113"/>
      <c r="J145" s="33"/>
      <c r="K145" s="33"/>
      <c r="L145" s="36"/>
      <c r="M145" s="196"/>
      <c r="N145" s="197"/>
      <c r="O145" s="61"/>
      <c r="P145" s="61"/>
      <c r="Q145" s="61"/>
      <c r="R145" s="61"/>
      <c r="S145" s="61"/>
      <c r="T145" s="62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128</v>
      </c>
      <c r="AU145" s="14" t="s">
        <v>80</v>
      </c>
    </row>
    <row r="146" spans="1:65" s="2" customFormat="1" ht="16.5" customHeight="1">
      <c r="A146" s="31"/>
      <c r="B146" s="32"/>
      <c r="C146" s="181" t="s">
        <v>217</v>
      </c>
      <c r="D146" s="181" t="s">
        <v>122</v>
      </c>
      <c r="E146" s="182" t="s">
        <v>218</v>
      </c>
      <c r="F146" s="183" t="s">
        <v>219</v>
      </c>
      <c r="G146" s="184" t="s">
        <v>125</v>
      </c>
      <c r="H146" s="185">
        <v>1</v>
      </c>
      <c r="I146" s="186"/>
      <c r="J146" s="187">
        <f>ROUND(I146*H146,2)</f>
        <v>0</v>
      </c>
      <c r="K146" s="183" t="s">
        <v>126</v>
      </c>
      <c r="L146" s="36"/>
      <c r="M146" s="188" t="s">
        <v>21</v>
      </c>
      <c r="N146" s="189" t="s">
        <v>44</v>
      </c>
      <c r="O146" s="61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2" t="s">
        <v>127</v>
      </c>
      <c r="AT146" s="192" t="s">
        <v>122</v>
      </c>
      <c r="AU146" s="192" t="s">
        <v>80</v>
      </c>
      <c r="AY146" s="14" t="s">
        <v>121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4" t="s">
        <v>80</v>
      </c>
      <c r="BK146" s="193">
        <f>ROUND(I146*H146,2)</f>
        <v>0</v>
      </c>
      <c r="BL146" s="14" t="s">
        <v>127</v>
      </c>
      <c r="BM146" s="192" t="s">
        <v>220</v>
      </c>
    </row>
    <row r="147" spans="1:65" s="2" customFormat="1" ht="19.5">
      <c r="A147" s="31"/>
      <c r="B147" s="32"/>
      <c r="C147" s="33"/>
      <c r="D147" s="194" t="s">
        <v>128</v>
      </c>
      <c r="E147" s="33"/>
      <c r="F147" s="195" t="s">
        <v>221</v>
      </c>
      <c r="G147" s="33"/>
      <c r="H147" s="33"/>
      <c r="I147" s="113"/>
      <c r="J147" s="33"/>
      <c r="K147" s="33"/>
      <c r="L147" s="36"/>
      <c r="M147" s="196"/>
      <c r="N147" s="197"/>
      <c r="O147" s="61"/>
      <c r="P147" s="61"/>
      <c r="Q147" s="61"/>
      <c r="R147" s="61"/>
      <c r="S147" s="61"/>
      <c r="T147" s="62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128</v>
      </c>
      <c r="AU147" s="14" t="s">
        <v>80</v>
      </c>
    </row>
    <row r="148" spans="1:65" s="2" customFormat="1" ht="16.5" customHeight="1">
      <c r="A148" s="31"/>
      <c r="B148" s="32"/>
      <c r="C148" s="181" t="s">
        <v>174</v>
      </c>
      <c r="D148" s="181" t="s">
        <v>122</v>
      </c>
      <c r="E148" s="182" t="s">
        <v>222</v>
      </c>
      <c r="F148" s="183" t="s">
        <v>219</v>
      </c>
      <c r="G148" s="184" t="s">
        <v>125</v>
      </c>
      <c r="H148" s="185">
        <v>1</v>
      </c>
      <c r="I148" s="186"/>
      <c r="J148" s="187">
        <f>ROUND(I148*H148,2)</f>
        <v>0</v>
      </c>
      <c r="K148" s="183" t="s">
        <v>126</v>
      </c>
      <c r="L148" s="36"/>
      <c r="M148" s="188" t="s">
        <v>21</v>
      </c>
      <c r="N148" s="189" t="s">
        <v>44</v>
      </c>
      <c r="O148" s="61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2" t="s">
        <v>127</v>
      </c>
      <c r="AT148" s="192" t="s">
        <v>122</v>
      </c>
      <c r="AU148" s="192" t="s">
        <v>80</v>
      </c>
      <c r="AY148" s="14" t="s">
        <v>121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4" t="s">
        <v>80</v>
      </c>
      <c r="BK148" s="193">
        <f>ROUND(I148*H148,2)</f>
        <v>0</v>
      </c>
      <c r="BL148" s="14" t="s">
        <v>127</v>
      </c>
      <c r="BM148" s="192" t="s">
        <v>223</v>
      </c>
    </row>
    <row r="149" spans="1:65" s="2" customFormat="1" ht="19.5">
      <c r="A149" s="31"/>
      <c r="B149" s="32"/>
      <c r="C149" s="33"/>
      <c r="D149" s="194" t="s">
        <v>128</v>
      </c>
      <c r="E149" s="33"/>
      <c r="F149" s="195" t="s">
        <v>224</v>
      </c>
      <c r="G149" s="33"/>
      <c r="H149" s="33"/>
      <c r="I149" s="113"/>
      <c r="J149" s="33"/>
      <c r="K149" s="33"/>
      <c r="L149" s="36"/>
      <c r="M149" s="196"/>
      <c r="N149" s="197"/>
      <c r="O149" s="61"/>
      <c r="P149" s="61"/>
      <c r="Q149" s="61"/>
      <c r="R149" s="61"/>
      <c r="S149" s="61"/>
      <c r="T149" s="62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128</v>
      </c>
      <c r="AU149" s="14" t="s">
        <v>80</v>
      </c>
    </row>
    <row r="150" spans="1:65" s="2" customFormat="1" ht="16.5" customHeight="1">
      <c r="A150" s="31"/>
      <c r="B150" s="32"/>
      <c r="C150" s="181" t="s">
        <v>225</v>
      </c>
      <c r="D150" s="181" t="s">
        <v>122</v>
      </c>
      <c r="E150" s="182" t="s">
        <v>226</v>
      </c>
      <c r="F150" s="183" t="s">
        <v>227</v>
      </c>
      <c r="G150" s="184" t="s">
        <v>125</v>
      </c>
      <c r="H150" s="185">
        <v>1</v>
      </c>
      <c r="I150" s="186"/>
      <c r="J150" s="187">
        <f>ROUND(I150*H150,2)</f>
        <v>0</v>
      </c>
      <c r="K150" s="183" t="s">
        <v>126</v>
      </c>
      <c r="L150" s="36"/>
      <c r="M150" s="188" t="s">
        <v>21</v>
      </c>
      <c r="N150" s="189" t="s">
        <v>44</v>
      </c>
      <c r="O150" s="61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2" t="s">
        <v>127</v>
      </c>
      <c r="AT150" s="192" t="s">
        <v>122</v>
      </c>
      <c r="AU150" s="192" t="s">
        <v>80</v>
      </c>
      <c r="AY150" s="14" t="s">
        <v>121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4" t="s">
        <v>80</v>
      </c>
      <c r="BK150" s="193">
        <f>ROUND(I150*H150,2)</f>
        <v>0</v>
      </c>
      <c r="BL150" s="14" t="s">
        <v>127</v>
      </c>
      <c r="BM150" s="192" t="s">
        <v>228</v>
      </c>
    </row>
    <row r="151" spans="1:65" s="2" customFormat="1" ht="19.5">
      <c r="A151" s="31"/>
      <c r="B151" s="32"/>
      <c r="C151" s="33"/>
      <c r="D151" s="194" t="s">
        <v>128</v>
      </c>
      <c r="E151" s="33"/>
      <c r="F151" s="195" t="s">
        <v>229</v>
      </c>
      <c r="G151" s="33"/>
      <c r="H151" s="33"/>
      <c r="I151" s="113"/>
      <c r="J151" s="33"/>
      <c r="K151" s="33"/>
      <c r="L151" s="36"/>
      <c r="M151" s="196"/>
      <c r="N151" s="197"/>
      <c r="O151" s="61"/>
      <c r="P151" s="61"/>
      <c r="Q151" s="61"/>
      <c r="R151" s="61"/>
      <c r="S151" s="61"/>
      <c r="T151" s="62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128</v>
      </c>
      <c r="AU151" s="14" t="s">
        <v>80</v>
      </c>
    </row>
    <row r="152" spans="1:65" s="2" customFormat="1" ht="16.5" customHeight="1">
      <c r="A152" s="31"/>
      <c r="B152" s="32"/>
      <c r="C152" s="181" t="s">
        <v>178</v>
      </c>
      <c r="D152" s="181" t="s">
        <v>122</v>
      </c>
      <c r="E152" s="182" t="s">
        <v>230</v>
      </c>
      <c r="F152" s="183" t="s">
        <v>231</v>
      </c>
      <c r="G152" s="184" t="s">
        <v>125</v>
      </c>
      <c r="H152" s="185">
        <v>2</v>
      </c>
      <c r="I152" s="186"/>
      <c r="J152" s="187">
        <f>ROUND(I152*H152,2)</f>
        <v>0</v>
      </c>
      <c r="K152" s="183" t="s">
        <v>126</v>
      </c>
      <c r="L152" s="36"/>
      <c r="M152" s="188" t="s">
        <v>21</v>
      </c>
      <c r="N152" s="189" t="s">
        <v>44</v>
      </c>
      <c r="O152" s="61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2" t="s">
        <v>127</v>
      </c>
      <c r="AT152" s="192" t="s">
        <v>122</v>
      </c>
      <c r="AU152" s="192" t="s">
        <v>80</v>
      </c>
      <c r="AY152" s="14" t="s">
        <v>121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4" t="s">
        <v>80</v>
      </c>
      <c r="BK152" s="193">
        <f>ROUND(I152*H152,2)</f>
        <v>0</v>
      </c>
      <c r="BL152" s="14" t="s">
        <v>127</v>
      </c>
      <c r="BM152" s="192" t="s">
        <v>232</v>
      </c>
    </row>
    <row r="153" spans="1:65" s="2" customFormat="1" ht="19.5">
      <c r="A153" s="31"/>
      <c r="B153" s="32"/>
      <c r="C153" s="33"/>
      <c r="D153" s="194" t="s">
        <v>128</v>
      </c>
      <c r="E153" s="33"/>
      <c r="F153" s="195" t="s">
        <v>233</v>
      </c>
      <c r="G153" s="33"/>
      <c r="H153" s="33"/>
      <c r="I153" s="113"/>
      <c r="J153" s="33"/>
      <c r="K153" s="33"/>
      <c r="L153" s="36"/>
      <c r="M153" s="196"/>
      <c r="N153" s="197"/>
      <c r="O153" s="61"/>
      <c r="P153" s="61"/>
      <c r="Q153" s="61"/>
      <c r="R153" s="61"/>
      <c r="S153" s="61"/>
      <c r="T153" s="62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128</v>
      </c>
      <c r="AU153" s="14" t="s">
        <v>80</v>
      </c>
    </row>
    <row r="154" spans="1:65" s="2" customFormat="1" ht="16.5" customHeight="1">
      <c r="A154" s="31"/>
      <c r="B154" s="32"/>
      <c r="C154" s="181" t="s">
        <v>234</v>
      </c>
      <c r="D154" s="181" t="s">
        <v>122</v>
      </c>
      <c r="E154" s="182" t="s">
        <v>235</v>
      </c>
      <c r="F154" s="183" t="s">
        <v>227</v>
      </c>
      <c r="G154" s="184" t="s">
        <v>125</v>
      </c>
      <c r="H154" s="185">
        <v>1</v>
      </c>
      <c r="I154" s="186"/>
      <c r="J154" s="187">
        <f>ROUND(I154*H154,2)</f>
        <v>0</v>
      </c>
      <c r="K154" s="183" t="s">
        <v>126</v>
      </c>
      <c r="L154" s="36"/>
      <c r="M154" s="188" t="s">
        <v>21</v>
      </c>
      <c r="N154" s="189" t="s">
        <v>44</v>
      </c>
      <c r="O154" s="61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2" t="s">
        <v>127</v>
      </c>
      <c r="AT154" s="192" t="s">
        <v>122</v>
      </c>
      <c r="AU154" s="192" t="s">
        <v>80</v>
      </c>
      <c r="AY154" s="14" t="s">
        <v>121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4" t="s">
        <v>80</v>
      </c>
      <c r="BK154" s="193">
        <f>ROUND(I154*H154,2)</f>
        <v>0</v>
      </c>
      <c r="BL154" s="14" t="s">
        <v>127</v>
      </c>
      <c r="BM154" s="192" t="s">
        <v>236</v>
      </c>
    </row>
    <row r="155" spans="1:65" s="2" customFormat="1" ht="19.5">
      <c r="A155" s="31"/>
      <c r="B155" s="32"/>
      <c r="C155" s="33"/>
      <c r="D155" s="194" t="s">
        <v>128</v>
      </c>
      <c r="E155" s="33"/>
      <c r="F155" s="195" t="s">
        <v>237</v>
      </c>
      <c r="G155" s="33"/>
      <c r="H155" s="33"/>
      <c r="I155" s="113"/>
      <c r="J155" s="33"/>
      <c r="K155" s="33"/>
      <c r="L155" s="36"/>
      <c r="M155" s="196"/>
      <c r="N155" s="197"/>
      <c r="O155" s="61"/>
      <c r="P155" s="61"/>
      <c r="Q155" s="61"/>
      <c r="R155" s="61"/>
      <c r="S155" s="61"/>
      <c r="T155" s="62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128</v>
      </c>
      <c r="AU155" s="14" t="s">
        <v>80</v>
      </c>
    </row>
    <row r="156" spans="1:65" s="2" customFormat="1" ht="16.5" customHeight="1">
      <c r="A156" s="31"/>
      <c r="B156" s="32"/>
      <c r="C156" s="181" t="s">
        <v>182</v>
      </c>
      <c r="D156" s="181" t="s">
        <v>122</v>
      </c>
      <c r="E156" s="182" t="s">
        <v>238</v>
      </c>
      <c r="F156" s="183" t="s">
        <v>239</v>
      </c>
      <c r="G156" s="184" t="s">
        <v>125</v>
      </c>
      <c r="H156" s="185">
        <v>1</v>
      </c>
      <c r="I156" s="186"/>
      <c r="J156" s="187">
        <f>ROUND(I156*H156,2)</f>
        <v>0</v>
      </c>
      <c r="K156" s="183" t="s">
        <v>126</v>
      </c>
      <c r="L156" s="36"/>
      <c r="M156" s="188" t="s">
        <v>21</v>
      </c>
      <c r="N156" s="189" t="s">
        <v>44</v>
      </c>
      <c r="O156" s="61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2" t="s">
        <v>127</v>
      </c>
      <c r="AT156" s="192" t="s">
        <v>122</v>
      </c>
      <c r="AU156" s="192" t="s">
        <v>80</v>
      </c>
      <c r="AY156" s="14" t="s">
        <v>121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4" t="s">
        <v>80</v>
      </c>
      <c r="BK156" s="193">
        <f>ROUND(I156*H156,2)</f>
        <v>0</v>
      </c>
      <c r="BL156" s="14" t="s">
        <v>127</v>
      </c>
      <c r="BM156" s="192" t="s">
        <v>240</v>
      </c>
    </row>
    <row r="157" spans="1:65" s="2" customFormat="1" ht="19.5">
      <c r="A157" s="31"/>
      <c r="B157" s="32"/>
      <c r="C157" s="33"/>
      <c r="D157" s="194" t="s">
        <v>128</v>
      </c>
      <c r="E157" s="33"/>
      <c r="F157" s="195" t="s">
        <v>241</v>
      </c>
      <c r="G157" s="33"/>
      <c r="H157" s="33"/>
      <c r="I157" s="113"/>
      <c r="J157" s="33"/>
      <c r="K157" s="33"/>
      <c r="L157" s="36"/>
      <c r="M157" s="196"/>
      <c r="N157" s="197"/>
      <c r="O157" s="61"/>
      <c r="P157" s="61"/>
      <c r="Q157" s="61"/>
      <c r="R157" s="61"/>
      <c r="S157" s="61"/>
      <c r="T157" s="62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128</v>
      </c>
      <c r="AU157" s="14" t="s">
        <v>80</v>
      </c>
    </row>
    <row r="158" spans="1:65" s="2" customFormat="1" ht="16.5" customHeight="1">
      <c r="A158" s="31"/>
      <c r="B158" s="32"/>
      <c r="C158" s="181" t="s">
        <v>242</v>
      </c>
      <c r="D158" s="181" t="s">
        <v>122</v>
      </c>
      <c r="E158" s="182" t="s">
        <v>243</v>
      </c>
      <c r="F158" s="183" t="s">
        <v>239</v>
      </c>
      <c r="G158" s="184" t="s">
        <v>125</v>
      </c>
      <c r="H158" s="185">
        <v>1</v>
      </c>
      <c r="I158" s="186"/>
      <c r="J158" s="187">
        <f>ROUND(I158*H158,2)</f>
        <v>0</v>
      </c>
      <c r="K158" s="183" t="s">
        <v>126</v>
      </c>
      <c r="L158" s="36"/>
      <c r="M158" s="188" t="s">
        <v>21</v>
      </c>
      <c r="N158" s="189" t="s">
        <v>44</v>
      </c>
      <c r="O158" s="61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2" t="s">
        <v>127</v>
      </c>
      <c r="AT158" s="192" t="s">
        <v>122</v>
      </c>
      <c r="AU158" s="192" t="s">
        <v>80</v>
      </c>
      <c r="AY158" s="14" t="s">
        <v>121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4" t="s">
        <v>80</v>
      </c>
      <c r="BK158" s="193">
        <f>ROUND(I158*H158,2)</f>
        <v>0</v>
      </c>
      <c r="BL158" s="14" t="s">
        <v>127</v>
      </c>
      <c r="BM158" s="192" t="s">
        <v>244</v>
      </c>
    </row>
    <row r="159" spans="1:65" s="2" customFormat="1" ht="19.5">
      <c r="A159" s="31"/>
      <c r="B159" s="32"/>
      <c r="C159" s="33"/>
      <c r="D159" s="194" t="s">
        <v>128</v>
      </c>
      <c r="E159" s="33"/>
      <c r="F159" s="195" t="s">
        <v>241</v>
      </c>
      <c r="G159" s="33"/>
      <c r="H159" s="33"/>
      <c r="I159" s="113"/>
      <c r="J159" s="33"/>
      <c r="K159" s="33"/>
      <c r="L159" s="36"/>
      <c r="M159" s="196"/>
      <c r="N159" s="197"/>
      <c r="O159" s="61"/>
      <c r="P159" s="61"/>
      <c r="Q159" s="61"/>
      <c r="R159" s="61"/>
      <c r="S159" s="61"/>
      <c r="T159" s="62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128</v>
      </c>
      <c r="AU159" s="14" t="s">
        <v>80</v>
      </c>
    </row>
    <row r="160" spans="1:65" s="2" customFormat="1" ht="16.5" customHeight="1">
      <c r="A160" s="31"/>
      <c r="B160" s="32"/>
      <c r="C160" s="181" t="s">
        <v>186</v>
      </c>
      <c r="D160" s="181" t="s">
        <v>122</v>
      </c>
      <c r="E160" s="182" t="s">
        <v>245</v>
      </c>
      <c r="F160" s="183" t="s">
        <v>227</v>
      </c>
      <c r="G160" s="184" t="s">
        <v>125</v>
      </c>
      <c r="H160" s="185">
        <v>1</v>
      </c>
      <c r="I160" s="186"/>
      <c r="J160" s="187">
        <f>ROUND(I160*H160,2)</f>
        <v>0</v>
      </c>
      <c r="K160" s="183" t="s">
        <v>126</v>
      </c>
      <c r="L160" s="36"/>
      <c r="M160" s="188" t="s">
        <v>21</v>
      </c>
      <c r="N160" s="189" t="s">
        <v>44</v>
      </c>
      <c r="O160" s="61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2" t="s">
        <v>127</v>
      </c>
      <c r="AT160" s="192" t="s">
        <v>122</v>
      </c>
      <c r="AU160" s="192" t="s">
        <v>80</v>
      </c>
      <c r="AY160" s="14" t="s">
        <v>121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4" t="s">
        <v>80</v>
      </c>
      <c r="BK160" s="193">
        <f>ROUND(I160*H160,2)</f>
        <v>0</v>
      </c>
      <c r="BL160" s="14" t="s">
        <v>127</v>
      </c>
      <c r="BM160" s="192" t="s">
        <v>246</v>
      </c>
    </row>
    <row r="161" spans="1:65" s="2" customFormat="1" ht="19.5">
      <c r="A161" s="31"/>
      <c r="B161" s="32"/>
      <c r="C161" s="33"/>
      <c r="D161" s="194" t="s">
        <v>128</v>
      </c>
      <c r="E161" s="33"/>
      <c r="F161" s="195" t="s">
        <v>247</v>
      </c>
      <c r="G161" s="33"/>
      <c r="H161" s="33"/>
      <c r="I161" s="113"/>
      <c r="J161" s="33"/>
      <c r="K161" s="33"/>
      <c r="L161" s="36"/>
      <c r="M161" s="196"/>
      <c r="N161" s="197"/>
      <c r="O161" s="61"/>
      <c r="P161" s="61"/>
      <c r="Q161" s="61"/>
      <c r="R161" s="61"/>
      <c r="S161" s="61"/>
      <c r="T161" s="62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128</v>
      </c>
      <c r="AU161" s="14" t="s">
        <v>80</v>
      </c>
    </row>
    <row r="162" spans="1:65" s="2" customFormat="1" ht="16.5" customHeight="1">
      <c r="A162" s="31"/>
      <c r="B162" s="32"/>
      <c r="C162" s="181" t="s">
        <v>248</v>
      </c>
      <c r="D162" s="181" t="s">
        <v>122</v>
      </c>
      <c r="E162" s="182" t="s">
        <v>249</v>
      </c>
      <c r="F162" s="183" t="s">
        <v>219</v>
      </c>
      <c r="G162" s="184" t="s">
        <v>125</v>
      </c>
      <c r="H162" s="185">
        <v>1</v>
      </c>
      <c r="I162" s="186"/>
      <c r="J162" s="187">
        <f>ROUND(I162*H162,2)</f>
        <v>0</v>
      </c>
      <c r="K162" s="183" t="s">
        <v>126</v>
      </c>
      <c r="L162" s="36"/>
      <c r="M162" s="188" t="s">
        <v>21</v>
      </c>
      <c r="N162" s="189" t="s">
        <v>44</v>
      </c>
      <c r="O162" s="61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2" t="s">
        <v>127</v>
      </c>
      <c r="AT162" s="192" t="s">
        <v>122</v>
      </c>
      <c r="AU162" s="192" t="s">
        <v>80</v>
      </c>
      <c r="AY162" s="14" t="s">
        <v>121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4" t="s">
        <v>80</v>
      </c>
      <c r="BK162" s="193">
        <f>ROUND(I162*H162,2)</f>
        <v>0</v>
      </c>
      <c r="BL162" s="14" t="s">
        <v>127</v>
      </c>
      <c r="BM162" s="192" t="s">
        <v>250</v>
      </c>
    </row>
    <row r="163" spans="1:65" s="2" customFormat="1" ht="19.5">
      <c r="A163" s="31"/>
      <c r="B163" s="32"/>
      <c r="C163" s="33"/>
      <c r="D163" s="194" t="s">
        <v>128</v>
      </c>
      <c r="E163" s="33"/>
      <c r="F163" s="195" t="s">
        <v>251</v>
      </c>
      <c r="G163" s="33"/>
      <c r="H163" s="33"/>
      <c r="I163" s="113"/>
      <c r="J163" s="33"/>
      <c r="K163" s="33"/>
      <c r="L163" s="36"/>
      <c r="M163" s="196"/>
      <c r="N163" s="197"/>
      <c r="O163" s="61"/>
      <c r="P163" s="61"/>
      <c r="Q163" s="61"/>
      <c r="R163" s="61"/>
      <c r="S163" s="61"/>
      <c r="T163" s="62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128</v>
      </c>
      <c r="AU163" s="14" t="s">
        <v>80</v>
      </c>
    </row>
    <row r="164" spans="1:65" s="2" customFormat="1" ht="16.5" customHeight="1">
      <c r="A164" s="31"/>
      <c r="B164" s="32"/>
      <c r="C164" s="181" t="s">
        <v>189</v>
      </c>
      <c r="D164" s="181" t="s">
        <v>122</v>
      </c>
      <c r="E164" s="182" t="s">
        <v>252</v>
      </c>
      <c r="F164" s="183" t="s">
        <v>231</v>
      </c>
      <c r="G164" s="184" t="s">
        <v>125</v>
      </c>
      <c r="H164" s="185">
        <v>1</v>
      </c>
      <c r="I164" s="186"/>
      <c r="J164" s="187">
        <f>ROUND(I164*H164,2)</f>
        <v>0</v>
      </c>
      <c r="K164" s="183" t="s">
        <v>126</v>
      </c>
      <c r="L164" s="36"/>
      <c r="M164" s="188" t="s">
        <v>21</v>
      </c>
      <c r="N164" s="189" t="s">
        <v>44</v>
      </c>
      <c r="O164" s="61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2" t="s">
        <v>127</v>
      </c>
      <c r="AT164" s="192" t="s">
        <v>122</v>
      </c>
      <c r="AU164" s="192" t="s">
        <v>80</v>
      </c>
      <c r="AY164" s="14" t="s">
        <v>121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4" t="s">
        <v>80</v>
      </c>
      <c r="BK164" s="193">
        <f>ROUND(I164*H164,2)</f>
        <v>0</v>
      </c>
      <c r="BL164" s="14" t="s">
        <v>127</v>
      </c>
      <c r="BM164" s="192" t="s">
        <v>253</v>
      </c>
    </row>
    <row r="165" spans="1:65" s="2" customFormat="1" ht="19.5">
      <c r="A165" s="31"/>
      <c r="B165" s="32"/>
      <c r="C165" s="33"/>
      <c r="D165" s="194" t="s">
        <v>128</v>
      </c>
      <c r="E165" s="33"/>
      <c r="F165" s="195" t="s">
        <v>254</v>
      </c>
      <c r="G165" s="33"/>
      <c r="H165" s="33"/>
      <c r="I165" s="113"/>
      <c r="J165" s="33"/>
      <c r="K165" s="33"/>
      <c r="L165" s="36"/>
      <c r="M165" s="196"/>
      <c r="N165" s="197"/>
      <c r="O165" s="61"/>
      <c r="P165" s="61"/>
      <c r="Q165" s="61"/>
      <c r="R165" s="61"/>
      <c r="S165" s="61"/>
      <c r="T165" s="62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128</v>
      </c>
      <c r="AU165" s="14" t="s">
        <v>80</v>
      </c>
    </row>
    <row r="166" spans="1:65" s="2" customFormat="1" ht="16.5" customHeight="1">
      <c r="A166" s="31"/>
      <c r="B166" s="32"/>
      <c r="C166" s="181" t="s">
        <v>255</v>
      </c>
      <c r="D166" s="181" t="s">
        <v>122</v>
      </c>
      <c r="E166" s="182" t="s">
        <v>256</v>
      </c>
      <c r="F166" s="183" t="s">
        <v>227</v>
      </c>
      <c r="G166" s="184" t="s">
        <v>125</v>
      </c>
      <c r="H166" s="185">
        <v>1</v>
      </c>
      <c r="I166" s="186"/>
      <c r="J166" s="187">
        <f>ROUND(I166*H166,2)</f>
        <v>0</v>
      </c>
      <c r="K166" s="183" t="s">
        <v>126</v>
      </c>
      <c r="L166" s="36"/>
      <c r="M166" s="188" t="s">
        <v>21</v>
      </c>
      <c r="N166" s="189" t="s">
        <v>44</v>
      </c>
      <c r="O166" s="61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2" t="s">
        <v>127</v>
      </c>
      <c r="AT166" s="192" t="s">
        <v>122</v>
      </c>
      <c r="AU166" s="192" t="s">
        <v>80</v>
      </c>
      <c r="AY166" s="14" t="s">
        <v>121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4" t="s">
        <v>80</v>
      </c>
      <c r="BK166" s="193">
        <f>ROUND(I166*H166,2)</f>
        <v>0</v>
      </c>
      <c r="BL166" s="14" t="s">
        <v>127</v>
      </c>
      <c r="BM166" s="192" t="s">
        <v>257</v>
      </c>
    </row>
    <row r="167" spans="1:65" s="2" customFormat="1" ht="19.5">
      <c r="A167" s="31"/>
      <c r="B167" s="32"/>
      <c r="C167" s="33"/>
      <c r="D167" s="194" t="s">
        <v>128</v>
      </c>
      <c r="E167" s="33"/>
      <c r="F167" s="195" t="s">
        <v>258</v>
      </c>
      <c r="G167" s="33"/>
      <c r="H167" s="33"/>
      <c r="I167" s="113"/>
      <c r="J167" s="33"/>
      <c r="K167" s="33"/>
      <c r="L167" s="36"/>
      <c r="M167" s="196"/>
      <c r="N167" s="197"/>
      <c r="O167" s="61"/>
      <c r="P167" s="61"/>
      <c r="Q167" s="61"/>
      <c r="R167" s="61"/>
      <c r="S167" s="61"/>
      <c r="T167" s="62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128</v>
      </c>
      <c r="AU167" s="14" t="s">
        <v>80</v>
      </c>
    </row>
    <row r="168" spans="1:65" s="2" customFormat="1" ht="16.5" customHeight="1">
      <c r="A168" s="31"/>
      <c r="B168" s="32"/>
      <c r="C168" s="181" t="s">
        <v>193</v>
      </c>
      <c r="D168" s="181" t="s">
        <v>122</v>
      </c>
      <c r="E168" s="182" t="s">
        <v>259</v>
      </c>
      <c r="F168" s="183" t="s">
        <v>227</v>
      </c>
      <c r="G168" s="184" t="s">
        <v>125</v>
      </c>
      <c r="H168" s="185">
        <v>1</v>
      </c>
      <c r="I168" s="186"/>
      <c r="J168" s="187">
        <f>ROUND(I168*H168,2)</f>
        <v>0</v>
      </c>
      <c r="K168" s="183" t="s">
        <v>126</v>
      </c>
      <c r="L168" s="36"/>
      <c r="M168" s="188" t="s">
        <v>21</v>
      </c>
      <c r="N168" s="189" t="s">
        <v>44</v>
      </c>
      <c r="O168" s="61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2" t="s">
        <v>127</v>
      </c>
      <c r="AT168" s="192" t="s">
        <v>122</v>
      </c>
      <c r="AU168" s="192" t="s">
        <v>80</v>
      </c>
      <c r="AY168" s="14" t="s">
        <v>121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4" t="s">
        <v>80</v>
      </c>
      <c r="BK168" s="193">
        <f>ROUND(I168*H168,2)</f>
        <v>0</v>
      </c>
      <c r="BL168" s="14" t="s">
        <v>127</v>
      </c>
      <c r="BM168" s="192" t="s">
        <v>260</v>
      </c>
    </row>
    <row r="169" spans="1:65" s="2" customFormat="1" ht="19.5">
      <c r="A169" s="31"/>
      <c r="B169" s="32"/>
      <c r="C169" s="33"/>
      <c r="D169" s="194" t="s">
        <v>128</v>
      </c>
      <c r="E169" s="33"/>
      <c r="F169" s="195" t="s">
        <v>261</v>
      </c>
      <c r="G169" s="33"/>
      <c r="H169" s="33"/>
      <c r="I169" s="113"/>
      <c r="J169" s="33"/>
      <c r="K169" s="33"/>
      <c r="L169" s="36"/>
      <c r="M169" s="196"/>
      <c r="N169" s="197"/>
      <c r="O169" s="61"/>
      <c r="P169" s="61"/>
      <c r="Q169" s="61"/>
      <c r="R169" s="61"/>
      <c r="S169" s="61"/>
      <c r="T169" s="62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128</v>
      </c>
      <c r="AU169" s="14" t="s">
        <v>80</v>
      </c>
    </row>
    <row r="170" spans="1:65" s="2" customFormat="1" ht="16.5" customHeight="1">
      <c r="A170" s="31"/>
      <c r="B170" s="32"/>
      <c r="C170" s="181" t="s">
        <v>262</v>
      </c>
      <c r="D170" s="181" t="s">
        <v>122</v>
      </c>
      <c r="E170" s="182" t="s">
        <v>263</v>
      </c>
      <c r="F170" s="183" t="s">
        <v>219</v>
      </c>
      <c r="G170" s="184" t="s">
        <v>125</v>
      </c>
      <c r="H170" s="185">
        <v>1</v>
      </c>
      <c r="I170" s="186"/>
      <c r="J170" s="187">
        <f>ROUND(I170*H170,2)</f>
        <v>0</v>
      </c>
      <c r="K170" s="183" t="s">
        <v>126</v>
      </c>
      <c r="L170" s="36"/>
      <c r="M170" s="188" t="s">
        <v>21</v>
      </c>
      <c r="N170" s="189" t="s">
        <v>44</v>
      </c>
      <c r="O170" s="61"/>
      <c r="P170" s="190">
        <f>O170*H170</f>
        <v>0</v>
      </c>
      <c r="Q170" s="190">
        <v>0</v>
      </c>
      <c r="R170" s="190">
        <f>Q170*H170</f>
        <v>0</v>
      </c>
      <c r="S170" s="190">
        <v>0</v>
      </c>
      <c r="T170" s="191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2" t="s">
        <v>127</v>
      </c>
      <c r="AT170" s="192" t="s">
        <v>122</v>
      </c>
      <c r="AU170" s="192" t="s">
        <v>80</v>
      </c>
      <c r="AY170" s="14" t="s">
        <v>121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4" t="s">
        <v>80</v>
      </c>
      <c r="BK170" s="193">
        <f>ROUND(I170*H170,2)</f>
        <v>0</v>
      </c>
      <c r="BL170" s="14" t="s">
        <v>127</v>
      </c>
      <c r="BM170" s="192" t="s">
        <v>264</v>
      </c>
    </row>
    <row r="171" spans="1:65" s="2" customFormat="1" ht="19.5">
      <c r="A171" s="31"/>
      <c r="B171" s="32"/>
      <c r="C171" s="33"/>
      <c r="D171" s="194" t="s">
        <v>128</v>
      </c>
      <c r="E171" s="33"/>
      <c r="F171" s="195" t="s">
        <v>265</v>
      </c>
      <c r="G171" s="33"/>
      <c r="H171" s="33"/>
      <c r="I171" s="113"/>
      <c r="J171" s="33"/>
      <c r="K171" s="33"/>
      <c r="L171" s="36"/>
      <c r="M171" s="196"/>
      <c r="N171" s="197"/>
      <c r="O171" s="61"/>
      <c r="P171" s="61"/>
      <c r="Q171" s="61"/>
      <c r="R171" s="61"/>
      <c r="S171" s="61"/>
      <c r="T171" s="62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128</v>
      </c>
      <c r="AU171" s="14" t="s">
        <v>80</v>
      </c>
    </row>
    <row r="172" spans="1:65" s="2" customFormat="1" ht="16.5" customHeight="1">
      <c r="A172" s="31"/>
      <c r="B172" s="32"/>
      <c r="C172" s="181" t="s">
        <v>196</v>
      </c>
      <c r="D172" s="181" t="s">
        <v>122</v>
      </c>
      <c r="E172" s="182" t="s">
        <v>266</v>
      </c>
      <c r="F172" s="183" t="s">
        <v>219</v>
      </c>
      <c r="G172" s="184" t="s">
        <v>125</v>
      </c>
      <c r="H172" s="185">
        <v>2</v>
      </c>
      <c r="I172" s="186"/>
      <c r="J172" s="187">
        <f>ROUND(I172*H172,2)</f>
        <v>0</v>
      </c>
      <c r="K172" s="183" t="s">
        <v>126</v>
      </c>
      <c r="L172" s="36"/>
      <c r="M172" s="188" t="s">
        <v>21</v>
      </c>
      <c r="N172" s="189" t="s">
        <v>44</v>
      </c>
      <c r="O172" s="61"/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2" t="s">
        <v>127</v>
      </c>
      <c r="AT172" s="192" t="s">
        <v>122</v>
      </c>
      <c r="AU172" s="192" t="s">
        <v>80</v>
      </c>
      <c r="AY172" s="14" t="s">
        <v>121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4" t="s">
        <v>80</v>
      </c>
      <c r="BK172" s="193">
        <f>ROUND(I172*H172,2)</f>
        <v>0</v>
      </c>
      <c r="BL172" s="14" t="s">
        <v>127</v>
      </c>
      <c r="BM172" s="192" t="s">
        <v>267</v>
      </c>
    </row>
    <row r="173" spans="1:65" s="2" customFormat="1" ht="19.5">
      <c r="A173" s="31"/>
      <c r="B173" s="32"/>
      <c r="C173" s="33"/>
      <c r="D173" s="194" t="s">
        <v>128</v>
      </c>
      <c r="E173" s="33"/>
      <c r="F173" s="195" t="s">
        <v>268</v>
      </c>
      <c r="G173" s="33"/>
      <c r="H173" s="33"/>
      <c r="I173" s="113"/>
      <c r="J173" s="33"/>
      <c r="K173" s="33"/>
      <c r="L173" s="36"/>
      <c r="M173" s="196"/>
      <c r="N173" s="197"/>
      <c r="O173" s="61"/>
      <c r="P173" s="61"/>
      <c r="Q173" s="61"/>
      <c r="R173" s="61"/>
      <c r="S173" s="61"/>
      <c r="T173" s="62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128</v>
      </c>
      <c r="AU173" s="14" t="s">
        <v>80</v>
      </c>
    </row>
    <row r="174" spans="1:65" s="2" customFormat="1" ht="16.5" customHeight="1">
      <c r="A174" s="31"/>
      <c r="B174" s="32"/>
      <c r="C174" s="181" t="s">
        <v>269</v>
      </c>
      <c r="D174" s="181" t="s">
        <v>122</v>
      </c>
      <c r="E174" s="182" t="s">
        <v>270</v>
      </c>
      <c r="F174" s="183" t="s">
        <v>219</v>
      </c>
      <c r="G174" s="184" t="s">
        <v>125</v>
      </c>
      <c r="H174" s="185">
        <v>2</v>
      </c>
      <c r="I174" s="186"/>
      <c r="J174" s="187">
        <f>ROUND(I174*H174,2)</f>
        <v>0</v>
      </c>
      <c r="K174" s="183" t="s">
        <v>126</v>
      </c>
      <c r="L174" s="36"/>
      <c r="M174" s="188" t="s">
        <v>21</v>
      </c>
      <c r="N174" s="189" t="s">
        <v>44</v>
      </c>
      <c r="O174" s="61"/>
      <c r="P174" s="190">
        <f>O174*H174</f>
        <v>0</v>
      </c>
      <c r="Q174" s="190">
        <v>0</v>
      </c>
      <c r="R174" s="190">
        <f>Q174*H174</f>
        <v>0</v>
      </c>
      <c r="S174" s="190">
        <v>0</v>
      </c>
      <c r="T174" s="191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2" t="s">
        <v>127</v>
      </c>
      <c r="AT174" s="192" t="s">
        <v>122</v>
      </c>
      <c r="AU174" s="192" t="s">
        <v>80</v>
      </c>
      <c r="AY174" s="14" t="s">
        <v>121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4" t="s">
        <v>80</v>
      </c>
      <c r="BK174" s="193">
        <f>ROUND(I174*H174,2)</f>
        <v>0</v>
      </c>
      <c r="BL174" s="14" t="s">
        <v>127</v>
      </c>
      <c r="BM174" s="192" t="s">
        <v>271</v>
      </c>
    </row>
    <row r="175" spans="1:65" s="2" customFormat="1" ht="19.5">
      <c r="A175" s="31"/>
      <c r="B175" s="32"/>
      <c r="C175" s="33"/>
      <c r="D175" s="194" t="s">
        <v>128</v>
      </c>
      <c r="E175" s="33"/>
      <c r="F175" s="195" t="s">
        <v>272</v>
      </c>
      <c r="G175" s="33"/>
      <c r="H175" s="33"/>
      <c r="I175" s="113"/>
      <c r="J175" s="33"/>
      <c r="K175" s="33"/>
      <c r="L175" s="36"/>
      <c r="M175" s="196"/>
      <c r="N175" s="197"/>
      <c r="O175" s="61"/>
      <c r="P175" s="61"/>
      <c r="Q175" s="61"/>
      <c r="R175" s="61"/>
      <c r="S175" s="61"/>
      <c r="T175" s="62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128</v>
      </c>
      <c r="AU175" s="14" t="s">
        <v>80</v>
      </c>
    </row>
    <row r="176" spans="1:65" s="2" customFormat="1" ht="16.5" customHeight="1">
      <c r="A176" s="31"/>
      <c r="B176" s="32"/>
      <c r="C176" s="181" t="s">
        <v>199</v>
      </c>
      <c r="D176" s="181" t="s">
        <v>122</v>
      </c>
      <c r="E176" s="182" t="s">
        <v>273</v>
      </c>
      <c r="F176" s="183" t="s">
        <v>274</v>
      </c>
      <c r="G176" s="184" t="s">
        <v>125</v>
      </c>
      <c r="H176" s="185">
        <v>1</v>
      </c>
      <c r="I176" s="186"/>
      <c r="J176" s="187">
        <f>ROUND(I176*H176,2)</f>
        <v>0</v>
      </c>
      <c r="K176" s="183" t="s">
        <v>126</v>
      </c>
      <c r="L176" s="36"/>
      <c r="M176" s="188" t="s">
        <v>21</v>
      </c>
      <c r="N176" s="189" t="s">
        <v>44</v>
      </c>
      <c r="O176" s="61"/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2" t="s">
        <v>127</v>
      </c>
      <c r="AT176" s="192" t="s">
        <v>122</v>
      </c>
      <c r="AU176" s="192" t="s">
        <v>80</v>
      </c>
      <c r="AY176" s="14" t="s">
        <v>121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4" t="s">
        <v>80</v>
      </c>
      <c r="BK176" s="193">
        <f>ROUND(I176*H176,2)</f>
        <v>0</v>
      </c>
      <c r="BL176" s="14" t="s">
        <v>127</v>
      </c>
      <c r="BM176" s="192" t="s">
        <v>275</v>
      </c>
    </row>
    <row r="177" spans="1:65" s="2" customFormat="1" ht="19.5">
      <c r="A177" s="31"/>
      <c r="B177" s="32"/>
      <c r="C177" s="33"/>
      <c r="D177" s="194" t="s">
        <v>128</v>
      </c>
      <c r="E177" s="33"/>
      <c r="F177" s="195" t="s">
        <v>276</v>
      </c>
      <c r="G177" s="33"/>
      <c r="H177" s="33"/>
      <c r="I177" s="113"/>
      <c r="J177" s="33"/>
      <c r="K177" s="33"/>
      <c r="L177" s="36"/>
      <c r="M177" s="196"/>
      <c r="N177" s="197"/>
      <c r="O177" s="61"/>
      <c r="P177" s="61"/>
      <c r="Q177" s="61"/>
      <c r="R177" s="61"/>
      <c r="S177" s="61"/>
      <c r="T177" s="62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128</v>
      </c>
      <c r="AU177" s="14" t="s">
        <v>80</v>
      </c>
    </row>
    <row r="178" spans="1:65" s="2" customFormat="1" ht="16.5" customHeight="1">
      <c r="A178" s="31"/>
      <c r="B178" s="32"/>
      <c r="C178" s="181" t="s">
        <v>277</v>
      </c>
      <c r="D178" s="181" t="s">
        <v>122</v>
      </c>
      <c r="E178" s="182" t="s">
        <v>278</v>
      </c>
      <c r="F178" s="183" t="s">
        <v>279</v>
      </c>
      <c r="G178" s="184" t="s">
        <v>125</v>
      </c>
      <c r="H178" s="185">
        <v>1</v>
      </c>
      <c r="I178" s="186"/>
      <c r="J178" s="187">
        <f>ROUND(I178*H178,2)</f>
        <v>0</v>
      </c>
      <c r="K178" s="183" t="s">
        <v>126</v>
      </c>
      <c r="L178" s="36"/>
      <c r="M178" s="188" t="s">
        <v>21</v>
      </c>
      <c r="N178" s="189" t="s">
        <v>44</v>
      </c>
      <c r="O178" s="61"/>
      <c r="P178" s="190">
        <f>O178*H178</f>
        <v>0</v>
      </c>
      <c r="Q178" s="190">
        <v>0</v>
      </c>
      <c r="R178" s="190">
        <f>Q178*H178</f>
        <v>0</v>
      </c>
      <c r="S178" s="190">
        <v>0</v>
      </c>
      <c r="T178" s="191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2" t="s">
        <v>127</v>
      </c>
      <c r="AT178" s="192" t="s">
        <v>122</v>
      </c>
      <c r="AU178" s="192" t="s">
        <v>80</v>
      </c>
      <c r="AY178" s="14" t="s">
        <v>121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4" t="s">
        <v>80</v>
      </c>
      <c r="BK178" s="193">
        <f>ROUND(I178*H178,2)</f>
        <v>0</v>
      </c>
      <c r="BL178" s="14" t="s">
        <v>127</v>
      </c>
      <c r="BM178" s="192" t="s">
        <v>280</v>
      </c>
    </row>
    <row r="179" spans="1:65" s="2" customFormat="1" ht="19.5">
      <c r="A179" s="31"/>
      <c r="B179" s="32"/>
      <c r="C179" s="33"/>
      <c r="D179" s="194" t="s">
        <v>128</v>
      </c>
      <c r="E179" s="33"/>
      <c r="F179" s="195" t="s">
        <v>281</v>
      </c>
      <c r="G179" s="33"/>
      <c r="H179" s="33"/>
      <c r="I179" s="113"/>
      <c r="J179" s="33"/>
      <c r="K179" s="33"/>
      <c r="L179" s="36"/>
      <c r="M179" s="196"/>
      <c r="N179" s="197"/>
      <c r="O179" s="61"/>
      <c r="P179" s="61"/>
      <c r="Q179" s="61"/>
      <c r="R179" s="61"/>
      <c r="S179" s="61"/>
      <c r="T179" s="62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128</v>
      </c>
      <c r="AU179" s="14" t="s">
        <v>80</v>
      </c>
    </row>
    <row r="180" spans="1:65" s="2" customFormat="1" ht="16.5" customHeight="1">
      <c r="A180" s="31"/>
      <c r="B180" s="32"/>
      <c r="C180" s="181" t="s">
        <v>202</v>
      </c>
      <c r="D180" s="181" t="s">
        <v>122</v>
      </c>
      <c r="E180" s="182" t="s">
        <v>282</v>
      </c>
      <c r="F180" s="183" t="s">
        <v>283</v>
      </c>
      <c r="G180" s="184" t="s">
        <v>125</v>
      </c>
      <c r="H180" s="185">
        <v>4</v>
      </c>
      <c r="I180" s="186"/>
      <c r="J180" s="187">
        <f>ROUND(I180*H180,2)</f>
        <v>0</v>
      </c>
      <c r="K180" s="183" t="s">
        <v>126</v>
      </c>
      <c r="L180" s="36"/>
      <c r="M180" s="188" t="s">
        <v>21</v>
      </c>
      <c r="N180" s="189" t="s">
        <v>44</v>
      </c>
      <c r="O180" s="61"/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2" t="s">
        <v>127</v>
      </c>
      <c r="AT180" s="192" t="s">
        <v>122</v>
      </c>
      <c r="AU180" s="192" t="s">
        <v>80</v>
      </c>
      <c r="AY180" s="14" t="s">
        <v>121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4" t="s">
        <v>80</v>
      </c>
      <c r="BK180" s="193">
        <f>ROUND(I180*H180,2)</f>
        <v>0</v>
      </c>
      <c r="BL180" s="14" t="s">
        <v>127</v>
      </c>
      <c r="BM180" s="192" t="s">
        <v>284</v>
      </c>
    </row>
    <row r="181" spans="1:65" s="2" customFormat="1" ht="19.5">
      <c r="A181" s="31"/>
      <c r="B181" s="32"/>
      <c r="C181" s="33"/>
      <c r="D181" s="194" t="s">
        <v>128</v>
      </c>
      <c r="E181" s="33"/>
      <c r="F181" s="195" t="s">
        <v>141</v>
      </c>
      <c r="G181" s="33"/>
      <c r="H181" s="33"/>
      <c r="I181" s="113"/>
      <c r="J181" s="33"/>
      <c r="K181" s="33"/>
      <c r="L181" s="36"/>
      <c r="M181" s="196"/>
      <c r="N181" s="197"/>
      <c r="O181" s="61"/>
      <c r="P181" s="61"/>
      <c r="Q181" s="61"/>
      <c r="R181" s="61"/>
      <c r="S181" s="61"/>
      <c r="T181" s="62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128</v>
      </c>
      <c r="AU181" s="14" t="s">
        <v>80</v>
      </c>
    </row>
    <row r="182" spans="1:65" s="2" customFormat="1" ht="16.5" customHeight="1">
      <c r="A182" s="31"/>
      <c r="B182" s="32"/>
      <c r="C182" s="181" t="s">
        <v>285</v>
      </c>
      <c r="D182" s="181" t="s">
        <v>122</v>
      </c>
      <c r="E182" s="182" t="s">
        <v>286</v>
      </c>
      <c r="F182" s="183" t="s">
        <v>287</v>
      </c>
      <c r="G182" s="184" t="s">
        <v>125</v>
      </c>
      <c r="H182" s="185">
        <v>4</v>
      </c>
      <c r="I182" s="186"/>
      <c r="J182" s="187">
        <f>ROUND(I182*H182,2)</f>
        <v>0</v>
      </c>
      <c r="K182" s="183" t="s">
        <v>126</v>
      </c>
      <c r="L182" s="36"/>
      <c r="M182" s="188" t="s">
        <v>21</v>
      </c>
      <c r="N182" s="189" t="s">
        <v>44</v>
      </c>
      <c r="O182" s="61"/>
      <c r="P182" s="190">
        <f>O182*H182</f>
        <v>0</v>
      </c>
      <c r="Q182" s="190">
        <v>0</v>
      </c>
      <c r="R182" s="190">
        <f>Q182*H182</f>
        <v>0</v>
      </c>
      <c r="S182" s="190">
        <v>0</v>
      </c>
      <c r="T182" s="191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2" t="s">
        <v>127</v>
      </c>
      <c r="AT182" s="192" t="s">
        <v>122</v>
      </c>
      <c r="AU182" s="192" t="s">
        <v>80</v>
      </c>
      <c r="AY182" s="14" t="s">
        <v>121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4" t="s">
        <v>80</v>
      </c>
      <c r="BK182" s="193">
        <f>ROUND(I182*H182,2)</f>
        <v>0</v>
      </c>
      <c r="BL182" s="14" t="s">
        <v>127</v>
      </c>
      <c r="BM182" s="192" t="s">
        <v>288</v>
      </c>
    </row>
    <row r="183" spans="1:65" s="2" customFormat="1" ht="19.5">
      <c r="A183" s="31"/>
      <c r="B183" s="32"/>
      <c r="C183" s="33"/>
      <c r="D183" s="194" t="s">
        <v>128</v>
      </c>
      <c r="E183" s="33"/>
      <c r="F183" s="195" t="s">
        <v>289</v>
      </c>
      <c r="G183" s="33"/>
      <c r="H183" s="33"/>
      <c r="I183" s="113"/>
      <c r="J183" s="33"/>
      <c r="K183" s="33"/>
      <c r="L183" s="36"/>
      <c r="M183" s="196"/>
      <c r="N183" s="197"/>
      <c r="O183" s="61"/>
      <c r="P183" s="61"/>
      <c r="Q183" s="61"/>
      <c r="R183" s="61"/>
      <c r="S183" s="61"/>
      <c r="T183" s="62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128</v>
      </c>
      <c r="AU183" s="14" t="s">
        <v>80</v>
      </c>
    </row>
    <row r="184" spans="1:65" s="2" customFormat="1" ht="16.5" customHeight="1">
      <c r="A184" s="31"/>
      <c r="B184" s="32"/>
      <c r="C184" s="181" t="s">
        <v>206</v>
      </c>
      <c r="D184" s="181" t="s">
        <v>122</v>
      </c>
      <c r="E184" s="182" t="s">
        <v>290</v>
      </c>
      <c r="F184" s="183" t="s">
        <v>287</v>
      </c>
      <c r="G184" s="184" t="s">
        <v>125</v>
      </c>
      <c r="H184" s="185">
        <v>2</v>
      </c>
      <c r="I184" s="186"/>
      <c r="J184" s="187">
        <f>ROUND(I184*H184,2)</f>
        <v>0</v>
      </c>
      <c r="K184" s="183" t="s">
        <v>126</v>
      </c>
      <c r="L184" s="36"/>
      <c r="M184" s="188" t="s">
        <v>21</v>
      </c>
      <c r="N184" s="189" t="s">
        <v>44</v>
      </c>
      <c r="O184" s="61"/>
      <c r="P184" s="190">
        <f>O184*H184</f>
        <v>0</v>
      </c>
      <c r="Q184" s="190">
        <v>0</v>
      </c>
      <c r="R184" s="190">
        <f>Q184*H184</f>
        <v>0</v>
      </c>
      <c r="S184" s="190">
        <v>0</v>
      </c>
      <c r="T184" s="191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2" t="s">
        <v>127</v>
      </c>
      <c r="AT184" s="192" t="s">
        <v>122</v>
      </c>
      <c r="AU184" s="192" t="s">
        <v>80</v>
      </c>
      <c r="AY184" s="14" t="s">
        <v>121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14" t="s">
        <v>80</v>
      </c>
      <c r="BK184" s="193">
        <f>ROUND(I184*H184,2)</f>
        <v>0</v>
      </c>
      <c r="BL184" s="14" t="s">
        <v>127</v>
      </c>
      <c r="BM184" s="192" t="s">
        <v>291</v>
      </c>
    </row>
    <row r="185" spans="1:65" s="2" customFormat="1" ht="19.5">
      <c r="A185" s="31"/>
      <c r="B185" s="32"/>
      <c r="C185" s="33"/>
      <c r="D185" s="194" t="s">
        <v>128</v>
      </c>
      <c r="E185" s="33"/>
      <c r="F185" s="195" t="s">
        <v>292</v>
      </c>
      <c r="G185" s="33"/>
      <c r="H185" s="33"/>
      <c r="I185" s="113"/>
      <c r="J185" s="33"/>
      <c r="K185" s="33"/>
      <c r="L185" s="36"/>
      <c r="M185" s="196"/>
      <c r="N185" s="197"/>
      <c r="O185" s="61"/>
      <c r="P185" s="61"/>
      <c r="Q185" s="61"/>
      <c r="R185" s="61"/>
      <c r="S185" s="61"/>
      <c r="T185" s="62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128</v>
      </c>
      <c r="AU185" s="14" t="s">
        <v>80</v>
      </c>
    </row>
    <row r="186" spans="1:65" s="2" customFormat="1" ht="16.5" customHeight="1">
      <c r="A186" s="31"/>
      <c r="B186" s="32"/>
      <c r="C186" s="181" t="s">
        <v>293</v>
      </c>
      <c r="D186" s="181" t="s">
        <v>122</v>
      </c>
      <c r="E186" s="182" t="s">
        <v>294</v>
      </c>
      <c r="F186" s="183" t="s">
        <v>287</v>
      </c>
      <c r="G186" s="184" t="s">
        <v>125</v>
      </c>
      <c r="H186" s="185">
        <v>1</v>
      </c>
      <c r="I186" s="186"/>
      <c r="J186" s="187">
        <f>ROUND(I186*H186,2)</f>
        <v>0</v>
      </c>
      <c r="K186" s="183" t="s">
        <v>126</v>
      </c>
      <c r="L186" s="36"/>
      <c r="M186" s="188" t="s">
        <v>21</v>
      </c>
      <c r="N186" s="189" t="s">
        <v>44</v>
      </c>
      <c r="O186" s="61"/>
      <c r="P186" s="190">
        <f>O186*H186</f>
        <v>0</v>
      </c>
      <c r="Q186" s="190">
        <v>0</v>
      </c>
      <c r="R186" s="190">
        <f>Q186*H186</f>
        <v>0</v>
      </c>
      <c r="S186" s="190">
        <v>0</v>
      </c>
      <c r="T186" s="191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2" t="s">
        <v>127</v>
      </c>
      <c r="AT186" s="192" t="s">
        <v>122</v>
      </c>
      <c r="AU186" s="192" t="s">
        <v>80</v>
      </c>
      <c r="AY186" s="14" t="s">
        <v>121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14" t="s">
        <v>80</v>
      </c>
      <c r="BK186" s="193">
        <f>ROUND(I186*H186,2)</f>
        <v>0</v>
      </c>
      <c r="BL186" s="14" t="s">
        <v>127</v>
      </c>
      <c r="BM186" s="192" t="s">
        <v>295</v>
      </c>
    </row>
    <row r="187" spans="1:65" s="2" customFormat="1" ht="19.5">
      <c r="A187" s="31"/>
      <c r="B187" s="32"/>
      <c r="C187" s="33"/>
      <c r="D187" s="194" t="s">
        <v>128</v>
      </c>
      <c r="E187" s="33"/>
      <c r="F187" s="195" t="s">
        <v>296</v>
      </c>
      <c r="G187" s="33"/>
      <c r="H187" s="33"/>
      <c r="I187" s="113"/>
      <c r="J187" s="33"/>
      <c r="K187" s="33"/>
      <c r="L187" s="36"/>
      <c r="M187" s="196"/>
      <c r="N187" s="197"/>
      <c r="O187" s="61"/>
      <c r="P187" s="61"/>
      <c r="Q187" s="61"/>
      <c r="R187" s="61"/>
      <c r="S187" s="61"/>
      <c r="T187" s="62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128</v>
      </c>
      <c r="AU187" s="14" t="s">
        <v>80</v>
      </c>
    </row>
    <row r="188" spans="1:65" s="2" customFormat="1" ht="16.5" customHeight="1">
      <c r="A188" s="31"/>
      <c r="B188" s="32"/>
      <c r="C188" s="181" t="s">
        <v>209</v>
      </c>
      <c r="D188" s="181" t="s">
        <v>122</v>
      </c>
      <c r="E188" s="182" t="s">
        <v>297</v>
      </c>
      <c r="F188" s="183" t="s">
        <v>287</v>
      </c>
      <c r="G188" s="184" t="s">
        <v>125</v>
      </c>
      <c r="H188" s="185">
        <v>1</v>
      </c>
      <c r="I188" s="186"/>
      <c r="J188" s="187">
        <f>ROUND(I188*H188,2)</f>
        <v>0</v>
      </c>
      <c r="K188" s="183" t="s">
        <v>126</v>
      </c>
      <c r="L188" s="36"/>
      <c r="M188" s="188" t="s">
        <v>21</v>
      </c>
      <c r="N188" s="189" t="s">
        <v>44</v>
      </c>
      <c r="O188" s="61"/>
      <c r="P188" s="190">
        <f>O188*H188</f>
        <v>0</v>
      </c>
      <c r="Q188" s="190">
        <v>0</v>
      </c>
      <c r="R188" s="190">
        <f>Q188*H188</f>
        <v>0</v>
      </c>
      <c r="S188" s="190">
        <v>0</v>
      </c>
      <c r="T188" s="191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2" t="s">
        <v>127</v>
      </c>
      <c r="AT188" s="192" t="s">
        <v>122</v>
      </c>
      <c r="AU188" s="192" t="s">
        <v>80</v>
      </c>
      <c r="AY188" s="14" t="s">
        <v>121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4" t="s">
        <v>80</v>
      </c>
      <c r="BK188" s="193">
        <f>ROUND(I188*H188,2)</f>
        <v>0</v>
      </c>
      <c r="BL188" s="14" t="s">
        <v>127</v>
      </c>
      <c r="BM188" s="192" t="s">
        <v>298</v>
      </c>
    </row>
    <row r="189" spans="1:65" s="2" customFormat="1" ht="19.5">
      <c r="A189" s="31"/>
      <c r="B189" s="32"/>
      <c r="C189" s="33"/>
      <c r="D189" s="194" t="s">
        <v>128</v>
      </c>
      <c r="E189" s="33"/>
      <c r="F189" s="195" t="s">
        <v>299</v>
      </c>
      <c r="G189" s="33"/>
      <c r="H189" s="33"/>
      <c r="I189" s="113"/>
      <c r="J189" s="33"/>
      <c r="K189" s="33"/>
      <c r="L189" s="36"/>
      <c r="M189" s="196"/>
      <c r="N189" s="197"/>
      <c r="O189" s="61"/>
      <c r="P189" s="61"/>
      <c r="Q189" s="61"/>
      <c r="R189" s="61"/>
      <c r="S189" s="61"/>
      <c r="T189" s="62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128</v>
      </c>
      <c r="AU189" s="14" t="s">
        <v>80</v>
      </c>
    </row>
    <row r="190" spans="1:65" s="2" customFormat="1" ht="16.5" customHeight="1">
      <c r="A190" s="31"/>
      <c r="B190" s="32"/>
      <c r="C190" s="181" t="s">
        <v>300</v>
      </c>
      <c r="D190" s="181" t="s">
        <v>122</v>
      </c>
      <c r="E190" s="182" t="s">
        <v>301</v>
      </c>
      <c r="F190" s="183" t="s">
        <v>302</v>
      </c>
      <c r="G190" s="184" t="s">
        <v>125</v>
      </c>
      <c r="H190" s="185">
        <v>2</v>
      </c>
      <c r="I190" s="186"/>
      <c r="J190" s="187">
        <f>ROUND(I190*H190,2)</f>
        <v>0</v>
      </c>
      <c r="K190" s="183" t="s">
        <v>126</v>
      </c>
      <c r="L190" s="36"/>
      <c r="M190" s="188" t="s">
        <v>21</v>
      </c>
      <c r="N190" s="189" t="s">
        <v>44</v>
      </c>
      <c r="O190" s="61"/>
      <c r="P190" s="190">
        <f>O190*H190</f>
        <v>0</v>
      </c>
      <c r="Q190" s="190">
        <v>0</v>
      </c>
      <c r="R190" s="190">
        <f>Q190*H190</f>
        <v>0</v>
      </c>
      <c r="S190" s="190">
        <v>0</v>
      </c>
      <c r="T190" s="191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2" t="s">
        <v>127</v>
      </c>
      <c r="AT190" s="192" t="s">
        <v>122</v>
      </c>
      <c r="AU190" s="192" t="s">
        <v>80</v>
      </c>
      <c r="AY190" s="14" t="s">
        <v>121</v>
      </c>
      <c r="BE190" s="193">
        <f>IF(N190="základní",J190,0)</f>
        <v>0</v>
      </c>
      <c r="BF190" s="193">
        <f>IF(N190="snížená",J190,0)</f>
        <v>0</v>
      </c>
      <c r="BG190" s="193">
        <f>IF(N190="zákl. přenesená",J190,0)</f>
        <v>0</v>
      </c>
      <c r="BH190" s="193">
        <f>IF(N190="sníž. přenesená",J190,0)</f>
        <v>0</v>
      </c>
      <c r="BI190" s="193">
        <f>IF(N190="nulová",J190,0)</f>
        <v>0</v>
      </c>
      <c r="BJ190" s="14" t="s">
        <v>80</v>
      </c>
      <c r="BK190" s="193">
        <f>ROUND(I190*H190,2)</f>
        <v>0</v>
      </c>
      <c r="BL190" s="14" t="s">
        <v>127</v>
      </c>
      <c r="BM190" s="192" t="s">
        <v>303</v>
      </c>
    </row>
    <row r="191" spans="1:65" s="2" customFormat="1" ht="19.5">
      <c r="A191" s="31"/>
      <c r="B191" s="32"/>
      <c r="C191" s="33"/>
      <c r="D191" s="194" t="s">
        <v>128</v>
      </c>
      <c r="E191" s="33"/>
      <c r="F191" s="195" t="s">
        <v>141</v>
      </c>
      <c r="G191" s="33"/>
      <c r="H191" s="33"/>
      <c r="I191" s="113"/>
      <c r="J191" s="33"/>
      <c r="K191" s="33"/>
      <c r="L191" s="36"/>
      <c r="M191" s="196"/>
      <c r="N191" s="197"/>
      <c r="O191" s="61"/>
      <c r="P191" s="61"/>
      <c r="Q191" s="61"/>
      <c r="R191" s="61"/>
      <c r="S191" s="61"/>
      <c r="T191" s="62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128</v>
      </c>
      <c r="AU191" s="14" t="s">
        <v>80</v>
      </c>
    </row>
    <row r="192" spans="1:65" s="2" customFormat="1" ht="16.5" customHeight="1">
      <c r="A192" s="31"/>
      <c r="B192" s="32"/>
      <c r="C192" s="181" t="s">
        <v>213</v>
      </c>
      <c r="D192" s="181" t="s">
        <v>122</v>
      </c>
      <c r="E192" s="182" t="s">
        <v>304</v>
      </c>
      <c r="F192" s="183" t="s">
        <v>305</v>
      </c>
      <c r="G192" s="184" t="s">
        <v>306</v>
      </c>
      <c r="H192" s="185">
        <v>170</v>
      </c>
      <c r="I192" s="186"/>
      <c r="J192" s="187">
        <f>ROUND(I192*H192,2)</f>
        <v>0</v>
      </c>
      <c r="K192" s="183" t="s">
        <v>126</v>
      </c>
      <c r="L192" s="36"/>
      <c r="M192" s="188" t="s">
        <v>21</v>
      </c>
      <c r="N192" s="189" t="s">
        <v>44</v>
      </c>
      <c r="O192" s="61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2" t="s">
        <v>127</v>
      </c>
      <c r="AT192" s="192" t="s">
        <v>122</v>
      </c>
      <c r="AU192" s="192" t="s">
        <v>80</v>
      </c>
      <c r="AY192" s="14" t="s">
        <v>121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4" t="s">
        <v>80</v>
      </c>
      <c r="BK192" s="193">
        <f>ROUND(I192*H192,2)</f>
        <v>0</v>
      </c>
      <c r="BL192" s="14" t="s">
        <v>127</v>
      </c>
      <c r="BM192" s="192" t="s">
        <v>307</v>
      </c>
    </row>
    <row r="193" spans="1:65" s="2" customFormat="1" ht="19.5">
      <c r="A193" s="31"/>
      <c r="B193" s="32"/>
      <c r="C193" s="33"/>
      <c r="D193" s="194" t="s">
        <v>128</v>
      </c>
      <c r="E193" s="33"/>
      <c r="F193" s="195" t="s">
        <v>141</v>
      </c>
      <c r="G193" s="33"/>
      <c r="H193" s="33"/>
      <c r="I193" s="113"/>
      <c r="J193" s="33"/>
      <c r="K193" s="33"/>
      <c r="L193" s="36"/>
      <c r="M193" s="196"/>
      <c r="N193" s="197"/>
      <c r="O193" s="61"/>
      <c r="P193" s="61"/>
      <c r="Q193" s="61"/>
      <c r="R193" s="61"/>
      <c r="S193" s="61"/>
      <c r="T193" s="62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128</v>
      </c>
      <c r="AU193" s="14" t="s">
        <v>80</v>
      </c>
    </row>
    <row r="194" spans="1:65" s="2" customFormat="1" ht="16.5" customHeight="1">
      <c r="A194" s="31"/>
      <c r="B194" s="32"/>
      <c r="C194" s="181" t="s">
        <v>308</v>
      </c>
      <c r="D194" s="181" t="s">
        <v>122</v>
      </c>
      <c r="E194" s="182" t="s">
        <v>309</v>
      </c>
      <c r="F194" s="183" t="s">
        <v>310</v>
      </c>
      <c r="G194" s="184" t="s">
        <v>125</v>
      </c>
      <c r="H194" s="185">
        <v>2</v>
      </c>
      <c r="I194" s="186"/>
      <c r="J194" s="187">
        <f>ROUND(I194*H194,2)</f>
        <v>0</v>
      </c>
      <c r="K194" s="183" t="s">
        <v>126</v>
      </c>
      <c r="L194" s="36"/>
      <c r="M194" s="188" t="s">
        <v>21</v>
      </c>
      <c r="N194" s="189" t="s">
        <v>44</v>
      </c>
      <c r="O194" s="61"/>
      <c r="P194" s="190">
        <f>O194*H194</f>
        <v>0</v>
      </c>
      <c r="Q194" s="190">
        <v>0</v>
      </c>
      <c r="R194" s="190">
        <f>Q194*H194</f>
        <v>0</v>
      </c>
      <c r="S194" s="190">
        <v>0</v>
      </c>
      <c r="T194" s="191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2" t="s">
        <v>127</v>
      </c>
      <c r="AT194" s="192" t="s">
        <v>122</v>
      </c>
      <c r="AU194" s="192" t="s">
        <v>80</v>
      </c>
      <c r="AY194" s="14" t="s">
        <v>121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4" t="s">
        <v>80</v>
      </c>
      <c r="BK194" s="193">
        <f>ROUND(I194*H194,2)</f>
        <v>0</v>
      </c>
      <c r="BL194" s="14" t="s">
        <v>127</v>
      </c>
      <c r="BM194" s="192" t="s">
        <v>311</v>
      </c>
    </row>
    <row r="195" spans="1:65" s="2" customFormat="1" ht="19.5">
      <c r="A195" s="31"/>
      <c r="B195" s="32"/>
      <c r="C195" s="33"/>
      <c r="D195" s="194" t="s">
        <v>128</v>
      </c>
      <c r="E195" s="33"/>
      <c r="F195" s="195" t="s">
        <v>141</v>
      </c>
      <c r="G195" s="33"/>
      <c r="H195" s="33"/>
      <c r="I195" s="113"/>
      <c r="J195" s="33"/>
      <c r="K195" s="33"/>
      <c r="L195" s="36"/>
      <c r="M195" s="196"/>
      <c r="N195" s="197"/>
      <c r="O195" s="61"/>
      <c r="P195" s="61"/>
      <c r="Q195" s="61"/>
      <c r="R195" s="61"/>
      <c r="S195" s="61"/>
      <c r="T195" s="62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128</v>
      </c>
      <c r="AU195" s="14" t="s">
        <v>80</v>
      </c>
    </row>
    <row r="196" spans="1:65" s="2" customFormat="1" ht="16.5" customHeight="1">
      <c r="A196" s="31"/>
      <c r="B196" s="32"/>
      <c r="C196" s="181" t="s">
        <v>216</v>
      </c>
      <c r="D196" s="181" t="s">
        <v>122</v>
      </c>
      <c r="E196" s="182" t="s">
        <v>312</v>
      </c>
      <c r="F196" s="183" t="s">
        <v>310</v>
      </c>
      <c r="G196" s="184" t="s">
        <v>125</v>
      </c>
      <c r="H196" s="185">
        <v>2</v>
      </c>
      <c r="I196" s="186"/>
      <c r="J196" s="187">
        <f>ROUND(I196*H196,2)</f>
        <v>0</v>
      </c>
      <c r="K196" s="183" t="s">
        <v>126</v>
      </c>
      <c r="L196" s="36"/>
      <c r="M196" s="188" t="s">
        <v>21</v>
      </c>
      <c r="N196" s="189" t="s">
        <v>44</v>
      </c>
      <c r="O196" s="61"/>
      <c r="P196" s="190">
        <f>O196*H196</f>
        <v>0</v>
      </c>
      <c r="Q196" s="190">
        <v>0</v>
      </c>
      <c r="R196" s="190">
        <f>Q196*H196</f>
        <v>0</v>
      </c>
      <c r="S196" s="190">
        <v>0</v>
      </c>
      <c r="T196" s="191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2" t="s">
        <v>127</v>
      </c>
      <c r="AT196" s="192" t="s">
        <v>122</v>
      </c>
      <c r="AU196" s="192" t="s">
        <v>80</v>
      </c>
      <c r="AY196" s="14" t="s">
        <v>121</v>
      </c>
      <c r="BE196" s="193">
        <f>IF(N196="základní",J196,0)</f>
        <v>0</v>
      </c>
      <c r="BF196" s="193">
        <f>IF(N196="snížená",J196,0)</f>
        <v>0</v>
      </c>
      <c r="BG196" s="193">
        <f>IF(N196="zákl. přenesená",J196,0)</f>
        <v>0</v>
      </c>
      <c r="BH196" s="193">
        <f>IF(N196="sníž. přenesená",J196,0)</f>
        <v>0</v>
      </c>
      <c r="BI196" s="193">
        <f>IF(N196="nulová",J196,0)</f>
        <v>0</v>
      </c>
      <c r="BJ196" s="14" t="s">
        <v>80</v>
      </c>
      <c r="BK196" s="193">
        <f>ROUND(I196*H196,2)</f>
        <v>0</v>
      </c>
      <c r="BL196" s="14" t="s">
        <v>127</v>
      </c>
      <c r="BM196" s="192" t="s">
        <v>313</v>
      </c>
    </row>
    <row r="197" spans="1:65" s="2" customFormat="1" ht="19.5">
      <c r="A197" s="31"/>
      <c r="B197" s="32"/>
      <c r="C197" s="33"/>
      <c r="D197" s="194" t="s">
        <v>128</v>
      </c>
      <c r="E197" s="33"/>
      <c r="F197" s="195" t="s">
        <v>141</v>
      </c>
      <c r="G197" s="33"/>
      <c r="H197" s="33"/>
      <c r="I197" s="113"/>
      <c r="J197" s="33"/>
      <c r="K197" s="33"/>
      <c r="L197" s="36"/>
      <c r="M197" s="196"/>
      <c r="N197" s="197"/>
      <c r="O197" s="61"/>
      <c r="P197" s="61"/>
      <c r="Q197" s="61"/>
      <c r="R197" s="61"/>
      <c r="S197" s="61"/>
      <c r="T197" s="62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128</v>
      </c>
      <c r="AU197" s="14" t="s">
        <v>80</v>
      </c>
    </row>
    <row r="198" spans="1:65" s="2" customFormat="1" ht="16.5" customHeight="1">
      <c r="A198" s="31"/>
      <c r="B198" s="32"/>
      <c r="C198" s="181" t="s">
        <v>314</v>
      </c>
      <c r="D198" s="181" t="s">
        <v>122</v>
      </c>
      <c r="E198" s="182" t="s">
        <v>315</v>
      </c>
      <c r="F198" s="183" t="s">
        <v>316</v>
      </c>
      <c r="G198" s="184" t="s">
        <v>125</v>
      </c>
      <c r="H198" s="185">
        <v>16</v>
      </c>
      <c r="I198" s="186"/>
      <c r="J198" s="187">
        <f>ROUND(I198*H198,2)</f>
        <v>0</v>
      </c>
      <c r="K198" s="183" t="s">
        <v>126</v>
      </c>
      <c r="L198" s="36"/>
      <c r="M198" s="188" t="s">
        <v>21</v>
      </c>
      <c r="N198" s="189" t="s">
        <v>44</v>
      </c>
      <c r="O198" s="61"/>
      <c r="P198" s="190">
        <f>O198*H198</f>
        <v>0</v>
      </c>
      <c r="Q198" s="190">
        <v>0</v>
      </c>
      <c r="R198" s="190">
        <f>Q198*H198</f>
        <v>0</v>
      </c>
      <c r="S198" s="190">
        <v>0</v>
      </c>
      <c r="T198" s="191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2" t="s">
        <v>127</v>
      </c>
      <c r="AT198" s="192" t="s">
        <v>122</v>
      </c>
      <c r="AU198" s="192" t="s">
        <v>80</v>
      </c>
      <c r="AY198" s="14" t="s">
        <v>121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14" t="s">
        <v>80</v>
      </c>
      <c r="BK198" s="193">
        <f>ROUND(I198*H198,2)</f>
        <v>0</v>
      </c>
      <c r="BL198" s="14" t="s">
        <v>127</v>
      </c>
      <c r="BM198" s="192" t="s">
        <v>317</v>
      </c>
    </row>
    <row r="199" spans="1:65" s="2" customFormat="1" ht="19.5">
      <c r="A199" s="31"/>
      <c r="B199" s="32"/>
      <c r="C199" s="33"/>
      <c r="D199" s="194" t="s">
        <v>128</v>
      </c>
      <c r="E199" s="33"/>
      <c r="F199" s="195" t="s">
        <v>141</v>
      </c>
      <c r="G199" s="33"/>
      <c r="H199" s="33"/>
      <c r="I199" s="113"/>
      <c r="J199" s="33"/>
      <c r="K199" s="33"/>
      <c r="L199" s="36"/>
      <c r="M199" s="196"/>
      <c r="N199" s="197"/>
      <c r="O199" s="61"/>
      <c r="P199" s="61"/>
      <c r="Q199" s="61"/>
      <c r="R199" s="61"/>
      <c r="S199" s="61"/>
      <c r="T199" s="62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128</v>
      </c>
      <c r="AU199" s="14" t="s">
        <v>80</v>
      </c>
    </row>
    <row r="200" spans="1:65" s="2" customFormat="1" ht="16.5" customHeight="1">
      <c r="A200" s="31"/>
      <c r="B200" s="32"/>
      <c r="C200" s="181" t="s">
        <v>220</v>
      </c>
      <c r="D200" s="181" t="s">
        <v>122</v>
      </c>
      <c r="E200" s="182" t="s">
        <v>318</v>
      </c>
      <c r="F200" s="183" t="s">
        <v>319</v>
      </c>
      <c r="G200" s="184" t="s">
        <v>125</v>
      </c>
      <c r="H200" s="185">
        <v>4</v>
      </c>
      <c r="I200" s="186"/>
      <c r="J200" s="187">
        <f>ROUND(I200*H200,2)</f>
        <v>0</v>
      </c>
      <c r="K200" s="183" t="s">
        <v>126</v>
      </c>
      <c r="L200" s="36"/>
      <c r="M200" s="188" t="s">
        <v>21</v>
      </c>
      <c r="N200" s="189" t="s">
        <v>44</v>
      </c>
      <c r="O200" s="61"/>
      <c r="P200" s="190">
        <f>O200*H200</f>
        <v>0</v>
      </c>
      <c r="Q200" s="190">
        <v>0</v>
      </c>
      <c r="R200" s="190">
        <f>Q200*H200</f>
        <v>0</v>
      </c>
      <c r="S200" s="190">
        <v>0</v>
      </c>
      <c r="T200" s="191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2" t="s">
        <v>127</v>
      </c>
      <c r="AT200" s="192" t="s">
        <v>122</v>
      </c>
      <c r="AU200" s="192" t="s">
        <v>80</v>
      </c>
      <c r="AY200" s="14" t="s">
        <v>121</v>
      </c>
      <c r="BE200" s="193">
        <f>IF(N200="základní",J200,0)</f>
        <v>0</v>
      </c>
      <c r="BF200" s="193">
        <f>IF(N200="snížená",J200,0)</f>
        <v>0</v>
      </c>
      <c r="BG200" s="193">
        <f>IF(N200="zákl. přenesená",J200,0)</f>
        <v>0</v>
      </c>
      <c r="BH200" s="193">
        <f>IF(N200="sníž. přenesená",J200,0)</f>
        <v>0</v>
      </c>
      <c r="BI200" s="193">
        <f>IF(N200="nulová",J200,0)</f>
        <v>0</v>
      </c>
      <c r="BJ200" s="14" t="s">
        <v>80</v>
      </c>
      <c r="BK200" s="193">
        <f>ROUND(I200*H200,2)</f>
        <v>0</v>
      </c>
      <c r="BL200" s="14" t="s">
        <v>127</v>
      </c>
      <c r="BM200" s="192" t="s">
        <v>320</v>
      </c>
    </row>
    <row r="201" spans="1:65" s="2" customFormat="1" ht="19.5">
      <c r="A201" s="31"/>
      <c r="B201" s="32"/>
      <c r="C201" s="33"/>
      <c r="D201" s="194" t="s">
        <v>128</v>
      </c>
      <c r="E201" s="33"/>
      <c r="F201" s="195" t="s">
        <v>141</v>
      </c>
      <c r="G201" s="33"/>
      <c r="H201" s="33"/>
      <c r="I201" s="113"/>
      <c r="J201" s="33"/>
      <c r="K201" s="33"/>
      <c r="L201" s="36"/>
      <c r="M201" s="196"/>
      <c r="N201" s="197"/>
      <c r="O201" s="61"/>
      <c r="P201" s="61"/>
      <c r="Q201" s="61"/>
      <c r="R201" s="61"/>
      <c r="S201" s="61"/>
      <c r="T201" s="62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128</v>
      </c>
      <c r="AU201" s="14" t="s">
        <v>80</v>
      </c>
    </row>
    <row r="202" spans="1:65" s="2" customFormat="1" ht="16.5" customHeight="1">
      <c r="A202" s="31"/>
      <c r="B202" s="32"/>
      <c r="C202" s="181" t="s">
        <v>321</v>
      </c>
      <c r="D202" s="181" t="s">
        <v>122</v>
      </c>
      <c r="E202" s="182" t="s">
        <v>322</v>
      </c>
      <c r="F202" s="183" t="s">
        <v>323</v>
      </c>
      <c r="G202" s="184" t="s">
        <v>125</v>
      </c>
      <c r="H202" s="185">
        <v>13</v>
      </c>
      <c r="I202" s="186"/>
      <c r="J202" s="187">
        <f>ROUND(I202*H202,2)</f>
        <v>0</v>
      </c>
      <c r="K202" s="183" t="s">
        <v>126</v>
      </c>
      <c r="L202" s="36"/>
      <c r="M202" s="188" t="s">
        <v>21</v>
      </c>
      <c r="N202" s="189" t="s">
        <v>44</v>
      </c>
      <c r="O202" s="61"/>
      <c r="P202" s="190">
        <f>O202*H202</f>
        <v>0</v>
      </c>
      <c r="Q202" s="190">
        <v>0</v>
      </c>
      <c r="R202" s="190">
        <f>Q202*H202</f>
        <v>0</v>
      </c>
      <c r="S202" s="190">
        <v>0</v>
      </c>
      <c r="T202" s="191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2" t="s">
        <v>127</v>
      </c>
      <c r="AT202" s="192" t="s">
        <v>122</v>
      </c>
      <c r="AU202" s="192" t="s">
        <v>80</v>
      </c>
      <c r="AY202" s="14" t="s">
        <v>121</v>
      </c>
      <c r="BE202" s="193">
        <f>IF(N202="základní",J202,0)</f>
        <v>0</v>
      </c>
      <c r="BF202" s="193">
        <f>IF(N202="snížená",J202,0)</f>
        <v>0</v>
      </c>
      <c r="BG202" s="193">
        <f>IF(N202="zákl. přenesená",J202,0)</f>
        <v>0</v>
      </c>
      <c r="BH202" s="193">
        <f>IF(N202="sníž. přenesená",J202,0)</f>
        <v>0</v>
      </c>
      <c r="BI202" s="193">
        <f>IF(N202="nulová",J202,0)</f>
        <v>0</v>
      </c>
      <c r="BJ202" s="14" t="s">
        <v>80</v>
      </c>
      <c r="BK202" s="193">
        <f>ROUND(I202*H202,2)</f>
        <v>0</v>
      </c>
      <c r="BL202" s="14" t="s">
        <v>127</v>
      </c>
      <c r="BM202" s="192" t="s">
        <v>324</v>
      </c>
    </row>
    <row r="203" spans="1:65" s="2" customFormat="1" ht="19.5">
      <c r="A203" s="31"/>
      <c r="B203" s="32"/>
      <c r="C203" s="33"/>
      <c r="D203" s="194" t="s">
        <v>128</v>
      </c>
      <c r="E203" s="33"/>
      <c r="F203" s="195" t="s">
        <v>141</v>
      </c>
      <c r="G203" s="33"/>
      <c r="H203" s="33"/>
      <c r="I203" s="113"/>
      <c r="J203" s="33"/>
      <c r="K203" s="33"/>
      <c r="L203" s="36"/>
      <c r="M203" s="196"/>
      <c r="N203" s="197"/>
      <c r="O203" s="61"/>
      <c r="P203" s="61"/>
      <c r="Q203" s="61"/>
      <c r="R203" s="61"/>
      <c r="S203" s="61"/>
      <c r="T203" s="62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128</v>
      </c>
      <c r="AU203" s="14" t="s">
        <v>80</v>
      </c>
    </row>
    <row r="204" spans="1:65" s="2" customFormat="1" ht="16.5" customHeight="1">
      <c r="A204" s="31"/>
      <c r="B204" s="32"/>
      <c r="C204" s="181" t="s">
        <v>223</v>
      </c>
      <c r="D204" s="181" t="s">
        <v>122</v>
      </c>
      <c r="E204" s="182" t="s">
        <v>325</v>
      </c>
      <c r="F204" s="183" t="s">
        <v>326</v>
      </c>
      <c r="G204" s="184" t="s">
        <v>125</v>
      </c>
      <c r="H204" s="185">
        <v>13</v>
      </c>
      <c r="I204" s="186"/>
      <c r="J204" s="187">
        <f>ROUND(I204*H204,2)</f>
        <v>0</v>
      </c>
      <c r="K204" s="183" t="s">
        <v>126</v>
      </c>
      <c r="L204" s="36"/>
      <c r="M204" s="188" t="s">
        <v>21</v>
      </c>
      <c r="N204" s="189" t="s">
        <v>44</v>
      </c>
      <c r="O204" s="61"/>
      <c r="P204" s="190">
        <f>O204*H204</f>
        <v>0</v>
      </c>
      <c r="Q204" s="190">
        <v>0</v>
      </c>
      <c r="R204" s="190">
        <f>Q204*H204</f>
        <v>0</v>
      </c>
      <c r="S204" s="190">
        <v>0</v>
      </c>
      <c r="T204" s="191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2" t="s">
        <v>127</v>
      </c>
      <c r="AT204" s="192" t="s">
        <v>122</v>
      </c>
      <c r="AU204" s="192" t="s">
        <v>80</v>
      </c>
      <c r="AY204" s="14" t="s">
        <v>121</v>
      </c>
      <c r="BE204" s="193">
        <f>IF(N204="základní",J204,0)</f>
        <v>0</v>
      </c>
      <c r="BF204" s="193">
        <f>IF(N204="snížená",J204,0)</f>
        <v>0</v>
      </c>
      <c r="BG204" s="193">
        <f>IF(N204="zákl. přenesená",J204,0)</f>
        <v>0</v>
      </c>
      <c r="BH204" s="193">
        <f>IF(N204="sníž. přenesená",J204,0)</f>
        <v>0</v>
      </c>
      <c r="BI204" s="193">
        <f>IF(N204="nulová",J204,0)</f>
        <v>0</v>
      </c>
      <c r="BJ204" s="14" t="s">
        <v>80</v>
      </c>
      <c r="BK204" s="193">
        <f>ROUND(I204*H204,2)</f>
        <v>0</v>
      </c>
      <c r="BL204" s="14" t="s">
        <v>127</v>
      </c>
      <c r="BM204" s="192" t="s">
        <v>327</v>
      </c>
    </row>
    <row r="205" spans="1:65" s="2" customFormat="1" ht="19.5">
      <c r="A205" s="31"/>
      <c r="B205" s="32"/>
      <c r="C205" s="33"/>
      <c r="D205" s="194" t="s">
        <v>128</v>
      </c>
      <c r="E205" s="33"/>
      <c r="F205" s="195" t="s">
        <v>141</v>
      </c>
      <c r="G205" s="33"/>
      <c r="H205" s="33"/>
      <c r="I205" s="113"/>
      <c r="J205" s="33"/>
      <c r="K205" s="33"/>
      <c r="L205" s="36"/>
      <c r="M205" s="196"/>
      <c r="N205" s="197"/>
      <c r="O205" s="61"/>
      <c r="P205" s="61"/>
      <c r="Q205" s="61"/>
      <c r="R205" s="61"/>
      <c r="S205" s="61"/>
      <c r="T205" s="62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4" t="s">
        <v>128</v>
      </c>
      <c r="AU205" s="14" t="s">
        <v>80</v>
      </c>
    </row>
    <row r="206" spans="1:65" s="2" customFormat="1" ht="16.5" customHeight="1">
      <c r="A206" s="31"/>
      <c r="B206" s="32"/>
      <c r="C206" s="181" t="s">
        <v>328</v>
      </c>
      <c r="D206" s="181" t="s">
        <v>122</v>
      </c>
      <c r="E206" s="182" t="s">
        <v>329</v>
      </c>
      <c r="F206" s="183" t="s">
        <v>330</v>
      </c>
      <c r="G206" s="184" t="s">
        <v>125</v>
      </c>
      <c r="H206" s="185">
        <v>23</v>
      </c>
      <c r="I206" s="186"/>
      <c r="J206" s="187">
        <f>ROUND(I206*H206,2)</f>
        <v>0</v>
      </c>
      <c r="K206" s="183" t="s">
        <v>126</v>
      </c>
      <c r="L206" s="36"/>
      <c r="M206" s="188" t="s">
        <v>21</v>
      </c>
      <c r="N206" s="189" t="s">
        <v>44</v>
      </c>
      <c r="O206" s="61"/>
      <c r="P206" s="190">
        <f>O206*H206</f>
        <v>0</v>
      </c>
      <c r="Q206" s="190">
        <v>0</v>
      </c>
      <c r="R206" s="190">
        <f>Q206*H206</f>
        <v>0</v>
      </c>
      <c r="S206" s="190">
        <v>0</v>
      </c>
      <c r="T206" s="191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2" t="s">
        <v>127</v>
      </c>
      <c r="AT206" s="192" t="s">
        <v>122</v>
      </c>
      <c r="AU206" s="192" t="s">
        <v>80</v>
      </c>
      <c r="AY206" s="14" t="s">
        <v>121</v>
      </c>
      <c r="BE206" s="193">
        <f>IF(N206="základní",J206,0)</f>
        <v>0</v>
      </c>
      <c r="BF206" s="193">
        <f>IF(N206="snížená",J206,0)</f>
        <v>0</v>
      </c>
      <c r="BG206" s="193">
        <f>IF(N206="zákl. přenesená",J206,0)</f>
        <v>0</v>
      </c>
      <c r="BH206" s="193">
        <f>IF(N206="sníž. přenesená",J206,0)</f>
        <v>0</v>
      </c>
      <c r="BI206" s="193">
        <f>IF(N206="nulová",J206,0)</f>
        <v>0</v>
      </c>
      <c r="BJ206" s="14" t="s">
        <v>80</v>
      </c>
      <c r="BK206" s="193">
        <f>ROUND(I206*H206,2)</f>
        <v>0</v>
      </c>
      <c r="BL206" s="14" t="s">
        <v>127</v>
      </c>
      <c r="BM206" s="192" t="s">
        <v>331</v>
      </c>
    </row>
    <row r="207" spans="1:65" s="2" customFormat="1" ht="19.5">
      <c r="A207" s="31"/>
      <c r="B207" s="32"/>
      <c r="C207" s="33"/>
      <c r="D207" s="194" t="s">
        <v>128</v>
      </c>
      <c r="E207" s="33"/>
      <c r="F207" s="195" t="s">
        <v>141</v>
      </c>
      <c r="G207" s="33"/>
      <c r="H207" s="33"/>
      <c r="I207" s="113"/>
      <c r="J207" s="33"/>
      <c r="K207" s="33"/>
      <c r="L207" s="36"/>
      <c r="M207" s="196"/>
      <c r="N207" s="197"/>
      <c r="O207" s="61"/>
      <c r="P207" s="61"/>
      <c r="Q207" s="61"/>
      <c r="R207" s="61"/>
      <c r="S207" s="61"/>
      <c r="T207" s="62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128</v>
      </c>
      <c r="AU207" s="14" t="s">
        <v>80</v>
      </c>
    </row>
    <row r="208" spans="1:65" s="2" customFormat="1" ht="16.5" customHeight="1">
      <c r="A208" s="31"/>
      <c r="B208" s="32"/>
      <c r="C208" s="181" t="s">
        <v>228</v>
      </c>
      <c r="D208" s="181" t="s">
        <v>122</v>
      </c>
      <c r="E208" s="182" t="s">
        <v>332</v>
      </c>
      <c r="F208" s="183" t="s">
        <v>333</v>
      </c>
      <c r="G208" s="184" t="s">
        <v>306</v>
      </c>
      <c r="H208" s="185">
        <v>20</v>
      </c>
      <c r="I208" s="186"/>
      <c r="J208" s="187">
        <f>ROUND(I208*H208,2)</f>
        <v>0</v>
      </c>
      <c r="K208" s="183" t="s">
        <v>126</v>
      </c>
      <c r="L208" s="36"/>
      <c r="M208" s="188" t="s">
        <v>21</v>
      </c>
      <c r="N208" s="189" t="s">
        <v>44</v>
      </c>
      <c r="O208" s="61"/>
      <c r="P208" s="190">
        <f>O208*H208</f>
        <v>0</v>
      </c>
      <c r="Q208" s="190">
        <v>0</v>
      </c>
      <c r="R208" s="190">
        <f>Q208*H208</f>
        <v>0</v>
      </c>
      <c r="S208" s="190">
        <v>0</v>
      </c>
      <c r="T208" s="191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2" t="s">
        <v>127</v>
      </c>
      <c r="AT208" s="192" t="s">
        <v>122</v>
      </c>
      <c r="AU208" s="192" t="s">
        <v>80</v>
      </c>
      <c r="AY208" s="14" t="s">
        <v>121</v>
      </c>
      <c r="BE208" s="193">
        <f>IF(N208="základní",J208,0)</f>
        <v>0</v>
      </c>
      <c r="BF208" s="193">
        <f>IF(N208="snížená",J208,0)</f>
        <v>0</v>
      </c>
      <c r="BG208" s="193">
        <f>IF(N208="zákl. přenesená",J208,0)</f>
        <v>0</v>
      </c>
      <c r="BH208" s="193">
        <f>IF(N208="sníž. přenesená",J208,0)</f>
        <v>0</v>
      </c>
      <c r="BI208" s="193">
        <f>IF(N208="nulová",J208,0)</f>
        <v>0</v>
      </c>
      <c r="BJ208" s="14" t="s">
        <v>80</v>
      </c>
      <c r="BK208" s="193">
        <f>ROUND(I208*H208,2)</f>
        <v>0</v>
      </c>
      <c r="BL208" s="14" t="s">
        <v>127</v>
      </c>
      <c r="BM208" s="192" t="s">
        <v>334</v>
      </c>
    </row>
    <row r="209" spans="1:47" s="2" customFormat="1" ht="19.5">
      <c r="A209" s="31"/>
      <c r="B209" s="32"/>
      <c r="C209" s="33"/>
      <c r="D209" s="194" t="s">
        <v>128</v>
      </c>
      <c r="E209" s="33"/>
      <c r="F209" s="195" t="s">
        <v>141</v>
      </c>
      <c r="G209" s="33"/>
      <c r="H209" s="33"/>
      <c r="I209" s="113"/>
      <c r="J209" s="33"/>
      <c r="K209" s="33"/>
      <c r="L209" s="36"/>
      <c r="M209" s="198"/>
      <c r="N209" s="199"/>
      <c r="O209" s="200"/>
      <c r="P209" s="200"/>
      <c r="Q209" s="200"/>
      <c r="R209" s="200"/>
      <c r="S209" s="200"/>
      <c r="T209" s="20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4" t="s">
        <v>128</v>
      </c>
      <c r="AU209" s="14" t="s">
        <v>80</v>
      </c>
    </row>
    <row r="210" spans="1:47" s="2" customFormat="1" ht="6.95" customHeight="1">
      <c r="A210" s="31"/>
      <c r="B210" s="44"/>
      <c r="C210" s="45"/>
      <c r="D210" s="45"/>
      <c r="E210" s="45"/>
      <c r="F210" s="45"/>
      <c r="G210" s="45"/>
      <c r="H210" s="45"/>
      <c r="I210" s="139"/>
      <c r="J210" s="45"/>
      <c r="K210" s="45"/>
      <c r="L210" s="36"/>
      <c r="M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</row>
  </sheetData>
  <sheetProtection algorithmName="SHA-512" hashValue="oDzNpW+GfeF0nM4dgvOni/FZHhO369g1hBhXwkFTzVxPUy9j58/Xg3DGhFKb82kXBZwTL1wMjUze3j9Dq4SaBg==" saltValue="/2e3JVlU0zjzlLrwJT+Z2Hy4Bj/NJAxO6mKuLPTM8kSuOIyEQcsVcVGrj8GsDjL2/H+BtsD0AXlr1vSbHC+Txg==" spinCount="100000" sheet="1" objects="1" scenarios="1" formatColumns="0" formatRows="0" autoFilter="0"/>
  <autoFilter ref="C91:K209"/>
  <mergeCells count="15">
    <mergeCell ref="E78:H78"/>
    <mergeCell ref="E82:H82"/>
    <mergeCell ref="E80:H80"/>
    <mergeCell ref="E84:H84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02" customWidth="1"/>
    <col min="2" max="2" width="1.6640625" style="202" customWidth="1"/>
    <col min="3" max="4" width="5" style="202" customWidth="1"/>
    <col min="5" max="5" width="11.6640625" style="202" customWidth="1"/>
    <col min="6" max="6" width="9.1640625" style="202" customWidth="1"/>
    <col min="7" max="7" width="5" style="202" customWidth="1"/>
    <col min="8" max="8" width="77.83203125" style="202" customWidth="1"/>
    <col min="9" max="10" width="20" style="202" customWidth="1"/>
    <col min="11" max="11" width="1.6640625" style="202" customWidth="1"/>
  </cols>
  <sheetData>
    <row r="1" spans="2:11" s="1" customFormat="1" ht="37.5" customHeight="1"/>
    <row r="2" spans="2:11" s="1" customFormat="1" ht="7.5" customHeight="1">
      <c r="B2" s="203"/>
      <c r="C2" s="204"/>
      <c r="D2" s="204"/>
      <c r="E2" s="204"/>
      <c r="F2" s="204"/>
      <c r="G2" s="204"/>
      <c r="H2" s="204"/>
      <c r="I2" s="204"/>
      <c r="J2" s="204"/>
      <c r="K2" s="205"/>
    </row>
    <row r="3" spans="2:11" s="12" customFormat="1" ht="45" customHeight="1">
      <c r="B3" s="206"/>
      <c r="C3" s="338" t="s">
        <v>335</v>
      </c>
      <c r="D3" s="338"/>
      <c r="E3" s="338"/>
      <c r="F3" s="338"/>
      <c r="G3" s="338"/>
      <c r="H3" s="338"/>
      <c r="I3" s="338"/>
      <c r="J3" s="338"/>
      <c r="K3" s="207"/>
    </row>
    <row r="4" spans="2:11" s="1" customFormat="1" ht="25.5" customHeight="1">
      <c r="B4" s="208"/>
      <c r="C4" s="343" t="s">
        <v>336</v>
      </c>
      <c r="D4" s="343"/>
      <c r="E4" s="343"/>
      <c r="F4" s="343"/>
      <c r="G4" s="343"/>
      <c r="H4" s="343"/>
      <c r="I4" s="343"/>
      <c r="J4" s="343"/>
      <c r="K4" s="209"/>
    </row>
    <row r="5" spans="2:11" s="1" customFormat="1" ht="5.25" customHeight="1">
      <c r="B5" s="208"/>
      <c r="C5" s="210"/>
      <c r="D5" s="210"/>
      <c r="E5" s="210"/>
      <c r="F5" s="210"/>
      <c r="G5" s="210"/>
      <c r="H5" s="210"/>
      <c r="I5" s="210"/>
      <c r="J5" s="210"/>
      <c r="K5" s="209"/>
    </row>
    <row r="6" spans="2:11" s="1" customFormat="1" ht="15" customHeight="1">
      <c r="B6" s="208"/>
      <c r="C6" s="342" t="s">
        <v>337</v>
      </c>
      <c r="D6" s="342"/>
      <c r="E6" s="342"/>
      <c r="F6" s="342"/>
      <c r="G6" s="342"/>
      <c r="H6" s="342"/>
      <c r="I6" s="342"/>
      <c r="J6" s="342"/>
      <c r="K6" s="209"/>
    </row>
    <row r="7" spans="2:11" s="1" customFormat="1" ht="15" customHeight="1">
      <c r="B7" s="212"/>
      <c r="C7" s="342" t="s">
        <v>338</v>
      </c>
      <c r="D7" s="342"/>
      <c r="E7" s="342"/>
      <c r="F7" s="342"/>
      <c r="G7" s="342"/>
      <c r="H7" s="342"/>
      <c r="I7" s="342"/>
      <c r="J7" s="342"/>
      <c r="K7" s="209"/>
    </row>
    <row r="8" spans="2:11" s="1" customFormat="1" ht="12.75" customHeight="1">
      <c r="B8" s="212"/>
      <c r="C8" s="211"/>
      <c r="D8" s="211"/>
      <c r="E8" s="211"/>
      <c r="F8" s="211"/>
      <c r="G8" s="211"/>
      <c r="H8" s="211"/>
      <c r="I8" s="211"/>
      <c r="J8" s="211"/>
      <c r="K8" s="209"/>
    </row>
    <row r="9" spans="2:11" s="1" customFormat="1" ht="15" customHeight="1">
      <c r="B9" s="212"/>
      <c r="C9" s="342" t="s">
        <v>339</v>
      </c>
      <c r="D9" s="342"/>
      <c r="E9" s="342"/>
      <c r="F9" s="342"/>
      <c r="G9" s="342"/>
      <c r="H9" s="342"/>
      <c r="I9" s="342"/>
      <c r="J9" s="342"/>
      <c r="K9" s="209"/>
    </row>
    <row r="10" spans="2:11" s="1" customFormat="1" ht="15" customHeight="1">
      <c r="B10" s="212"/>
      <c r="C10" s="211"/>
      <c r="D10" s="342" t="s">
        <v>340</v>
      </c>
      <c r="E10" s="342"/>
      <c r="F10" s="342"/>
      <c r="G10" s="342"/>
      <c r="H10" s="342"/>
      <c r="I10" s="342"/>
      <c r="J10" s="342"/>
      <c r="K10" s="209"/>
    </row>
    <row r="11" spans="2:11" s="1" customFormat="1" ht="15" customHeight="1">
      <c r="B11" s="212"/>
      <c r="C11" s="213"/>
      <c r="D11" s="342" t="s">
        <v>341</v>
      </c>
      <c r="E11" s="342"/>
      <c r="F11" s="342"/>
      <c r="G11" s="342"/>
      <c r="H11" s="342"/>
      <c r="I11" s="342"/>
      <c r="J11" s="342"/>
      <c r="K11" s="209"/>
    </row>
    <row r="12" spans="2:11" s="1" customFormat="1" ht="15" customHeight="1">
      <c r="B12" s="212"/>
      <c r="C12" s="213"/>
      <c r="D12" s="211"/>
      <c r="E12" s="211"/>
      <c r="F12" s="211"/>
      <c r="G12" s="211"/>
      <c r="H12" s="211"/>
      <c r="I12" s="211"/>
      <c r="J12" s="211"/>
      <c r="K12" s="209"/>
    </row>
    <row r="13" spans="2:11" s="1" customFormat="1" ht="15" customHeight="1">
      <c r="B13" s="212"/>
      <c r="C13" s="213"/>
      <c r="D13" s="214" t="s">
        <v>342</v>
      </c>
      <c r="E13" s="211"/>
      <c r="F13" s="211"/>
      <c r="G13" s="211"/>
      <c r="H13" s="211"/>
      <c r="I13" s="211"/>
      <c r="J13" s="211"/>
      <c r="K13" s="209"/>
    </row>
    <row r="14" spans="2:11" s="1" customFormat="1" ht="12.75" customHeight="1">
      <c r="B14" s="212"/>
      <c r="C14" s="213"/>
      <c r="D14" s="213"/>
      <c r="E14" s="213"/>
      <c r="F14" s="213"/>
      <c r="G14" s="213"/>
      <c r="H14" s="213"/>
      <c r="I14" s="213"/>
      <c r="J14" s="213"/>
      <c r="K14" s="209"/>
    </row>
    <row r="15" spans="2:11" s="1" customFormat="1" ht="15" customHeight="1">
      <c r="B15" s="212"/>
      <c r="C15" s="213"/>
      <c r="D15" s="342" t="s">
        <v>343</v>
      </c>
      <c r="E15" s="342"/>
      <c r="F15" s="342"/>
      <c r="G15" s="342"/>
      <c r="H15" s="342"/>
      <c r="I15" s="342"/>
      <c r="J15" s="342"/>
      <c r="K15" s="209"/>
    </row>
    <row r="16" spans="2:11" s="1" customFormat="1" ht="15" customHeight="1">
      <c r="B16" s="212"/>
      <c r="C16" s="213"/>
      <c r="D16" s="342" t="s">
        <v>344</v>
      </c>
      <c r="E16" s="342"/>
      <c r="F16" s="342"/>
      <c r="G16" s="342"/>
      <c r="H16" s="342"/>
      <c r="I16" s="342"/>
      <c r="J16" s="342"/>
      <c r="K16" s="209"/>
    </row>
    <row r="17" spans="2:11" s="1" customFormat="1" ht="15" customHeight="1">
      <c r="B17" s="212"/>
      <c r="C17" s="213"/>
      <c r="D17" s="342" t="s">
        <v>345</v>
      </c>
      <c r="E17" s="342"/>
      <c r="F17" s="342"/>
      <c r="G17" s="342"/>
      <c r="H17" s="342"/>
      <c r="I17" s="342"/>
      <c r="J17" s="342"/>
      <c r="K17" s="209"/>
    </row>
    <row r="18" spans="2:11" s="1" customFormat="1" ht="15" customHeight="1">
      <c r="B18" s="212"/>
      <c r="C18" s="213"/>
      <c r="D18" s="213"/>
      <c r="E18" s="215" t="s">
        <v>79</v>
      </c>
      <c r="F18" s="342" t="s">
        <v>346</v>
      </c>
      <c r="G18" s="342"/>
      <c r="H18" s="342"/>
      <c r="I18" s="342"/>
      <c r="J18" s="342"/>
      <c r="K18" s="209"/>
    </row>
    <row r="19" spans="2:11" s="1" customFormat="1" ht="15" customHeight="1">
      <c r="B19" s="212"/>
      <c r="C19" s="213"/>
      <c r="D19" s="213"/>
      <c r="E19" s="215" t="s">
        <v>347</v>
      </c>
      <c r="F19" s="342" t="s">
        <v>348</v>
      </c>
      <c r="G19" s="342"/>
      <c r="H19" s="342"/>
      <c r="I19" s="342"/>
      <c r="J19" s="342"/>
      <c r="K19" s="209"/>
    </row>
    <row r="20" spans="2:11" s="1" customFormat="1" ht="15" customHeight="1">
      <c r="B20" s="212"/>
      <c r="C20" s="213"/>
      <c r="D20" s="213"/>
      <c r="E20" s="215" t="s">
        <v>349</v>
      </c>
      <c r="F20" s="342" t="s">
        <v>350</v>
      </c>
      <c r="G20" s="342"/>
      <c r="H20" s="342"/>
      <c r="I20" s="342"/>
      <c r="J20" s="342"/>
      <c r="K20" s="209"/>
    </row>
    <row r="21" spans="2:11" s="1" customFormat="1" ht="15" customHeight="1">
      <c r="B21" s="212"/>
      <c r="C21" s="213"/>
      <c r="D21" s="213"/>
      <c r="E21" s="215" t="s">
        <v>351</v>
      </c>
      <c r="F21" s="342" t="s">
        <v>352</v>
      </c>
      <c r="G21" s="342"/>
      <c r="H21" s="342"/>
      <c r="I21" s="342"/>
      <c r="J21" s="342"/>
      <c r="K21" s="209"/>
    </row>
    <row r="22" spans="2:11" s="1" customFormat="1" ht="15" customHeight="1">
      <c r="B22" s="212"/>
      <c r="C22" s="213"/>
      <c r="D22" s="213"/>
      <c r="E22" s="215" t="s">
        <v>118</v>
      </c>
      <c r="F22" s="342" t="s">
        <v>353</v>
      </c>
      <c r="G22" s="342"/>
      <c r="H22" s="342"/>
      <c r="I22" s="342"/>
      <c r="J22" s="342"/>
      <c r="K22" s="209"/>
    </row>
    <row r="23" spans="2:11" s="1" customFormat="1" ht="15" customHeight="1">
      <c r="B23" s="212"/>
      <c r="C23" s="213"/>
      <c r="D23" s="213"/>
      <c r="E23" s="215" t="s">
        <v>85</v>
      </c>
      <c r="F23" s="342" t="s">
        <v>354</v>
      </c>
      <c r="G23" s="342"/>
      <c r="H23" s="342"/>
      <c r="I23" s="342"/>
      <c r="J23" s="342"/>
      <c r="K23" s="209"/>
    </row>
    <row r="24" spans="2:11" s="1" customFormat="1" ht="12.75" customHeight="1">
      <c r="B24" s="212"/>
      <c r="C24" s="213"/>
      <c r="D24" s="213"/>
      <c r="E24" s="213"/>
      <c r="F24" s="213"/>
      <c r="G24" s="213"/>
      <c r="H24" s="213"/>
      <c r="I24" s="213"/>
      <c r="J24" s="213"/>
      <c r="K24" s="209"/>
    </row>
    <row r="25" spans="2:11" s="1" customFormat="1" ht="15" customHeight="1">
      <c r="B25" s="212"/>
      <c r="C25" s="342" t="s">
        <v>355</v>
      </c>
      <c r="D25" s="342"/>
      <c r="E25" s="342"/>
      <c r="F25" s="342"/>
      <c r="G25" s="342"/>
      <c r="H25" s="342"/>
      <c r="I25" s="342"/>
      <c r="J25" s="342"/>
      <c r="K25" s="209"/>
    </row>
    <row r="26" spans="2:11" s="1" customFormat="1" ht="15" customHeight="1">
      <c r="B26" s="212"/>
      <c r="C26" s="342" t="s">
        <v>356</v>
      </c>
      <c r="D26" s="342"/>
      <c r="E26" s="342"/>
      <c r="F26" s="342"/>
      <c r="G26" s="342"/>
      <c r="H26" s="342"/>
      <c r="I26" s="342"/>
      <c r="J26" s="342"/>
      <c r="K26" s="209"/>
    </row>
    <row r="27" spans="2:11" s="1" customFormat="1" ht="15" customHeight="1">
      <c r="B27" s="212"/>
      <c r="C27" s="211"/>
      <c r="D27" s="342" t="s">
        <v>357</v>
      </c>
      <c r="E27" s="342"/>
      <c r="F27" s="342"/>
      <c r="G27" s="342"/>
      <c r="H27" s="342"/>
      <c r="I27" s="342"/>
      <c r="J27" s="342"/>
      <c r="K27" s="209"/>
    </row>
    <row r="28" spans="2:11" s="1" customFormat="1" ht="15" customHeight="1">
      <c r="B28" s="212"/>
      <c r="C28" s="213"/>
      <c r="D28" s="342" t="s">
        <v>358</v>
      </c>
      <c r="E28" s="342"/>
      <c r="F28" s="342"/>
      <c r="G28" s="342"/>
      <c r="H28" s="342"/>
      <c r="I28" s="342"/>
      <c r="J28" s="342"/>
      <c r="K28" s="209"/>
    </row>
    <row r="29" spans="2:11" s="1" customFormat="1" ht="12.75" customHeight="1">
      <c r="B29" s="212"/>
      <c r="C29" s="213"/>
      <c r="D29" s="213"/>
      <c r="E29" s="213"/>
      <c r="F29" s="213"/>
      <c r="G29" s="213"/>
      <c r="H29" s="213"/>
      <c r="I29" s="213"/>
      <c r="J29" s="213"/>
      <c r="K29" s="209"/>
    </row>
    <row r="30" spans="2:11" s="1" customFormat="1" ht="15" customHeight="1">
      <c r="B30" s="212"/>
      <c r="C30" s="213"/>
      <c r="D30" s="342" t="s">
        <v>359</v>
      </c>
      <c r="E30" s="342"/>
      <c r="F30" s="342"/>
      <c r="G30" s="342"/>
      <c r="H30" s="342"/>
      <c r="I30" s="342"/>
      <c r="J30" s="342"/>
      <c r="K30" s="209"/>
    </row>
    <row r="31" spans="2:11" s="1" customFormat="1" ht="15" customHeight="1">
      <c r="B31" s="212"/>
      <c r="C31" s="213"/>
      <c r="D31" s="342" t="s">
        <v>360</v>
      </c>
      <c r="E31" s="342"/>
      <c r="F31" s="342"/>
      <c r="G31" s="342"/>
      <c r="H31" s="342"/>
      <c r="I31" s="342"/>
      <c r="J31" s="342"/>
      <c r="K31" s="209"/>
    </row>
    <row r="32" spans="2:11" s="1" customFormat="1" ht="12.75" customHeight="1">
      <c r="B32" s="212"/>
      <c r="C32" s="213"/>
      <c r="D32" s="213"/>
      <c r="E32" s="213"/>
      <c r="F32" s="213"/>
      <c r="G32" s="213"/>
      <c r="H32" s="213"/>
      <c r="I32" s="213"/>
      <c r="J32" s="213"/>
      <c r="K32" s="209"/>
    </row>
    <row r="33" spans="2:11" s="1" customFormat="1" ht="15" customHeight="1">
      <c r="B33" s="212"/>
      <c r="C33" s="213"/>
      <c r="D33" s="342" t="s">
        <v>361</v>
      </c>
      <c r="E33" s="342"/>
      <c r="F33" s="342"/>
      <c r="G33" s="342"/>
      <c r="H33" s="342"/>
      <c r="I33" s="342"/>
      <c r="J33" s="342"/>
      <c r="K33" s="209"/>
    </row>
    <row r="34" spans="2:11" s="1" customFormat="1" ht="15" customHeight="1">
      <c r="B34" s="212"/>
      <c r="C34" s="213"/>
      <c r="D34" s="342" t="s">
        <v>362</v>
      </c>
      <c r="E34" s="342"/>
      <c r="F34" s="342"/>
      <c r="G34" s="342"/>
      <c r="H34" s="342"/>
      <c r="I34" s="342"/>
      <c r="J34" s="342"/>
      <c r="K34" s="209"/>
    </row>
    <row r="35" spans="2:11" s="1" customFormat="1" ht="15" customHeight="1">
      <c r="B35" s="212"/>
      <c r="C35" s="213"/>
      <c r="D35" s="342" t="s">
        <v>363</v>
      </c>
      <c r="E35" s="342"/>
      <c r="F35" s="342"/>
      <c r="G35" s="342"/>
      <c r="H35" s="342"/>
      <c r="I35" s="342"/>
      <c r="J35" s="342"/>
      <c r="K35" s="209"/>
    </row>
    <row r="36" spans="2:11" s="1" customFormat="1" ht="15" customHeight="1">
      <c r="B36" s="212"/>
      <c r="C36" s="213"/>
      <c r="D36" s="211"/>
      <c r="E36" s="214" t="s">
        <v>106</v>
      </c>
      <c r="F36" s="211"/>
      <c r="G36" s="342" t="s">
        <v>364</v>
      </c>
      <c r="H36" s="342"/>
      <c r="I36" s="342"/>
      <c r="J36" s="342"/>
      <c r="K36" s="209"/>
    </row>
    <row r="37" spans="2:11" s="1" customFormat="1" ht="30.75" customHeight="1">
      <c r="B37" s="212"/>
      <c r="C37" s="213"/>
      <c r="D37" s="211"/>
      <c r="E37" s="214" t="s">
        <v>365</v>
      </c>
      <c r="F37" s="211"/>
      <c r="G37" s="342" t="s">
        <v>366</v>
      </c>
      <c r="H37" s="342"/>
      <c r="I37" s="342"/>
      <c r="J37" s="342"/>
      <c r="K37" s="209"/>
    </row>
    <row r="38" spans="2:11" s="1" customFormat="1" ht="15" customHeight="1">
      <c r="B38" s="212"/>
      <c r="C38" s="213"/>
      <c r="D38" s="211"/>
      <c r="E38" s="214" t="s">
        <v>54</v>
      </c>
      <c r="F38" s="211"/>
      <c r="G38" s="342" t="s">
        <v>367</v>
      </c>
      <c r="H38" s="342"/>
      <c r="I38" s="342"/>
      <c r="J38" s="342"/>
      <c r="K38" s="209"/>
    </row>
    <row r="39" spans="2:11" s="1" customFormat="1" ht="15" customHeight="1">
      <c r="B39" s="212"/>
      <c r="C39" s="213"/>
      <c r="D39" s="211"/>
      <c r="E39" s="214" t="s">
        <v>55</v>
      </c>
      <c r="F39" s="211"/>
      <c r="G39" s="342" t="s">
        <v>368</v>
      </c>
      <c r="H39" s="342"/>
      <c r="I39" s="342"/>
      <c r="J39" s="342"/>
      <c r="K39" s="209"/>
    </row>
    <row r="40" spans="2:11" s="1" customFormat="1" ht="15" customHeight="1">
      <c r="B40" s="212"/>
      <c r="C40" s="213"/>
      <c r="D40" s="211"/>
      <c r="E40" s="214" t="s">
        <v>107</v>
      </c>
      <c r="F40" s="211"/>
      <c r="G40" s="342" t="s">
        <v>369</v>
      </c>
      <c r="H40" s="342"/>
      <c r="I40" s="342"/>
      <c r="J40" s="342"/>
      <c r="K40" s="209"/>
    </row>
    <row r="41" spans="2:11" s="1" customFormat="1" ht="15" customHeight="1">
      <c r="B41" s="212"/>
      <c r="C41" s="213"/>
      <c r="D41" s="211"/>
      <c r="E41" s="214" t="s">
        <v>108</v>
      </c>
      <c r="F41" s="211"/>
      <c r="G41" s="342" t="s">
        <v>370</v>
      </c>
      <c r="H41" s="342"/>
      <c r="I41" s="342"/>
      <c r="J41" s="342"/>
      <c r="K41" s="209"/>
    </row>
    <row r="42" spans="2:11" s="1" customFormat="1" ht="15" customHeight="1">
      <c r="B42" s="212"/>
      <c r="C42" s="213"/>
      <c r="D42" s="211"/>
      <c r="E42" s="214" t="s">
        <v>371</v>
      </c>
      <c r="F42" s="211"/>
      <c r="G42" s="342" t="s">
        <v>372</v>
      </c>
      <c r="H42" s="342"/>
      <c r="I42" s="342"/>
      <c r="J42" s="342"/>
      <c r="K42" s="209"/>
    </row>
    <row r="43" spans="2:11" s="1" customFormat="1" ht="15" customHeight="1">
      <c r="B43" s="212"/>
      <c r="C43" s="213"/>
      <c r="D43" s="211"/>
      <c r="E43" s="214"/>
      <c r="F43" s="211"/>
      <c r="G43" s="342" t="s">
        <v>373</v>
      </c>
      <c r="H43" s="342"/>
      <c r="I43" s="342"/>
      <c r="J43" s="342"/>
      <c r="K43" s="209"/>
    </row>
    <row r="44" spans="2:11" s="1" customFormat="1" ht="15" customHeight="1">
      <c r="B44" s="212"/>
      <c r="C44" s="213"/>
      <c r="D44" s="211"/>
      <c r="E44" s="214" t="s">
        <v>374</v>
      </c>
      <c r="F44" s="211"/>
      <c r="G44" s="342" t="s">
        <v>375</v>
      </c>
      <c r="H44" s="342"/>
      <c r="I44" s="342"/>
      <c r="J44" s="342"/>
      <c r="K44" s="209"/>
    </row>
    <row r="45" spans="2:11" s="1" customFormat="1" ht="15" customHeight="1">
      <c r="B45" s="212"/>
      <c r="C45" s="213"/>
      <c r="D45" s="211"/>
      <c r="E45" s="214" t="s">
        <v>110</v>
      </c>
      <c r="F45" s="211"/>
      <c r="G45" s="342" t="s">
        <v>376</v>
      </c>
      <c r="H45" s="342"/>
      <c r="I45" s="342"/>
      <c r="J45" s="342"/>
      <c r="K45" s="209"/>
    </row>
    <row r="46" spans="2:11" s="1" customFormat="1" ht="12.75" customHeight="1">
      <c r="B46" s="212"/>
      <c r="C46" s="213"/>
      <c r="D46" s="211"/>
      <c r="E46" s="211"/>
      <c r="F46" s="211"/>
      <c r="G46" s="211"/>
      <c r="H46" s="211"/>
      <c r="I46" s="211"/>
      <c r="J46" s="211"/>
      <c r="K46" s="209"/>
    </row>
    <row r="47" spans="2:11" s="1" customFormat="1" ht="15" customHeight="1">
      <c r="B47" s="212"/>
      <c r="C47" s="213"/>
      <c r="D47" s="342" t="s">
        <v>377</v>
      </c>
      <c r="E47" s="342"/>
      <c r="F47" s="342"/>
      <c r="G47" s="342"/>
      <c r="H47" s="342"/>
      <c r="I47" s="342"/>
      <c r="J47" s="342"/>
      <c r="K47" s="209"/>
    </row>
    <row r="48" spans="2:11" s="1" customFormat="1" ht="15" customHeight="1">
      <c r="B48" s="212"/>
      <c r="C48" s="213"/>
      <c r="D48" s="213"/>
      <c r="E48" s="342" t="s">
        <v>378</v>
      </c>
      <c r="F48" s="342"/>
      <c r="G48" s="342"/>
      <c r="H48" s="342"/>
      <c r="I48" s="342"/>
      <c r="J48" s="342"/>
      <c r="K48" s="209"/>
    </row>
    <row r="49" spans="2:11" s="1" customFormat="1" ht="15" customHeight="1">
      <c r="B49" s="212"/>
      <c r="C49" s="213"/>
      <c r="D49" s="213"/>
      <c r="E49" s="342" t="s">
        <v>379</v>
      </c>
      <c r="F49" s="342"/>
      <c r="G49" s="342"/>
      <c r="H49" s="342"/>
      <c r="I49" s="342"/>
      <c r="J49" s="342"/>
      <c r="K49" s="209"/>
    </row>
    <row r="50" spans="2:11" s="1" customFormat="1" ht="15" customHeight="1">
      <c r="B50" s="212"/>
      <c r="C50" s="213"/>
      <c r="D50" s="213"/>
      <c r="E50" s="342" t="s">
        <v>380</v>
      </c>
      <c r="F50" s="342"/>
      <c r="G50" s="342"/>
      <c r="H50" s="342"/>
      <c r="I50" s="342"/>
      <c r="J50" s="342"/>
      <c r="K50" s="209"/>
    </row>
    <row r="51" spans="2:11" s="1" customFormat="1" ht="15" customHeight="1">
      <c r="B51" s="212"/>
      <c r="C51" s="213"/>
      <c r="D51" s="342" t="s">
        <v>381</v>
      </c>
      <c r="E51" s="342"/>
      <c r="F51" s="342"/>
      <c r="G51" s="342"/>
      <c r="H51" s="342"/>
      <c r="I51" s="342"/>
      <c r="J51" s="342"/>
      <c r="K51" s="209"/>
    </row>
    <row r="52" spans="2:11" s="1" customFormat="1" ht="25.5" customHeight="1">
      <c r="B52" s="208"/>
      <c r="C52" s="343" t="s">
        <v>382</v>
      </c>
      <c r="D52" s="343"/>
      <c r="E52" s="343"/>
      <c r="F52" s="343"/>
      <c r="G52" s="343"/>
      <c r="H52" s="343"/>
      <c r="I52" s="343"/>
      <c r="J52" s="343"/>
      <c r="K52" s="209"/>
    </row>
    <row r="53" spans="2:11" s="1" customFormat="1" ht="5.25" customHeight="1">
      <c r="B53" s="208"/>
      <c r="C53" s="210"/>
      <c r="D53" s="210"/>
      <c r="E53" s="210"/>
      <c r="F53" s="210"/>
      <c r="G53" s="210"/>
      <c r="H53" s="210"/>
      <c r="I53" s="210"/>
      <c r="J53" s="210"/>
      <c r="K53" s="209"/>
    </row>
    <row r="54" spans="2:11" s="1" customFormat="1" ht="15" customHeight="1">
      <c r="B54" s="208"/>
      <c r="C54" s="342" t="s">
        <v>383</v>
      </c>
      <c r="D54" s="342"/>
      <c r="E54" s="342"/>
      <c r="F54" s="342"/>
      <c r="G54" s="342"/>
      <c r="H54" s="342"/>
      <c r="I54" s="342"/>
      <c r="J54" s="342"/>
      <c r="K54" s="209"/>
    </row>
    <row r="55" spans="2:11" s="1" customFormat="1" ht="15" customHeight="1">
      <c r="B55" s="208"/>
      <c r="C55" s="342" t="s">
        <v>384</v>
      </c>
      <c r="D55" s="342"/>
      <c r="E55" s="342"/>
      <c r="F55" s="342"/>
      <c r="G55" s="342"/>
      <c r="H55" s="342"/>
      <c r="I55" s="342"/>
      <c r="J55" s="342"/>
      <c r="K55" s="209"/>
    </row>
    <row r="56" spans="2:11" s="1" customFormat="1" ht="12.75" customHeight="1">
      <c r="B56" s="208"/>
      <c r="C56" s="211"/>
      <c r="D56" s="211"/>
      <c r="E56" s="211"/>
      <c r="F56" s="211"/>
      <c r="G56" s="211"/>
      <c r="H56" s="211"/>
      <c r="I56" s="211"/>
      <c r="J56" s="211"/>
      <c r="K56" s="209"/>
    </row>
    <row r="57" spans="2:11" s="1" customFormat="1" ht="15" customHeight="1">
      <c r="B57" s="208"/>
      <c r="C57" s="342" t="s">
        <v>385</v>
      </c>
      <c r="D57" s="342"/>
      <c r="E57" s="342"/>
      <c r="F57" s="342"/>
      <c r="G57" s="342"/>
      <c r="H57" s="342"/>
      <c r="I57" s="342"/>
      <c r="J57" s="342"/>
      <c r="K57" s="209"/>
    </row>
    <row r="58" spans="2:11" s="1" customFormat="1" ht="15" customHeight="1">
      <c r="B58" s="208"/>
      <c r="C58" s="213"/>
      <c r="D58" s="342" t="s">
        <v>386</v>
      </c>
      <c r="E58" s="342"/>
      <c r="F58" s="342"/>
      <c r="G58" s="342"/>
      <c r="H58" s="342"/>
      <c r="I58" s="342"/>
      <c r="J58" s="342"/>
      <c r="K58" s="209"/>
    </row>
    <row r="59" spans="2:11" s="1" customFormat="1" ht="15" customHeight="1">
      <c r="B59" s="208"/>
      <c r="C59" s="213"/>
      <c r="D59" s="342" t="s">
        <v>387</v>
      </c>
      <c r="E59" s="342"/>
      <c r="F59" s="342"/>
      <c r="G59" s="342"/>
      <c r="H59" s="342"/>
      <c r="I59" s="342"/>
      <c r="J59" s="342"/>
      <c r="K59" s="209"/>
    </row>
    <row r="60" spans="2:11" s="1" customFormat="1" ht="15" customHeight="1">
      <c r="B60" s="208"/>
      <c r="C60" s="213"/>
      <c r="D60" s="342" t="s">
        <v>388</v>
      </c>
      <c r="E60" s="342"/>
      <c r="F60" s="342"/>
      <c r="G60" s="342"/>
      <c r="H60" s="342"/>
      <c r="I60" s="342"/>
      <c r="J60" s="342"/>
      <c r="K60" s="209"/>
    </row>
    <row r="61" spans="2:11" s="1" customFormat="1" ht="15" customHeight="1">
      <c r="B61" s="208"/>
      <c r="C61" s="213"/>
      <c r="D61" s="342" t="s">
        <v>389</v>
      </c>
      <c r="E61" s="342"/>
      <c r="F61" s="342"/>
      <c r="G61" s="342"/>
      <c r="H61" s="342"/>
      <c r="I61" s="342"/>
      <c r="J61" s="342"/>
      <c r="K61" s="209"/>
    </row>
    <row r="62" spans="2:11" s="1" customFormat="1" ht="15" customHeight="1">
      <c r="B62" s="208"/>
      <c r="C62" s="213"/>
      <c r="D62" s="344" t="s">
        <v>390</v>
      </c>
      <c r="E62" s="344"/>
      <c r="F62" s="344"/>
      <c r="G62" s="344"/>
      <c r="H62" s="344"/>
      <c r="I62" s="344"/>
      <c r="J62" s="344"/>
      <c r="K62" s="209"/>
    </row>
    <row r="63" spans="2:11" s="1" customFormat="1" ht="15" customHeight="1">
      <c r="B63" s="208"/>
      <c r="C63" s="213"/>
      <c r="D63" s="342" t="s">
        <v>391</v>
      </c>
      <c r="E63" s="342"/>
      <c r="F63" s="342"/>
      <c r="G63" s="342"/>
      <c r="H63" s="342"/>
      <c r="I63" s="342"/>
      <c r="J63" s="342"/>
      <c r="K63" s="209"/>
    </row>
    <row r="64" spans="2:11" s="1" customFormat="1" ht="12.75" customHeight="1">
      <c r="B64" s="208"/>
      <c r="C64" s="213"/>
      <c r="D64" s="213"/>
      <c r="E64" s="216"/>
      <c r="F64" s="213"/>
      <c r="G64" s="213"/>
      <c r="H64" s="213"/>
      <c r="I64" s="213"/>
      <c r="J64" s="213"/>
      <c r="K64" s="209"/>
    </row>
    <row r="65" spans="2:11" s="1" customFormat="1" ht="15" customHeight="1">
      <c r="B65" s="208"/>
      <c r="C65" s="213"/>
      <c r="D65" s="342" t="s">
        <v>392</v>
      </c>
      <c r="E65" s="342"/>
      <c r="F65" s="342"/>
      <c r="G65" s="342"/>
      <c r="H65" s="342"/>
      <c r="I65" s="342"/>
      <c r="J65" s="342"/>
      <c r="K65" s="209"/>
    </row>
    <row r="66" spans="2:11" s="1" customFormat="1" ht="15" customHeight="1">
      <c r="B66" s="208"/>
      <c r="C66" s="213"/>
      <c r="D66" s="344" t="s">
        <v>393</v>
      </c>
      <c r="E66" s="344"/>
      <c r="F66" s="344"/>
      <c r="G66" s="344"/>
      <c r="H66" s="344"/>
      <c r="I66" s="344"/>
      <c r="J66" s="344"/>
      <c r="K66" s="209"/>
    </row>
    <row r="67" spans="2:11" s="1" customFormat="1" ht="15" customHeight="1">
      <c r="B67" s="208"/>
      <c r="C67" s="213"/>
      <c r="D67" s="342" t="s">
        <v>394</v>
      </c>
      <c r="E67" s="342"/>
      <c r="F67" s="342"/>
      <c r="G67" s="342"/>
      <c r="H67" s="342"/>
      <c r="I67" s="342"/>
      <c r="J67" s="342"/>
      <c r="K67" s="209"/>
    </row>
    <row r="68" spans="2:11" s="1" customFormat="1" ht="15" customHeight="1">
      <c r="B68" s="208"/>
      <c r="C68" s="213"/>
      <c r="D68" s="342" t="s">
        <v>395</v>
      </c>
      <c r="E68" s="342"/>
      <c r="F68" s="342"/>
      <c r="G68" s="342"/>
      <c r="H68" s="342"/>
      <c r="I68" s="342"/>
      <c r="J68" s="342"/>
      <c r="K68" s="209"/>
    </row>
    <row r="69" spans="2:11" s="1" customFormat="1" ht="15" customHeight="1">
      <c r="B69" s="208"/>
      <c r="C69" s="213"/>
      <c r="D69" s="342" t="s">
        <v>396</v>
      </c>
      <c r="E69" s="342"/>
      <c r="F69" s="342"/>
      <c r="G69" s="342"/>
      <c r="H69" s="342"/>
      <c r="I69" s="342"/>
      <c r="J69" s="342"/>
      <c r="K69" s="209"/>
    </row>
    <row r="70" spans="2:11" s="1" customFormat="1" ht="15" customHeight="1">
      <c r="B70" s="208"/>
      <c r="C70" s="213"/>
      <c r="D70" s="342" t="s">
        <v>397</v>
      </c>
      <c r="E70" s="342"/>
      <c r="F70" s="342"/>
      <c r="G70" s="342"/>
      <c r="H70" s="342"/>
      <c r="I70" s="342"/>
      <c r="J70" s="342"/>
      <c r="K70" s="209"/>
    </row>
    <row r="71" spans="2:11" s="1" customFormat="1" ht="12.75" customHeight="1">
      <c r="B71" s="217"/>
      <c r="C71" s="218"/>
      <c r="D71" s="218"/>
      <c r="E71" s="218"/>
      <c r="F71" s="218"/>
      <c r="G71" s="218"/>
      <c r="H71" s="218"/>
      <c r="I71" s="218"/>
      <c r="J71" s="218"/>
      <c r="K71" s="219"/>
    </row>
    <row r="72" spans="2:11" s="1" customFormat="1" ht="18.75" customHeight="1">
      <c r="B72" s="220"/>
      <c r="C72" s="220"/>
      <c r="D72" s="220"/>
      <c r="E72" s="220"/>
      <c r="F72" s="220"/>
      <c r="G72" s="220"/>
      <c r="H72" s="220"/>
      <c r="I72" s="220"/>
      <c r="J72" s="220"/>
      <c r="K72" s="221"/>
    </row>
    <row r="73" spans="2:11" s="1" customFormat="1" ht="18.75" customHeight="1">
      <c r="B73" s="221"/>
      <c r="C73" s="221"/>
      <c r="D73" s="221"/>
      <c r="E73" s="221"/>
      <c r="F73" s="221"/>
      <c r="G73" s="221"/>
      <c r="H73" s="221"/>
      <c r="I73" s="221"/>
      <c r="J73" s="221"/>
      <c r="K73" s="221"/>
    </row>
    <row r="74" spans="2:11" s="1" customFormat="1" ht="7.5" customHeight="1">
      <c r="B74" s="222"/>
      <c r="C74" s="223"/>
      <c r="D74" s="223"/>
      <c r="E74" s="223"/>
      <c r="F74" s="223"/>
      <c r="G74" s="223"/>
      <c r="H74" s="223"/>
      <c r="I74" s="223"/>
      <c r="J74" s="223"/>
      <c r="K74" s="224"/>
    </row>
    <row r="75" spans="2:11" s="1" customFormat="1" ht="45" customHeight="1">
      <c r="B75" s="225"/>
      <c r="C75" s="337" t="s">
        <v>398</v>
      </c>
      <c r="D75" s="337"/>
      <c r="E75" s="337"/>
      <c r="F75" s="337"/>
      <c r="G75" s="337"/>
      <c r="H75" s="337"/>
      <c r="I75" s="337"/>
      <c r="J75" s="337"/>
      <c r="K75" s="226"/>
    </row>
    <row r="76" spans="2:11" s="1" customFormat="1" ht="17.25" customHeight="1">
      <c r="B76" s="225"/>
      <c r="C76" s="227" t="s">
        <v>399</v>
      </c>
      <c r="D76" s="227"/>
      <c r="E76" s="227"/>
      <c r="F76" s="227" t="s">
        <v>400</v>
      </c>
      <c r="G76" s="228"/>
      <c r="H76" s="227" t="s">
        <v>55</v>
      </c>
      <c r="I76" s="227" t="s">
        <v>58</v>
      </c>
      <c r="J76" s="227" t="s">
        <v>401</v>
      </c>
      <c r="K76" s="226"/>
    </row>
    <row r="77" spans="2:11" s="1" customFormat="1" ht="17.25" customHeight="1">
      <c r="B77" s="225"/>
      <c r="C77" s="229" t="s">
        <v>402</v>
      </c>
      <c r="D77" s="229"/>
      <c r="E77" s="229"/>
      <c r="F77" s="230" t="s">
        <v>403</v>
      </c>
      <c r="G77" s="231"/>
      <c r="H77" s="229"/>
      <c r="I77" s="229"/>
      <c r="J77" s="229" t="s">
        <v>404</v>
      </c>
      <c r="K77" s="226"/>
    </row>
    <row r="78" spans="2:11" s="1" customFormat="1" ht="5.25" customHeight="1">
      <c r="B78" s="225"/>
      <c r="C78" s="232"/>
      <c r="D78" s="232"/>
      <c r="E78" s="232"/>
      <c r="F78" s="232"/>
      <c r="G78" s="233"/>
      <c r="H78" s="232"/>
      <c r="I78" s="232"/>
      <c r="J78" s="232"/>
      <c r="K78" s="226"/>
    </row>
    <row r="79" spans="2:11" s="1" customFormat="1" ht="15" customHeight="1">
      <c r="B79" s="225"/>
      <c r="C79" s="214" t="s">
        <v>54</v>
      </c>
      <c r="D79" s="232"/>
      <c r="E79" s="232"/>
      <c r="F79" s="234" t="s">
        <v>405</v>
      </c>
      <c r="G79" s="233"/>
      <c r="H79" s="214" t="s">
        <v>406</v>
      </c>
      <c r="I79" s="214" t="s">
        <v>407</v>
      </c>
      <c r="J79" s="214">
        <v>20</v>
      </c>
      <c r="K79" s="226"/>
    </row>
    <row r="80" spans="2:11" s="1" customFormat="1" ht="15" customHeight="1">
      <c r="B80" s="225"/>
      <c r="C80" s="214" t="s">
        <v>408</v>
      </c>
      <c r="D80" s="214"/>
      <c r="E80" s="214"/>
      <c r="F80" s="234" t="s">
        <v>405</v>
      </c>
      <c r="G80" s="233"/>
      <c r="H80" s="214" t="s">
        <v>409</v>
      </c>
      <c r="I80" s="214" t="s">
        <v>407</v>
      </c>
      <c r="J80" s="214">
        <v>120</v>
      </c>
      <c r="K80" s="226"/>
    </row>
    <row r="81" spans="2:11" s="1" customFormat="1" ht="15" customHeight="1">
      <c r="B81" s="235"/>
      <c r="C81" s="214" t="s">
        <v>410</v>
      </c>
      <c r="D81" s="214"/>
      <c r="E81" s="214"/>
      <c r="F81" s="234" t="s">
        <v>411</v>
      </c>
      <c r="G81" s="233"/>
      <c r="H81" s="214" t="s">
        <v>412</v>
      </c>
      <c r="I81" s="214" t="s">
        <v>407</v>
      </c>
      <c r="J81" s="214">
        <v>50</v>
      </c>
      <c r="K81" s="226"/>
    </row>
    <row r="82" spans="2:11" s="1" customFormat="1" ht="15" customHeight="1">
      <c r="B82" s="235"/>
      <c r="C82" s="214" t="s">
        <v>413</v>
      </c>
      <c r="D82" s="214"/>
      <c r="E82" s="214"/>
      <c r="F82" s="234" t="s">
        <v>405</v>
      </c>
      <c r="G82" s="233"/>
      <c r="H82" s="214" t="s">
        <v>414</v>
      </c>
      <c r="I82" s="214" t="s">
        <v>415</v>
      </c>
      <c r="J82" s="214"/>
      <c r="K82" s="226"/>
    </row>
    <row r="83" spans="2:11" s="1" customFormat="1" ht="15" customHeight="1">
      <c r="B83" s="235"/>
      <c r="C83" s="236" t="s">
        <v>416</v>
      </c>
      <c r="D83" s="236"/>
      <c r="E83" s="236"/>
      <c r="F83" s="237" t="s">
        <v>411</v>
      </c>
      <c r="G83" s="236"/>
      <c r="H83" s="236" t="s">
        <v>417</v>
      </c>
      <c r="I83" s="236" t="s">
        <v>407</v>
      </c>
      <c r="J83" s="236">
        <v>15</v>
      </c>
      <c r="K83" s="226"/>
    </row>
    <row r="84" spans="2:11" s="1" customFormat="1" ht="15" customHeight="1">
      <c r="B84" s="235"/>
      <c r="C84" s="236" t="s">
        <v>418</v>
      </c>
      <c r="D84" s="236"/>
      <c r="E84" s="236"/>
      <c r="F84" s="237" t="s">
        <v>411</v>
      </c>
      <c r="G84" s="236"/>
      <c r="H84" s="236" t="s">
        <v>419</v>
      </c>
      <c r="I84" s="236" t="s">
        <v>407</v>
      </c>
      <c r="J84" s="236">
        <v>15</v>
      </c>
      <c r="K84" s="226"/>
    </row>
    <row r="85" spans="2:11" s="1" customFormat="1" ht="15" customHeight="1">
      <c r="B85" s="235"/>
      <c r="C85" s="236" t="s">
        <v>420</v>
      </c>
      <c r="D85" s="236"/>
      <c r="E85" s="236"/>
      <c r="F85" s="237" t="s">
        <v>411</v>
      </c>
      <c r="G85" s="236"/>
      <c r="H85" s="236" t="s">
        <v>421</v>
      </c>
      <c r="I85" s="236" t="s">
        <v>407</v>
      </c>
      <c r="J85" s="236">
        <v>20</v>
      </c>
      <c r="K85" s="226"/>
    </row>
    <row r="86" spans="2:11" s="1" customFormat="1" ht="15" customHeight="1">
      <c r="B86" s="235"/>
      <c r="C86" s="236" t="s">
        <v>422</v>
      </c>
      <c r="D86" s="236"/>
      <c r="E86" s="236"/>
      <c r="F86" s="237" t="s">
        <v>411</v>
      </c>
      <c r="G86" s="236"/>
      <c r="H86" s="236" t="s">
        <v>423</v>
      </c>
      <c r="I86" s="236" t="s">
        <v>407</v>
      </c>
      <c r="J86" s="236">
        <v>20</v>
      </c>
      <c r="K86" s="226"/>
    </row>
    <row r="87" spans="2:11" s="1" customFormat="1" ht="15" customHeight="1">
      <c r="B87" s="235"/>
      <c r="C87" s="214" t="s">
        <v>424</v>
      </c>
      <c r="D87" s="214"/>
      <c r="E87" s="214"/>
      <c r="F87" s="234" t="s">
        <v>411</v>
      </c>
      <c r="G87" s="233"/>
      <c r="H87" s="214" t="s">
        <v>425</v>
      </c>
      <c r="I87" s="214" t="s">
        <v>407</v>
      </c>
      <c r="J87" s="214">
        <v>50</v>
      </c>
      <c r="K87" s="226"/>
    </row>
    <row r="88" spans="2:11" s="1" customFormat="1" ht="15" customHeight="1">
      <c r="B88" s="235"/>
      <c r="C88" s="214" t="s">
        <v>426</v>
      </c>
      <c r="D88" s="214"/>
      <c r="E88" s="214"/>
      <c r="F88" s="234" t="s">
        <v>411</v>
      </c>
      <c r="G88" s="233"/>
      <c r="H88" s="214" t="s">
        <v>427</v>
      </c>
      <c r="I88" s="214" t="s">
        <v>407</v>
      </c>
      <c r="J88" s="214">
        <v>20</v>
      </c>
      <c r="K88" s="226"/>
    </row>
    <row r="89" spans="2:11" s="1" customFormat="1" ht="15" customHeight="1">
      <c r="B89" s="235"/>
      <c r="C89" s="214" t="s">
        <v>428</v>
      </c>
      <c r="D89" s="214"/>
      <c r="E89" s="214"/>
      <c r="F89" s="234" t="s">
        <v>411</v>
      </c>
      <c r="G89" s="233"/>
      <c r="H89" s="214" t="s">
        <v>429</v>
      </c>
      <c r="I89" s="214" t="s">
        <v>407</v>
      </c>
      <c r="J89" s="214">
        <v>20</v>
      </c>
      <c r="K89" s="226"/>
    </row>
    <row r="90" spans="2:11" s="1" customFormat="1" ht="15" customHeight="1">
      <c r="B90" s="235"/>
      <c r="C90" s="214" t="s">
        <v>430</v>
      </c>
      <c r="D90" s="214"/>
      <c r="E90" s="214"/>
      <c r="F90" s="234" t="s">
        <v>411</v>
      </c>
      <c r="G90" s="233"/>
      <c r="H90" s="214" t="s">
        <v>431</v>
      </c>
      <c r="I90" s="214" t="s">
        <v>407</v>
      </c>
      <c r="J90" s="214">
        <v>50</v>
      </c>
      <c r="K90" s="226"/>
    </row>
    <row r="91" spans="2:11" s="1" customFormat="1" ht="15" customHeight="1">
      <c r="B91" s="235"/>
      <c r="C91" s="214" t="s">
        <v>432</v>
      </c>
      <c r="D91" s="214"/>
      <c r="E91" s="214"/>
      <c r="F91" s="234" t="s">
        <v>411</v>
      </c>
      <c r="G91" s="233"/>
      <c r="H91" s="214" t="s">
        <v>432</v>
      </c>
      <c r="I91" s="214" t="s">
        <v>407</v>
      </c>
      <c r="J91" s="214">
        <v>50</v>
      </c>
      <c r="K91" s="226"/>
    </row>
    <row r="92" spans="2:11" s="1" customFormat="1" ht="15" customHeight="1">
      <c r="B92" s="235"/>
      <c r="C92" s="214" t="s">
        <v>433</v>
      </c>
      <c r="D92" s="214"/>
      <c r="E92" s="214"/>
      <c r="F92" s="234" t="s">
        <v>411</v>
      </c>
      <c r="G92" s="233"/>
      <c r="H92" s="214" t="s">
        <v>434</v>
      </c>
      <c r="I92" s="214" t="s">
        <v>407</v>
      </c>
      <c r="J92" s="214">
        <v>255</v>
      </c>
      <c r="K92" s="226"/>
    </row>
    <row r="93" spans="2:11" s="1" customFormat="1" ht="15" customHeight="1">
      <c r="B93" s="235"/>
      <c r="C93" s="214" t="s">
        <v>435</v>
      </c>
      <c r="D93" s="214"/>
      <c r="E93" s="214"/>
      <c r="F93" s="234" t="s">
        <v>405</v>
      </c>
      <c r="G93" s="233"/>
      <c r="H93" s="214" t="s">
        <v>436</v>
      </c>
      <c r="I93" s="214" t="s">
        <v>437</v>
      </c>
      <c r="J93" s="214"/>
      <c r="K93" s="226"/>
    </row>
    <row r="94" spans="2:11" s="1" customFormat="1" ht="15" customHeight="1">
      <c r="B94" s="235"/>
      <c r="C94" s="214" t="s">
        <v>438</v>
      </c>
      <c r="D94" s="214"/>
      <c r="E94" s="214"/>
      <c r="F94" s="234" t="s">
        <v>405</v>
      </c>
      <c r="G94" s="233"/>
      <c r="H94" s="214" t="s">
        <v>439</v>
      </c>
      <c r="I94" s="214" t="s">
        <v>440</v>
      </c>
      <c r="J94" s="214"/>
      <c r="K94" s="226"/>
    </row>
    <row r="95" spans="2:11" s="1" customFormat="1" ht="15" customHeight="1">
      <c r="B95" s="235"/>
      <c r="C95" s="214" t="s">
        <v>441</v>
      </c>
      <c r="D95" s="214"/>
      <c r="E95" s="214"/>
      <c r="F95" s="234" t="s">
        <v>405</v>
      </c>
      <c r="G95" s="233"/>
      <c r="H95" s="214" t="s">
        <v>441</v>
      </c>
      <c r="I95" s="214" t="s">
        <v>440</v>
      </c>
      <c r="J95" s="214"/>
      <c r="K95" s="226"/>
    </row>
    <row r="96" spans="2:11" s="1" customFormat="1" ht="15" customHeight="1">
      <c r="B96" s="235"/>
      <c r="C96" s="214" t="s">
        <v>39</v>
      </c>
      <c r="D96" s="214"/>
      <c r="E96" s="214"/>
      <c r="F96" s="234" t="s">
        <v>405</v>
      </c>
      <c r="G96" s="233"/>
      <c r="H96" s="214" t="s">
        <v>442</v>
      </c>
      <c r="I96" s="214" t="s">
        <v>440</v>
      </c>
      <c r="J96" s="214"/>
      <c r="K96" s="226"/>
    </row>
    <row r="97" spans="2:11" s="1" customFormat="1" ht="15" customHeight="1">
      <c r="B97" s="235"/>
      <c r="C97" s="214" t="s">
        <v>49</v>
      </c>
      <c r="D97" s="214"/>
      <c r="E97" s="214"/>
      <c r="F97" s="234" t="s">
        <v>405</v>
      </c>
      <c r="G97" s="233"/>
      <c r="H97" s="214" t="s">
        <v>443</v>
      </c>
      <c r="I97" s="214" t="s">
        <v>440</v>
      </c>
      <c r="J97" s="214"/>
      <c r="K97" s="226"/>
    </row>
    <row r="98" spans="2:11" s="1" customFormat="1" ht="15" customHeight="1">
      <c r="B98" s="238"/>
      <c r="C98" s="239"/>
      <c r="D98" s="239"/>
      <c r="E98" s="239"/>
      <c r="F98" s="239"/>
      <c r="G98" s="239"/>
      <c r="H98" s="239"/>
      <c r="I98" s="239"/>
      <c r="J98" s="239"/>
      <c r="K98" s="240"/>
    </row>
    <row r="99" spans="2:11" s="1" customFormat="1" ht="18.75" customHeight="1">
      <c r="B99" s="241"/>
      <c r="C99" s="242"/>
      <c r="D99" s="242"/>
      <c r="E99" s="242"/>
      <c r="F99" s="242"/>
      <c r="G99" s="242"/>
      <c r="H99" s="242"/>
      <c r="I99" s="242"/>
      <c r="J99" s="242"/>
      <c r="K99" s="241"/>
    </row>
    <row r="100" spans="2:11" s="1" customFormat="1" ht="18.75" customHeight="1">
      <c r="B100" s="221"/>
      <c r="C100" s="221"/>
      <c r="D100" s="221"/>
      <c r="E100" s="221"/>
      <c r="F100" s="221"/>
      <c r="G100" s="221"/>
      <c r="H100" s="221"/>
      <c r="I100" s="221"/>
      <c r="J100" s="221"/>
      <c r="K100" s="221"/>
    </row>
    <row r="101" spans="2:11" s="1" customFormat="1" ht="7.5" customHeight="1">
      <c r="B101" s="222"/>
      <c r="C101" s="223"/>
      <c r="D101" s="223"/>
      <c r="E101" s="223"/>
      <c r="F101" s="223"/>
      <c r="G101" s="223"/>
      <c r="H101" s="223"/>
      <c r="I101" s="223"/>
      <c r="J101" s="223"/>
      <c r="K101" s="224"/>
    </row>
    <row r="102" spans="2:11" s="1" customFormat="1" ht="45" customHeight="1">
      <c r="B102" s="225"/>
      <c r="C102" s="337" t="s">
        <v>444</v>
      </c>
      <c r="D102" s="337"/>
      <c r="E102" s="337"/>
      <c r="F102" s="337"/>
      <c r="G102" s="337"/>
      <c r="H102" s="337"/>
      <c r="I102" s="337"/>
      <c r="J102" s="337"/>
      <c r="K102" s="226"/>
    </row>
    <row r="103" spans="2:11" s="1" customFormat="1" ht="17.25" customHeight="1">
      <c r="B103" s="225"/>
      <c r="C103" s="227" t="s">
        <v>399</v>
      </c>
      <c r="D103" s="227"/>
      <c r="E103" s="227"/>
      <c r="F103" s="227" t="s">
        <v>400</v>
      </c>
      <c r="G103" s="228"/>
      <c r="H103" s="227" t="s">
        <v>55</v>
      </c>
      <c r="I103" s="227" t="s">
        <v>58</v>
      </c>
      <c r="J103" s="227" t="s">
        <v>401</v>
      </c>
      <c r="K103" s="226"/>
    </row>
    <row r="104" spans="2:11" s="1" customFormat="1" ht="17.25" customHeight="1">
      <c r="B104" s="225"/>
      <c r="C104" s="229" t="s">
        <v>402</v>
      </c>
      <c r="D104" s="229"/>
      <c r="E104" s="229"/>
      <c r="F104" s="230" t="s">
        <v>403</v>
      </c>
      <c r="G104" s="231"/>
      <c r="H104" s="229"/>
      <c r="I104" s="229"/>
      <c r="J104" s="229" t="s">
        <v>404</v>
      </c>
      <c r="K104" s="226"/>
    </row>
    <row r="105" spans="2:11" s="1" customFormat="1" ht="5.25" customHeight="1">
      <c r="B105" s="225"/>
      <c r="C105" s="227"/>
      <c r="D105" s="227"/>
      <c r="E105" s="227"/>
      <c r="F105" s="227"/>
      <c r="G105" s="243"/>
      <c r="H105" s="227"/>
      <c r="I105" s="227"/>
      <c r="J105" s="227"/>
      <c r="K105" s="226"/>
    </row>
    <row r="106" spans="2:11" s="1" customFormat="1" ht="15" customHeight="1">
      <c r="B106" s="225"/>
      <c r="C106" s="214" t="s">
        <v>54</v>
      </c>
      <c r="D106" s="232"/>
      <c r="E106" s="232"/>
      <c r="F106" s="234" t="s">
        <v>405</v>
      </c>
      <c r="G106" s="243"/>
      <c r="H106" s="214" t="s">
        <v>445</v>
      </c>
      <c r="I106" s="214" t="s">
        <v>407</v>
      </c>
      <c r="J106" s="214">
        <v>20</v>
      </c>
      <c r="K106" s="226"/>
    </row>
    <row r="107" spans="2:11" s="1" customFormat="1" ht="15" customHeight="1">
      <c r="B107" s="225"/>
      <c r="C107" s="214" t="s">
        <v>408</v>
      </c>
      <c r="D107" s="214"/>
      <c r="E107" s="214"/>
      <c r="F107" s="234" t="s">
        <v>405</v>
      </c>
      <c r="G107" s="214"/>
      <c r="H107" s="214" t="s">
        <v>445</v>
      </c>
      <c r="I107" s="214" t="s">
        <v>407</v>
      </c>
      <c r="J107" s="214">
        <v>120</v>
      </c>
      <c r="K107" s="226"/>
    </row>
    <row r="108" spans="2:11" s="1" customFormat="1" ht="15" customHeight="1">
      <c r="B108" s="235"/>
      <c r="C108" s="214" t="s">
        <v>410</v>
      </c>
      <c r="D108" s="214"/>
      <c r="E108" s="214"/>
      <c r="F108" s="234" t="s">
        <v>411</v>
      </c>
      <c r="G108" s="214"/>
      <c r="H108" s="214" t="s">
        <v>445</v>
      </c>
      <c r="I108" s="214" t="s">
        <v>407</v>
      </c>
      <c r="J108" s="214">
        <v>50</v>
      </c>
      <c r="K108" s="226"/>
    </row>
    <row r="109" spans="2:11" s="1" customFormat="1" ht="15" customHeight="1">
      <c r="B109" s="235"/>
      <c r="C109" s="214" t="s">
        <v>413</v>
      </c>
      <c r="D109" s="214"/>
      <c r="E109" s="214"/>
      <c r="F109" s="234" t="s">
        <v>405</v>
      </c>
      <c r="G109" s="214"/>
      <c r="H109" s="214" t="s">
        <v>445</v>
      </c>
      <c r="I109" s="214" t="s">
        <v>415</v>
      </c>
      <c r="J109" s="214"/>
      <c r="K109" s="226"/>
    </row>
    <row r="110" spans="2:11" s="1" customFormat="1" ht="15" customHeight="1">
      <c r="B110" s="235"/>
      <c r="C110" s="214" t="s">
        <v>424</v>
      </c>
      <c r="D110" s="214"/>
      <c r="E110" s="214"/>
      <c r="F110" s="234" t="s">
        <v>411</v>
      </c>
      <c r="G110" s="214"/>
      <c r="H110" s="214" t="s">
        <v>445</v>
      </c>
      <c r="I110" s="214" t="s">
        <v>407</v>
      </c>
      <c r="J110" s="214">
        <v>50</v>
      </c>
      <c r="K110" s="226"/>
    </row>
    <row r="111" spans="2:11" s="1" customFormat="1" ht="15" customHeight="1">
      <c r="B111" s="235"/>
      <c r="C111" s="214" t="s">
        <v>432</v>
      </c>
      <c r="D111" s="214"/>
      <c r="E111" s="214"/>
      <c r="F111" s="234" t="s">
        <v>411</v>
      </c>
      <c r="G111" s="214"/>
      <c r="H111" s="214" t="s">
        <v>445</v>
      </c>
      <c r="I111" s="214" t="s">
        <v>407</v>
      </c>
      <c r="J111" s="214">
        <v>50</v>
      </c>
      <c r="K111" s="226"/>
    </row>
    <row r="112" spans="2:11" s="1" customFormat="1" ht="15" customHeight="1">
      <c r="B112" s="235"/>
      <c r="C112" s="214" t="s">
        <v>430</v>
      </c>
      <c r="D112" s="214"/>
      <c r="E112" s="214"/>
      <c r="F112" s="234" t="s">
        <v>411</v>
      </c>
      <c r="G112" s="214"/>
      <c r="H112" s="214" t="s">
        <v>445</v>
      </c>
      <c r="I112" s="214" t="s">
        <v>407</v>
      </c>
      <c r="J112" s="214">
        <v>50</v>
      </c>
      <c r="K112" s="226"/>
    </row>
    <row r="113" spans="2:11" s="1" customFormat="1" ht="15" customHeight="1">
      <c r="B113" s="235"/>
      <c r="C113" s="214" t="s">
        <v>54</v>
      </c>
      <c r="D113" s="214"/>
      <c r="E113" s="214"/>
      <c r="F113" s="234" t="s">
        <v>405</v>
      </c>
      <c r="G113" s="214"/>
      <c r="H113" s="214" t="s">
        <v>446</v>
      </c>
      <c r="I113" s="214" t="s">
        <v>407</v>
      </c>
      <c r="J113" s="214">
        <v>20</v>
      </c>
      <c r="K113" s="226"/>
    </row>
    <row r="114" spans="2:11" s="1" customFormat="1" ht="15" customHeight="1">
      <c r="B114" s="235"/>
      <c r="C114" s="214" t="s">
        <v>447</v>
      </c>
      <c r="D114" s="214"/>
      <c r="E114" s="214"/>
      <c r="F114" s="234" t="s">
        <v>405</v>
      </c>
      <c r="G114" s="214"/>
      <c r="H114" s="214" t="s">
        <v>448</v>
      </c>
      <c r="I114" s="214" t="s">
        <v>407</v>
      </c>
      <c r="J114" s="214">
        <v>120</v>
      </c>
      <c r="K114" s="226"/>
    </row>
    <row r="115" spans="2:11" s="1" customFormat="1" ht="15" customHeight="1">
      <c r="B115" s="235"/>
      <c r="C115" s="214" t="s">
        <v>39</v>
      </c>
      <c r="D115" s="214"/>
      <c r="E115" s="214"/>
      <c r="F115" s="234" t="s">
        <v>405</v>
      </c>
      <c r="G115" s="214"/>
      <c r="H115" s="214" t="s">
        <v>449</v>
      </c>
      <c r="I115" s="214" t="s">
        <v>440</v>
      </c>
      <c r="J115" s="214"/>
      <c r="K115" s="226"/>
    </row>
    <row r="116" spans="2:11" s="1" customFormat="1" ht="15" customHeight="1">
      <c r="B116" s="235"/>
      <c r="C116" s="214" t="s">
        <v>49</v>
      </c>
      <c r="D116" s="214"/>
      <c r="E116" s="214"/>
      <c r="F116" s="234" t="s">
        <v>405</v>
      </c>
      <c r="G116" s="214"/>
      <c r="H116" s="214" t="s">
        <v>450</v>
      </c>
      <c r="I116" s="214" t="s">
        <v>440</v>
      </c>
      <c r="J116" s="214"/>
      <c r="K116" s="226"/>
    </row>
    <row r="117" spans="2:11" s="1" customFormat="1" ht="15" customHeight="1">
      <c r="B117" s="235"/>
      <c r="C117" s="214" t="s">
        <v>58</v>
      </c>
      <c r="D117" s="214"/>
      <c r="E117" s="214"/>
      <c r="F117" s="234" t="s">
        <v>405</v>
      </c>
      <c r="G117" s="214"/>
      <c r="H117" s="214" t="s">
        <v>451</v>
      </c>
      <c r="I117" s="214" t="s">
        <v>452</v>
      </c>
      <c r="J117" s="214"/>
      <c r="K117" s="226"/>
    </row>
    <row r="118" spans="2:11" s="1" customFormat="1" ht="15" customHeight="1">
      <c r="B118" s="238"/>
      <c r="C118" s="244"/>
      <c r="D118" s="244"/>
      <c r="E118" s="244"/>
      <c r="F118" s="244"/>
      <c r="G118" s="244"/>
      <c r="H118" s="244"/>
      <c r="I118" s="244"/>
      <c r="J118" s="244"/>
      <c r="K118" s="240"/>
    </row>
    <row r="119" spans="2:11" s="1" customFormat="1" ht="18.75" customHeight="1">
      <c r="B119" s="245"/>
      <c r="C119" s="211"/>
      <c r="D119" s="211"/>
      <c r="E119" s="211"/>
      <c r="F119" s="246"/>
      <c r="G119" s="211"/>
      <c r="H119" s="211"/>
      <c r="I119" s="211"/>
      <c r="J119" s="211"/>
      <c r="K119" s="245"/>
    </row>
    <row r="120" spans="2:11" s="1" customFormat="1" ht="18.75" customHeight="1">
      <c r="B120" s="221"/>
      <c r="C120" s="221"/>
      <c r="D120" s="221"/>
      <c r="E120" s="221"/>
      <c r="F120" s="221"/>
      <c r="G120" s="221"/>
      <c r="H120" s="221"/>
      <c r="I120" s="221"/>
      <c r="J120" s="221"/>
      <c r="K120" s="221"/>
    </row>
    <row r="121" spans="2:11" s="1" customFormat="1" ht="7.5" customHeight="1">
      <c r="B121" s="247"/>
      <c r="C121" s="248"/>
      <c r="D121" s="248"/>
      <c r="E121" s="248"/>
      <c r="F121" s="248"/>
      <c r="G121" s="248"/>
      <c r="H121" s="248"/>
      <c r="I121" s="248"/>
      <c r="J121" s="248"/>
      <c r="K121" s="249"/>
    </row>
    <row r="122" spans="2:11" s="1" customFormat="1" ht="45" customHeight="1">
      <c r="B122" s="250"/>
      <c r="C122" s="338" t="s">
        <v>453</v>
      </c>
      <c r="D122" s="338"/>
      <c r="E122" s="338"/>
      <c r="F122" s="338"/>
      <c r="G122" s="338"/>
      <c r="H122" s="338"/>
      <c r="I122" s="338"/>
      <c r="J122" s="338"/>
      <c r="K122" s="251"/>
    </row>
    <row r="123" spans="2:11" s="1" customFormat="1" ht="17.25" customHeight="1">
      <c r="B123" s="252"/>
      <c r="C123" s="227" t="s">
        <v>399</v>
      </c>
      <c r="D123" s="227"/>
      <c r="E123" s="227"/>
      <c r="F123" s="227" t="s">
        <v>400</v>
      </c>
      <c r="G123" s="228"/>
      <c r="H123" s="227" t="s">
        <v>55</v>
      </c>
      <c r="I123" s="227" t="s">
        <v>58</v>
      </c>
      <c r="J123" s="227" t="s">
        <v>401</v>
      </c>
      <c r="K123" s="253"/>
    </row>
    <row r="124" spans="2:11" s="1" customFormat="1" ht="17.25" customHeight="1">
      <c r="B124" s="252"/>
      <c r="C124" s="229" t="s">
        <v>402</v>
      </c>
      <c r="D124" s="229"/>
      <c r="E124" s="229"/>
      <c r="F124" s="230" t="s">
        <v>403</v>
      </c>
      <c r="G124" s="231"/>
      <c r="H124" s="229"/>
      <c r="I124" s="229"/>
      <c r="J124" s="229" t="s">
        <v>404</v>
      </c>
      <c r="K124" s="253"/>
    </row>
    <row r="125" spans="2:11" s="1" customFormat="1" ht="5.25" customHeight="1">
      <c r="B125" s="254"/>
      <c r="C125" s="232"/>
      <c r="D125" s="232"/>
      <c r="E125" s="232"/>
      <c r="F125" s="232"/>
      <c r="G125" s="214"/>
      <c r="H125" s="232"/>
      <c r="I125" s="232"/>
      <c r="J125" s="232"/>
      <c r="K125" s="255"/>
    </row>
    <row r="126" spans="2:11" s="1" customFormat="1" ht="15" customHeight="1">
      <c r="B126" s="254"/>
      <c r="C126" s="214" t="s">
        <v>408</v>
      </c>
      <c r="D126" s="232"/>
      <c r="E126" s="232"/>
      <c r="F126" s="234" t="s">
        <v>405</v>
      </c>
      <c r="G126" s="214"/>
      <c r="H126" s="214" t="s">
        <v>445</v>
      </c>
      <c r="I126" s="214" t="s">
        <v>407</v>
      </c>
      <c r="J126" s="214">
        <v>120</v>
      </c>
      <c r="K126" s="256"/>
    </row>
    <row r="127" spans="2:11" s="1" customFormat="1" ht="15" customHeight="1">
      <c r="B127" s="254"/>
      <c r="C127" s="214" t="s">
        <v>454</v>
      </c>
      <c r="D127" s="214"/>
      <c r="E127" s="214"/>
      <c r="F127" s="234" t="s">
        <v>405</v>
      </c>
      <c r="G127" s="214"/>
      <c r="H127" s="214" t="s">
        <v>455</v>
      </c>
      <c r="I127" s="214" t="s">
        <v>407</v>
      </c>
      <c r="J127" s="214" t="s">
        <v>456</v>
      </c>
      <c r="K127" s="256"/>
    </row>
    <row r="128" spans="2:11" s="1" customFormat="1" ht="15" customHeight="1">
      <c r="B128" s="254"/>
      <c r="C128" s="214" t="s">
        <v>85</v>
      </c>
      <c r="D128" s="214"/>
      <c r="E128" s="214"/>
      <c r="F128" s="234" t="s">
        <v>405</v>
      </c>
      <c r="G128" s="214"/>
      <c r="H128" s="214" t="s">
        <v>457</v>
      </c>
      <c r="I128" s="214" t="s">
        <v>407</v>
      </c>
      <c r="J128" s="214" t="s">
        <v>456</v>
      </c>
      <c r="K128" s="256"/>
    </row>
    <row r="129" spans="2:11" s="1" customFormat="1" ht="15" customHeight="1">
      <c r="B129" s="254"/>
      <c r="C129" s="214" t="s">
        <v>416</v>
      </c>
      <c r="D129" s="214"/>
      <c r="E129" s="214"/>
      <c r="F129" s="234" t="s">
        <v>411</v>
      </c>
      <c r="G129" s="214"/>
      <c r="H129" s="214" t="s">
        <v>417</v>
      </c>
      <c r="I129" s="214" t="s">
        <v>407</v>
      </c>
      <c r="J129" s="214">
        <v>15</v>
      </c>
      <c r="K129" s="256"/>
    </row>
    <row r="130" spans="2:11" s="1" customFormat="1" ht="15" customHeight="1">
      <c r="B130" s="254"/>
      <c r="C130" s="236" t="s">
        <v>418</v>
      </c>
      <c r="D130" s="236"/>
      <c r="E130" s="236"/>
      <c r="F130" s="237" t="s">
        <v>411</v>
      </c>
      <c r="G130" s="236"/>
      <c r="H130" s="236" t="s">
        <v>419</v>
      </c>
      <c r="I130" s="236" t="s">
        <v>407</v>
      </c>
      <c r="J130" s="236">
        <v>15</v>
      </c>
      <c r="K130" s="256"/>
    </row>
    <row r="131" spans="2:11" s="1" customFormat="1" ht="15" customHeight="1">
      <c r="B131" s="254"/>
      <c r="C131" s="236" t="s">
        <v>420</v>
      </c>
      <c r="D131" s="236"/>
      <c r="E131" s="236"/>
      <c r="F131" s="237" t="s">
        <v>411</v>
      </c>
      <c r="G131" s="236"/>
      <c r="H131" s="236" t="s">
        <v>421</v>
      </c>
      <c r="I131" s="236" t="s">
        <v>407</v>
      </c>
      <c r="J131" s="236">
        <v>20</v>
      </c>
      <c r="K131" s="256"/>
    </row>
    <row r="132" spans="2:11" s="1" customFormat="1" ht="15" customHeight="1">
      <c r="B132" s="254"/>
      <c r="C132" s="236" t="s">
        <v>422</v>
      </c>
      <c r="D132" s="236"/>
      <c r="E132" s="236"/>
      <c r="F132" s="237" t="s">
        <v>411</v>
      </c>
      <c r="G132" s="236"/>
      <c r="H132" s="236" t="s">
        <v>423</v>
      </c>
      <c r="I132" s="236" t="s">
        <v>407</v>
      </c>
      <c r="J132" s="236">
        <v>20</v>
      </c>
      <c r="K132" s="256"/>
    </row>
    <row r="133" spans="2:11" s="1" customFormat="1" ht="15" customHeight="1">
      <c r="B133" s="254"/>
      <c r="C133" s="214" t="s">
        <v>410</v>
      </c>
      <c r="D133" s="214"/>
      <c r="E133" s="214"/>
      <c r="F133" s="234" t="s">
        <v>411</v>
      </c>
      <c r="G133" s="214"/>
      <c r="H133" s="214" t="s">
        <v>445</v>
      </c>
      <c r="I133" s="214" t="s">
        <v>407</v>
      </c>
      <c r="J133" s="214">
        <v>50</v>
      </c>
      <c r="K133" s="256"/>
    </row>
    <row r="134" spans="2:11" s="1" customFormat="1" ht="15" customHeight="1">
      <c r="B134" s="254"/>
      <c r="C134" s="214" t="s">
        <v>424</v>
      </c>
      <c r="D134" s="214"/>
      <c r="E134" s="214"/>
      <c r="F134" s="234" t="s">
        <v>411</v>
      </c>
      <c r="G134" s="214"/>
      <c r="H134" s="214" t="s">
        <v>445</v>
      </c>
      <c r="I134" s="214" t="s">
        <v>407</v>
      </c>
      <c r="J134" s="214">
        <v>50</v>
      </c>
      <c r="K134" s="256"/>
    </row>
    <row r="135" spans="2:11" s="1" customFormat="1" ht="15" customHeight="1">
      <c r="B135" s="254"/>
      <c r="C135" s="214" t="s">
        <v>430</v>
      </c>
      <c r="D135" s="214"/>
      <c r="E135" s="214"/>
      <c r="F135" s="234" t="s">
        <v>411</v>
      </c>
      <c r="G135" s="214"/>
      <c r="H135" s="214" t="s">
        <v>445</v>
      </c>
      <c r="I135" s="214" t="s">
        <v>407</v>
      </c>
      <c r="J135" s="214">
        <v>50</v>
      </c>
      <c r="K135" s="256"/>
    </row>
    <row r="136" spans="2:11" s="1" customFormat="1" ht="15" customHeight="1">
      <c r="B136" s="254"/>
      <c r="C136" s="214" t="s">
        <v>432</v>
      </c>
      <c r="D136" s="214"/>
      <c r="E136" s="214"/>
      <c r="F136" s="234" t="s">
        <v>411</v>
      </c>
      <c r="G136" s="214"/>
      <c r="H136" s="214" t="s">
        <v>445</v>
      </c>
      <c r="I136" s="214" t="s">
        <v>407</v>
      </c>
      <c r="J136" s="214">
        <v>50</v>
      </c>
      <c r="K136" s="256"/>
    </row>
    <row r="137" spans="2:11" s="1" customFormat="1" ht="15" customHeight="1">
      <c r="B137" s="254"/>
      <c r="C137" s="214" t="s">
        <v>433</v>
      </c>
      <c r="D137" s="214"/>
      <c r="E137" s="214"/>
      <c r="F137" s="234" t="s">
        <v>411</v>
      </c>
      <c r="G137" s="214"/>
      <c r="H137" s="214" t="s">
        <v>458</v>
      </c>
      <c r="I137" s="214" t="s">
        <v>407</v>
      </c>
      <c r="J137" s="214">
        <v>255</v>
      </c>
      <c r="K137" s="256"/>
    </row>
    <row r="138" spans="2:11" s="1" customFormat="1" ht="15" customHeight="1">
      <c r="B138" s="254"/>
      <c r="C138" s="214" t="s">
        <v>435</v>
      </c>
      <c r="D138" s="214"/>
      <c r="E138" s="214"/>
      <c r="F138" s="234" t="s">
        <v>405</v>
      </c>
      <c r="G138" s="214"/>
      <c r="H138" s="214" t="s">
        <v>459</v>
      </c>
      <c r="I138" s="214" t="s">
        <v>437</v>
      </c>
      <c r="J138" s="214"/>
      <c r="K138" s="256"/>
    </row>
    <row r="139" spans="2:11" s="1" customFormat="1" ht="15" customHeight="1">
      <c r="B139" s="254"/>
      <c r="C139" s="214" t="s">
        <v>438</v>
      </c>
      <c r="D139" s="214"/>
      <c r="E139" s="214"/>
      <c r="F139" s="234" t="s">
        <v>405</v>
      </c>
      <c r="G139" s="214"/>
      <c r="H139" s="214" t="s">
        <v>460</v>
      </c>
      <c r="I139" s="214" t="s">
        <v>440</v>
      </c>
      <c r="J139" s="214"/>
      <c r="K139" s="256"/>
    </row>
    <row r="140" spans="2:11" s="1" customFormat="1" ht="15" customHeight="1">
      <c r="B140" s="254"/>
      <c r="C140" s="214" t="s">
        <v>441</v>
      </c>
      <c r="D140" s="214"/>
      <c r="E140" s="214"/>
      <c r="F140" s="234" t="s">
        <v>405</v>
      </c>
      <c r="G140" s="214"/>
      <c r="H140" s="214" t="s">
        <v>441</v>
      </c>
      <c r="I140" s="214" t="s">
        <v>440</v>
      </c>
      <c r="J140" s="214"/>
      <c r="K140" s="256"/>
    </row>
    <row r="141" spans="2:11" s="1" customFormat="1" ht="15" customHeight="1">
      <c r="B141" s="254"/>
      <c r="C141" s="214" t="s">
        <v>39</v>
      </c>
      <c r="D141" s="214"/>
      <c r="E141" s="214"/>
      <c r="F141" s="234" t="s">
        <v>405</v>
      </c>
      <c r="G141" s="214"/>
      <c r="H141" s="214" t="s">
        <v>461</v>
      </c>
      <c r="I141" s="214" t="s">
        <v>440</v>
      </c>
      <c r="J141" s="214"/>
      <c r="K141" s="256"/>
    </row>
    <row r="142" spans="2:11" s="1" customFormat="1" ht="15" customHeight="1">
      <c r="B142" s="254"/>
      <c r="C142" s="214" t="s">
        <v>462</v>
      </c>
      <c r="D142" s="214"/>
      <c r="E142" s="214"/>
      <c r="F142" s="234" t="s">
        <v>405</v>
      </c>
      <c r="G142" s="214"/>
      <c r="H142" s="214" t="s">
        <v>463</v>
      </c>
      <c r="I142" s="214" t="s">
        <v>440</v>
      </c>
      <c r="J142" s="214"/>
      <c r="K142" s="256"/>
    </row>
    <row r="143" spans="2:11" s="1" customFormat="1" ht="15" customHeight="1">
      <c r="B143" s="257"/>
      <c r="C143" s="258"/>
      <c r="D143" s="258"/>
      <c r="E143" s="258"/>
      <c r="F143" s="258"/>
      <c r="G143" s="258"/>
      <c r="H143" s="258"/>
      <c r="I143" s="258"/>
      <c r="J143" s="258"/>
      <c r="K143" s="259"/>
    </row>
    <row r="144" spans="2:11" s="1" customFormat="1" ht="18.75" customHeight="1">
      <c r="B144" s="211"/>
      <c r="C144" s="211"/>
      <c r="D144" s="211"/>
      <c r="E144" s="211"/>
      <c r="F144" s="246"/>
      <c r="G144" s="211"/>
      <c r="H144" s="211"/>
      <c r="I144" s="211"/>
      <c r="J144" s="211"/>
      <c r="K144" s="211"/>
    </row>
    <row r="145" spans="2:11" s="1" customFormat="1" ht="18.75" customHeight="1">
      <c r="B145" s="221"/>
      <c r="C145" s="221"/>
      <c r="D145" s="221"/>
      <c r="E145" s="221"/>
      <c r="F145" s="221"/>
      <c r="G145" s="221"/>
      <c r="H145" s="221"/>
      <c r="I145" s="221"/>
      <c r="J145" s="221"/>
      <c r="K145" s="221"/>
    </row>
    <row r="146" spans="2:11" s="1" customFormat="1" ht="7.5" customHeight="1">
      <c r="B146" s="222"/>
      <c r="C146" s="223"/>
      <c r="D146" s="223"/>
      <c r="E146" s="223"/>
      <c r="F146" s="223"/>
      <c r="G146" s="223"/>
      <c r="H146" s="223"/>
      <c r="I146" s="223"/>
      <c r="J146" s="223"/>
      <c r="K146" s="224"/>
    </row>
    <row r="147" spans="2:11" s="1" customFormat="1" ht="45" customHeight="1">
      <c r="B147" s="225"/>
      <c r="C147" s="337" t="s">
        <v>464</v>
      </c>
      <c r="D147" s="337"/>
      <c r="E147" s="337"/>
      <c r="F147" s="337"/>
      <c r="G147" s="337"/>
      <c r="H147" s="337"/>
      <c r="I147" s="337"/>
      <c r="J147" s="337"/>
      <c r="K147" s="226"/>
    </row>
    <row r="148" spans="2:11" s="1" customFormat="1" ht="17.25" customHeight="1">
      <c r="B148" s="225"/>
      <c r="C148" s="227" t="s">
        <v>399</v>
      </c>
      <c r="D148" s="227"/>
      <c r="E148" s="227"/>
      <c r="F148" s="227" t="s">
        <v>400</v>
      </c>
      <c r="G148" s="228"/>
      <c r="H148" s="227" t="s">
        <v>55</v>
      </c>
      <c r="I148" s="227" t="s">
        <v>58</v>
      </c>
      <c r="J148" s="227" t="s">
        <v>401</v>
      </c>
      <c r="K148" s="226"/>
    </row>
    <row r="149" spans="2:11" s="1" customFormat="1" ht="17.25" customHeight="1">
      <c r="B149" s="225"/>
      <c r="C149" s="229" t="s">
        <v>402</v>
      </c>
      <c r="D149" s="229"/>
      <c r="E149" s="229"/>
      <c r="F149" s="230" t="s">
        <v>403</v>
      </c>
      <c r="G149" s="231"/>
      <c r="H149" s="229"/>
      <c r="I149" s="229"/>
      <c r="J149" s="229" t="s">
        <v>404</v>
      </c>
      <c r="K149" s="226"/>
    </row>
    <row r="150" spans="2:11" s="1" customFormat="1" ht="5.25" customHeight="1">
      <c r="B150" s="235"/>
      <c r="C150" s="232"/>
      <c r="D150" s="232"/>
      <c r="E150" s="232"/>
      <c r="F150" s="232"/>
      <c r="G150" s="233"/>
      <c r="H150" s="232"/>
      <c r="I150" s="232"/>
      <c r="J150" s="232"/>
      <c r="K150" s="256"/>
    </row>
    <row r="151" spans="2:11" s="1" customFormat="1" ht="15" customHeight="1">
      <c r="B151" s="235"/>
      <c r="C151" s="260" t="s">
        <v>408</v>
      </c>
      <c r="D151" s="214"/>
      <c r="E151" s="214"/>
      <c r="F151" s="261" t="s">
        <v>405</v>
      </c>
      <c r="G151" s="214"/>
      <c r="H151" s="260" t="s">
        <v>445</v>
      </c>
      <c r="I151" s="260" t="s">
        <v>407</v>
      </c>
      <c r="J151" s="260">
        <v>120</v>
      </c>
      <c r="K151" s="256"/>
    </row>
    <row r="152" spans="2:11" s="1" customFormat="1" ht="15" customHeight="1">
      <c r="B152" s="235"/>
      <c r="C152" s="260" t="s">
        <v>454</v>
      </c>
      <c r="D152" s="214"/>
      <c r="E152" s="214"/>
      <c r="F152" s="261" t="s">
        <v>405</v>
      </c>
      <c r="G152" s="214"/>
      <c r="H152" s="260" t="s">
        <v>465</v>
      </c>
      <c r="I152" s="260" t="s">
        <v>407</v>
      </c>
      <c r="J152" s="260" t="s">
        <v>456</v>
      </c>
      <c r="K152" s="256"/>
    </row>
    <row r="153" spans="2:11" s="1" customFormat="1" ht="15" customHeight="1">
      <c r="B153" s="235"/>
      <c r="C153" s="260" t="s">
        <v>85</v>
      </c>
      <c r="D153" s="214"/>
      <c r="E153" s="214"/>
      <c r="F153" s="261" t="s">
        <v>405</v>
      </c>
      <c r="G153" s="214"/>
      <c r="H153" s="260" t="s">
        <v>466</v>
      </c>
      <c r="I153" s="260" t="s">
        <v>407</v>
      </c>
      <c r="J153" s="260" t="s">
        <v>456</v>
      </c>
      <c r="K153" s="256"/>
    </row>
    <row r="154" spans="2:11" s="1" customFormat="1" ht="15" customHeight="1">
      <c r="B154" s="235"/>
      <c r="C154" s="260" t="s">
        <v>410</v>
      </c>
      <c r="D154" s="214"/>
      <c r="E154" s="214"/>
      <c r="F154" s="261" t="s">
        <v>411</v>
      </c>
      <c r="G154" s="214"/>
      <c r="H154" s="260" t="s">
        <v>445</v>
      </c>
      <c r="I154" s="260" t="s">
        <v>407</v>
      </c>
      <c r="J154" s="260">
        <v>50</v>
      </c>
      <c r="K154" s="256"/>
    </row>
    <row r="155" spans="2:11" s="1" customFormat="1" ht="15" customHeight="1">
      <c r="B155" s="235"/>
      <c r="C155" s="260" t="s">
        <v>413</v>
      </c>
      <c r="D155" s="214"/>
      <c r="E155" s="214"/>
      <c r="F155" s="261" t="s">
        <v>405</v>
      </c>
      <c r="G155" s="214"/>
      <c r="H155" s="260" t="s">
        <v>445</v>
      </c>
      <c r="I155" s="260" t="s">
        <v>415</v>
      </c>
      <c r="J155" s="260"/>
      <c r="K155" s="256"/>
    </row>
    <row r="156" spans="2:11" s="1" customFormat="1" ht="15" customHeight="1">
      <c r="B156" s="235"/>
      <c r="C156" s="260" t="s">
        <v>424</v>
      </c>
      <c r="D156" s="214"/>
      <c r="E156" s="214"/>
      <c r="F156" s="261" t="s">
        <v>411</v>
      </c>
      <c r="G156" s="214"/>
      <c r="H156" s="260" t="s">
        <v>445</v>
      </c>
      <c r="I156" s="260" t="s">
        <v>407</v>
      </c>
      <c r="J156" s="260">
        <v>50</v>
      </c>
      <c r="K156" s="256"/>
    </row>
    <row r="157" spans="2:11" s="1" customFormat="1" ht="15" customHeight="1">
      <c r="B157" s="235"/>
      <c r="C157" s="260" t="s">
        <v>432</v>
      </c>
      <c r="D157" s="214"/>
      <c r="E157" s="214"/>
      <c r="F157" s="261" t="s">
        <v>411</v>
      </c>
      <c r="G157" s="214"/>
      <c r="H157" s="260" t="s">
        <v>445</v>
      </c>
      <c r="I157" s="260" t="s">
        <v>407</v>
      </c>
      <c r="J157" s="260">
        <v>50</v>
      </c>
      <c r="K157" s="256"/>
    </row>
    <row r="158" spans="2:11" s="1" customFormat="1" ht="15" customHeight="1">
      <c r="B158" s="235"/>
      <c r="C158" s="260" t="s">
        <v>430</v>
      </c>
      <c r="D158" s="214"/>
      <c r="E158" s="214"/>
      <c r="F158" s="261" t="s">
        <v>411</v>
      </c>
      <c r="G158" s="214"/>
      <c r="H158" s="260" t="s">
        <v>445</v>
      </c>
      <c r="I158" s="260" t="s">
        <v>407</v>
      </c>
      <c r="J158" s="260">
        <v>50</v>
      </c>
      <c r="K158" s="256"/>
    </row>
    <row r="159" spans="2:11" s="1" customFormat="1" ht="15" customHeight="1">
      <c r="B159" s="235"/>
      <c r="C159" s="260" t="s">
        <v>101</v>
      </c>
      <c r="D159" s="214"/>
      <c r="E159" s="214"/>
      <c r="F159" s="261" t="s">
        <v>405</v>
      </c>
      <c r="G159" s="214"/>
      <c r="H159" s="260" t="s">
        <v>467</v>
      </c>
      <c r="I159" s="260" t="s">
        <v>407</v>
      </c>
      <c r="J159" s="260" t="s">
        <v>468</v>
      </c>
      <c r="K159" s="256"/>
    </row>
    <row r="160" spans="2:11" s="1" customFormat="1" ht="15" customHeight="1">
      <c r="B160" s="235"/>
      <c r="C160" s="260" t="s">
        <v>469</v>
      </c>
      <c r="D160" s="214"/>
      <c r="E160" s="214"/>
      <c r="F160" s="261" t="s">
        <v>405</v>
      </c>
      <c r="G160" s="214"/>
      <c r="H160" s="260" t="s">
        <v>470</v>
      </c>
      <c r="I160" s="260" t="s">
        <v>440</v>
      </c>
      <c r="J160" s="260"/>
      <c r="K160" s="256"/>
    </row>
    <row r="161" spans="2:11" s="1" customFormat="1" ht="15" customHeight="1">
      <c r="B161" s="262"/>
      <c r="C161" s="244"/>
      <c r="D161" s="244"/>
      <c r="E161" s="244"/>
      <c r="F161" s="244"/>
      <c r="G161" s="244"/>
      <c r="H161" s="244"/>
      <c r="I161" s="244"/>
      <c r="J161" s="244"/>
      <c r="K161" s="263"/>
    </row>
    <row r="162" spans="2:11" s="1" customFormat="1" ht="18.75" customHeight="1">
      <c r="B162" s="211"/>
      <c r="C162" s="214"/>
      <c r="D162" s="214"/>
      <c r="E162" s="214"/>
      <c r="F162" s="234"/>
      <c r="G162" s="214"/>
      <c r="H162" s="214"/>
      <c r="I162" s="214"/>
      <c r="J162" s="214"/>
      <c r="K162" s="211"/>
    </row>
    <row r="163" spans="2:11" s="1" customFormat="1" ht="18.75" customHeight="1">
      <c r="B163" s="221"/>
      <c r="C163" s="221"/>
      <c r="D163" s="221"/>
      <c r="E163" s="221"/>
      <c r="F163" s="221"/>
      <c r="G163" s="221"/>
      <c r="H163" s="221"/>
      <c r="I163" s="221"/>
      <c r="J163" s="221"/>
      <c r="K163" s="221"/>
    </row>
    <row r="164" spans="2:11" s="1" customFormat="1" ht="7.5" customHeight="1">
      <c r="B164" s="203"/>
      <c r="C164" s="204"/>
      <c r="D164" s="204"/>
      <c r="E164" s="204"/>
      <c r="F164" s="204"/>
      <c r="G164" s="204"/>
      <c r="H164" s="204"/>
      <c r="I164" s="204"/>
      <c r="J164" s="204"/>
      <c r="K164" s="205"/>
    </row>
    <row r="165" spans="2:11" s="1" customFormat="1" ht="45" customHeight="1">
      <c r="B165" s="206"/>
      <c r="C165" s="338" t="s">
        <v>471</v>
      </c>
      <c r="D165" s="338"/>
      <c r="E165" s="338"/>
      <c r="F165" s="338"/>
      <c r="G165" s="338"/>
      <c r="H165" s="338"/>
      <c r="I165" s="338"/>
      <c r="J165" s="338"/>
      <c r="K165" s="207"/>
    </row>
    <row r="166" spans="2:11" s="1" customFormat="1" ht="17.25" customHeight="1">
      <c r="B166" s="206"/>
      <c r="C166" s="227" t="s">
        <v>399</v>
      </c>
      <c r="D166" s="227"/>
      <c r="E166" s="227"/>
      <c r="F166" s="227" t="s">
        <v>400</v>
      </c>
      <c r="G166" s="264"/>
      <c r="H166" s="265" t="s">
        <v>55</v>
      </c>
      <c r="I166" s="265" t="s">
        <v>58</v>
      </c>
      <c r="J166" s="227" t="s">
        <v>401</v>
      </c>
      <c r="K166" s="207"/>
    </row>
    <row r="167" spans="2:11" s="1" customFormat="1" ht="17.25" customHeight="1">
      <c r="B167" s="208"/>
      <c r="C167" s="229" t="s">
        <v>402</v>
      </c>
      <c r="D167" s="229"/>
      <c r="E167" s="229"/>
      <c r="F167" s="230" t="s">
        <v>403</v>
      </c>
      <c r="G167" s="266"/>
      <c r="H167" s="267"/>
      <c r="I167" s="267"/>
      <c r="J167" s="229" t="s">
        <v>404</v>
      </c>
      <c r="K167" s="209"/>
    </row>
    <row r="168" spans="2:11" s="1" customFormat="1" ht="5.25" customHeight="1">
      <c r="B168" s="235"/>
      <c r="C168" s="232"/>
      <c r="D168" s="232"/>
      <c r="E168" s="232"/>
      <c r="F168" s="232"/>
      <c r="G168" s="233"/>
      <c r="H168" s="232"/>
      <c r="I168" s="232"/>
      <c r="J168" s="232"/>
      <c r="K168" s="256"/>
    </row>
    <row r="169" spans="2:11" s="1" customFormat="1" ht="15" customHeight="1">
      <c r="B169" s="235"/>
      <c r="C169" s="214" t="s">
        <v>408</v>
      </c>
      <c r="D169" s="214"/>
      <c r="E169" s="214"/>
      <c r="F169" s="234" t="s">
        <v>405</v>
      </c>
      <c r="G169" s="214"/>
      <c r="H169" s="214" t="s">
        <v>445</v>
      </c>
      <c r="I169" s="214" t="s">
        <v>407</v>
      </c>
      <c r="J169" s="214">
        <v>120</v>
      </c>
      <c r="K169" s="256"/>
    </row>
    <row r="170" spans="2:11" s="1" customFormat="1" ht="15" customHeight="1">
      <c r="B170" s="235"/>
      <c r="C170" s="214" t="s">
        <v>454</v>
      </c>
      <c r="D170" s="214"/>
      <c r="E170" s="214"/>
      <c r="F170" s="234" t="s">
        <v>405</v>
      </c>
      <c r="G170" s="214"/>
      <c r="H170" s="214" t="s">
        <v>455</v>
      </c>
      <c r="I170" s="214" t="s">
        <v>407</v>
      </c>
      <c r="J170" s="214" t="s">
        <v>456</v>
      </c>
      <c r="K170" s="256"/>
    </row>
    <row r="171" spans="2:11" s="1" customFormat="1" ht="15" customHeight="1">
      <c r="B171" s="235"/>
      <c r="C171" s="214" t="s">
        <v>85</v>
      </c>
      <c r="D171" s="214"/>
      <c r="E171" s="214"/>
      <c r="F171" s="234" t="s">
        <v>405</v>
      </c>
      <c r="G171" s="214"/>
      <c r="H171" s="214" t="s">
        <v>472</v>
      </c>
      <c r="I171" s="214" t="s">
        <v>407</v>
      </c>
      <c r="J171" s="214" t="s">
        <v>456</v>
      </c>
      <c r="K171" s="256"/>
    </row>
    <row r="172" spans="2:11" s="1" customFormat="1" ht="15" customHeight="1">
      <c r="B172" s="235"/>
      <c r="C172" s="214" t="s">
        <v>410</v>
      </c>
      <c r="D172" s="214"/>
      <c r="E172" s="214"/>
      <c r="F172" s="234" t="s">
        <v>411</v>
      </c>
      <c r="G172" s="214"/>
      <c r="H172" s="214" t="s">
        <v>472</v>
      </c>
      <c r="I172" s="214" t="s">
        <v>407</v>
      </c>
      <c r="J172" s="214">
        <v>50</v>
      </c>
      <c r="K172" s="256"/>
    </row>
    <row r="173" spans="2:11" s="1" customFormat="1" ht="15" customHeight="1">
      <c r="B173" s="235"/>
      <c r="C173" s="214" t="s">
        <v>413</v>
      </c>
      <c r="D173" s="214"/>
      <c r="E173" s="214"/>
      <c r="F173" s="234" t="s">
        <v>405</v>
      </c>
      <c r="G173" s="214"/>
      <c r="H173" s="214" t="s">
        <v>472</v>
      </c>
      <c r="I173" s="214" t="s">
        <v>415</v>
      </c>
      <c r="J173" s="214"/>
      <c r="K173" s="256"/>
    </row>
    <row r="174" spans="2:11" s="1" customFormat="1" ht="15" customHeight="1">
      <c r="B174" s="235"/>
      <c r="C174" s="214" t="s">
        <v>424</v>
      </c>
      <c r="D174" s="214"/>
      <c r="E174" s="214"/>
      <c r="F174" s="234" t="s">
        <v>411</v>
      </c>
      <c r="G174" s="214"/>
      <c r="H174" s="214" t="s">
        <v>472</v>
      </c>
      <c r="I174" s="214" t="s">
        <v>407</v>
      </c>
      <c r="J174" s="214">
        <v>50</v>
      </c>
      <c r="K174" s="256"/>
    </row>
    <row r="175" spans="2:11" s="1" customFormat="1" ht="15" customHeight="1">
      <c r="B175" s="235"/>
      <c r="C175" s="214" t="s">
        <v>432</v>
      </c>
      <c r="D175" s="214"/>
      <c r="E175" s="214"/>
      <c r="F175" s="234" t="s">
        <v>411</v>
      </c>
      <c r="G175" s="214"/>
      <c r="H175" s="214" t="s">
        <v>472</v>
      </c>
      <c r="I175" s="214" t="s">
        <v>407</v>
      </c>
      <c r="J175" s="214">
        <v>50</v>
      </c>
      <c r="K175" s="256"/>
    </row>
    <row r="176" spans="2:11" s="1" customFormat="1" ht="15" customHeight="1">
      <c r="B176" s="235"/>
      <c r="C176" s="214" t="s">
        <v>430</v>
      </c>
      <c r="D176" s="214"/>
      <c r="E176" s="214"/>
      <c r="F176" s="234" t="s">
        <v>411</v>
      </c>
      <c r="G176" s="214"/>
      <c r="H176" s="214" t="s">
        <v>472</v>
      </c>
      <c r="I176" s="214" t="s">
        <v>407</v>
      </c>
      <c r="J176" s="214">
        <v>50</v>
      </c>
      <c r="K176" s="256"/>
    </row>
    <row r="177" spans="2:11" s="1" customFormat="1" ht="15" customHeight="1">
      <c r="B177" s="235"/>
      <c r="C177" s="214" t="s">
        <v>106</v>
      </c>
      <c r="D177" s="214"/>
      <c r="E177" s="214"/>
      <c r="F177" s="234" t="s">
        <v>405</v>
      </c>
      <c r="G177" s="214"/>
      <c r="H177" s="214" t="s">
        <v>473</v>
      </c>
      <c r="I177" s="214" t="s">
        <v>474</v>
      </c>
      <c r="J177" s="214"/>
      <c r="K177" s="256"/>
    </row>
    <row r="178" spans="2:11" s="1" customFormat="1" ht="15" customHeight="1">
      <c r="B178" s="235"/>
      <c r="C178" s="214" t="s">
        <v>58</v>
      </c>
      <c r="D178" s="214"/>
      <c r="E178" s="214"/>
      <c r="F178" s="234" t="s">
        <v>405</v>
      </c>
      <c r="G178" s="214"/>
      <c r="H178" s="214" t="s">
        <v>475</v>
      </c>
      <c r="I178" s="214" t="s">
        <v>476</v>
      </c>
      <c r="J178" s="214">
        <v>1</v>
      </c>
      <c r="K178" s="256"/>
    </row>
    <row r="179" spans="2:11" s="1" customFormat="1" ht="15" customHeight="1">
      <c r="B179" s="235"/>
      <c r="C179" s="214" t="s">
        <v>54</v>
      </c>
      <c r="D179" s="214"/>
      <c r="E179" s="214"/>
      <c r="F179" s="234" t="s">
        <v>405</v>
      </c>
      <c r="G179" s="214"/>
      <c r="H179" s="214" t="s">
        <v>477</v>
      </c>
      <c r="I179" s="214" t="s">
        <v>407</v>
      </c>
      <c r="J179" s="214">
        <v>20</v>
      </c>
      <c r="K179" s="256"/>
    </row>
    <row r="180" spans="2:11" s="1" customFormat="1" ht="15" customHeight="1">
      <c r="B180" s="235"/>
      <c r="C180" s="214" t="s">
        <v>55</v>
      </c>
      <c r="D180" s="214"/>
      <c r="E180" s="214"/>
      <c r="F180" s="234" t="s">
        <v>405</v>
      </c>
      <c r="G180" s="214"/>
      <c r="H180" s="214" t="s">
        <v>478</v>
      </c>
      <c r="I180" s="214" t="s">
        <v>407</v>
      </c>
      <c r="J180" s="214">
        <v>255</v>
      </c>
      <c r="K180" s="256"/>
    </row>
    <row r="181" spans="2:11" s="1" customFormat="1" ht="15" customHeight="1">
      <c r="B181" s="235"/>
      <c r="C181" s="214" t="s">
        <v>107</v>
      </c>
      <c r="D181" s="214"/>
      <c r="E181" s="214"/>
      <c r="F181" s="234" t="s">
        <v>405</v>
      </c>
      <c r="G181" s="214"/>
      <c r="H181" s="214" t="s">
        <v>369</v>
      </c>
      <c r="I181" s="214" t="s">
        <v>407</v>
      </c>
      <c r="J181" s="214">
        <v>10</v>
      </c>
      <c r="K181" s="256"/>
    </row>
    <row r="182" spans="2:11" s="1" customFormat="1" ht="15" customHeight="1">
      <c r="B182" s="235"/>
      <c r="C182" s="214" t="s">
        <v>108</v>
      </c>
      <c r="D182" s="214"/>
      <c r="E182" s="214"/>
      <c r="F182" s="234" t="s">
        <v>405</v>
      </c>
      <c r="G182" s="214"/>
      <c r="H182" s="214" t="s">
        <v>479</v>
      </c>
      <c r="I182" s="214" t="s">
        <v>440</v>
      </c>
      <c r="J182" s="214"/>
      <c r="K182" s="256"/>
    </row>
    <row r="183" spans="2:11" s="1" customFormat="1" ht="15" customHeight="1">
      <c r="B183" s="235"/>
      <c r="C183" s="214" t="s">
        <v>480</v>
      </c>
      <c r="D183" s="214"/>
      <c r="E183" s="214"/>
      <c r="F183" s="234" t="s">
        <v>405</v>
      </c>
      <c r="G183" s="214"/>
      <c r="H183" s="214" t="s">
        <v>481</v>
      </c>
      <c r="I183" s="214" t="s">
        <v>440</v>
      </c>
      <c r="J183" s="214"/>
      <c r="K183" s="256"/>
    </row>
    <row r="184" spans="2:11" s="1" customFormat="1" ht="15" customHeight="1">
      <c r="B184" s="235"/>
      <c r="C184" s="214" t="s">
        <v>469</v>
      </c>
      <c r="D184" s="214"/>
      <c r="E184" s="214"/>
      <c r="F184" s="234" t="s">
        <v>405</v>
      </c>
      <c r="G184" s="214"/>
      <c r="H184" s="214" t="s">
        <v>482</v>
      </c>
      <c r="I184" s="214" t="s">
        <v>440</v>
      </c>
      <c r="J184" s="214"/>
      <c r="K184" s="256"/>
    </row>
    <row r="185" spans="2:11" s="1" customFormat="1" ht="15" customHeight="1">
      <c r="B185" s="235"/>
      <c r="C185" s="214" t="s">
        <v>110</v>
      </c>
      <c r="D185" s="214"/>
      <c r="E185" s="214"/>
      <c r="F185" s="234" t="s">
        <v>411</v>
      </c>
      <c r="G185" s="214"/>
      <c r="H185" s="214" t="s">
        <v>483</v>
      </c>
      <c r="I185" s="214" t="s">
        <v>407</v>
      </c>
      <c r="J185" s="214">
        <v>50</v>
      </c>
      <c r="K185" s="256"/>
    </row>
    <row r="186" spans="2:11" s="1" customFormat="1" ht="15" customHeight="1">
      <c r="B186" s="235"/>
      <c r="C186" s="214" t="s">
        <v>484</v>
      </c>
      <c r="D186" s="214"/>
      <c r="E186" s="214"/>
      <c r="F186" s="234" t="s">
        <v>411</v>
      </c>
      <c r="G186" s="214"/>
      <c r="H186" s="214" t="s">
        <v>485</v>
      </c>
      <c r="I186" s="214" t="s">
        <v>486</v>
      </c>
      <c r="J186" s="214"/>
      <c r="K186" s="256"/>
    </row>
    <row r="187" spans="2:11" s="1" customFormat="1" ht="15" customHeight="1">
      <c r="B187" s="235"/>
      <c r="C187" s="214" t="s">
        <v>487</v>
      </c>
      <c r="D187" s="214"/>
      <c r="E187" s="214"/>
      <c r="F187" s="234" t="s">
        <v>411</v>
      </c>
      <c r="G187" s="214"/>
      <c r="H187" s="214" t="s">
        <v>488</v>
      </c>
      <c r="I187" s="214" t="s">
        <v>486</v>
      </c>
      <c r="J187" s="214"/>
      <c r="K187" s="256"/>
    </row>
    <row r="188" spans="2:11" s="1" customFormat="1" ht="15" customHeight="1">
      <c r="B188" s="235"/>
      <c r="C188" s="214" t="s">
        <v>489</v>
      </c>
      <c r="D188" s="214"/>
      <c r="E188" s="214"/>
      <c r="F188" s="234" t="s">
        <v>411</v>
      </c>
      <c r="G188" s="214"/>
      <c r="H188" s="214" t="s">
        <v>490</v>
      </c>
      <c r="I188" s="214" t="s">
        <v>486</v>
      </c>
      <c r="J188" s="214"/>
      <c r="K188" s="256"/>
    </row>
    <row r="189" spans="2:11" s="1" customFormat="1" ht="15" customHeight="1">
      <c r="B189" s="235"/>
      <c r="C189" s="268" t="s">
        <v>491</v>
      </c>
      <c r="D189" s="214"/>
      <c r="E189" s="214"/>
      <c r="F189" s="234" t="s">
        <v>411</v>
      </c>
      <c r="G189" s="214"/>
      <c r="H189" s="214" t="s">
        <v>492</v>
      </c>
      <c r="I189" s="214" t="s">
        <v>493</v>
      </c>
      <c r="J189" s="269" t="s">
        <v>494</v>
      </c>
      <c r="K189" s="256"/>
    </row>
    <row r="190" spans="2:11" s="1" customFormat="1" ht="15" customHeight="1">
      <c r="B190" s="235"/>
      <c r="C190" s="220" t="s">
        <v>43</v>
      </c>
      <c r="D190" s="214"/>
      <c r="E190" s="214"/>
      <c r="F190" s="234" t="s">
        <v>405</v>
      </c>
      <c r="G190" s="214"/>
      <c r="H190" s="211" t="s">
        <v>495</v>
      </c>
      <c r="I190" s="214" t="s">
        <v>496</v>
      </c>
      <c r="J190" s="214"/>
      <c r="K190" s="256"/>
    </row>
    <row r="191" spans="2:11" s="1" customFormat="1" ht="15" customHeight="1">
      <c r="B191" s="235"/>
      <c r="C191" s="220" t="s">
        <v>497</v>
      </c>
      <c r="D191" s="214"/>
      <c r="E191" s="214"/>
      <c r="F191" s="234" t="s">
        <v>405</v>
      </c>
      <c r="G191" s="214"/>
      <c r="H191" s="214" t="s">
        <v>498</v>
      </c>
      <c r="I191" s="214" t="s">
        <v>440</v>
      </c>
      <c r="J191" s="214"/>
      <c r="K191" s="256"/>
    </row>
    <row r="192" spans="2:11" s="1" customFormat="1" ht="15" customHeight="1">
      <c r="B192" s="235"/>
      <c r="C192" s="220" t="s">
        <v>499</v>
      </c>
      <c r="D192" s="214"/>
      <c r="E192" s="214"/>
      <c r="F192" s="234" t="s">
        <v>405</v>
      </c>
      <c r="G192" s="214"/>
      <c r="H192" s="214" t="s">
        <v>500</v>
      </c>
      <c r="I192" s="214" t="s">
        <v>440</v>
      </c>
      <c r="J192" s="214"/>
      <c r="K192" s="256"/>
    </row>
    <row r="193" spans="2:11" s="1" customFormat="1" ht="15" customHeight="1">
      <c r="B193" s="235"/>
      <c r="C193" s="220" t="s">
        <v>501</v>
      </c>
      <c r="D193" s="214"/>
      <c r="E193" s="214"/>
      <c r="F193" s="234" t="s">
        <v>411</v>
      </c>
      <c r="G193" s="214"/>
      <c r="H193" s="214" t="s">
        <v>502</v>
      </c>
      <c r="I193" s="214" t="s">
        <v>440</v>
      </c>
      <c r="J193" s="214"/>
      <c r="K193" s="256"/>
    </row>
    <row r="194" spans="2:11" s="1" customFormat="1" ht="15" customHeight="1">
      <c r="B194" s="262"/>
      <c r="C194" s="270"/>
      <c r="D194" s="244"/>
      <c r="E194" s="244"/>
      <c r="F194" s="244"/>
      <c r="G194" s="244"/>
      <c r="H194" s="244"/>
      <c r="I194" s="244"/>
      <c r="J194" s="244"/>
      <c r="K194" s="263"/>
    </row>
    <row r="195" spans="2:11" s="1" customFormat="1" ht="18.75" customHeight="1">
      <c r="B195" s="211"/>
      <c r="C195" s="214"/>
      <c r="D195" s="214"/>
      <c r="E195" s="214"/>
      <c r="F195" s="234"/>
      <c r="G195" s="214"/>
      <c r="H195" s="214"/>
      <c r="I195" s="214"/>
      <c r="J195" s="214"/>
      <c r="K195" s="211"/>
    </row>
    <row r="196" spans="2:11" s="1" customFormat="1" ht="18.75" customHeight="1">
      <c r="B196" s="211"/>
      <c r="C196" s="214"/>
      <c r="D196" s="214"/>
      <c r="E196" s="214"/>
      <c r="F196" s="234"/>
      <c r="G196" s="214"/>
      <c r="H196" s="214"/>
      <c r="I196" s="214"/>
      <c r="J196" s="214"/>
      <c r="K196" s="211"/>
    </row>
    <row r="197" spans="2:11" s="1" customFormat="1" ht="18.75" customHeight="1">
      <c r="B197" s="221"/>
      <c r="C197" s="221"/>
      <c r="D197" s="221"/>
      <c r="E197" s="221"/>
      <c r="F197" s="221"/>
      <c r="G197" s="221"/>
      <c r="H197" s="221"/>
      <c r="I197" s="221"/>
      <c r="J197" s="221"/>
      <c r="K197" s="221"/>
    </row>
    <row r="198" spans="2:11" s="1" customFormat="1" ht="13.5">
      <c r="B198" s="203"/>
      <c r="C198" s="204"/>
      <c r="D198" s="204"/>
      <c r="E198" s="204"/>
      <c r="F198" s="204"/>
      <c r="G198" s="204"/>
      <c r="H198" s="204"/>
      <c r="I198" s="204"/>
      <c r="J198" s="204"/>
      <c r="K198" s="205"/>
    </row>
    <row r="199" spans="2:11" s="1" customFormat="1" ht="21">
      <c r="B199" s="206"/>
      <c r="C199" s="338" t="s">
        <v>503</v>
      </c>
      <c r="D199" s="338"/>
      <c r="E199" s="338"/>
      <c r="F199" s="338"/>
      <c r="G199" s="338"/>
      <c r="H199" s="338"/>
      <c r="I199" s="338"/>
      <c r="J199" s="338"/>
      <c r="K199" s="207"/>
    </row>
    <row r="200" spans="2:11" s="1" customFormat="1" ht="25.5" customHeight="1">
      <c r="B200" s="206"/>
      <c r="C200" s="271" t="s">
        <v>504</v>
      </c>
      <c r="D200" s="271"/>
      <c r="E200" s="271"/>
      <c r="F200" s="271" t="s">
        <v>505</v>
      </c>
      <c r="G200" s="272"/>
      <c r="H200" s="339" t="s">
        <v>506</v>
      </c>
      <c r="I200" s="339"/>
      <c r="J200" s="339"/>
      <c r="K200" s="207"/>
    </row>
    <row r="201" spans="2:11" s="1" customFormat="1" ht="5.25" customHeight="1">
      <c r="B201" s="235"/>
      <c r="C201" s="232"/>
      <c r="D201" s="232"/>
      <c r="E201" s="232"/>
      <c r="F201" s="232"/>
      <c r="G201" s="214"/>
      <c r="H201" s="232"/>
      <c r="I201" s="232"/>
      <c r="J201" s="232"/>
      <c r="K201" s="256"/>
    </row>
    <row r="202" spans="2:11" s="1" customFormat="1" ht="15" customHeight="1">
      <c r="B202" s="235"/>
      <c r="C202" s="214" t="s">
        <v>496</v>
      </c>
      <c r="D202" s="214"/>
      <c r="E202" s="214"/>
      <c r="F202" s="234" t="s">
        <v>44</v>
      </c>
      <c r="G202" s="214"/>
      <c r="H202" s="340" t="s">
        <v>507</v>
      </c>
      <c r="I202" s="340"/>
      <c r="J202" s="340"/>
      <c r="K202" s="256"/>
    </row>
    <row r="203" spans="2:11" s="1" customFormat="1" ht="15" customHeight="1">
      <c r="B203" s="235"/>
      <c r="C203" s="241"/>
      <c r="D203" s="214"/>
      <c r="E203" s="214"/>
      <c r="F203" s="234" t="s">
        <v>45</v>
      </c>
      <c r="G203" s="214"/>
      <c r="H203" s="340" t="s">
        <v>508</v>
      </c>
      <c r="I203" s="340"/>
      <c r="J203" s="340"/>
      <c r="K203" s="256"/>
    </row>
    <row r="204" spans="2:11" s="1" customFormat="1" ht="15" customHeight="1">
      <c r="B204" s="235"/>
      <c r="C204" s="241"/>
      <c r="D204" s="214"/>
      <c r="E204" s="214"/>
      <c r="F204" s="234" t="s">
        <v>48</v>
      </c>
      <c r="G204" s="214"/>
      <c r="H204" s="340" t="s">
        <v>509</v>
      </c>
      <c r="I204" s="340"/>
      <c r="J204" s="340"/>
      <c r="K204" s="256"/>
    </row>
    <row r="205" spans="2:11" s="1" customFormat="1" ht="15" customHeight="1">
      <c r="B205" s="235"/>
      <c r="C205" s="214"/>
      <c r="D205" s="214"/>
      <c r="E205" s="214"/>
      <c r="F205" s="234" t="s">
        <v>46</v>
      </c>
      <c r="G205" s="214"/>
      <c r="H205" s="340" t="s">
        <v>510</v>
      </c>
      <c r="I205" s="340"/>
      <c r="J205" s="340"/>
      <c r="K205" s="256"/>
    </row>
    <row r="206" spans="2:11" s="1" customFormat="1" ht="15" customHeight="1">
      <c r="B206" s="235"/>
      <c r="C206" s="214"/>
      <c r="D206" s="214"/>
      <c r="E206" s="214"/>
      <c r="F206" s="234" t="s">
        <v>47</v>
      </c>
      <c r="G206" s="214"/>
      <c r="H206" s="340" t="s">
        <v>511</v>
      </c>
      <c r="I206" s="340"/>
      <c r="J206" s="340"/>
      <c r="K206" s="256"/>
    </row>
    <row r="207" spans="2:11" s="1" customFormat="1" ht="15" customHeight="1">
      <c r="B207" s="235"/>
      <c r="C207" s="214"/>
      <c r="D207" s="214"/>
      <c r="E207" s="214"/>
      <c r="F207" s="234"/>
      <c r="G207" s="214"/>
      <c r="H207" s="214"/>
      <c r="I207" s="214"/>
      <c r="J207" s="214"/>
      <c r="K207" s="256"/>
    </row>
    <row r="208" spans="2:11" s="1" customFormat="1" ht="15" customHeight="1">
      <c r="B208" s="235"/>
      <c r="C208" s="214" t="s">
        <v>452</v>
      </c>
      <c r="D208" s="214"/>
      <c r="E208" s="214"/>
      <c r="F208" s="234" t="s">
        <v>79</v>
      </c>
      <c r="G208" s="214"/>
      <c r="H208" s="340" t="s">
        <v>512</v>
      </c>
      <c r="I208" s="340"/>
      <c r="J208" s="340"/>
      <c r="K208" s="256"/>
    </row>
    <row r="209" spans="2:11" s="1" customFormat="1" ht="15" customHeight="1">
      <c r="B209" s="235"/>
      <c r="C209" s="241"/>
      <c r="D209" s="214"/>
      <c r="E209" s="214"/>
      <c r="F209" s="234" t="s">
        <v>349</v>
      </c>
      <c r="G209" s="214"/>
      <c r="H209" s="340" t="s">
        <v>350</v>
      </c>
      <c r="I209" s="340"/>
      <c r="J209" s="340"/>
      <c r="K209" s="256"/>
    </row>
    <row r="210" spans="2:11" s="1" customFormat="1" ht="15" customHeight="1">
      <c r="B210" s="235"/>
      <c r="C210" s="214"/>
      <c r="D210" s="214"/>
      <c r="E210" s="214"/>
      <c r="F210" s="234" t="s">
        <v>347</v>
      </c>
      <c r="G210" s="214"/>
      <c r="H210" s="340" t="s">
        <v>513</v>
      </c>
      <c r="I210" s="340"/>
      <c r="J210" s="340"/>
      <c r="K210" s="256"/>
    </row>
    <row r="211" spans="2:11" s="1" customFormat="1" ht="15" customHeight="1">
      <c r="B211" s="273"/>
      <c r="C211" s="241"/>
      <c r="D211" s="241"/>
      <c r="E211" s="241"/>
      <c r="F211" s="234" t="s">
        <v>351</v>
      </c>
      <c r="G211" s="220"/>
      <c r="H211" s="341" t="s">
        <v>352</v>
      </c>
      <c r="I211" s="341"/>
      <c r="J211" s="341"/>
      <c r="K211" s="274"/>
    </row>
    <row r="212" spans="2:11" s="1" customFormat="1" ht="15" customHeight="1">
      <c r="B212" s="273"/>
      <c r="C212" s="241"/>
      <c r="D212" s="241"/>
      <c r="E212" s="241"/>
      <c r="F212" s="234" t="s">
        <v>118</v>
      </c>
      <c r="G212" s="220"/>
      <c r="H212" s="341" t="s">
        <v>514</v>
      </c>
      <c r="I212" s="341"/>
      <c r="J212" s="341"/>
      <c r="K212" s="274"/>
    </row>
    <row r="213" spans="2:11" s="1" customFormat="1" ht="15" customHeight="1">
      <c r="B213" s="273"/>
      <c r="C213" s="241"/>
      <c r="D213" s="241"/>
      <c r="E213" s="241"/>
      <c r="F213" s="275"/>
      <c r="G213" s="220"/>
      <c r="H213" s="276"/>
      <c r="I213" s="276"/>
      <c r="J213" s="276"/>
      <c r="K213" s="274"/>
    </row>
    <row r="214" spans="2:11" s="1" customFormat="1" ht="15" customHeight="1">
      <c r="B214" s="273"/>
      <c r="C214" s="214" t="s">
        <v>476</v>
      </c>
      <c r="D214" s="241"/>
      <c r="E214" s="241"/>
      <c r="F214" s="234">
        <v>1</v>
      </c>
      <c r="G214" s="220"/>
      <c r="H214" s="341" t="s">
        <v>515</v>
      </c>
      <c r="I214" s="341"/>
      <c r="J214" s="341"/>
      <c r="K214" s="274"/>
    </row>
    <row r="215" spans="2:11" s="1" customFormat="1" ht="15" customHeight="1">
      <c r="B215" s="273"/>
      <c r="C215" s="241"/>
      <c r="D215" s="241"/>
      <c r="E215" s="241"/>
      <c r="F215" s="234">
        <v>2</v>
      </c>
      <c r="G215" s="220"/>
      <c r="H215" s="341" t="s">
        <v>516</v>
      </c>
      <c r="I215" s="341"/>
      <c r="J215" s="341"/>
      <c r="K215" s="274"/>
    </row>
    <row r="216" spans="2:11" s="1" customFormat="1" ht="15" customHeight="1">
      <c r="B216" s="273"/>
      <c r="C216" s="241"/>
      <c r="D216" s="241"/>
      <c r="E216" s="241"/>
      <c r="F216" s="234">
        <v>3</v>
      </c>
      <c r="G216" s="220"/>
      <c r="H216" s="341" t="s">
        <v>517</v>
      </c>
      <c r="I216" s="341"/>
      <c r="J216" s="341"/>
      <c r="K216" s="274"/>
    </row>
    <row r="217" spans="2:11" s="1" customFormat="1" ht="15" customHeight="1">
      <c r="B217" s="273"/>
      <c r="C217" s="241"/>
      <c r="D217" s="241"/>
      <c r="E217" s="241"/>
      <c r="F217" s="234">
        <v>4</v>
      </c>
      <c r="G217" s="220"/>
      <c r="H217" s="341" t="s">
        <v>518</v>
      </c>
      <c r="I217" s="341"/>
      <c r="J217" s="341"/>
      <c r="K217" s="274"/>
    </row>
    <row r="218" spans="2:11" s="1" customFormat="1" ht="12.75" customHeight="1">
      <c r="B218" s="277"/>
      <c r="C218" s="278"/>
      <c r="D218" s="278"/>
      <c r="E218" s="278"/>
      <c r="F218" s="278"/>
      <c r="G218" s="278"/>
      <c r="H218" s="278"/>
      <c r="I218" s="278"/>
      <c r="J218" s="278"/>
      <c r="K218" s="27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2019-54-5-I-1 - 1-Nábytek...</vt:lpstr>
      <vt:lpstr>Pokyny pro vyplnění</vt:lpstr>
      <vt:lpstr>'2019-54-5-I-1 - 1-Nábytek...'!Názvy_tisku</vt:lpstr>
      <vt:lpstr>'Rekapitulace stavby'!Názvy_tisku</vt:lpstr>
      <vt:lpstr>'2019-54-5-I-1 - 1-Nábytek...'!Oblast_tisku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HEJMALOVA\Alena Hejmalova</dc:creator>
  <cp:lastModifiedBy>Alena Hejmalova</cp:lastModifiedBy>
  <dcterms:created xsi:type="dcterms:W3CDTF">2020-09-01T15:05:13Z</dcterms:created>
  <dcterms:modified xsi:type="dcterms:W3CDTF">2020-09-01T15:05:58Z</dcterms:modified>
</cp:coreProperties>
</file>